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yuxuanyang/Desktop/"/>
    </mc:Choice>
  </mc:AlternateContent>
  <xr:revisionPtr revIDLastSave="0" documentId="13_ncr:1_{BBD4AAA0-67E4-FD4D-BA49-F0FDE6C6D46C}" xr6:coauthVersionLast="47" xr6:coauthVersionMax="47" xr10:uidLastSave="{00000000-0000-0000-0000-000000000000}"/>
  <bookViews>
    <workbookView xWindow="0" yWindow="500" windowWidth="28800" windowHeight="16420" activeTab="3" xr2:uid="{00000000-000D-0000-FFFF-FFFF00000000}"/>
  </bookViews>
  <sheets>
    <sheet name="Social 2021" sheetId="1" r:id="rId1"/>
    <sheet name="Mobile 2021" sheetId="2" r:id="rId2"/>
    <sheet name="WebExperience 2021" sheetId="3" r:id="rId3"/>
    <sheet name="CX 2021" sheetId="4" r:id="rId4"/>
    <sheet name="CX_BANK" sheetId="5" r:id="rId5"/>
    <sheet name="TRASH" sheetId="6" state="hidden" r:id="rId6"/>
    <sheet name="Copy of Copy of Sheet1" sheetId="7" state="hidden" r:id="rId7"/>
  </sheets>
  <externalReferences>
    <externalReference r:id="rId8"/>
  </externalReferences>
  <definedNames>
    <definedName name="_xlnm._FilterDatabase" localSheetId="3" hidden="1">'CX 2021'!$A$2:$BA$313</definedName>
    <definedName name="_xlnm._FilterDatabase" localSheetId="1" hidden="1">'Mobile 2021'!$A$3:$AF$396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2" roundtripDataSignature="AMtx7mjSEaN1iC5AUvshuaApkB7amExavg=="/>
    </ext>
  </extLst>
</workbook>
</file>

<file path=xl/calcChain.xml><?xml version="1.0" encoding="utf-8"?>
<calcChain xmlns="http://schemas.openxmlformats.org/spreadsheetml/2006/main">
  <c r="Q56" i="7" l="1"/>
  <c r="P56" i="7"/>
  <c r="L56" i="7"/>
  <c r="J56" i="7"/>
  <c r="AK55" i="7"/>
  <c r="AJ55" i="7"/>
  <c r="AI55" i="7"/>
  <c r="AH55" i="7"/>
  <c r="AG55" i="7"/>
  <c r="AF55" i="7"/>
  <c r="AE55" i="7"/>
  <c r="AD55" i="7"/>
  <c r="AC55" i="7"/>
  <c r="AB55" i="7"/>
  <c r="V55" i="7"/>
  <c r="U55" i="7"/>
  <c r="Q55" i="7"/>
  <c r="P55" i="7"/>
  <c r="L55" i="7"/>
  <c r="J55" i="7"/>
  <c r="G55" i="7"/>
  <c r="E55" i="7"/>
  <c r="AK54" i="7"/>
  <c r="AJ54" i="7"/>
  <c r="AI54" i="7"/>
  <c r="AH54" i="7"/>
  <c r="AG54" i="7"/>
  <c r="AF54" i="7"/>
  <c r="AE54" i="7"/>
  <c r="AD54" i="7"/>
  <c r="AC54" i="7"/>
  <c r="AB54" i="7"/>
  <c r="V54" i="7"/>
  <c r="U54" i="7"/>
  <c r="Q54" i="7"/>
  <c r="P54" i="7"/>
  <c r="L54" i="7"/>
  <c r="J54" i="7"/>
  <c r="G54" i="7"/>
  <c r="E54" i="7"/>
  <c r="AL53" i="7"/>
  <c r="X53" i="7"/>
  <c r="W53" i="7"/>
  <c r="R53" i="7"/>
  <c r="S53" i="7" s="1"/>
  <c r="N53" i="7"/>
  <c r="K53" i="7"/>
  <c r="H53" i="7"/>
  <c r="AL52" i="7"/>
  <c r="Z52" i="7"/>
  <c r="W52" i="7"/>
  <c r="X52" i="7" s="1"/>
  <c r="S52" i="7"/>
  <c r="R52" i="7"/>
  <c r="N52" i="7"/>
  <c r="M52" i="7"/>
  <c r="H52" i="7"/>
  <c r="AL51" i="7"/>
  <c r="X51" i="7"/>
  <c r="S51" i="7"/>
  <c r="Z51" i="7" s="1"/>
  <c r="N51" i="7"/>
  <c r="K51" i="7"/>
  <c r="H51" i="7"/>
  <c r="AL50" i="7"/>
  <c r="Z50" i="7"/>
  <c r="W50" i="7"/>
  <c r="X50" i="7" s="1"/>
  <c r="S50" i="7"/>
  <c r="R50" i="7"/>
  <c r="N50" i="7"/>
  <c r="M50" i="7"/>
  <c r="H50" i="7"/>
  <c r="F50" i="7"/>
  <c r="I50" i="7" s="1"/>
  <c r="AL49" i="7"/>
  <c r="X49" i="7"/>
  <c r="W49" i="7"/>
  <c r="S49" i="7"/>
  <c r="R49" i="7"/>
  <c r="N49" i="7"/>
  <c r="M49" i="7"/>
  <c r="K49" i="7"/>
  <c r="H49" i="7"/>
  <c r="AL48" i="7"/>
  <c r="X48" i="7"/>
  <c r="W48" i="7"/>
  <c r="R48" i="7"/>
  <c r="S48" i="7" s="1"/>
  <c r="N48" i="7"/>
  <c r="M48" i="7"/>
  <c r="K48" i="7"/>
  <c r="AL47" i="7"/>
  <c r="X47" i="7"/>
  <c r="W47" i="7"/>
  <c r="R47" i="7"/>
  <c r="S47" i="7" s="1"/>
  <c r="N47" i="7"/>
  <c r="H47" i="7"/>
  <c r="AL46" i="7"/>
  <c r="X46" i="7"/>
  <c r="S46" i="7"/>
  <c r="Z46" i="7" s="1"/>
  <c r="N46" i="7"/>
  <c r="M46" i="7"/>
  <c r="F46" i="7"/>
  <c r="AL45" i="7"/>
  <c r="X45" i="7"/>
  <c r="W45" i="7"/>
  <c r="R45" i="7"/>
  <c r="S45" i="7" s="1"/>
  <c r="N45" i="7"/>
  <c r="K45" i="7"/>
  <c r="H45" i="7"/>
  <c r="AL44" i="7"/>
  <c r="Z44" i="7"/>
  <c r="X44" i="7"/>
  <c r="S44" i="7"/>
  <c r="N44" i="7"/>
  <c r="M44" i="7"/>
  <c r="K44" i="7"/>
  <c r="AL43" i="7"/>
  <c r="X43" i="7"/>
  <c r="S43" i="7"/>
  <c r="Z43" i="7" s="1"/>
  <c r="N43" i="7"/>
  <c r="M43" i="7"/>
  <c r="K43" i="7"/>
  <c r="H43" i="7"/>
  <c r="AL42" i="7"/>
  <c r="X42" i="7"/>
  <c r="W42" i="7"/>
  <c r="R42" i="7"/>
  <c r="S42" i="7" s="1"/>
  <c r="N42" i="7"/>
  <c r="M42" i="7"/>
  <c r="K42" i="7"/>
  <c r="AL41" i="7"/>
  <c r="X41" i="7"/>
  <c r="W41" i="7"/>
  <c r="R41" i="7"/>
  <c r="S41" i="7" s="1"/>
  <c r="N41" i="7"/>
  <c r="H41" i="7"/>
  <c r="AL40" i="7"/>
  <c r="X40" i="7"/>
  <c r="S40" i="7"/>
  <c r="Z40" i="7" s="1"/>
  <c r="N40" i="7"/>
  <c r="M40" i="7"/>
  <c r="F40" i="7"/>
  <c r="AL39" i="7"/>
  <c r="Z39" i="7"/>
  <c r="X39" i="7"/>
  <c r="S39" i="7"/>
  <c r="N39" i="7"/>
  <c r="M39" i="7"/>
  <c r="H39" i="7"/>
  <c r="F39" i="7"/>
  <c r="I39" i="7" s="1"/>
  <c r="AL38" i="7"/>
  <c r="W38" i="7"/>
  <c r="X38" i="7" s="1"/>
  <c r="S38" i="7"/>
  <c r="R38" i="7"/>
  <c r="N38" i="7"/>
  <c r="M38" i="7"/>
  <c r="F38" i="7"/>
  <c r="AL37" i="7"/>
  <c r="X37" i="7"/>
  <c r="S37" i="7"/>
  <c r="N37" i="7"/>
  <c r="M37" i="7"/>
  <c r="H37" i="7"/>
  <c r="F37" i="7"/>
  <c r="I37" i="7" s="1"/>
  <c r="AL36" i="7"/>
  <c r="W36" i="7"/>
  <c r="X36" i="7" s="1"/>
  <c r="S36" i="7"/>
  <c r="R36" i="7"/>
  <c r="N36" i="7"/>
  <c r="M36" i="7"/>
  <c r="F36" i="7"/>
  <c r="AL35" i="7"/>
  <c r="Z35" i="7"/>
  <c r="W35" i="7"/>
  <c r="X35" i="7" s="1"/>
  <c r="R35" i="7"/>
  <c r="S35" i="7" s="1"/>
  <c r="N35" i="7"/>
  <c r="K35" i="7"/>
  <c r="H35" i="7"/>
  <c r="AL34" i="7"/>
  <c r="Z34" i="7"/>
  <c r="X34" i="7"/>
  <c r="S34" i="7"/>
  <c r="N34" i="7"/>
  <c r="M34" i="7"/>
  <c r="K34" i="7"/>
  <c r="AL33" i="7"/>
  <c r="X33" i="7"/>
  <c r="S33" i="7"/>
  <c r="N33" i="7"/>
  <c r="M33" i="7"/>
  <c r="K33" i="7"/>
  <c r="H33" i="7"/>
  <c r="AL32" i="7"/>
  <c r="X32" i="7"/>
  <c r="S32" i="7"/>
  <c r="N32" i="7"/>
  <c r="M32" i="7"/>
  <c r="H32" i="7"/>
  <c r="AL31" i="7"/>
  <c r="W31" i="7"/>
  <c r="X31" i="7" s="1"/>
  <c r="S31" i="7"/>
  <c r="R31" i="7"/>
  <c r="N31" i="7"/>
  <c r="M31" i="7"/>
  <c r="H31" i="7"/>
  <c r="F31" i="7"/>
  <c r="I31" i="7" s="1"/>
  <c r="AL30" i="7"/>
  <c r="X30" i="7"/>
  <c r="W30" i="7"/>
  <c r="R30" i="7"/>
  <c r="S30" i="7" s="1"/>
  <c r="N30" i="7"/>
  <c r="M30" i="7"/>
  <c r="K30" i="7"/>
  <c r="H30" i="7"/>
  <c r="F30" i="7"/>
  <c r="I30" i="7" s="1"/>
  <c r="AL29" i="7"/>
  <c r="X29" i="7"/>
  <c r="W29" i="7"/>
  <c r="R29" i="7"/>
  <c r="S29" i="7" s="1"/>
  <c r="N29" i="7"/>
  <c r="M29" i="7"/>
  <c r="K29" i="7"/>
  <c r="H29" i="7"/>
  <c r="AL28" i="7"/>
  <c r="W28" i="7"/>
  <c r="X28" i="7" s="1"/>
  <c r="R28" i="7"/>
  <c r="S28" i="7" s="1"/>
  <c r="N28" i="7"/>
  <c r="M28" i="7"/>
  <c r="H28" i="7"/>
  <c r="AL27" i="7"/>
  <c r="W27" i="7"/>
  <c r="X27" i="7" s="1"/>
  <c r="S27" i="7"/>
  <c r="Z27" i="7" s="1"/>
  <c r="R27" i="7"/>
  <c r="N27" i="7"/>
  <c r="M27" i="7"/>
  <c r="H27" i="7"/>
  <c r="F27" i="7"/>
  <c r="I27" i="7" s="1"/>
  <c r="AL26" i="7"/>
  <c r="X26" i="7"/>
  <c r="S26" i="7"/>
  <c r="N26" i="7"/>
  <c r="M26" i="7"/>
  <c r="K26" i="7"/>
  <c r="H26" i="7"/>
  <c r="AL25" i="7"/>
  <c r="W25" i="7"/>
  <c r="X25" i="7" s="1"/>
  <c r="S25" i="7"/>
  <c r="Z25" i="7" s="1"/>
  <c r="R25" i="7"/>
  <c r="N25" i="7"/>
  <c r="M25" i="7"/>
  <c r="H25" i="7"/>
  <c r="F25" i="7"/>
  <c r="I25" i="7" s="1"/>
  <c r="AL24" i="7"/>
  <c r="X24" i="7"/>
  <c r="W24" i="7"/>
  <c r="R24" i="7"/>
  <c r="S24" i="7" s="1"/>
  <c r="N24" i="7"/>
  <c r="M24" i="7"/>
  <c r="K24" i="7"/>
  <c r="H24" i="7"/>
  <c r="F24" i="7"/>
  <c r="I24" i="7" s="1"/>
  <c r="AL23" i="7"/>
  <c r="W23" i="7"/>
  <c r="X23" i="7" s="1"/>
  <c r="R23" i="7"/>
  <c r="S23" i="7" s="1"/>
  <c r="N23" i="7"/>
  <c r="M23" i="7"/>
  <c r="K23" i="7"/>
  <c r="H23" i="7"/>
  <c r="F23" i="7"/>
  <c r="I23" i="7" s="1"/>
  <c r="AL22" i="7"/>
  <c r="X22" i="7"/>
  <c r="S22" i="7"/>
  <c r="Z22" i="7" s="1"/>
  <c r="N22" i="7"/>
  <c r="M22" i="7"/>
  <c r="K22" i="7"/>
  <c r="H22" i="7"/>
  <c r="F22" i="7"/>
  <c r="I22" i="7" s="1"/>
  <c r="AL21" i="7"/>
  <c r="X21" i="7"/>
  <c r="W21" i="7"/>
  <c r="R21" i="7"/>
  <c r="S21" i="7" s="1"/>
  <c r="N21" i="7"/>
  <c r="M21" i="7"/>
  <c r="K21" i="7"/>
  <c r="H21" i="7"/>
  <c r="F21" i="7"/>
  <c r="I21" i="7" s="1"/>
  <c r="Z20" i="7"/>
  <c r="X20" i="7"/>
  <c r="S20" i="7"/>
  <c r="N20" i="7"/>
  <c r="M20" i="7"/>
  <c r="K20" i="7"/>
  <c r="H20" i="7"/>
  <c r="F20" i="7"/>
  <c r="I20" i="7" s="1"/>
  <c r="AL19" i="7"/>
  <c r="X19" i="7"/>
  <c r="S19" i="7"/>
  <c r="Z19" i="7" s="1"/>
  <c r="N19" i="7"/>
  <c r="M19" i="7"/>
  <c r="K19" i="7"/>
  <c r="H19" i="7"/>
  <c r="F19" i="7"/>
  <c r="I19" i="7" s="1"/>
  <c r="AL18" i="7"/>
  <c r="X18" i="7"/>
  <c r="W18" i="7"/>
  <c r="R18" i="7"/>
  <c r="S18" i="7" s="1"/>
  <c r="N18" i="7"/>
  <c r="M18" i="7"/>
  <c r="K18" i="7"/>
  <c r="H18" i="7"/>
  <c r="F18" i="7"/>
  <c r="I18" i="7" s="1"/>
  <c r="AL17" i="7"/>
  <c r="X17" i="7"/>
  <c r="S17" i="7"/>
  <c r="Z17" i="7" s="1"/>
  <c r="N17" i="7"/>
  <c r="M17" i="7"/>
  <c r="K17" i="7"/>
  <c r="H17" i="7"/>
  <c r="F17" i="7"/>
  <c r="I17" i="7" s="1"/>
  <c r="AL16" i="7"/>
  <c r="X16" i="7"/>
  <c r="S16" i="7"/>
  <c r="N16" i="7"/>
  <c r="M16" i="7"/>
  <c r="K16" i="7"/>
  <c r="I16" i="7"/>
  <c r="H16" i="7"/>
  <c r="F16" i="7"/>
  <c r="AL15" i="7"/>
  <c r="W15" i="7"/>
  <c r="X15" i="7" s="1"/>
  <c r="S15" i="7"/>
  <c r="R15" i="7"/>
  <c r="N15" i="7"/>
  <c r="M15" i="7"/>
  <c r="K15" i="7"/>
  <c r="H15" i="7"/>
  <c r="F15" i="7"/>
  <c r="I15" i="7" s="1"/>
  <c r="AL14" i="7"/>
  <c r="X14" i="7"/>
  <c r="S14" i="7"/>
  <c r="N14" i="7"/>
  <c r="M14" i="7"/>
  <c r="K14" i="7"/>
  <c r="I14" i="7"/>
  <c r="H14" i="7"/>
  <c r="F14" i="7"/>
  <c r="AL13" i="7"/>
  <c r="X13" i="7"/>
  <c r="S13" i="7"/>
  <c r="N13" i="7"/>
  <c r="M13" i="7"/>
  <c r="K13" i="7"/>
  <c r="H13" i="7"/>
  <c r="F13" i="7"/>
  <c r="I13" i="7" s="1"/>
  <c r="AL12" i="7"/>
  <c r="Z12" i="7"/>
  <c r="X12" i="7"/>
  <c r="S12" i="7"/>
  <c r="N12" i="7"/>
  <c r="M12" i="7"/>
  <c r="K12" i="7"/>
  <c r="H12" i="7"/>
  <c r="F12" i="7"/>
  <c r="I12" i="7" s="1"/>
  <c r="AL11" i="7"/>
  <c r="X11" i="7"/>
  <c r="S11" i="7"/>
  <c r="Z11" i="7" s="1"/>
  <c r="N11" i="7"/>
  <c r="M11" i="7"/>
  <c r="K11" i="7"/>
  <c r="H11" i="7"/>
  <c r="F11" i="7"/>
  <c r="I11" i="7" s="1"/>
  <c r="AL10" i="7"/>
  <c r="W10" i="7"/>
  <c r="X10" i="7" s="1"/>
  <c r="S10" i="7"/>
  <c r="Z10" i="7" s="1"/>
  <c r="R10" i="7"/>
  <c r="N10" i="7"/>
  <c r="M10" i="7"/>
  <c r="K10" i="7"/>
  <c r="H10" i="7"/>
  <c r="F10" i="7"/>
  <c r="I10" i="7" s="1"/>
  <c r="AL9" i="7"/>
  <c r="X9" i="7"/>
  <c r="S9" i="7"/>
  <c r="N9" i="7"/>
  <c r="M9" i="7"/>
  <c r="K9" i="7"/>
  <c r="H9" i="7"/>
  <c r="F9" i="7"/>
  <c r="I9" i="7" s="1"/>
  <c r="AL8" i="7"/>
  <c r="X8" i="7"/>
  <c r="R8" i="7"/>
  <c r="S8" i="7" s="1"/>
  <c r="N8" i="7"/>
  <c r="M8" i="7"/>
  <c r="K8" i="7"/>
  <c r="H8" i="7"/>
  <c r="F8" i="7"/>
  <c r="I8" i="7" s="1"/>
  <c r="AL7" i="7"/>
  <c r="W7" i="7"/>
  <c r="X7" i="7" s="1"/>
  <c r="S7" i="7"/>
  <c r="R7" i="7"/>
  <c r="N7" i="7"/>
  <c r="M7" i="7"/>
  <c r="K7" i="7"/>
  <c r="I7" i="7"/>
  <c r="H7" i="7"/>
  <c r="F7" i="7"/>
  <c r="AL6" i="7"/>
  <c r="X6" i="7"/>
  <c r="W6" i="7"/>
  <c r="R6" i="7"/>
  <c r="S6" i="7" s="1"/>
  <c r="N6" i="7"/>
  <c r="M6" i="7"/>
  <c r="K6" i="7"/>
  <c r="H6" i="7"/>
  <c r="I6" i="7" s="1"/>
  <c r="F6" i="7"/>
  <c r="AL5" i="7"/>
  <c r="X5" i="7"/>
  <c r="S5" i="7"/>
  <c r="Z5" i="7" s="1"/>
  <c r="N5" i="7"/>
  <c r="M5" i="7"/>
  <c r="K5" i="7"/>
  <c r="I5" i="7"/>
  <c r="H5" i="7"/>
  <c r="F5" i="7"/>
  <c r="AL4" i="7"/>
  <c r="X4" i="7"/>
  <c r="W4" i="7"/>
  <c r="R4" i="7"/>
  <c r="N4" i="7"/>
  <c r="M4" i="7"/>
  <c r="K4" i="7"/>
  <c r="H4" i="7"/>
  <c r="F4" i="7"/>
  <c r="Z45" i="6"/>
  <c r="X45" i="6"/>
  <c r="V45" i="6"/>
  <c r="K45" i="6"/>
  <c r="H45" i="6"/>
  <c r="I45" i="6" s="1"/>
  <c r="Z44" i="6"/>
  <c r="X44" i="6"/>
  <c r="V44" i="6"/>
  <c r="Q44" i="6"/>
  <c r="K44" i="6"/>
  <c r="H44" i="6"/>
  <c r="AF43" i="6"/>
  <c r="AG43" i="6" s="1"/>
  <c r="AA43" i="6"/>
  <c r="Y43" i="6"/>
  <c r="W43" i="6"/>
  <c r="S43" i="6"/>
  <c r="T43" i="6" s="1"/>
  <c r="P43" i="6"/>
  <c r="O43" i="6"/>
  <c r="J43" i="6"/>
  <c r="I43" i="6"/>
  <c r="AH43" i="6" s="1"/>
  <c r="AG42" i="6"/>
  <c r="AF42" i="6"/>
  <c r="AA42" i="6"/>
  <c r="Y42" i="6"/>
  <c r="W42" i="6"/>
  <c r="S42" i="6"/>
  <c r="T42" i="6" s="1"/>
  <c r="P42" i="6"/>
  <c r="O42" i="6"/>
  <c r="J42" i="6"/>
  <c r="I42" i="6"/>
  <c r="AH42" i="6" s="1"/>
  <c r="AG41" i="6"/>
  <c r="AF41" i="6"/>
  <c r="AA41" i="6"/>
  <c r="Y41" i="6"/>
  <c r="W41" i="6"/>
  <c r="S41" i="6"/>
  <c r="T41" i="6" s="1"/>
  <c r="P41" i="6"/>
  <c r="O41" i="6"/>
  <c r="J41" i="6"/>
  <c r="I41" i="6"/>
  <c r="AF40" i="6"/>
  <c r="AG40" i="6" s="1"/>
  <c r="AA40" i="6"/>
  <c r="Y40" i="6"/>
  <c r="W40" i="6"/>
  <c r="S40" i="6"/>
  <c r="T40" i="6" s="1"/>
  <c r="P40" i="6"/>
  <c r="O40" i="6"/>
  <c r="J40" i="6"/>
  <c r="I40" i="6"/>
  <c r="AH40" i="6" s="1"/>
  <c r="AF39" i="6"/>
  <c r="AG39" i="6" s="1"/>
  <c r="AA39" i="6"/>
  <c r="Y39" i="6"/>
  <c r="W39" i="6"/>
  <c r="S39" i="6"/>
  <c r="T39" i="6" s="1"/>
  <c r="P39" i="6"/>
  <c r="O39" i="6"/>
  <c r="J39" i="6"/>
  <c r="I39" i="6"/>
  <c r="AH39" i="6" s="1"/>
  <c r="AF38" i="6"/>
  <c r="AG38" i="6" s="1"/>
  <c r="AA38" i="6"/>
  <c r="Y38" i="6"/>
  <c r="W38" i="6"/>
  <c r="S38" i="6"/>
  <c r="T38" i="6" s="1"/>
  <c r="P38" i="6"/>
  <c r="O38" i="6"/>
  <c r="J38" i="6"/>
  <c r="I38" i="6"/>
  <c r="AH38" i="6" s="1"/>
  <c r="AF37" i="6"/>
  <c r="AG37" i="6" s="1"/>
  <c r="AA37" i="6"/>
  <c r="Y37" i="6"/>
  <c r="W37" i="6"/>
  <c r="S37" i="6"/>
  <c r="T37" i="6" s="1"/>
  <c r="P37" i="6"/>
  <c r="O37" i="6"/>
  <c r="J37" i="6"/>
  <c r="I37" i="6"/>
  <c r="AF36" i="6"/>
  <c r="AG36" i="6" s="1"/>
  <c r="AA36" i="6"/>
  <c r="Y36" i="6"/>
  <c r="W36" i="6"/>
  <c r="S36" i="6"/>
  <c r="T36" i="6" s="1"/>
  <c r="P36" i="6"/>
  <c r="O36" i="6"/>
  <c r="J36" i="6"/>
  <c r="I36" i="6"/>
  <c r="AH36" i="6" s="1"/>
  <c r="AF35" i="6"/>
  <c r="AG35" i="6" s="1"/>
  <c r="AA35" i="6"/>
  <c r="Y35" i="6"/>
  <c r="W35" i="6"/>
  <c r="S35" i="6"/>
  <c r="T35" i="6" s="1"/>
  <c r="P35" i="6"/>
  <c r="O35" i="6"/>
  <c r="J35" i="6"/>
  <c r="I35" i="6"/>
  <c r="AH35" i="6" s="1"/>
  <c r="AF34" i="6"/>
  <c r="AG34" i="6" s="1"/>
  <c r="AA34" i="6"/>
  <c r="Y34" i="6"/>
  <c r="W34" i="6"/>
  <c r="S34" i="6"/>
  <c r="T34" i="6" s="1"/>
  <c r="P34" i="6"/>
  <c r="O34" i="6"/>
  <c r="J34" i="6"/>
  <c r="I34" i="6"/>
  <c r="AH34" i="6" s="1"/>
  <c r="AF33" i="6"/>
  <c r="AG33" i="6" s="1"/>
  <c r="AA33" i="6"/>
  <c r="Y33" i="6"/>
  <c r="W33" i="6"/>
  <c r="S33" i="6"/>
  <c r="T33" i="6" s="1"/>
  <c r="P33" i="6"/>
  <c r="O33" i="6"/>
  <c r="J33" i="6"/>
  <c r="I33" i="6"/>
  <c r="AF32" i="6"/>
  <c r="AG32" i="6" s="1"/>
  <c r="AA32" i="6"/>
  <c r="Y32" i="6"/>
  <c r="W32" i="6"/>
  <c r="S32" i="6"/>
  <c r="T32" i="6" s="1"/>
  <c r="P32" i="6"/>
  <c r="O32" i="6"/>
  <c r="J32" i="6"/>
  <c r="I32" i="6"/>
  <c r="AH32" i="6" s="1"/>
  <c r="AF31" i="6"/>
  <c r="AG31" i="6" s="1"/>
  <c r="AA31" i="6"/>
  <c r="Y31" i="6"/>
  <c r="W31" i="6"/>
  <c r="S31" i="6"/>
  <c r="T31" i="6" s="1"/>
  <c r="P31" i="6"/>
  <c r="O31" i="6"/>
  <c r="J31" i="6"/>
  <c r="I31" i="6"/>
  <c r="AH31" i="6" s="1"/>
  <c r="AF30" i="6"/>
  <c r="AG30" i="6" s="1"/>
  <c r="AA30" i="6"/>
  <c r="Y30" i="6"/>
  <c r="W30" i="6"/>
  <c r="S30" i="6"/>
  <c r="T30" i="6" s="1"/>
  <c r="P30" i="6"/>
  <c r="O30" i="6"/>
  <c r="J30" i="6"/>
  <c r="I30" i="6"/>
  <c r="AH30" i="6" s="1"/>
  <c r="AF29" i="6"/>
  <c r="AG29" i="6" s="1"/>
  <c r="AA29" i="6"/>
  <c r="Y29" i="6"/>
  <c r="W29" i="6"/>
  <c r="S29" i="6"/>
  <c r="T29" i="6" s="1"/>
  <c r="P29" i="6"/>
  <c r="O29" i="6"/>
  <c r="J29" i="6"/>
  <c r="I29" i="6"/>
  <c r="AF28" i="6"/>
  <c r="AG28" i="6" s="1"/>
  <c r="AA28" i="6"/>
  <c r="Y28" i="6"/>
  <c r="W28" i="6"/>
  <c r="S28" i="6"/>
  <c r="T28" i="6" s="1"/>
  <c r="P28" i="6"/>
  <c r="O28" i="6"/>
  <c r="J28" i="6"/>
  <c r="I28" i="6"/>
  <c r="AH28" i="6" s="1"/>
  <c r="AF27" i="6"/>
  <c r="AG27" i="6" s="1"/>
  <c r="AA27" i="6"/>
  <c r="Y27" i="6"/>
  <c r="W27" i="6"/>
  <c r="S27" i="6"/>
  <c r="T27" i="6" s="1"/>
  <c r="P27" i="6"/>
  <c r="O27" i="6"/>
  <c r="J27" i="6"/>
  <c r="I27" i="6"/>
  <c r="AH27" i="6" s="1"/>
  <c r="AF26" i="6"/>
  <c r="AG26" i="6" s="1"/>
  <c r="AA26" i="6"/>
  <c r="Y26" i="6"/>
  <c r="W26" i="6"/>
  <c r="S26" i="6"/>
  <c r="T26" i="6" s="1"/>
  <c r="P26" i="6"/>
  <c r="O26" i="6"/>
  <c r="J26" i="6"/>
  <c r="I26" i="6"/>
  <c r="AH26" i="6" s="1"/>
  <c r="AF25" i="6"/>
  <c r="AG25" i="6" s="1"/>
  <c r="AA25" i="6"/>
  <c r="Y25" i="6"/>
  <c r="W25" i="6"/>
  <c r="S25" i="6"/>
  <c r="T25" i="6" s="1"/>
  <c r="P25" i="6"/>
  <c r="O25" i="6"/>
  <c r="J25" i="6"/>
  <c r="I25" i="6"/>
  <c r="AF24" i="6"/>
  <c r="AG24" i="6" s="1"/>
  <c r="AA24" i="6"/>
  <c r="Y24" i="6"/>
  <c r="W24" i="6"/>
  <c r="S24" i="6"/>
  <c r="T24" i="6" s="1"/>
  <c r="P24" i="6"/>
  <c r="O24" i="6"/>
  <c r="J24" i="6"/>
  <c r="I24" i="6"/>
  <c r="AH24" i="6" s="1"/>
  <c r="AF23" i="6"/>
  <c r="AG23" i="6" s="1"/>
  <c r="AA23" i="6"/>
  <c r="Y23" i="6"/>
  <c r="W23" i="6"/>
  <c r="S23" i="6"/>
  <c r="T23" i="6" s="1"/>
  <c r="P23" i="6"/>
  <c r="O23" i="6"/>
  <c r="J23" i="6"/>
  <c r="I23" i="6"/>
  <c r="AH23" i="6" s="1"/>
  <c r="AF22" i="6"/>
  <c r="AG22" i="6" s="1"/>
  <c r="AA22" i="6"/>
  <c r="Y22" i="6"/>
  <c r="W22" i="6"/>
  <c r="S22" i="6"/>
  <c r="T22" i="6" s="1"/>
  <c r="P22" i="6"/>
  <c r="O22" i="6"/>
  <c r="J22" i="6"/>
  <c r="I22" i="6"/>
  <c r="AH22" i="6" s="1"/>
  <c r="AF21" i="6"/>
  <c r="AG21" i="6" s="1"/>
  <c r="AA21" i="6"/>
  <c r="Y21" i="6"/>
  <c r="W21" i="6"/>
  <c r="S21" i="6"/>
  <c r="T21" i="6" s="1"/>
  <c r="P21" i="6"/>
  <c r="O21" i="6"/>
  <c r="J21" i="6"/>
  <c r="I21" i="6"/>
  <c r="AF20" i="6"/>
  <c r="AG20" i="6" s="1"/>
  <c r="AA20" i="6"/>
  <c r="Y20" i="6"/>
  <c r="W20" i="6"/>
  <c r="S20" i="6"/>
  <c r="T20" i="6" s="1"/>
  <c r="P20" i="6"/>
  <c r="O20" i="6"/>
  <c r="J20" i="6"/>
  <c r="I20" i="6"/>
  <c r="AH20" i="6" s="1"/>
  <c r="AF19" i="6"/>
  <c r="AG19" i="6" s="1"/>
  <c r="AA19" i="6"/>
  <c r="Y19" i="6"/>
  <c r="AH19" i="6" s="1"/>
  <c r="W19" i="6"/>
  <c r="S19" i="6"/>
  <c r="T19" i="6" s="1"/>
  <c r="P19" i="6"/>
  <c r="O19" i="6"/>
  <c r="J19" i="6"/>
  <c r="I19" i="6"/>
  <c r="AF18" i="6"/>
  <c r="AG18" i="6" s="1"/>
  <c r="AA18" i="6"/>
  <c r="Y18" i="6"/>
  <c r="W18" i="6"/>
  <c r="S18" i="6"/>
  <c r="T18" i="6" s="1"/>
  <c r="P18" i="6"/>
  <c r="O18" i="6"/>
  <c r="J18" i="6"/>
  <c r="I18" i="6"/>
  <c r="AH18" i="6" s="1"/>
  <c r="AF17" i="6"/>
  <c r="AG17" i="6" s="1"/>
  <c r="AA17" i="6"/>
  <c r="Y17" i="6"/>
  <c r="W17" i="6"/>
  <c r="T17" i="6"/>
  <c r="S17" i="6"/>
  <c r="P17" i="6"/>
  <c r="AH17" i="6" s="1"/>
  <c r="O17" i="6"/>
  <c r="J17" i="6"/>
  <c r="I17" i="6"/>
  <c r="AH16" i="6"/>
  <c r="AF16" i="6"/>
  <c r="AG16" i="6" s="1"/>
  <c r="AA16" i="6"/>
  <c r="Y16" i="6"/>
  <c r="W16" i="6"/>
  <c r="T16" i="6"/>
  <c r="S16" i="6"/>
  <c r="P16" i="6"/>
  <c r="O16" i="6"/>
  <c r="J16" i="6"/>
  <c r="I16" i="6"/>
  <c r="AF15" i="6"/>
  <c r="AG15" i="6" s="1"/>
  <c r="AA15" i="6"/>
  <c r="Y15" i="6"/>
  <c r="W15" i="6"/>
  <c r="T15" i="6"/>
  <c r="S15" i="6"/>
  <c r="P15" i="6"/>
  <c r="O15" i="6"/>
  <c r="J15" i="6"/>
  <c r="I15" i="6"/>
  <c r="AH15" i="6" s="1"/>
  <c r="AF14" i="6"/>
  <c r="AG14" i="6" s="1"/>
  <c r="AA14" i="6"/>
  <c r="Y14" i="6"/>
  <c r="W14" i="6"/>
  <c r="S14" i="6"/>
  <c r="T14" i="6" s="1"/>
  <c r="P14" i="6"/>
  <c r="O14" i="6"/>
  <c r="J14" i="6"/>
  <c r="I14" i="6"/>
  <c r="AH14" i="6" s="1"/>
  <c r="AF13" i="6"/>
  <c r="AG13" i="6" s="1"/>
  <c r="AA13" i="6"/>
  <c r="Y13" i="6"/>
  <c r="W13" i="6"/>
  <c r="T13" i="6"/>
  <c r="S13" i="6"/>
  <c r="P13" i="6"/>
  <c r="AH13" i="6" s="1"/>
  <c r="O13" i="6"/>
  <c r="J13" i="6"/>
  <c r="I13" i="6"/>
  <c r="AG12" i="6"/>
  <c r="AF12" i="6"/>
  <c r="AA12" i="6"/>
  <c r="Y12" i="6"/>
  <c r="W12" i="6"/>
  <c r="T12" i="6"/>
  <c r="S12" i="6"/>
  <c r="P12" i="6"/>
  <c r="AH12" i="6" s="1"/>
  <c r="O12" i="6"/>
  <c r="J12" i="6"/>
  <c r="I12" i="6"/>
  <c r="AG11" i="6"/>
  <c r="AF11" i="6"/>
  <c r="AA11" i="6"/>
  <c r="Y11" i="6"/>
  <c r="W11" i="6"/>
  <c r="T11" i="6"/>
  <c r="S11" i="6"/>
  <c r="P11" i="6"/>
  <c r="AH11" i="6" s="1"/>
  <c r="O11" i="6"/>
  <c r="J11" i="6"/>
  <c r="I11" i="6"/>
  <c r="AG10" i="6"/>
  <c r="AF10" i="6"/>
  <c r="AA10" i="6"/>
  <c r="Y10" i="6"/>
  <c r="W10" i="6"/>
  <c r="T10" i="6"/>
  <c r="S10" i="6"/>
  <c r="P10" i="6"/>
  <c r="AH10" i="6" s="1"/>
  <c r="O10" i="6"/>
  <c r="J10" i="6"/>
  <c r="I10" i="6"/>
  <c r="AG9" i="6"/>
  <c r="AF9" i="6"/>
  <c r="AA9" i="6"/>
  <c r="Y9" i="6"/>
  <c r="W9" i="6"/>
  <c r="T9" i="6"/>
  <c r="O9" i="6"/>
  <c r="P9" i="6" s="1"/>
  <c r="AH9" i="6" s="1"/>
  <c r="J9" i="6"/>
  <c r="I9" i="6"/>
  <c r="AG8" i="6"/>
  <c r="AF8" i="6"/>
  <c r="AA8" i="6"/>
  <c r="Y8" i="6"/>
  <c r="W8" i="6"/>
  <c r="T8" i="6"/>
  <c r="S8" i="6"/>
  <c r="O8" i="6"/>
  <c r="P8" i="6" s="1"/>
  <c r="J8" i="6"/>
  <c r="I8" i="6"/>
  <c r="AG7" i="6"/>
  <c r="AF7" i="6"/>
  <c r="AA7" i="6"/>
  <c r="Y7" i="6"/>
  <c r="W7" i="6"/>
  <c r="T7" i="6"/>
  <c r="S7" i="6"/>
  <c r="O7" i="6"/>
  <c r="P7" i="6" s="1"/>
  <c r="J7" i="6"/>
  <c r="I7" i="6"/>
  <c r="AH7" i="6" s="1"/>
  <c r="AG6" i="6"/>
  <c r="AF6" i="6"/>
  <c r="AA6" i="6"/>
  <c r="Y6" i="6"/>
  <c r="W6" i="6"/>
  <c r="T6" i="6"/>
  <c r="S6" i="6"/>
  <c r="O6" i="6"/>
  <c r="P6" i="6" s="1"/>
  <c r="J6" i="6"/>
  <c r="I6" i="6"/>
  <c r="AG5" i="6"/>
  <c r="AF5" i="6"/>
  <c r="AA5" i="6"/>
  <c r="Y5" i="6"/>
  <c r="W5" i="6"/>
  <c r="T5" i="6"/>
  <c r="S5" i="6"/>
  <c r="O5" i="6"/>
  <c r="P5" i="6" s="1"/>
  <c r="J5" i="6"/>
  <c r="I5" i="6"/>
  <c r="AH5" i="6" s="1"/>
  <c r="AG4" i="6"/>
  <c r="AF4" i="6"/>
  <c r="AA4" i="6"/>
  <c r="Y4" i="6"/>
  <c r="W4" i="6"/>
  <c r="T4" i="6"/>
  <c r="S4" i="6"/>
  <c r="O4" i="6"/>
  <c r="P4" i="6" s="1"/>
  <c r="J4" i="6"/>
  <c r="I4" i="6"/>
  <c r="AG3" i="6"/>
  <c r="AF3" i="6"/>
  <c r="AA3" i="6"/>
  <c r="Y3" i="6"/>
  <c r="W3" i="6"/>
  <c r="T3" i="6"/>
  <c r="S3" i="6"/>
  <c r="O3" i="6"/>
  <c r="J3" i="6"/>
  <c r="I3" i="6"/>
  <c r="W594" i="3"/>
  <c r="U594" i="3"/>
  <c r="S594" i="3"/>
  <c r="O594" i="3"/>
  <c r="W593" i="3"/>
  <c r="U593" i="3"/>
  <c r="S593" i="3"/>
  <c r="Q593" i="3"/>
  <c r="O593" i="3"/>
  <c r="W591" i="3"/>
  <c r="U591" i="3"/>
  <c r="S591" i="3"/>
  <c r="Q591" i="3"/>
  <c r="O591" i="3"/>
  <c r="W590" i="3"/>
  <c r="S590" i="3"/>
  <c r="O590" i="3"/>
  <c r="W585" i="3"/>
  <c r="S585" i="3"/>
  <c r="O585" i="3"/>
  <c r="W584" i="3"/>
  <c r="U584" i="3"/>
  <c r="S584" i="3"/>
  <c r="Q584" i="3"/>
  <c r="O584" i="3"/>
  <c r="W575" i="3"/>
  <c r="O575" i="3"/>
  <c r="AA574" i="3"/>
  <c r="Y574" i="3"/>
  <c r="W574" i="3"/>
  <c r="S574" i="3"/>
  <c r="O574" i="3"/>
  <c r="AA571" i="3"/>
  <c r="Y571" i="3"/>
  <c r="W571" i="3"/>
  <c r="S571" i="3"/>
  <c r="O571" i="3"/>
  <c r="W564" i="3"/>
  <c r="O564" i="3"/>
  <c r="AA542" i="3"/>
  <c r="Y542" i="3"/>
  <c r="W542" i="3"/>
  <c r="U542" i="3"/>
  <c r="S542" i="3"/>
  <c r="Q542" i="3"/>
  <c r="O542" i="3"/>
  <c r="AA541" i="3"/>
  <c r="Y541" i="3"/>
  <c r="W541" i="3"/>
  <c r="U541" i="3"/>
  <c r="S541" i="3"/>
  <c r="Q541" i="3"/>
  <c r="O541" i="3"/>
  <c r="AA540" i="3"/>
  <c r="Y540" i="3"/>
  <c r="W540" i="3"/>
  <c r="U540" i="3"/>
  <c r="S540" i="3"/>
  <c r="Q540" i="3"/>
  <c r="O540" i="3"/>
  <c r="AA539" i="3"/>
  <c r="Y539" i="3"/>
  <c r="W539" i="3"/>
  <c r="U539" i="3"/>
  <c r="S539" i="3"/>
  <c r="Q539" i="3"/>
  <c r="O539" i="3"/>
  <c r="AA538" i="3"/>
  <c r="Y538" i="3"/>
  <c r="W538" i="3"/>
  <c r="U538" i="3"/>
  <c r="S538" i="3"/>
  <c r="Q538" i="3"/>
  <c r="O538" i="3"/>
  <c r="AA537" i="3"/>
  <c r="Y537" i="3"/>
  <c r="W537" i="3"/>
  <c r="U537" i="3"/>
  <c r="S537" i="3"/>
  <c r="Q537" i="3"/>
  <c r="O537" i="3"/>
  <c r="AA536" i="3"/>
  <c r="Y536" i="3"/>
  <c r="W536" i="3"/>
  <c r="U536" i="3"/>
  <c r="S536" i="3"/>
  <c r="Q536" i="3"/>
  <c r="O536" i="3"/>
  <c r="AA535" i="3"/>
  <c r="Y535" i="3"/>
  <c r="W535" i="3"/>
  <c r="U535" i="3"/>
  <c r="S535" i="3"/>
  <c r="Q535" i="3"/>
  <c r="O535" i="3"/>
  <c r="AA534" i="3"/>
  <c r="Y534" i="3"/>
  <c r="W534" i="3"/>
  <c r="U534" i="3"/>
  <c r="S534" i="3"/>
  <c r="Q534" i="3"/>
  <c r="O534" i="3"/>
  <c r="AA533" i="3"/>
  <c r="Y533" i="3"/>
  <c r="W533" i="3"/>
  <c r="U533" i="3"/>
  <c r="S533" i="3"/>
  <c r="Q533" i="3"/>
  <c r="O533" i="3"/>
  <c r="AA532" i="3"/>
  <c r="Y532" i="3"/>
  <c r="W532" i="3"/>
  <c r="U532" i="3"/>
  <c r="S532" i="3"/>
  <c r="Q532" i="3"/>
  <c r="O532" i="3"/>
  <c r="AA531" i="3"/>
  <c r="Y531" i="3"/>
  <c r="W531" i="3"/>
  <c r="U531" i="3"/>
  <c r="S531" i="3"/>
  <c r="Q531" i="3"/>
  <c r="O531" i="3"/>
  <c r="AA530" i="3"/>
  <c r="Y530" i="3"/>
  <c r="W530" i="3"/>
  <c r="U530" i="3"/>
  <c r="S530" i="3"/>
  <c r="Q530" i="3"/>
  <c r="O530" i="3"/>
  <c r="AA529" i="3"/>
  <c r="Y529" i="3"/>
  <c r="W529" i="3"/>
  <c r="U529" i="3"/>
  <c r="S529" i="3"/>
  <c r="Q529" i="3"/>
  <c r="O529" i="3"/>
  <c r="AA528" i="3"/>
  <c r="Y528" i="3"/>
  <c r="W528" i="3"/>
  <c r="U528" i="3"/>
  <c r="S528" i="3"/>
  <c r="Q528" i="3"/>
  <c r="O528" i="3"/>
  <c r="AA527" i="3"/>
  <c r="Y527" i="3"/>
  <c r="W527" i="3"/>
  <c r="U527" i="3"/>
  <c r="S527" i="3"/>
  <c r="Q527" i="3"/>
  <c r="O527" i="3"/>
  <c r="AA526" i="3"/>
  <c r="Y526" i="3"/>
  <c r="W526" i="3"/>
  <c r="U526" i="3"/>
  <c r="S526" i="3"/>
  <c r="Q526" i="3"/>
  <c r="O526" i="3"/>
  <c r="AA525" i="3"/>
  <c r="Y525" i="3"/>
  <c r="W525" i="3"/>
  <c r="U525" i="3"/>
  <c r="S525" i="3"/>
  <c r="Q525" i="3"/>
  <c r="O525" i="3"/>
  <c r="AA524" i="3"/>
  <c r="Y524" i="3"/>
  <c r="W524" i="3"/>
  <c r="U524" i="3"/>
  <c r="S524" i="3"/>
  <c r="Q524" i="3"/>
  <c r="O524" i="3"/>
  <c r="AA523" i="3"/>
  <c r="Y523" i="3"/>
  <c r="W523" i="3"/>
  <c r="U523" i="3"/>
  <c r="S523" i="3"/>
  <c r="Q523" i="3"/>
  <c r="O523" i="3"/>
  <c r="AA522" i="3"/>
  <c r="Y522" i="3"/>
  <c r="W522" i="3"/>
  <c r="U522" i="3"/>
  <c r="S522" i="3"/>
  <c r="Q522" i="3"/>
  <c r="O522" i="3"/>
  <c r="AA521" i="3"/>
  <c r="Y521" i="3"/>
  <c r="W521" i="3"/>
  <c r="U521" i="3"/>
  <c r="S521" i="3"/>
  <c r="Q521" i="3"/>
  <c r="O521" i="3"/>
  <c r="AA520" i="3"/>
  <c r="Y520" i="3"/>
  <c r="W520" i="3"/>
  <c r="U520" i="3"/>
  <c r="S520" i="3"/>
  <c r="Q520" i="3"/>
  <c r="O520" i="3"/>
  <c r="AA519" i="3"/>
  <c r="Y519" i="3"/>
  <c r="W519" i="3"/>
  <c r="U519" i="3"/>
  <c r="S519" i="3"/>
  <c r="Q519" i="3"/>
  <c r="O519" i="3"/>
  <c r="AA518" i="3"/>
  <c r="Y518" i="3"/>
  <c r="W518" i="3"/>
  <c r="U518" i="3"/>
  <c r="S518" i="3"/>
  <c r="Q518" i="3"/>
  <c r="O518" i="3"/>
  <c r="AA517" i="3"/>
  <c r="Y517" i="3"/>
  <c r="W517" i="3"/>
  <c r="U517" i="3"/>
  <c r="S517" i="3"/>
  <c r="Q517" i="3"/>
  <c r="O517" i="3"/>
  <c r="AA516" i="3"/>
  <c r="Y516" i="3"/>
  <c r="W516" i="3"/>
  <c r="U516" i="3"/>
  <c r="S516" i="3"/>
  <c r="Q516" i="3"/>
  <c r="O516" i="3"/>
  <c r="AA515" i="3"/>
  <c r="Y515" i="3"/>
  <c r="W515" i="3"/>
  <c r="U515" i="3"/>
  <c r="S515" i="3"/>
  <c r="Q515" i="3"/>
  <c r="O515" i="3"/>
  <c r="AA514" i="3"/>
  <c r="Y514" i="3"/>
  <c r="W514" i="3"/>
  <c r="U514" i="3"/>
  <c r="S514" i="3"/>
  <c r="Q514" i="3"/>
  <c r="O514" i="3"/>
  <c r="AA513" i="3"/>
  <c r="Y513" i="3"/>
  <c r="W513" i="3"/>
  <c r="U513" i="3"/>
  <c r="S513" i="3"/>
  <c r="Q513" i="3"/>
  <c r="O513" i="3"/>
  <c r="AA512" i="3"/>
  <c r="Y512" i="3"/>
  <c r="W512" i="3"/>
  <c r="U512" i="3"/>
  <c r="S512" i="3"/>
  <c r="Q512" i="3"/>
  <c r="O512" i="3"/>
  <c r="AA511" i="3"/>
  <c r="Y511" i="3"/>
  <c r="W511" i="3"/>
  <c r="U511" i="3"/>
  <c r="S511" i="3"/>
  <c r="Q511" i="3"/>
  <c r="O511" i="3"/>
  <c r="AA510" i="3"/>
  <c r="Y510" i="3"/>
  <c r="W510" i="3"/>
  <c r="U510" i="3"/>
  <c r="S510" i="3"/>
  <c r="Q510" i="3"/>
  <c r="O510" i="3"/>
  <c r="AA509" i="3"/>
  <c r="Y509" i="3"/>
  <c r="W509" i="3"/>
  <c r="U509" i="3"/>
  <c r="S509" i="3"/>
  <c r="Q509" i="3"/>
  <c r="O509" i="3"/>
  <c r="AA508" i="3"/>
  <c r="Y508" i="3"/>
  <c r="W508" i="3"/>
  <c r="U508" i="3"/>
  <c r="S508" i="3"/>
  <c r="Q508" i="3"/>
  <c r="O508" i="3"/>
  <c r="AA507" i="3"/>
  <c r="Y507" i="3"/>
  <c r="W507" i="3"/>
  <c r="U507" i="3"/>
  <c r="S507" i="3"/>
  <c r="Q507" i="3"/>
  <c r="O507" i="3"/>
  <c r="AA506" i="3"/>
  <c r="Y506" i="3"/>
  <c r="W506" i="3"/>
  <c r="U506" i="3"/>
  <c r="S506" i="3"/>
  <c r="Q506" i="3"/>
  <c r="O506" i="3"/>
  <c r="AA505" i="3"/>
  <c r="Y505" i="3"/>
  <c r="W505" i="3"/>
  <c r="U505" i="3"/>
  <c r="S505" i="3"/>
  <c r="Q505" i="3"/>
  <c r="O505" i="3"/>
  <c r="AA504" i="3"/>
  <c r="Y504" i="3"/>
  <c r="W504" i="3"/>
  <c r="U504" i="3"/>
  <c r="S504" i="3"/>
  <c r="Q504" i="3"/>
  <c r="O504" i="3"/>
  <c r="AA503" i="3"/>
  <c r="Y503" i="3"/>
  <c r="W503" i="3"/>
  <c r="U503" i="3"/>
  <c r="S503" i="3"/>
  <c r="Q503" i="3"/>
  <c r="O503" i="3"/>
  <c r="Y502" i="3"/>
  <c r="W502" i="3"/>
  <c r="U502" i="3"/>
  <c r="S502" i="3"/>
  <c r="Q502" i="3"/>
  <c r="O502" i="3"/>
  <c r="AA501" i="3"/>
  <c r="Y501" i="3"/>
  <c r="W501" i="3"/>
  <c r="U501" i="3"/>
  <c r="S501" i="3"/>
  <c r="Q501" i="3"/>
  <c r="O501" i="3"/>
  <c r="AA500" i="3"/>
  <c r="Y500" i="3"/>
  <c r="W500" i="3"/>
  <c r="U500" i="3"/>
  <c r="S500" i="3"/>
  <c r="Q500" i="3"/>
  <c r="O500" i="3"/>
  <c r="AA499" i="3"/>
  <c r="Y499" i="3"/>
  <c r="W499" i="3"/>
  <c r="U499" i="3"/>
  <c r="S499" i="3"/>
  <c r="Q499" i="3"/>
  <c r="O499" i="3"/>
  <c r="AA498" i="3"/>
  <c r="Y498" i="3"/>
  <c r="W498" i="3"/>
  <c r="U498" i="3"/>
  <c r="S498" i="3"/>
  <c r="Q498" i="3"/>
  <c r="O498" i="3"/>
  <c r="AA497" i="3"/>
  <c r="Y497" i="3"/>
  <c r="W497" i="3"/>
  <c r="U497" i="3"/>
  <c r="S497" i="3"/>
  <c r="Q497" i="3"/>
  <c r="O497" i="3"/>
  <c r="AA496" i="3"/>
  <c r="Y496" i="3"/>
  <c r="W496" i="3"/>
  <c r="U496" i="3"/>
  <c r="S496" i="3"/>
  <c r="Q496" i="3"/>
  <c r="O496" i="3"/>
  <c r="AA495" i="3"/>
  <c r="Y495" i="3"/>
  <c r="W495" i="3"/>
  <c r="U495" i="3"/>
  <c r="S495" i="3"/>
  <c r="Q495" i="3"/>
  <c r="O495" i="3"/>
  <c r="AA494" i="3"/>
  <c r="Y494" i="3"/>
  <c r="W494" i="3"/>
  <c r="U494" i="3"/>
  <c r="S494" i="3"/>
  <c r="Q494" i="3"/>
  <c r="O494" i="3"/>
  <c r="AA493" i="3"/>
  <c r="Y493" i="3"/>
  <c r="W493" i="3"/>
  <c r="U493" i="3"/>
  <c r="S493" i="3"/>
  <c r="Q493" i="3"/>
  <c r="O493" i="3"/>
  <c r="W492" i="3"/>
  <c r="U492" i="3"/>
  <c r="S492" i="3"/>
  <c r="O492" i="3"/>
  <c r="W491" i="3"/>
  <c r="S491" i="3"/>
  <c r="Q491" i="3"/>
  <c r="O491" i="3"/>
  <c r="AA490" i="3"/>
  <c r="W490" i="3"/>
  <c r="U490" i="3"/>
  <c r="S490" i="3"/>
  <c r="Q490" i="3"/>
  <c r="O490" i="3"/>
  <c r="W489" i="3"/>
  <c r="O489" i="3"/>
  <c r="W488" i="3"/>
  <c r="U488" i="3"/>
  <c r="S488" i="3"/>
  <c r="O488" i="3"/>
  <c r="W487" i="3"/>
  <c r="U487" i="3"/>
  <c r="S487" i="3"/>
  <c r="Q487" i="3"/>
  <c r="O487" i="3"/>
  <c r="W486" i="3"/>
  <c r="O486" i="3"/>
  <c r="AA485" i="3"/>
  <c r="Y485" i="3"/>
  <c r="W485" i="3"/>
  <c r="U485" i="3"/>
  <c r="S485" i="3"/>
  <c r="Q485" i="3"/>
  <c r="O485" i="3"/>
  <c r="Y484" i="3"/>
  <c r="W484" i="3"/>
  <c r="U484" i="3"/>
  <c r="S484" i="3"/>
  <c r="O484" i="3"/>
  <c r="Y483" i="3"/>
  <c r="W483" i="3"/>
  <c r="U483" i="3"/>
  <c r="S483" i="3"/>
  <c r="Q483" i="3"/>
  <c r="O483" i="3"/>
  <c r="W482" i="3"/>
  <c r="U482" i="3"/>
  <c r="S482" i="3"/>
  <c r="Q482" i="3"/>
  <c r="O482" i="3"/>
  <c r="W481" i="3"/>
  <c r="S481" i="3"/>
  <c r="O481" i="3"/>
  <c r="AA480" i="3"/>
  <c r="Y480" i="3"/>
  <c r="W480" i="3"/>
  <c r="U480" i="3"/>
  <c r="S480" i="3"/>
  <c r="Q480" i="3"/>
  <c r="O480" i="3"/>
  <c r="W479" i="3"/>
  <c r="U479" i="3"/>
  <c r="S479" i="3"/>
  <c r="O479" i="3"/>
  <c r="AA478" i="3"/>
  <c r="Y478" i="3"/>
  <c r="W478" i="3"/>
  <c r="U478" i="3"/>
  <c r="S478" i="3"/>
  <c r="Q478" i="3"/>
  <c r="O478" i="3"/>
  <c r="AA477" i="3"/>
  <c r="W477" i="3"/>
  <c r="U477" i="3"/>
  <c r="S477" i="3"/>
  <c r="Q477" i="3"/>
  <c r="O477" i="3"/>
  <c r="AA476" i="3"/>
  <c r="Y476" i="3"/>
  <c r="W476" i="3"/>
  <c r="U476" i="3"/>
  <c r="S476" i="3"/>
  <c r="Q476" i="3"/>
  <c r="O476" i="3"/>
  <c r="W475" i="3"/>
  <c r="U475" i="3"/>
  <c r="S475" i="3"/>
  <c r="O475" i="3"/>
  <c r="W474" i="3"/>
  <c r="S474" i="3"/>
  <c r="O474" i="3"/>
  <c r="Y473" i="3"/>
  <c r="W473" i="3"/>
  <c r="S473" i="3"/>
  <c r="O473" i="3"/>
  <c r="W472" i="3"/>
  <c r="U472" i="3"/>
  <c r="S472" i="3"/>
  <c r="O472" i="3"/>
  <c r="AA471" i="3"/>
  <c r="Y471" i="3"/>
  <c r="W471" i="3"/>
  <c r="U471" i="3"/>
  <c r="S471" i="3"/>
  <c r="Q471" i="3"/>
  <c r="O471" i="3"/>
  <c r="AA470" i="3"/>
  <c r="Y470" i="3"/>
  <c r="W470" i="3"/>
  <c r="S470" i="3"/>
  <c r="Q470" i="3"/>
  <c r="O470" i="3"/>
  <c r="AA469" i="3"/>
  <c r="Y469" i="3"/>
  <c r="W469" i="3"/>
  <c r="U469" i="3"/>
  <c r="S469" i="3"/>
  <c r="O469" i="3"/>
  <c r="Y468" i="3"/>
  <c r="W468" i="3"/>
  <c r="U468" i="3"/>
  <c r="S468" i="3"/>
  <c r="Q468" i="3"/>
  <c r="O468" i="3"/>
  <c r="AA467" i="3"/>
  <c r="Y467" i="3"/>
  <c r="W467" i="3"/>
  <c r="U467" i="3"/>
  <c r="S467" i="3"/>
  <c r="Q467" i="3"/>
  <c r="O467" i="3"/>
  <c r="AA466" i="3"/>
  <c r="Y466" i="3"/>
  <c r="W466" i="3"/>
  <c r="U466" i="3"/>
  <c r="S466" i="3"/>
  <c r="Q466" i="3"/>
  <c r="O466" i="3"/>
  <c r="AA465" i="3"/>
  <c r="Y465" i="3"/>
  <c r="W465" i="3"/>
  <c r="U465" i="3"/>
  <c r="S465" i="3"/>
  <c r="O465" i="3"/>
  <c r="Y464" i="3"/>
  <c r="W464" i="3"/>
  <c r="S464" i="3"/>
  <c r="O464" i="3"/>
  <c r="AA463" i="3"/>
  <c r="Y463" i="3"/>
  <c r="W463" i="3"/>
  <c r="S463" i="3"/>
  <c r="O463" i="3"/>
  <c r="AA462" i="3"/>
  <c r="Y462" i="3"/>
  <c r="W462" i="3"/>
  <c r="U462" i="3"/>
  <c r="S462" i="3"/>
  <c r="Q462" i="3"/>
  <c r="O462" i="3"/>
  <c r="AA461" i="3"/>
  <c r="Y461" i="3"/>
  <c r="W461" i="3"/>
  <c r="U461" i="3"/>
  <c r="S461" i="3"/>
  <c r="Q461" i="3"/>
  <c r="O461" i="3"/>
  <c r="AA460" i="3"/>
  <c r="Y460" i="3"/>
  <c r="W460" i="3"/>
  <c r="U460" i="3"/>
  <c r="S460" i="3"/>
  <c r="O460" i="3"/>
  <c r="W459" i="3"/>
  <c r="S459" i="3"/>
  <c r="O459" i="3"/>
  <c r="W458" i="3"/>
  <c r="O458" i="3"/>
  <c r="W457" i="3"/>
  <c r="U457" i="3"/>
  <c r="S457" i="3"/>
  <c r="O457" i="3"/>
  <c r="AA456" i="3"/>
  <c r="Y456" i="3"/>
  <c r="W456" i="3"/>
  <c r="U456" i="3"/>
  <c r="S456" i="3"/>
  <c r="Q456" i="3"/>
  <c r="O456" i="3"/>
  <c r="AA455" i="3"/>
  <c r="Y455" i="3"/>
  <c r="W455" i="3"/>
  <c r="U455" i="3"/>
  <c r="S455" i="3"/>
  <c r="Q455" i="3"/>
  <c r="O455" i="3"/>
  <c r="Y454" i="3"/>
  <c r="W454" i="3"/>
  <c r="U454" i="3"/>
  <c r="S454" i="3"/>
  <c r="Q454" i="3"/>
  <c r="O454" i="3"/>
  <c r="AA453" i="3"/>
  <c r="Y453" i="3"/>
  <c r="W453" i="3"/>
  <c r="U453" i="3"/>
  <c r="S453" i="3"/>
  <c r="Q453" i="3"/>
  <c r="O453" i="3"/>
  <c r="AA452" i="3"/>
  <c r="Y452" i="3"/>
  <c r="W452" i="3"/>
  <c r="U452" i="3"/>
  <c r="S452" i="3"/>
  <c r="Q452" i="3"/>
  <c r="O452" i="3"/>
  <c r="AA451" i="3"/>
  <c r="Y451" i="3"/>
  <c r="W451" i="3"/>
  <c r="U451" i="3"/>
  <c r="S451" i="3"/>
  <c r="Q451" i="3"/>
  <c r="O451" i="3"/>
  <c r="AA450" i="3"/>
  <c r="Y450" i="3"/>
  <c r="W450" i="3"/>
  <c r="U450" i="3"/>
  <c r="S450" i="3"/>
  <c r="Q450" i="3"/>
  <c r="O450" i="3"/>
  <c r="AA449" i="3"/>
  <c r="Y449" i="3"/>
  <c r="W449" i="3"/>
  <c r="U449" i="3"/>
  <c r="S449" i="3"/>
  <c r="Q449" i="3"/>
  <c r="O449" i="3"/>
  <c r="AA448" i="3"/>
  <c r="Y448" i="3"/>
  <c r="W448" i="3"/>
  <c r="U448" i="3"/>
  <c r="S448" i="3"/>
  <c r="Q448" i="3"/>
  <c r="O448" i="3"/>
  <c r="AA447" i="3"/>
  <c r="Y447" i="3"/>
  <c r="W447" i="3"/>
  <c r="U447" i="3"/>
  <c r="S447" i="3"/>
  <c r="Q447" i="3"/>
  <c r="O447" i="3"/>
  <c r="AA446" i="3"/>
  <c r="Y446" i="3"/>
  <c r="W446" i="3"/>
  <c r="U446" i="3"/>
  <c r="S446" i="3"/>
  <c r="Q446" i="3"/>
  <c r="O446" i="3"/>
  <c r="AA445" i="3"/>
  <c r="Y445" i="3"/>
  <c r="W445" i="3"/>
  <c r="U445" i="3"/>
  <c r="S445" i="3"/>
  <c r="Q445" i="3"/>
  <c r="O445" i="3"/>
  <c r="AA444" i="3"/>
  <c r="Y444" i="3"/>
  <c r="W444" i="3"/>
  <c r="U444" i="3"/>
  <c r="S444" i="3"/>
  <c r="Q444" i="3"/>
  <c r="O444" i="3"/>
  <c r="AA443" i="3"/>
  <c r="Y443" i="3"/>
  <c r="W443" i="3"/>
  <c r="U443" i="3"/>
  <c r="S443" i="3"/>
  <c r="Q443" i="3"/>
  <c r="O443" i="3"/>
  <c r="AA442" i="3"/>
  <c r="Y442" i="3"/>
  <c r="W442" i="3"/>
  <c r="U442" i="3"/>
  <c r="S442" i="3"/>
  <c r="Q442" i="3"/>
  <c r="O442" i="3"/>
  <c r="AA440" i="3"/>
  <c r="Y440" i="3"/>
  <c r="W440" i="3"/>
  <c r="U440" i="3"/>
  <c r="S440" i="3"/>
  <c r="Q440" i="3"/>
  <c r="O440" i="3"/>
  <c r="AA439" i="3"/>
  <c r="Y439" i="3"/>
  <c r="W439" i="3"/>
  <c r="U439" i="3"/>
  <c r="S439" i="3"/>
  <c r="Q439" i="3"/>
  <c r="O439" i="3"/>
  <c r="AA438" i="3"/>
  <c r="Y438" i="3"/>
  <c r="W438" i="3"/>
  <c r="U438" i="3"/>
  <c r="S438" i="3"/>
  <c r="Q438" i="3"/>
  <c r="O438" i="3"/>
  <c r="AA437" i="3"/>
  <c r="Y437" i="3"/>
  <c r="W437" i="3"/>
  <c r="U437" i="3"/>
  <c r="S437" i="3"/>
  <c r="Q437" i="3"/>
  <c r="O437" i="3"/>
  <c r="W436" i="3"/>
  <c r="U436" i="3"/>
  <c r="S436" i="3"/>
  <c r="O436" i="3"/>
  <c r="W435" i="3"/>
  <c r="O435" i="3"/>
  <c r="W434" i="3"/>
  <c r="S434" i="3"/>
  <c r="O434" i="3"/>
  <c r="AA433" i="3"/>
  <c r="W433" i="3"/>
  <c r="U433" i="3"/>
  <c r="S433" i="3"/>
  <c r="O433" i="3"/>
  <c r="AA432" i="3"/>
  <c r="Y432" i="3"/>
  <c r="W432" i="3"/>
  <c r="U432" i="3"/>
  <c r="S432" i="3"/>
  <c r="Q432" i="3"/>
  <c r="O432" i="3"/>
  <c r="AA431" i="3"/>
  <c r="Y431" i="3"/>
  <c r="W431" i="3"/>
  <c r="U431" i="3"/>
  <c r="S431" i="3"/>
  <c r="Q431" i="3"/>
  <c r="O431" i="3"/>
  <c r="W430" i="3"/>
  <c r="U430" i="3"/>
  <c r="S430" i="3"/>
  <c r="Q430" i="3"/>
  <c r="O430" i="3"/>
  <c r="W429" i="3"/>
  <c r="S429" i="3"/>
  <c r="O429" i="3"/>
  <c r="AA428" i="3"/>
  <c r="Y428" i="3"/>
  <c r="W428" i="3"/>
  <c r="U428" i="3"/>
  <c r="S428" i="3"/>
  <c r="Q428" i="3"/>
  <c r="O428" i="3"/>
  <c r="AA427" i="3"/>
  <c r="Y427" i="3"/>
  <c r="W427" i="3"/>
  <c r="U427" i="3"/>
  <c r="S427" i="3"/>
  <c r="Q427" i="3"/>
  <c r="O427" i="3"/>
  <c r="AA426" i="3"/>
  <c r="Y426" i="3"/>
  <c r="W426" i="3"/>
  <c r="U426" i="3"/>
  <c r="S426" i="3"/>
  <c r="Q426" i="3"/>
  <c r="O426" i="3"/>
  <c r="W425" i="3"/>
  <c r="S425" i="3"/>
  <c r="Q425" i="3"/>
  <c r="O425" i="3"/>
  <c r="AA424" i="3"/>
  <c r="Y424" i="3"/>
  <c r="W424" i="3"/>
  <c r="U424" i="3"/>
  <c r="S424" i="3"/>
  <c r="O424" i="3"/>
  <c r="W423" i="3"/>
  <c r="U423" i="3"/>
  <c r="S423" i="3"/>
  <c r="Q423" i="3"/>
  <c r="O423" i="3"/>
  <c r="W422" i="3"/>
  <c r="U422" i="3"/>
  <c r="S422" i="3"/>
  <c r="Q422" i="3"/>
  <c r="O422" i="3"/>
  <c r="AA421" i="3"/>
  <c r="Y421" i="3"/>
  <c r="W421" i="3"/>
  <c r="U421" i="3"/>
  <c r="S421" i="3"/>
  <c r="Q421" i="3"/>
  <c r="O421" i="3"/>
  <c r="AA420" i="3"/>
  <c r="W420" i="3"/>
  <c r="U420" i="3"/>
  <c r="S420" i="3"/>
  <c r="Q420" i="3"/>
  <c r="O420" i="3"/>
  <c r="Y419" i="3"/>
  <c r="W419" i="3"/>
  <c r="U419" i="3"/>
  <c r="S419" i="3"/>
  <c r="Q419" i="3"/>
  <c r="O419" i="3"/>
  <c r="AA418" i="3"/>
  <c r="Y418" i="3"/>
  <c r="W418" i="3"/>
  <c r="U418" i="3"/>
  <c r="S418" i="3"/>
  <c r="Q418" i="3"/>
  <c r="O418" i="3"/>
  <c r="W417" i="3"/>
  <c r="U417" i="3"/>
  <c r="S417" i="3"/>
  <c r="Q417" i="3"/>
  <c r="O417" i="3"/>
  <c r="AA416" i="3"/>
  <c r="Y416" i="3"/>
  <c r="W416" i="3"/>
  <c r="U416" i="3"/>
  <c r="S416" i="3"/>
  <c r="Q416" i="3"/>
  <c r="O416" i="3"/>
  <c r="AA415" i="3"/>
  <c r="Y415" i="3"/>
  <c r="W415" i="3"/>
  <c r="U415" i="3"/>
  <c r="S415" i="3"/>
  <c r="Q415" i="3"/>
  <c r="O415" i="3"/>
  <c r="AA414" i="3"/>
  <c r="Y414" i="3"/>
  <c r="W414" i="3"/>
  <c r="U414" i="3"/>
  <c r="S414" i="3"/>
  <c r="Q414" i="3"/>
  <c r="O414" i="3"/>
  <c r="AA413" i="3"/>
  <c r="Y413" i="3"/>
  <c r="W413" i="3"/>
  <c r="U413" i="3"/>
  <c r="S413" i="3"/>
  <c r="Q413" i="3"/>
  <c r="O413" i="3"/>
  <c r="W412" i="3"/>
  <c r="U412" i="3"/>
  <c r="S412" i="3"/>
  <c r="Q412" i="3"/>
  <c r="O412" i="3"/>
  <c r="Y411" i="3"/>
  <c r="W411" i="3"/>
  <c r="U411" i="3"/>
  <c r="S411" i="3"/>
  <c r="O411" i="3"/>
  <c r="Y410" i="3"/>
  <c r="W410" i="3"/>
  <c r="U410" i="3"/>
  <c r="S410" i="3"/>
  <c r="O410" i="3"/>
  <c r="AA409" i="3"/>
  <c r="Y409" i="3"/>
  <c r="W409" i="3"/>
  <c r="U409" i="3"/>
  <c r="S409" i="3"/>
  <c r="Q409" i="3"/>
  <c r="O409" i="3"/>
  <c r="AA408" i="3"/>
  <c r="Y408" i="3"/>
  <c r="W408" i="3"/>
  <c r="U408" i="3"/>
  <c r="S408" i="3"/>
  <c r="Q408" i="3"/>
  <c r="O408" i="3"/>
  <c r="Y407" i="3"/>
  <c r="W407" i="3"/>
  <c r="U407" i="3"/>
  <c r="S407" i="3"/>
  <c r="Q407" i="3"/>
  <c r="O407" i="3"/>
  <c r="AA406" i="3"/>
  <c r="Y406" i="3"/>
  <c r="W406" i="3"/>
  <c r="U406" i="3"/>
  <c r="S406" i="3"/>
  <c r="Q406" i="3"/>
  <c r="O406" i="3"/>
  <c r="AA405" i="3"/>
  <c r="Y405" i="3"/>
  <c r="W405" i="3"/>
  <c r="U405" i="3"/>
  <c r="S405" i="3"/>
  <c r="Q405" i="3"/>
  <c r="O405" i="3"/>
  <c r="AA404" i="3"/>
  <c r="Y404" i="3"/>
  <c r="W404" i="3"/>
  <c r="U404" i="3"/>
  <c r="S404" i="3"/>
  <c r="Q404" i="3"/>
  <c r="O404" i="3"/>
  <c r="AA403" i="3"/>
  <c r="Y403" i="3"/>
  <c r="W403" i="3"/>
  <c r="U403" i="3"/>
  <c r="S403" i="3"/>
  <c r="Q403" i="3"/>
  <c r="O403" i="3"/>
  <c r="AA402" i="3"/>
  <c r="Y402" i="3"/>
  <c r="W402" i="3"/>
  <c r="U402" i="3"/>
  <c r="S402" i="3"/>
  <c r="Q402" i="3"/>
  <c r="O402" i="3"/>
  <c r="AA401" i="3"/>
  <c r="Y401" i="3"/>
  <c r="W401" i="3"/>
  <c r="U401" i="3"/>
  <c r="S401" i="3"/>
  <c r="Q401" i="3"/>
  <c r="O401" i="3"/>
  <c r="AA400" i="3"/>
  <c r="Y400" i="3"/>
  <c r="W400" i="3"/>
  <c r="U400" i="3"/>
  <c r="S400" i="3"/>
  <c r="Q400" i="3"/>
  <c r="O400" i="3"/>
  <c r="AA399" i="3"/>
  <c r="Y399" i="3"/>
  <c r="W399" i="3"/>
  <c r="U399" i="3"/>
  <c r="S399" i="3"/>
  <c r="Q399" i="3"/>
  <c r="O399" i="3"/>
  <c r="AA398" i="3"/>
  <c r="Y398" i="3"/>
  <c r="W398" i="3"/>
  <c r="U398" i="3"/>
  <c r="S398" i="3"/>
  <c r="Q398" i="3"/>
  <c r="O398" i="3"/>
  <c r="AA397" i="3"/>
  <c r="Y397" i="3"/>
  <c r="W397" i="3"/>
  <c r="U397" i="3"/>
  <c r="S397" i="3"/>
  <c r="Q397" i="3"/>
  <c r="O397" i="3"/>
  <c r="AA396" i="3"/>
  <c r="Y396" i="3"/>
  <c r="W396" i="3"/>
  <c r="U396" i="3"/>
  <c r="S396" i="3"/>
  <c r="Q396" i="3"/>
  <c r="O396" i="3"/>
  <c r="AA395" i="3"/>
  <c r="Y395" i="3"/>
  <c r="W395" i="3"/>
  <c r="U395" i="3"/>
  <c r="S395" i="3"/>
  <c r="Q395" i="3"/>
  <c r="O395" i="3"/>
  <c r="AA394" i="3"/>
  <c r="Y394" i="3"/>
  <c r="W394" i="3"/>
  <c r="U394" i="3"/>
  <c r="S394" i="3"/>
  <c r="Q394" i="3"/>
  <c r="O394" i="3"/>
  <c r="AA393" i="3"/>
  <c r="Y393" i="3"/>
  <c r="W393" i="3"/>
  <c r="U393" i="3"/>
  <c r="S393" i="3"/>
  <c r="Q393" i="3"/>
  <c r="O393" i="3"/>
  <c r="AA392" i="3"/>
  <c r="Y392" i="3"/>
  <c r="W392" i="3"/>
  <c r="U392" i="3"/>
  <c r="S392" i="3"/>
  <c r="Q392" i="3"/>
  <c r="O392" i="3"/>
  <c r="AA391" i="3"/>
  <c r="Y391" i="3"/>
  <c r="W391" i="3"/>
  <c r="U391" i="3"/>
  <c r="S391" i="3"/>
  <c r="Q391" i="3"/>
  <c r="O391" i="3"/>
  <c r="AA390" i="3"/>
  <c r="Y390" i="3"/>
  <c r="W390" i="3"/>
  <c r="U390" i="3"/>
  <c r="S390" i="3"/>
  <c r="Q390" i="3"/>
  <c r="O390" i="3"/>
  <c r="AA389" i="3"/>
  <c r="Y389" i="3"/>
  <c r="W389" i="3"/>
  <c r="U389" i="3"/>
  <c r="S389" i="3"/>
  <c r="Q389" i="3"/>
  <c r="O389" i="3"/>
  <c r="AA388" i="3"/>
  <c r="Y388" i="3"/>
  <c r="W388" i="3"/>
  <c r="U388" i="3"/>
  <c r="S388" i="3"/>
  <c r="Q388" i="3"/>
  <c r="O388" i="3"/>
  <c r="AA387" i="3"/>
  <c r="Y387" i="3"/>
  <c r="W387" i="3"/>
  <c r="U387" i="3"/>
  <c r="S387" i="3"/>
  <c r="Q387" i="3"/>
  <c r="O387" i="3"/>
  <c r="AA386" i="3"/>
  <c r="Y386" i="3"/>
  <c r="W386" i="3"/>
  <c r="U386" i="3"/>
  <c r="S386" i="3"/>
  <c r="Q386" i="3"/>
  <c r="O386" i="3"/>
  <c r="AA385" i="3"/>
  <c r="Y385" i="3"/>
  <c r="W385" i="3"/>
  <c r="U385" i="3"/>
  <c r="S385" i="3"/>
  <c r="Q385" i="3"/>
  <c r="O385" i="3"/>
  <c r="AA384" i="3"/>
  <c r="Y384" i="3"/>
  <c r="W384" i="3"/>
  <c r="U384" i="3"/>
  <c r="S384" i="3"/>
  <c r="Q384" i="3"/>
  <c r="O384" i="3"/>
  <c r="AA383" i="3"/>
  <c r="Y383" i="3"/>
  <c r="W383" i="3"/>
  <c r="U383" i="3"/>
  <c r="S383" i="3"/>
  <c r="Q383" i="3"/>
  <c r="O383" i="3"/>
  <c r="AA382" i="3"/>
  <c r="Y382" i="3"/>
  <c r="W382" i="3"/>
  <c r="U382" i="3"/>
  <c r="S382" i="3"/>
  <c r="Q382" i="3"/>
  <c r="O382" i="3"/>
  <c r="AA381" i="3"/>
  <c r="Y381" i="3"/>
  <c r="W381" i="3"/>
  <c r="U381" i="3"/>
  <c r="S381" i="3"/>
  <c r="Q381" i="3"/>
  <c r="O381" i="3"/>
  <c r="AA380" i="3"/>
  <c r="Y380" i="3"/>
  <c r="W380" i="3"/>
  <c r="U380" i="3"/>
  <c r="S380" i="3"/>
  <c r="Q380" i="3"/>
  <c r="O380" i="3"/>
  <c r="AA379" i="3"/>
  <c r="Y379" i="3"/>
  <c r="W379" i="3"/>
  <c r="U379" i="3"/>
  <c r="S379" i="3"/>
  <c r="Q379" i="3"/>
  <c r="O379" i="3"/>
  <c r="AA378" i="3"/>
  <c r="Y378" i="3"/>
  <c r="W378" i="3"/>
  <c r="U378" i="3"/>
  <c r="S378" i="3"/>
  <c r="Q378" i="3"/>
  <c r="O378" i="3"/>
  <c r="AA377" i="3"/>
  <c r="Y377" i="3"/>
  <c r="W377" i="3"/>
  <c r="U377" i="3"/>
  <c r="S377" i="3"/>
  <c r="Q377" i="3"/>
  <c r="O377" i="3"/>
  <c r="AA376" i="3"/>
  <c r="Y376" i="3"/>
  <c r="W376" i="3"/>
  <c r="U376" i="3"/>
  <c r="S376" i="3"/>
  <c r="Q376" i="3"/>
  <c r="O376" i="3"/>
  <c r="AA375" i="3"/>
  <c r="Y375" i="3"/>
  <c r="W375" i="3"/>
  <c r="U375" i="3"/>
  <c r="S375" i="3"/>
  <c r="Q375" i="3"/>
  <c r="O375" i="3"/>
  <c r="AA374" i="3"/>
  <c r="Y374" i="3"/>
  <c r="W374" i="3"/>
  <c r="U374" i="3"/>
  <c r="S374" i="3"/>
  <c r="Q374" i="3"/>
  <c r="O374" i="3"/>
  <c r="AA373" i="3"/>
  <c r="Y373" i="3"/>
  <c r="W373" i="3"/>
  <c r="U373" i="3"/>
  <c r="S373" i="3"/>
  <c r="Q373" i="3"/>
  <c r="O373" i="3"/>
  <c r="AA372" i="3"/>
  <c r="Y372" i="3"/>
  <c r="W372" i="3"/>
  <c r="U372" i="3"/>
  <c r="S372" i="3"/>
  <c r="Q372" i="3"/>
  <c r="O372" i="3"/>
  <c r="AA371" i="3"/>
  <c r="Y371" i="3"/>
  <c r="W371" i="3"/>
  <c r="U371" i="3"/>
  <c r="S371" i="3"/>
  <c r="Q371" i="3"/>
  <c r="O371" i="3"/>
  <c r="AA370" i="3"/>
  <c r="Y370" i="3"/>
  <c r="W370" i="3"/>
  <c r="U370" i="3"/>
  <c r="S370" i="3"/>
  <c r="Q370" i="3"/>
  <c r="O370" i="3"/>
  <c r="AA369" i="3"/>
  <c r="Y369" i="3"/>
  <c r="W369" i="3"/>
  <c r="U369" i="3"/>
  <c r="S369" i="3"/>
  <c r="Q369" i="3"/>
  <c r="O369" i="3"/>
  <c r="AA368" i="3"/>
  <c r="Y368" i="3"/>
  <c r="W368" i="3"/>
  <c r="U368" i="3"/>
  <c r="S368" i="3"/>
  <c r="Q368" i="3"/>
  <c r="O368" i="3"/>
  <c r="AA367" i="3"/>
  <c r="Y367" i="3"/>
  <c r="W367" i="3"/>
  <c r="U367" i="3"/>
  <c r="S367" i="3"/>
  <c r="Q367" i="3"/>
  <c r="O367" i="3"/>
  <c r="AA366" i="3"/>
  <c r="Y366" i="3"/>
  <c r="W366" i="3"/>
  <c r="U366" i="3"/>
  <c r="S366" i="3"/>
  <c r="Q366" i="3"/>
  <c r="O366" i="3"/>
  <c r="AA365" i="3"/>
  <c r="Y365" i="3"/>
  <c r="W365" i="3"/>
  <c r="U365" i="3"/>
  <c r="S365" i="3"/>
  <c r="Q365" i="3"/>
  <c r="O365" i="3"/>
  <c r="AA364" i="3"/>
  <c r="Y364" i="3"/>
  <c r="W364" i="3"/>
  <c r="U364" i="3"/>
  <c r="S364" i="3"/>
  <c r="Q364" i="3"/>
  <c r="O364" i="3"/>
  <c r="AA363" i="3"/>
  <c r="Y363" i="3"/>
  <c r="W363" i="3"/>
  <c r="U363" i="3"/>
  <c r="S363" i="3"/>
  <c r="Q363" i="3"/>
  <c r="O363" i="3"/>
  <c r="AA362" i="3"/>
  <c r="Y362" i="3"/>
  <c r="W362" i="3"/>
  <c r="U362" i="3"/>
  <c r="S362" i="3"/>
  <c r="Q362" i="3"/>
  <c r="O362" i="3"/>
  <c r="AA361" i="3"/>
  <c r="Y361" i="3"/>
  <c r="W361" i="3"/>
  <c r="U361" i="3"/>
  <c r="S361" i="3"/>
  <c r="Q361" i="3"/>
  <c r="O361" i="3"/>
  <c r="AA360" i="3"/>
  <c r="Y360" i="3"/>
  <c r="W360" i="3"/>
  <c r="U360" i="3"/>
  <c r="S360" i="3"/>
  <c r="Q360" i="3"/>
  <c r="O360" i="3"/>
  <c r="AA359" i="3"/>
  <c r="Y359" i="3"/>
  <c r="W359" i="3"/>
  <c r="U359" i="3"/>
  <c r="S359" i="3"/>
  <c r="Q359" i="3"/>
  <c r="O359" i="3"/>
  <c r="AA358" i="3"/>
  <c r="Y358" i="3"/>
  <c r="W358" i="3"/>
  <c r="U358" i="3"/>
  <c r="S358" i="3"/>
  <c r="Q358" i="3"/>
  <c r="O358" i="3"/>
  <c r="AA357" i="3"/>
  <c r="Y357" i="3"/>
  <c r="W357" i="3"/>
  <c r="U357" i="3"/>
  <c r="S357" i="3"/>
  <c r="Q357" i="3"/>
  <c r="O357" i="3"/>
  <c r="AA356" i="3"/>
  <c r="Y356" i="3"/>
  <c r="W356" i="3"/>
  <c r="U356" i="3"/>
  <c r="S356" i="3"/>
  <c r="Q356" i="3"/>
  <c r="O356" i="3"/>
  <c r="AA355" i="3"/>
  <c r="Y355" i="3"/>
  <c r="W355" i="3"/>
  <c r="U355" i="3"/>
  <c r="S355" i="3"/>
  <c r="Q355" i="3"/>
  <c r="O355" i="3"/>
  <c r="AA354" i="3"/>
  <c r="Y354" i="3"/>
  <c r="W354" i="3"/>
  <c r="U354" i="3"/>
  <c r="S354" i="3"/>
  <c r="Q354" i="3"/>
  <c r="O354" i="3"/>
  <c r="AA353" i="3"/>
  <c r="Y353" i="3"/>
  <c r="W353" i="3"/>
  <c r="U353" i="3"/>
  <c r="S353" i="3"/>
  <c r="Q353" i="3"/>
  <c r="O353" i="3"/>
  <c r="AA352" i="3"/>
  <c r="Y352" i="3"/>
  <c r="W352" i="3"/>
  <c r="U352" i="3"/>
  <c r="S352" i="3"/>
  <c r="Q352" i="3"/>
  <c r="O352" i="3"/>
  <c r="AA351" i="3"/>
  <c r="Y351" i="3"/>
  <c r="W351" i="3"/>
  <c r="U351" i="3"/>
  <c r="S351" i="3"/>
  <c r="Q351" i="3"/>
  <c r="O351" i="3"/>
  <c r="AA350" i="3"/>
  <c r="Y350" i="3"/>
  <c r="W350" i="3"/>
  <c r="U350" i="3"/>
  <c r="S350" i="3"/>
  <c r="Q350" i="3"/>
  <c r="O350" i="3"/>
  <c r="AA349" i="3"/>
  <c r="Y349" i="3"/>
  <c r="W349" i="3"/>
  <c r="U349" i="3"/>
  <c r="S349" i="3"/>
  <c r="Q349" i="3"/>
  <c r="O349" i="3"/>
  <c r="AA348" i="3"/>
  <c r="Y348" i="3"/>
  <c r="W348" i="3"/>
  <c r="U348" i="3"/>
  <c r="S348" i="3"/>
  <c r="Q348" i="3"/>
  <c r="O348" i="3"/>
  <c r="AA347" i="3"/>
  <c r="Y347" i="3"/>
  <c r="W347" i="3"/>
  <c r="U347" i="3"/>
  <c r="S347" i="3"/>
  <c r="Q347" i="3"/>
  <c r="O347" i="3"/>
  <c r="AA346" i="3"/>
  <c r="Y346" i="3"/>
  <c r="W346" i="3"/>
  <c r="U346" i="3"/>
  <c r="S346" i="3"/>
  <c r="Q346" i="3"/>
  <c r="O346" i="3"/>
  <c r="AA345" i="3"/>
  <c r="Y345" i="3"/>
  <c r="W345" i="3"/>
  <c r="U345" i="3"/>
  <c r="S345" i="3"/>
  <c r="Q345" i="3"/>
  <c r="O345" i="3"/>
  <c r="AA344" i="3"/>
  <c r="Y344" i="3"/>
  <c r="W344" i="3"/>
  <c r="U344" i="3"/>
  <c r="S344" i="3"/>
  <c r="Q344" i="3"/>
  <c r="O344" i="3"/>
  <c r="AA343" i="3"/>
  <c r="Y343" i="3"/>
  <c r="W343" i="3"/>
  <c r="U343" i="3"/>
  <c r="S343" i="3"/>
  <c r="Q343" i="3"/>
  <c r="O343" i="3"/>
  <c r="AA342" i="3"/>
  <c r="Y342" i="3"/>
  <c r="W342" i="3"/>
  <c r="U342" i="3"/>
  <c r="S342" i="3"/>
  <c r="Q342" i="3"/>
  <c r="O342" i="3"/>
  <c r="AA341" i="3"/>
  <c r="Y341" i="3"/>
  <c r="W341" i="3"/>
  <c r="U341" i="3"/>
  <c r="S341" i="3"/>
  <c r="Q341" i="3"/>
  <c r="O341" i="3"/>
  <c r="AA340" i="3"/>
  <c r="Y340" i="3"/>
  <c r="W340" i="3"/>
  <c r="U340" i="3"/>
  <c r="S340" i="3"/>
  <c r="Q340" i="3"/>
  <c r="O340" i="3"/>
  <c r="AA339" i="3"/>
  <c r="Y339" i="3"/>
  <c r="W339" i="3"/>
  <c r="U339" i="3"/>
  <c r="S339" i="3"/>
  <c r="Q339" i="3"/>
  <c r="O339" i="3"/>
  <c r="AA338" i="3"/>
  <c r="Y338" i="3"/>
  <c r="W338" i="3"/>
  <c r="U338" i="3"/>
  <c r="S338" i="3"/>
  <c r="Q338" i="3"/>
  <c r="O338" i="3"/>
  <c r="AA337" i="3"/>
  <c r="Y337" i="3"/>
  <c r="W337" i="3"/>
  <c r="U337" i="3"/>
  <c r="S337" i="3"/>
  <c r="Q337" i="3"/>
  <c r="O337" i="3"/>
  <c r="AA336" i="3"/>
  <c r="Y336" i="3"/>
  <c r="W336" i="3"/>
  <c r="U336" i="3"/>
  <c r="S336" i="3"/>
  <c r="Q336" i="3"/>
  <c r="O336" i="3"/>
  <c r="AA335" i="3"/>
  <c r="Y335" i="3"/>
  <c r="W335" i="3"/>
  <c r="U335" i="3"/>
  <c r="S335" i="3"/>
  <c r="Q335" i="3"/>
  <c r="O335" i="3"/>
  <c r="AA334" i="3"/>
  <c r="Y334" i="3"/>
  <c r="W334" i="3"/>
  <c r="U334" i="3"/>
  <c r="S334" i="3"/>
  <c r="Q334" i="3"/>
  <c r="O334" i="3"/>
  <c r="AA333" i="3"/>
  <c r="Y333" i="3"/>
  <c r="W333" i="3"/>
  <c r="U333" i="3"/>
  <c r="S333" i="3"/>
  <c r="Q333" i="3"/>
  <c r="O333" i="3"/>
  <c r="AA332" i="3"/>
  <c r="Y332" i="3"/>
  <c r="W332" i="3"/>
  <c r="U332" i="3"/>
  <c r="S332" i="3"/>
  <c r="Q332" i="3"/>
  <c r="O332" i="3"/>
  <c r="AA331" i="3"/>
  <c r="Y331" i="3"/>
  <c r="W331" i="3"/>
  <c r="U331" i="3"/>
  <c r="S331" i="3"/>
  <c r="Q331" i="3"/>
  <c r="O331" i="3"/>
  <c r="AA330" i="3"/>
  <c r="Y330" i="3"/>
  <c r="W330" i="3"/>
  <c r="U330" i="3"/>
  <c r="S330" i="3"/>
  <c r="Q330" i="3"/>
  <c r="O330" i="3"/>
  <c r="AA329" i="3"/>
  <c r="Y329" i="3"/>
  <c r="W329" i="3"/>
  <c r="U329" i="3"/>
  <c r="S329" i="3"/>
  <c r="Q329" i="3"/>
  <c r="O329" i="3"/>
  <c r="AA328" i="3"/>
  <c r="Y328" i="3"/>
  <c r="W328" i="3"/>
  <c r="U328" i="3"/>
  <c r="S328" i="3"/>
  <c r="Q328" i="3"/>
  <c r="O328" i="3"/>
  <c r="AA327" i="3"/>
  <c r="Y327" i="3"/>
  <c r="W327" i="3"/>
  <c r="U327" i="3"/>
  <c r="S327" i="3"/>
  <c r="Q327" i="3"/>
  <c r="O327" i="3"/>
  <c r="AA326" i="3"/>
  <c r="Y326" i="3"/>
  <c r="W326" i="3"/>
  <c r="U326" i="3"/>
  <c r="S326" i="3"/>
  <c r="Q326" i="3"/>
  <c r="O326" i="3"/>
  <c r="AA325" i="3"/>
  <c r="Y325" i="3"/>
  <c r="W325" i="3"/>
  <c r="U325" i="3"/>
  <c r="S325" i="3"/>
  <c r="Q325" i="3"/>
  <c r="O325" i="3"/>
  <c r="AA324" i="3"/>
  <c r="Y324" i="3"/>
  <c r="W324" i="3"/>
  <c r="U324" i="3"/>
  <c r="S324" i="3"/>
  <c r="Q324" i="3"/>
  <c r="O324" i="3"/>
  <c r="AA323" i="3"/>
  <c r="Y323" i="3"/>
  <c r="W323" i="3"/>
  <c r="U323" i="3"/>
  <c r="S323" i="3"/>
  <c r="Q323" i="3"/>
  <c r="O323" i="3"/>
  <c r="AA322" i="3"/>
  <c r="Y322" i="3"/>
  <c r="W322" i="3"/>
  <c r="U322" i="3"/>
  <c r="S322" i="3"/>
  <c r="Q322" i="3"/>
  <c r="O322" i="3"/>
  <c r="AA321" i="3"/>
  <c r="Y321" i="3"/>
  <c r="W321" i="3"/>
  <c r="U321" i="3"/>
  <c r="S321" i="3"/>
  <c r="Q321" i="3"/>
  <c r="O321" i="3"/>
  <c r="AA320" i="3"/>
  <c r="Y320" i="3"/>
  <c r="W320" i="3"/>
  <c r="U320" i="3"/>
  <c r="S320" i="3"/>
  <c r="Q320" i="3"/>
  <c r="O320" i="3"/>
  <c r="AA319" i="3"/>
  <c r="Y319" i="3"/>
  <c r="W319" i="3"/>
  <c r="U319" i="3"/>
  <c r="S319" i="3"/>
  <c r="Q319" i="3"/>
  <c r="O319" i="3"/>
  <c r="AA318" i="3"/>
  <c r="Y318" i="3"/>
  <c r="W318" i="3"/>
  <c r="U318" i="3"/>
  <c r="S318" i="3"/>
  <c r="Q318" i="3"/>
  <c r="O318" i="3"/>
  <c r="AA317" i="3"/>
  <c r="Y317" i="3"/>
  <c r="W317" i="3"/>
  <c r="U317" i="3"/>
  <c r="S317" i="3"/>
  <c r="Q317" i="3"/>
  <c r="O317" i="3"/>
  <c r="AA316" i="3"/>
  <c r="Y316" i="3"/>
  <c r="W316" i="3"/>
  <c r="U316" i="3"/>
  <c r="S316" i="3"/>
  <c r="Q316" i="3"/>
  <c r="O316" i="3"/>
  <c r="AA315" i="3"/>
  <c r="Y315" i="3"/>
  <c r="W315" i="3"/>
  <c r="U315" i="3"/>
  <c r="S315" i="3"/>
  <c r="Q315" i="3"/>
  <c r="O315" i="3"/>
  <c r="AA314" i="3"/>
  <c r="Y314" i="3"/>
  <c r="W314" i="3"/>
  <c r="U314" i="3"/>
  <c r="S314" i="3"/>
  <c r="Q314" i="3"/>
  <c r="O314" i="3"/>
  <c r="AA313" i="3"/>
  <c r="Y313" i="3"/>
  <c r="W313" i="3"/>
  <c r="U313" i="3"/>
  <c r="S313" i="3"/>
  <c r="Q313" i="3"/>
  <c r="O313" i="3"/>
  <c r="AA312" i="3"/>
  <c r="Y312" i="3"/>
  <c r="W312" i="3"/>
  <c r="U312" i="3"/>
  <c r="S312" i="3"/>
  <c r="Q312" i="3"/>
  <c r="O312" i="3"/>
  <c r="AA311" i="3"/>
  <c r="Y311" i="3"/>
  <c r="W311" i="3"/>
  <c r="U311" i="3"/>
  <c r="S311" i="3"/>
  <c r="Q311" i="3"/>
  <c r="O311" i="3"/>
  <c r="AA310" i="3"/>
  <c r="Y310" i="3"/>
  <c r="W310" i="3"/>
  <c r="U310" i="3"/>
  <c r="S310" i="3"/>
  <c r="Q310" i="3"/>
  <c r="O310" i="3"/>
  <c r="AA309" i="3"/>
  <c r="Y309" i="3"/>
  <c r="W309" i="3"/>
  <c r="U309" i="3"/>
  <c r="S309" i="3"/>
  <c r="Q309" i="3"/>
  <c r="O309" i="3"/>
  <c r="AA308" i="3"/>
  <c r="Y308" i="3"/>
  <c r="W308" i="3"/>
  <c r="U308" i="3"/>
  <c r="S308" i="3"/>
  <c r="Q308" i="3"/>
  <c r="O308" i="3"/>
  <c r="AA307" i="3"/>
  <c r="Y307" i="3"/>
  <c r="W307" i="3"/>
  <c r="U307" i="3"/>
  <c r="S307" i="3"/>
  <c r="Q307" i="3"/>
  <c r="O307" i="3"/>
  <c r="AA306" i="3"/>
  <c r="Y306" i="3"/>
  <c r="W306" i="3"/>
  <c r="U306" i="3"/>
  <c r="S306" i="3"/>
  <c r="Q306" i="3"/>
  <c r="O306" i="3"/>
  <c r="AA305" i="3"/>
  <c r="Y305" i="3"/>
  <c r="W305" i="3"/>
  <c r="U305" i="3"/>
  <c r="S305" i="3"/>
  <c r="Q305" i="3"/>
  <c r="O305" i="3"/>
  <c r="AA304" i="3"/>
  <c r="Y304" i="3"/>
  <c r="W304" i="3"/>
  <c r="U304" i="3"/>
  <c r="S304" i="3"/>
  <c r="Q304" i="3"/>
  <c r="O304" i="3"/>
  <c r="AA303" i="3"/>
  <c r="Y303" i="3"/>
  <c r="W303" i="3"/>
  <c r="U303" i="3"/>
  <c r="S303" i="3"/>
  <c r="Q303" i="3"/>
  <c r="O303" i="3"/>
  <c r="AA302" i="3"/>
  <c r="Y302" i="3"/>
  <c r="W302" i="3"/>
  <c r="U302" i="3"/>
  <c r="S302" i="3"/>
  <c r="Q302" i="3"/>
  <c r="O302" i="3"/>
  <c r="AA301" i="3"/>
  <c r="Y301" i="3"/>
  <c r="W301" i="3"/>
  <c r="U301" i="3"/>
  <c r="S301" i="3"/>
  <c r="Q301" i="3"/>
  <c r="O301" i="3"/>
  <c r="AA300" i="3"/>
  <c r="Y300" i="3"/>
  <c r="W300" i="3"/>
  <c r="U300" i="3"/>
  <c r="S300" i="3"/>
  <c r="Q300" i="3"/>
  <c r="O300" i="3"/>
  <c r="AA299" i="3"/>
  <c r="Y299" i="3"/>
  <c r="W299" i="3"/>
  <c r="U299" i="3"/>
  <c r="S299" i="3"/>
  <c r="Q299" i="3"/>
  <c r="O299" i="3"/>
  <c r="AA298" i="3"/>
  <c r="Y298" i="3"/>
  <c r="W298" i="3"/>
  <c r="U298" i="3"/>
  <c r="S298" i="3"/>
  <c r="Q298" i="3"/>
  <c r="O298" i="3"/>
  <c r="AA297" i="3"/>
  <c r="Y297" i="3"/>
  <c r="W297" i="3"/>
  <c r="U297" i="3"/>
  <c r="S297" i="3"/>
  <c r="Q297" i="3"/>
  <c r="O297" i="3"/>
  <c r="AA296" i="3"/>
  <c r="Y296" i="3"/>
  <c r="W296" i="3"/>
  <c r="U296" i="3"/>
  <c r="S296" i="3"/>
  <c r="Q296" i="3"/>
  <c r="O296" i="3"/>
  <c r="AA295" i="3"/>
  <c r="Y295" i="3"/>
  <c r="W295" i="3"/>
  <c r="U295" i="3"/>
  <c r="S295" i="3"/>
  <c r="Q295" i="3"/>
  <c r="O295" i="3"/>
  <c r="AA294" i="3"/>
  <c r="Y294" i="3"/>
  <c r="W294" i="3"/>
  <c r="U294" i="3"/>
  <c r="S294" i="3"/>
  <c r="Q294" i="3"/>
  <c r="O294" i="3"/>
  <c r="AA293" i="3"/>
  <c r="Y293" i="3"/>
  <c r="W293" i="3"/>
  <c r="U293" i="3"/>
  <c r="S293" i="3"/>
  <c r="Q293" i="3"/>
  <c r="O293" i="3"/>
  <c r="AA292" i="3"/>
  <c r="Y292" i="3"/>
  <c r="W292" i="3"/>
  <c r="U292" i="3"/>
  <c r="S292" i="3"/>
  <c r="Q292" i="3"/>
  <c r="O292" i="3"/>
  <c r="AA291" i="3"/>
  <c r="Y291" i="3"/>
  <c r="W291" i="3"/>
  <c r="U291" i="3"/>
  <c r="S291" i="3"/>
  <c r="Q291" i="3"/>
  <c r="O291" i="3"/>
  <c r="AA290" i="3"/>
  <c r="Y290" i="3"/>
  <c r="W290" i="3"/>
  <c r="U290" i="3"/>
  <c r="S290" i="3"/>
  <c r="Q290" i="3"/>
  <c r="O290" i="3"/>
  <c r="AA289" i="3"/>
  <c r="Y289" i="3"/>
  <c r="W289" i="3"/>
  <c r="U289" i="3"/>
  <c r="S289" i="3"/>
  <c r="Q289" i="3"/>
  <c r="O289" i="3"/>
  <c r="AA288" i="3"/>
  <c r="Y288" i="3"/>
  <c r="W288" i="3"/>
  <c r="U288" i="3"/>
  <c r="S288" i="3"/>
  <c r="Q288" i="3"/>
  <c r="O288" i="3"/>
  <c r="AA287" i="3"/>
  <c r="Y287" i="3"/>
  <c r="W287" i="3"/>
  <c r="U287" i="3"/>
  <c r="S287" i="3"/>
  <c r="Q287" i="3"/>
  <c r="O287" i="3"/>
  <c r="AA286" i="3"/>
  <c r="Y286" i="3"/>
  <c r="W286" i="3"/>
  <c r="U286" i="3"/>
  <c r="S286" i="3"/>
  <c r="Q286" i="3"/>
  <c r="O286" i="3"/>
  <c r="AA285" i="3"/>
  <c r="Y285" i="3"/>
  <c r="W285" i="3"/>
  <c r="U285" i="3"/>
  <c r="S285" i="3"/>
  <c r="Q285" i="3"/>
  <c r="O285" i="3"/>
  <c r="AA284" i="3"/>
  <c r="Y284" i="3"/>
  <c r="W284" i="3"/>
  <c r="U284" i="3"/>
  <c r="S284" i="3"/>
  <c r="Q284" i="3"/>
  <c r="O284" i="3"/>
  <c r="AA283" i="3"/>
  <c r="Y283" i="3"/>
  <c r="W283" i="3"/>
  <c r="U283" i="3"/>
  <c r="S283" i="3"/>
  <c r="Q283" i="3"/>
  <c r="O283" i="3"/>
  <c r="AA282" i="3"/>
  <c r="Y282" i="3"/>
  <c r="W282" i="3"/>
  <c r="U282" i="3"/>
  <c r="S282" i="3"/>
  <c r="Q282" i="3"/>
  <c r="O282" i="3"/>
  <c r="AA281" i="3"/>
  <c r="Y281" i="3"/>
  <c r="W281" i="3"/>
  <c r="U281" i="3"/>
  <c r="S281" i="3"/>
  <c r="Q281" i="3"/>
  <c r="O281" i="3"/>
  <c r="AA280" i="3"/>
  <c r="Y280" i="3"/>
  <c r="W280" i="3"/>
  <c r="U280" i="3"/>
  <c r="S280" i="3"/>
  <c r="Q280" i="3"/>
  <c r="O280" i="3"/>
  <c r="AA279" i="3"/>
  <c r="Y279" i="3"/>
  <c r="W279" i="3"/>
  <c r="U279" i="3"/>
  <c r="S279" i="3"/>
  <c r="Q279" i="3"/>
  <c r="O279" i="3"/>
  <c r="AA278" i="3"/>
  <c r="Y278" i="3"/>
  <c r="W278" i="3"/>
  <c r="U278" i="3"/>
  <c r="S278" i="3"/>
  <c r="Q278" i="3"/>
  <c r="O278" i="3"/>
  <c r="AA277" i="3"/>
  <c r="Y277" i="3"/>
  <c r="W277" i="3"/>
  <c r="U277" i="3"/>
  <c r="S277" i="3"/>
  <c r="Q277" i="3"/>
  <c r="O277" i="3"/>
  <c r="AA276" i="3"/>
  <c r="Y276" i="3"/>
  <c r="W276" i="3"/>
  <c r="U276" i="3"/>
  <c r="S276" i="3"/>
  <c r="Q276" i="3"/>
  <c r="O276" i="3"/>
  <c r="AA275" i="3"/>
  <c r="Y275" i="3"/>
  <c r="W275" i="3"/>
  <c r="U275" i="3"/>
  <c r="S275" i="3"/>
  <c r="Q275" i="3"/>
  <c r="O275" i="3"/>
  <c r="AA274" i="3"/>
  <c r="Y274" i="3"/>
  <c r="W274" i="3"/>
  <c r="U274" i="3"/>
  <c r="S274" i="3"/>
  <c r="Q274" i="3"/>
  <c r="O274" i="3"/>
  <c r="AA273" i="3"/>
  <c r="Y273" i="3"/>
  <c r="W273" i="3"/>
  <c r="U273" i="3"/>
  <c r="S273" i="3"/>
  <c r="Q273" i="3"/>
  <c r="O273" i="3"/>
  <c r="AA272" i="3"/>
  <c r="Y272" i="3"/>
  <c r="W272" i="3"/>
  <c r="U272" i="3"/>
  <c r="S272" i="3"/>
  <c r="Q272" i="3"/>
  <c r="O272" i="3"/>
  <c r="AA271" i="3"/>
  <c r="Y271" i="3"/>
  <c r="W271" i="3"/>
  <c r="U271" i="3"/>
  <c r="S271" i="3"/>
  <c r="Q271" i="3"/>
  <c r="O271" i="3"/>
  <c r="AA270" i="3"/>
  <c r="Y270" i="3"/>
  <c r="W270" i="3"/>
  <c r="U270" i="3"/>
  <c r="S270" i="3"/>
  <c r="Q270" i="3"/>
  <c r="O270" i="3"/>
  <c r="AA269" i="3"/>
  <c r="Y269" i="3"/>
  <c r="W269" i="3"/>
  <c r="U269" i="3"/>
  <c r="S269" i="3"/>
  <c r="Q269" i="3"/>
  <c r="O269" i="3"/>
  <c r="AA268" i="3"/>
  <c r="Y268" i="3"/>
  <c r="W268" i="3"/>
  <c r="U268" i="3"/>
  <c r="S268" i="3"/>
  <c r="Q268" i="3"/>
  <c r="O268" i="3"/>
  <c r="AA267" i="3"/>
  <c r="Y267" i="3"/>
  <c r="W267" i="3"/>
  <c r="U267" i="3"/>
  <c r="S267" i="3"/>
  <c r="Q267" i="3"/>
  <c r="O267" i="3"/>
  <c r="AA266" i="3"/>
  <c r="Y266" i="3"/>
  <c r="W266" i="3"/>
  <c r="U266" i="3"/>
  <c r="S266" i="3"/>
  <c r="Q266" i="3"/>
  <c r="O266" i="3"/>
  <c r="AA265" i="3"/>
  <c r="Y265" i="3"/>
  <c r="W265" i="3"/>
  <c r="U265" i="3"/>
  <c r="S265" i="3"/>
  <c r="Q265" i="3"/>
  <c r="O265" i="3"/>
  <c r="AA264" i="3"/>
  <c r="Y264" i="3"/>
  <c r="W264" i="3"/>
  <c r="U264" i="3"/>
  <c r="S264" i="3"/>
  <c r="Q264" i="3"/>
  <c r="O264" i="3"/>
  <c r="AA263" i="3"/>
  <c r="Y263" i="3"/>
  <c r="W263" i="3"/>
  <c r="U263" i="3"/>
  <c r="S263" i="3"/>
  <c r="Q263" i="3"/>
  <c r="O263" i="3"/>
  <c r="AA262" i="3"/>
  <c r="Y262" i="3"/>
  <c r="W262" i="3"/>
  <c r="U262" i="3"/>
  <c r="S262" i="3"/>
  <c r="Q262" i="3"/>
  <c r="O262" i="3"/>
  <c r="AA261" i="3"/>
  <c r="Y261" i="3"/>
  <c r="W261" i="3"/>
  <c r="U261" i="3"/>
  <c r="S261" i="3"/>
  <c r="Q261" i="3"/>
  <c r="O261" i="3"/>
  <c r="AA260" i="3"/>
  <c r="Y260" i="3"/>
  <c r="W260" i="3"/>
  <c r="U260" i="3"/>
  <c r="S260" i="3"/>
  <c r="Q260" i="3"/>
  <c r="O260" i="3"/>
  <c r="AA259" i="3"/>
  <c r="Y259" i="3"/>
  <c r="W259" i="3"/>
  <c r="U259" i="3"/>
  <c r="S259" i="3"/>
  <c r="Q259" i="3"/>
  <c r="O259" i="3"/>
  <c r="AA258" i="3"/>
  <c r="Y258" i="3"/>
  <c r="W258" i="3"/>
  <c r="U258" i="3"/>
  <c r="S258" i="3"/>
  <c r="Q258" i="3"/>
  <c r="O258" i="3"/>
  <c r="AA257" i="3"/>
  <c r="Y257" i="3"/>
  <c r="W257" i="3"/>
  <c r="U257" i="3"/>
  <c r="S257" i="3"/>
  <c r="Q257" i="3"/>
  <c r="O257" i="3"/>
  <c r="AA256" i="3"/>
  <c r="Y256" i="3"/>
  <c r="W256" i="3"/>
  <c r="U256" i="3"/>
  <c r="S256" i="3"/>
  <c r="Q256" i="3"/>
  <c r="O256" i="3"/>
  <c r="AA255" i="3"/>
  <c r="Y255" i="3"/>
  <c r="W255" i="3"/>
  <c r="U255" i="3"/>
  <c r="S255" i="3"/>
  <c r="Q255" i="3"/>
  <c r="O255" i="3"/>
  <c r="AA254" i="3"/>
  <c r="Y254" i="3"/>
  <c r="W254" i="3"/>
  <c r="U254" i="3"/>
  <c r="S254" i="3"/>
  <c r="Q254" i="3"/>
  <c r="O254" i="3"/>
  <c r="AA253" i="3"/>
  <c r="Y253" i="3"/>
  <c r="W253" i="3"/>
  <c r="U253" i="3"/>
  <c r="S253" i="3"/>
  <c r="Q253" i="3"/>
  <c r="O253" i="3"/>
  <c r="AA252" i="3"/>
  <c r="Y252" i="3"/>
  <c r="W252" i="3"/>
  <c r="U252" i="3"/>
  <c r="S252" i="3"/>
  <c r="Q252" i="3"/>
  <c r="O252" i="3"/>
  <c r="AA251" i="3"/>
  <c r="Y251" i="3"/>
  <c r="W251" i="3"/>
  <c r="U251" i="3"/>
  <c r="S251" i="3"/>
  <c r="Q251" i="3"/>
  <c r="O251" i="3"/>
  <c r="AA250" i="3"/>
  <c r="Y250" i="3"/>
  <c r="W250" i="3"/>
  <c r="U250" i="3"/>
  <c r="S250" i="3"/>
  <c r="Q250" i="3"/>
  <c r="O250" i="3"/>
  <c r="AA249" i="3"/>
  <c r="Y249" i="3"/>
  <c r="W249" i="3"/>
  <c r="U249" i="3"/>
  <c r="S249" i="3"/>
  <c r="Q249" i="3"/>
  <c r="O249" i="3"/>
  <c r="AA248" i="3"/>
  <c r="Y248" i="3"/>
  <c r="W248" i="3"/>
  <c r="U248" i="3"/>
  <c r="S248" i="3"/>
  <c r="Q248" i="3"/>
  <c r="O248" i="3"/>
  <c r="AA247" i="3"/>
  <c r="Y247" i="3"/>
  <c r="W247" i="3"/>
  <c r="U247" i="3"/>
  <c r="S247" i="3"/>
  <c r="Q247" i="3"/>
  <c r="O247" i="3"/>
  <c r="AA246" i="3"/>
  <c r="Y246" i="3"/>
  <c r="W246" i="3"/>
  <c r="U246" i="3"/>
  <c r="S246" i="3"/>
  <c r="Q246" i="3"/>
  <c r="O246" i="3"/>
  <c r="AA245" i="3"/>
  <c r="Y245" i="3"/>
  <c r="W245" i="3"/>
  <c r="U245" i="3"/>
  <c r="S245" i="3"/>
  <c r="Q245" i="3"/>
  <c r="O245" i="3"/>
  <c r="AA244" i="3"/>
  <c r="Y244" i="3"/>
  <c r="W244" i="3"/>
  <c r="U244" i="3"/>
  <c r="S244" i="3"/>
  <c r="Q244" i="3"/>
  <c r="O244" i="3"/>
  <c r="AA243" i="3"/>
  <c r="Y243" i="3"/>
  <c r="W243" i="3"/>
  <c r="U243" i="3"/>
  <c r="S243" i="3"/>
  <c r="Q243" i="3"/>
  <c r="O243" i="3"/>
  <c r="AA242" i="3"/>
  <c r="Y242" i="3"/>
  <c r="W242" i="3"/>
  <c r="U242" i="3"/>
  <c r="S242" i="3"/>
  <c r="Q242" i="3"/>
  <c r="O242" i="3"/>
  <c r="AA241" i="3"/>
  <c r="Y241" i="3"/>
  <c r="W241" i="3"/>
  <c r="U241" i="3"/>
  <c r="S241" i="3"/>
  <c r="Q241" i="3"/>
  <c r="O241" i="3"/>
  <c r="AA240" i="3"/>
  <c r="Y240" i="3"/>
  <c r="W240" i="3"/>
  <c r="U240" i="3"/>
  <c r="S240" i="3"/>
  <c r="Q240" i="3"/>
  <c r="O240" i="3"/>
  <c r="AA239" i="3"/>
  <c r="Y239" i="3"/>
  <c r="W239" i="3"/>
  <c r="U239" i="3"/>
  <c r="S239" i="3"/>
  <c r="Q239" i="3"/>
  <c r="O239" i="3"/>
  <c r="AA238" i="3"/>
  <c r="Y238" i="3"/>
  <c r="W238" i="3"/>
  <c r="U238" i="3"/>
  <c r="S238" i="3"/>
  <c r="Q238" i="3"/>
  <c r="O238" i="3"/>
  <c r="AA237" i="3"/>
  <c r="Y237" i="3"/>
  <c r="W237" i="3"/>
  <c r="U237" i="3"/>
  <c r="S237" i="3"/>
  <c r="Q237" i="3"/>
  <c r="O237" i="3"/>
  <c r="AA236" i="3"/>
  <c r="Y236" i="3"/>
  <c r="W236" i="3"/>
  <c r="U236" i="3"/>
  <c r="S236" i="3"/>
  <c r="Q236" i="3"/>
  <c r="O236" i="3"/>
  <c r="AA235" i="3"/>
  <c r="Y235" i="3"/>
  <c r="W235" i="3"/>
  <c r="U235" i="3"/>
  <c r="S235" i="3"/>
  <c r="Q235" i="3"/>
  <c r="O235" i="3"/>
  <c r="AA234" i="3"/>
  <c r="Y234" i="3"/>
  <c r="W234" i="3"/>
  <c r="U234" i="3"/>
  <c r="S234" i="3"/>
  <c r="Q234" i="3"/>
  <c r="O234" i="3"/>
  <c r="AA233" i="3"/>
  <c r="Y233" i="3"/>
  <c r="W233" i="3"/>
  <c r="U233" i="3"/>
  <c r="S233" i="3"/>
  <c r="Q233" i="3"/>
  <c r="O233" i="3"/>
  <c r="AA232" i="3"/>
  <c r="Y232" i="3"/>
  <c r="W232" i="3"/>
  <c r="U232" i="3"/>
  <c r="S232" i="3"/>
  <c r="Q232" i="3"/>
  <c r="O232" i="3"/>
  <c r="AA231" i="3"/>
  <c r="Y231" i="3"/>
  <c r="W231" i="3"/>
  <c r="U231" i="3"/>
  <c r="S231" i="3"/>
  <c r="Q231" i="3"/>
  <c r="O231" i="3"/>
  <c r="AA230" i="3"/>
  <c r="Y230" i="3"/>
  <c r="W230" i="3"/>
  <c r="U230" i="3"/>
  <c r="S230" i="3"/>
  <c r="Q230" i="3"/>
  <c r="O230" i="3"/>
  <c r="AA229" i="3"/>
  <c r="Y229" i="3"/>
  <c r="W229" i="3"/>
  <c r="U229" i="3"/>
  <c r="S229" i="3"/>
  <c r="Q229" i="3"/>
  <c r="O229" i="3"/>
  <c r="AA228" i="3"/>
  <c r="Y228" i="3"/>
  <c r="W228" i="3"/>
  <c r="U228" i="3"/>
  <c r="S228" i="3"/>
  <c r="Q228" i="3"/>
  <c r="O228" i="3"/>
  <c r="AA227" i="3"/>
  <c r="Y227" i="3"/>
  <c r="W227" i="3"/>
  <c r="U227" i="3"/>
  <c r="S227" i="3"/>
  <c r="Q227" i="3"/>
  <c r="O227" i="3"/>
  <c r="AA226" i="3"/>
  <c r="Y226" i="3"/>
  <c r="W226" i="3"/>
  <c r="U226" i="3"/>
  <c r="S226" i="3"/>
  <c r="Q226" i="3"/>
  <c r="O226" i="3"/>
  <c r="AA225" i="3"/>
  <c r="Y225" i="3"/>
  <c r="W225" i="3"/>
  <c r="U225" i="3"/>
  <c r="S225" i="3"/>
  <c r="Q225" i="3"/>
  <c r="O225" i="3"/>
  <c r="AA224" i="3"/>
  <c r="Y224" i="3"/>
  <c r="W224" i="3"/>
  <c r="U224" i="3"/>
  <c r="S224" i="3"/>
  <c r="Q224" i="3"/>
  <c r="O224" i="3"/>
  <c r="AA223" i="3"/>
  <c r="Y223" i="3"/>
  <c r="W223" i="3"/>
  <c r="U223" i="3"/>
  <c r="S223" i="3"/>
  <c r="Q223" i="3"/>
  <c r="O223" i="3"/>
  <c r="AA222" i="3"/>
  <c r="Y222" i="3"/>
  <c r="W222" i="3"/>
  <c r="U222" i="3"/>
  <c r="S222" i="3"/>
  <c r="Q222" i="3"/>
  <c r="O222" i="3"/>
  <c r="AA221" i="3"/>
  <c r="Y221" i="3"/>
  <c r="W221" i="3"/>
  <c r="U221" i="3"/>
  <c r="S221" i="3"/>
  <c r="Q221" i="3"/>
  <c r="O221" i="3"/>
  <c r="AA220" i="3"/>
  <c r="Y220" i="3"/>
  <c r="W220" i="3"/>
  <c r="U220" i="3"/>
  <c r="S220" i="3"/>
  <c r="Q220" i="3"/>
  <c r="O220" i="3"/>
  <c r="AA219" i="3"/>
  <c r="Y219" i="3"/>
  <c r="W219" i="3"/>
  <c r="U219" i="3"/>
  <c r="S219" i="3"/>
  <c r="Q219" i="3"/>
  <c r="O219" i="3"/>
  <c r="AA218" i="3"/>
  <c r="Y218" i="3"/>
  <c r="W218" i="3"/>
  <c r="U218" i="3"/>
  <c r="S218" i="3"/>
  <c r="Q218" i="3"/>
  <c r="O218" i="3"/>
  <c r="AA217" i="3"/>
  <c r="Y217" i="3"/>
  <c r="W217" i="3"/>
  <c r="U217" i="3"/>
  <c r="S217" i="3"/>
  <c r="Q217" i="3"/>
  <c r="O217" i="3"/>
  <c r="AA216" i="3"/>
  <c r="Y216" i="3"/>
  <c r="W216" i="3"/>
  <c r="U216" i="3"/>
  <c r="S216" i="3"/>
  <c r="Q216" i="3"/>
  <c r="O216" i="3"/>
  <c r="AA215" i="3"/>
  <c r="Y215" i="3"/>
  <c r="W215" i="3"/>
  <c r="U215" i="3"/>
  <c r="S215" i="3"/>
  <c r="Q215" i="3"/>
  <c r="O215" i="3"/>
  <c r="AA214" i="3"/>
  <c r="Y214" i="3"/>
  <c r="W214" i="3"/>
  <c r="U214" i="3"/>
  <c r="S214" i="3"/>
  <c r="Q214" i="3"/>
  <c r="O214" i="3"/>
  <c r="AA213" i="3"/>
  <c r="Y213" i="3"/>
  <c r="W213" i="3"/>
  <c r="U213" i="3"/>
  <c r="S213" i="3"/>
  <c r="Q213" i="3"/>
  <c r="O213" i="3"/>
  <c r="AA212" i="3"/>
  <c r="Y212" i="3"/>
  <c r="W212" i="3"/>
  <c r="U212" i="3"/>
  <c r="S212" i="3"/>
  <c r="Q212" i="3"/>
  <c r="O212" i="3"/>
  <c r="AA211" i="3"/>
  <c r="Y211" i="3"/>
  <c r="W211" i="3"/>
  <c r="U211" i="3"/>
  <c r="S211" i="3"/>
  <c r="Q211" i="3"/>
  <c r="O211" i="3"/>
  <c r="AA210" i="3"/>
  <c r="Y210" i="3"/>
  <c r="W210" i="3"/>
  <c r="U210" i="3"/>
  <c r="S210" i="3"/>
  <c r="Q210" i="3"/>
  <c r="O210" i="3"/>
  <c r="AA209" i="3"/>
  <c r="Y209" i="3"/>
  <c r="W209" i="3"/>
  <c r="U209" i="3"/>
  <c r="S209" i="3"/>
  <c r="Q209" i="3"/>
  <c r="O209" i="3"/>
  <c r="AA208" i="3"/>
  <c r="Y208" i="3"/>
  <c r="W208" i="3"/>
  <c r="U208" i="3"/>
  <c r="S208" i="3"/>
  <c r="Q208" i="3"/>
  <c r="O208" i="3"/>
  <c r="AA207" i="3"/>
  <c r="Y207" i="3"/>
  <c r="W207" i="3"/>
  <c r="U207" i="3"/>
  <c r="S207" i="3"/>
  <c r="Q207" i="3"/>
  <c r="O207" i="3"/>
  <c r="AA206" i="3"/>
  <c r="Y206" i="3"/>
  <c r="W206" i="3"/>
  <c r="U206" i="3"/>
  <c r="S206" i="3"/>
  <c r="Q206" i="3"/>
  <c r="O206" i="3"/>
  <c r="AA205" i="3"/>
  <c r="Y205" i="3"/>
  <c r="W205" i="3"/>
  <c r="U205" i="3"/>
  <c r="S205" i="3"/>
  <c r="Q205" i="3"/>
  <c r="O205" i="3"/>
  <c r="AA204" i="3"/>
  <c r="Y204" i="3"/>
  <c r="W204" i="3"/>
  <c r="U204" i="3"/>
  <c r="S204" i="3"/>
  <c r="Q204" i="3"/>
  <c r="O204" i="3"/>
  <c r="AA203" i="3"/>
  <c r="Y203" i="3"/>
  <c r="W203" i="3"/>
  <c r="U203" i="3"/>
  <c r="S203" i="3"/>
  <c r="Q203" i="3"/>
  <c r="O203" i="3"/>
  <c r="AA202" i="3"/>
  <c r="Y202" i="3"/>
  <c r="W202" i="3"/>
  <c r="U202" i="3"/>
  <c r="S202" i="3"/>
  <c r="Q202" i="3"/>
  <c r="O202" i="3"/>
  <c r="AA201" i="3"/>
  <c r="Y201" i="3"/>
  <c r="W201" i="3"/>
  <c r="U201" i="3"/>
  <c r="S201" i="3"/>
  <c r="Q201" i="3"/>
  <c r="O201" i="3"/>
  <c r="AA200" i="3"/>
  <c r="Y200" i="3"/>
  <c r="W200" i="3"/>
  <c r="U200" i="3"/>
  <c r="S200" i="3"/>
  <c r="Q200" i="3"/>
  <c r="O200" i="3"/>
  <c r="AA199" i="3"/>
  <c r="Y199" i="3"/>
  <c r="W199" i="3"/>
  <c r="U199" i="3"/>
  <c r="S199" i="3"/>
  <c r="Q199" i="3"/>
  <c r="O199" i="3"/>
  <c r="AA198" i="3"/>
  <c r="Y198" i="3"/>
  <c r="W198" i="3"/>
  <c r="U198" i="3"/>
  <c r="S198" i="3"/>
  <c r="Q198" i="3"/>
  <c r="O198" i="3"/>
  <c r="AA197" i="3"/>
  <c r="Y197" i="3"/>
  <c r="W197" i="3"/>
  <c r="U197" i="3"/>
  <c r="S197" i="3"/>
  <c r="Q197" i="3"/>
  <c r="O197" i="3"/>
  <c r="AA196" i="3"/>
  <c r="Y196" i="3"/>
  <c r="W196" i="3"/>
  <c r="U196" i="3"/>
  <c r="S196" i="3"/>
  <c r="Q196" i="3"/>
  <c r="O196" i="3"/>
  <c r="AA195" i="3"/>
  <c r="Y195" i="3"/>
  <c r="W195" i="3"/>
  <c r="U195" i="3"/>
  <c r="S195" i="3"/>
  <c r="Q195" i="3"/>
  <c r="O195" i="3"/>
  <c r="AA194" i="3"/>
  <c r="Y194" i="3"/>
  <c r="W194" i="3"/>
  <c r="U194" i="3"/>
  <c r="S194" i="3"/>
  <c r="Q194" i="3"/>
  <c r="O194" i="3"/>
  <c r="AA193" i="3"/>
  <c r="Y193" i="3"/>
  <c r="W193" i="3"/>
  <c r="U193" i="3"/>
  <c r="S193" i="3"/>
  <c r="Q193" i="3"/>
  <c r="O193" i="3"/>
  <c r="AA192" i="3"/>
  <c r="Y192" i="3"/>
  <c r="W192" i="3"/>
  <c r="U192" i="3"/>
  <c r="S192" i="3"/>
  <c r="Q192" i="3"/>
  <c r="O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B449" i="2"/>
  <c r="B436" i="2"/>
  <c r="B435" i="2"/>
  <c r="B433" i="2"/>
  <c r="B432" i="2"/>
  <c r="B431" i="2"/>
  <c r="B429" i="2"/>
  <c r="B428" i="2"/>
  <c r="B427" i="2"/>
  <c r="B426" i="2"/>
  <c r="B425" i="2"/>
  <c r="B424" i="2"/>
  <c r="B423" i="2"/>
  <c r="B421" i="2"/>
  <c r="B420" i="2"/>
  <c r="B419" i="2"/>
  <c r="B418" i="2"/>
  <c r="B417" i="2"/>
  <c r="B403" i="2"/>
  <c r="B402" i="2"/>
  <c r="B399" i="2"/>
  <c r="B398" i="2"/>
  <c r="B397" i="2"/>
  <c r="AD191" i="2"/>
  <c r="AD190" i="2"/>
  <c r="AD189" i="2"/>
  <c r="AD188" i="2"/>
  <c r="AD187" i="2"/>
  <c r="AD186" i="2"/>
  <c r="AD185" i="2"/>
  <c r="AD184" i="2"/>
  <c r="AD183" i="2"/>
  <c r="AD182" i="2"/>
  <c r="AD181" i="2"/>
  <c r="AD180" i="2"/>
  <c r="AD179" i="2"/>
  <c r="AD178" i="2"/>
  <c r="AD177" i="2"/>
  <c r="AD176" i="2"/>
  <c r="AD175" i="2"/>
  <c r="AD174" i="2"/>
  <c r="AD173" i="2"/>
  <c r="AD172" i="2"/>
  <c r="AD171" i="2"/>
  <c r="AD170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D149" i="2"/>
  <c r="AD148" i="2"/>
  <c r="AD147" i="2"/>
  <c r="AD146" i="2"/>
  <c r="AD145" i="2"/>
  <c r="AD144" i="2"/>
  <c r="AD143" i="2"/>
  <c r="AD142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D113" i="2"/>
  <c r="AD112" i="2"/>
  <c r="AD111" i="2"/>
  <c r="AD110" i="2"/>
  <c r="AD109" i="2"/>
  <c r="AD108" i="2"/>
  <c r="AD107" i="2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O680" i="1"/>
  <c r="AO679" i="1"/>
  <c r="AO678" i="1"/>
  <c r="AO677" i="1"/>
  <c r="AO676" i="1"/>
  <c r="AO675" i="1"/>
  <c r="AO674" i="1"/>
  <c r="AO671" i="1"/>
  <c r="AO670" i="1"/>
  <c r="AO667" i="1"/>
  <c r="AO666" i="1"/>
  <c r="AO665" i="1"/>
  <c r="AO664" i="1"/>
  <c r="AO663" i="1"/>
  <c r="AO660" i="1"/>
  <c r="AO659" i="1"/>
  <c r="AO658" i="1"/>
  <c r="AO657" i="1"/>
  <c r="AO655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6" i="1"/>
  <c r="AO635" i="1"/>
  <c r="AO634" i="1"/>
  <c r="AO633" i="1"/>
  <c r="AO632" i="1"/>
  <c r="AO630" i="1"/>
  <c r="AO628" i="1"/>
  <c r="AO627" i="1"/>
  <c r="AO626" i="1"/>
  <c r="AO625" i="1"/>
  <c r="AO624" i="1"/>
  <c r="AO623" i="1"/>
  <c r="AO622" i="1"/>
  <c r="AO621" i="1"/>
  <c r="AO620" i="1"/>
  <c r="AO619" i="1"/>
  <c r="AO617" i="1"/>
  <c r="AO616" i="1"/>
  <c r="AO615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2" i="1"/>
  <c r="AO590" i="1"/>
  <c r="AO589" i="1"/>
  <c r="AO588" i="1"/>
  <c r="AO586" i="1"/>
  <c r="AO585" i="1"/>
  <c r="AO584" i="1"/>
  <c r="AO582" i="1"/>
  <c r="AO579" i="1"/>
  <c r="AO578" i="1"/>
  <c r="AO575" i="1"/>
  <c r="AO572" i="1"/>
  <c r="AO569" i="1"/>
  <c r="AO568" i="1"/>
  <c r="AO567" i="1"/>
  <c r="AO565" i="1"/>
  <c r="AO563" i="1"/>
  <c r="AO559" i="1"/>
  <c r="AO557" i="1"/>
  <c r="AO554" i="1"/>
  <c r="AO551" i="1"/>
  <c r="AO550" i="1"/>
  <c r="AO549" i="1"/>
  <c r="AO548" i="1"/>
  <c r="AO547" i="1"/>
  <c r="AO544" i="1"/>
  <c r="AO542" i="1"/>
  <c r="AO538" i="1"/>
  <c r="AO537" i="1"/>
  <c r="AO536" i="1"/>
  <c r="AO532" i="1"/>
  <c r="AO530" i="1"/>
  <c r="AO529" i="1"/>
  <c r="AO526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3" i="1"/>
  <c r="AO490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4" i="1"/>
  <c r="AO473" i="1"/>
  <c r="AO471" i="1"/>
  <c r="AO470" i="1"/>
  <c r="AO469" i="1"/>
  <c r="AO467" i="1"/>
  <c r="AO466" i="1"/>
  <c r="AO465" i="1"/>
  <c r="AO464" i="1"/>
  <c r="AO463" i="1"/>
  <c r="AO462" i="1"/>
  <c r="AO461" i="1"/>
  <c r="AO460" i="1"/>
  <c r="AO459" i="1"/>
  <c r="AO456" i="1"/>
  <c r="AO455" i="1"/>
  <c r="AO453" i="1"/>
  <c r="AO451" i="1"/>
  <c r="AO450" i="1"/>
  <c r="AO449" i="1"/>
  <c r="AO448" i="1"/>
  <c r="AO447" i="1"/>
  <c r="AO446" i="1"/>
  <c r="AO445" i="1"/>
  <c r="AO444" i="1"/>
  <c r="AO443" i="1"/>
  <c r="AO441" i="1"/>
  <c r="AO440" i="1"/>
  <c r="AO439" i="1"/>
  <c r="AO438" i="1"/>
  <c r="AO437" i="1"/>
  <c r="AO432" i="1"/>
  <c r="AO431" i="1"/>
  <c r="AO430" i="1"/>
  <c r="AO429" i="1"/>
  <c r="AO427" i="1"/>
  <c r="AO426" i="1"/>
  <c r="AO425" i="1"/>
  <c r="AO423" i="1"/>
  <c r="AO421" i="1"/>
  <c r="AO418" i="1"/>
  <c r="AO417" i="1"/>
  <c r="AO416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5" i="1"/>
  <c r="AO393" i="1"/>
  <c r="AO392" i="1"/>
  <c r="AO389" i="1"/>
  <c r="AO387" i="1"/>
  <c r="AO386" i="1"/>
  <c r="AO381" i="1"/>
  <c r="AO380" i="1"/>
  <c r="AO376" i="1"/>
  <c r="AO375" i="1"/>
  <c r="AO373" i="1"/>
  <c r="AO368" i="1"/>
  <c r="AO367" i="1"/>
  <c r="AO365" i="1"/>
  <c r="AO364" i="1"/>
  <c r="AO359" i="1"/>
  <c r="AO357" i="1"/>
  <c r="AO354" i="1"/>
  <c r="AO351" i="1"/>
  <c r="AO349" i="1"/>
  <c r="AO348" i="1"/>
  <c r="AO345" i="1"/>
  <c r="AO341" i="1"/>
  <c r="AO340" i="1"/>
  <c r="AO339" i="1"/>
  <c r="AO338" i="1"/>
  <c r="AO337" i="1"/>
  <c r="AO335" i="1"/>
  <c r="AO333" i="1"/>
  <c r="AO332" i="1"/>
  <c r="AO330" i="1"/>
  <c r="AO324" i="1"/>
  <c r="AO321" i="1"/>
  <c r="AO320" i="1"/>
  <c r="AO318" i="1"/>
  <c r="AO317" i="1"/>
  <c r="AO315" i="1"/>
  <c r="AO313" i="1"/>
  <c r="AO310" i="1"/>
  <c r="AO309" i="1"/>
  <c r="AO308" i="1"/>
  <c r="AO307" i="1"/>
  <c r="AO306" i="1"/>
  <c r="AO305" i="1"/>
  <c r="AO303" i="1"/>
  <c r="AO298" i="1"/>
  <c r="AO297" i="1"/>
  <c r="AO296" i="1"/>
  <c r="AO295" i="1"/>
  <c r="AO294" i="1"/>
  <c r="AO293" i="1"/>
  <c r="AO290" i="1"/>
  <c r="AO289" i="1"/>
  <c r="AO287" i="1"/>
  <c r="AO286" i="1"/>
  <c r="AO285" i="1"/>
  <c r="AO284" i="1"/>
  <c r="AO283" i="1"/>
  <c r="AO282" i="1"/>
  <c r="AO281" i="1"/>
  <c r="AO279" i="1"/>
  <c r="AO278" i="1"/>
  <c r="AO276" i="1"/>
  <c r="AO275" i="1"/>
  <c r="AO273" i="1"/>
  <c r="AO271" i="1"/>
  <c r="AO269" i="1"/>
  <c r="AO266" i="1"/>
  <c r="AO265" i="1"/>
  <c r="AO264" i="1"/>
  <c r="AO263" i="1"/>
  <c r="AO261" i="1"/>
  <c r="AO260" i="1"/>
  <c r="AO259" i="1"/>
  <c r="AO258" i="1"/>
  <c r="AO257" i="1"/>
  <c r="AO256" i="1"/>
  <c r="AO255" i="1"/>
  <c r="AO254" i="1"/>
  <c r="AO253" i="1"/>
  <c r="AO249" i="1"/>
  <c r="AO248" i="1"/>
  <c r="AO246" i="1"/>
  <c r="AO245" i="1"/>
  <c r="AO244" i="1"/>
  <c r="AO243" i="1"/>
  <c r="AO242" i="1"/>
  <c r="AO240" i="1"/>
  <c r="AO239" i="1"/>
  <c r="AO238" i="1"/>
  <c r="AO236" i="1"/>
  <c r="AO235" i="1"/>
  <c r="AO234" i="1"/>
  <c r="AO233" i="1"/>
  <c r="AO232" i="1"/>
  <c r="AO230" i="1"/>
  <c r="AO229" i="1"/>
  <c r="AO227" i="1"/>
  <c r="AO226" i="1"/>
  <c r="AO224" i="1"/>
  <c r="AO223" i="1"/>
  <c r="AO221" i="1"/>
  <c r="AO220" i="1"/>
  <c r="AO218" i="1"/>
  <c r="AO216" i="1"/>
  <c r="AO215" i="1"/>
  <c r="AO214" i="1"/>
  <c r="AO211" i="1"/>
  <c r="AO210" i="1"/>
  <c r="AO209" i="1"/>
  <c r="AO207" i="1"/>
  <c r="AO205" i="1"/>
  <c r="AO204" i="1"/>
  <c r="AO203" i="1"/>
  <c r="AO202" i="1"/>
  <c r="AO201" i="1"/>
  <c r="AO199" i="1"/>
  <c r="AO198" i="1"/>
  <c r="AO197" i="1"/>
  <c r="AO196" i="1"/>
  <c r="AO195" i="1"/>
  <c r="AO194" i="1"/>
  <c r="AO192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4" i="1"/>
  <c r="AO173" i="1"/>
  <c r="AO172" i="1"/>
  <c r="AO171" i="1"/>
  <c r="AO169" i="1"/>
  <c r="AO166" i="1"/>
  <c r="AO165" i="1"/>
  <c r="AO164" i="1"/>
  <c r="AO163" i="1"/>
  <c r="AO162" i="1"/>
  <c r="AO159" i="1"/>
  <c r="AO157" i="1"/>
  <c r="AO156" i="1"/>
  <c r="AO155" i="1"/>
  <c r="AO154" i="1"/>
  <c r="AO152" i="1"/>
  <c r="AO151" i="1"/>
  <c r="AO150" i="1"/>
  <c r="AO148" i="1"/>
  <c r="AO146" i="1"/>
  <c r="AO145" i="1"/>
  <c r="AO143" i="1"/>
  <c r="AO142" i="1"/>
  <c r="AO141" i="1"/>
  <c r="AO140" i="1"/>
  <c r="AO139" i="1"/>
  <c r="AO138" i="1"/>
  <c r="AO137" i="1"/>
  <c r="AO135" i="1"/>
  <c r="AO134" i="1"/>
  <c r="AO132" i="1"/>
  <c r="AO131" i="1"/>
  <c r="AO130" i="1"/>
  <c r="AO128" i="1"/>
  <c r="AO127" i="1"/>
  <c r="AO125" i="1"/>
  <c r="AO123" i="1"/>
  <c r="AO122" i="1"/>
  <c r="AO120" i="1"/>
  <c r="AO119" i="1"/>
  <c r="AO118" i="1"/>
  <c r="AO117" i="1"/>
  <c r="AO116" i="1"/>
  <c r="AO115" i="1"/>
  <c r="AO114" i="1"/>
  <c r="AO113" i="1"/>
  <c r="AO112" i="1"/>
  <c r="AO110" i="1"/>
  <c r="AO109" i="1"/>
  <c r="AO108" i="1"/>
  <c r="AO107" i="1"/>
  <c r="AO105" i="1"/>
  <c r="AO102" i="1"/>
  <c r="AO101" i="1"/>
  <c r="AO100" i="1"/>
  <c r="AO99" i="1"/>
  <c r="AO98" i="1"/>
  <c r="AO97" i="1"/>
  <c r="AO96" i="1"/>
  <c r="AO95" i="1"/>
  <c r="AO94" i="1"/>
  <c r="AO93" i="1"/>
  <c r="AO90" i="1"/>
  <c r="AO89" i="1"/>
  <c r="AO88" i="1"/>
  <c r="AO84" i="1"/>
  <c r="AO83" i="1"/>
  <c r="AO82" i="1"/>
  <c r="AO81" i="1"/>
  <c r="AO80" i="1"/>
  <c r="AO79" i="1"/>
  <c r="AO78" i="1"/>
  <c r="AO77" i="1"/>
  <c r="AO73" i="1"/>
  <c r="AO71" i="1"/>
  <c r="AO70" i="1"/>
  <c r="AO68" i="1"/>
  <c r="AO66" i="1"/>
  <c r="AO65" i="1"/>
  <c r="AO64" i="1"/>
  <c r="AO62" i="1"/>
  <c r="AO61" i="1"/>
  <c r="AO60" i="1"/>
  <c r="AO59" i="1"/>
  <c r="AO58" i="1"/>
  <c r="AO56" i="1"/>
  <c r="AO55" i="1"/>
  <c r="AO54" i="1"/>
  <c r="AO53" i="1"/>
  <c r="AO52" i="1"/>
  <c r="AO51" i="1"/>
  <c r="AO50" i="1"/>
  <c r="AO49" i="1"/>
  <c r="AO48" i="1"/>
  <c r="AO47" i="1"/>
  <c r="AO46" i="1"/>
  <c r="AO44" i="1"/>
  <c r="AO43" i="1"/>
  <c r="AO42" i="1"/>
  <c r="AO41" i="1"/>
  <c r="AO40" i="1"/>
  <c r="AO38" i="1"/>
  <c r="AO37" i="1"/>
  <c r="AO36" i="1"/>
  <c r="AO34" i="1"/>
  <c r="AO32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5" i="1"/>
  <c r="AO14" i="1"/>
  <c r="AO13" i="1"/>
  <c r="AO12" i="1"/>
  <c r="AO11" i="1"/>
  <c r="AO10" i="1"/>
  <c r="AO9" i="1"/>
  <c r="AO8" i="1"/>
  <c r="AO7" i="1"/>
  <c r="AO6" i="1"/>
  <c r="AO5" i="1"/>
  <c r="AO4" i="1"/>
  <c r="AH4" i="6" l="1"/>
  <c r="AH6" i="6"/>
  <c r="AH8" i="6"/>
  <c r="AH3" i="6"/>
  <c r="S44" i="6"/>
  <c r="S45" i="6"/>
  <c r="AF44" i="6"/>
  <c r="AF45" i="6"/>
  <c r="AM6" i="7"/>
  <c r="Z7" i="7"/>
  <c r="Z8" i="7"/>
  <c r="O45" i="6"/>
  <c r="O44" i="6"/>
  <c r="Z6" i="7"/>
  <c r="AM14" i="7"/>
  <c r="P3" i="6"/>
  <c r="AH21" i="6"/>
  <c r="AH25" i="6"/>
  <c r="AH29" i="6"/>
  <c r="AH33" i="6"/>
  <c r="AH37" i="6"/>
  <c r="AH41" i="6"/>
  <c r="R54" i="7"/>
  <c r="R55" i="7"/>
  <c r="X55" i="7"/>
  <c r="AL54" i="7"/>
  <c r="AM10" i="7" s="1"/>
  <c r="AL55" i="7"/>
  <c r="AM17" i="7" s="1"/>
  <c r="Z9" i="7"/>
  <c r="AM12" i="7"/>
  <c r="AM19" i="7"/>
  <c r="Z21" i="7"/>
  <c r="Z23" i="7"/>
  <c r="Z26" i="7"/>
  <c r="Z28" i="7"/>
  <c r="AM30" i="7"/>
  <c r="S4" i="7"/>
  <c r="AM4" i="7"/>
  <c r="AM22" i="7"/>
  <c r="Z30" i="7"/>
  <c r="Z37" i="7"/>
  <c r="AM43" i="7"/>
  <c r="Z48" i="7"/>
  <c r="N54" i="7"/>
  <c r="N55" i="7"/>
  <c r="Z13" i="7"/>
  <c r="Z15" i="7"/>
  <c r="AM16" i="7"/>
  <c r="AM18" i="7"/>
  <c r="Z24" i="7"/>
  <c r="Z36" i="7"/>
  <c r="Z49" i="7"/>
  <c r="I4" i="7"/>
  <c r="W54" i="7"/>
  <c r="W55" i="7"/>
  <c r="Z18" i="7"/>
  <c r="O21" i="7"/>
  <c r="AM21" i="7"/>
  <c r="AM23" i="7"/>
  <c r="AM24" i="7"/>
  <c r="O28" i="7"/>
  <c r="X54" i="7"/>
  <c r="Y9" i="7" s="1"/>
  <c r="AM28" i="7"/>
  <c r="Z31" i="7"/>
  <c r="AM38" i="7"/>
  <c r="O39" i="7"/>
  <c r="AM47" i="7"/>
  <c r="K52" i="7"/>
  <c r="K50" i="7"/>
  <c r="K47" i="7"/>
  <c r="K46" i="7"/>
  <c r="K41" i="7"/>
  <c r="K40" i="7"/>
  <c r="K38" i="7"/>
  <c r="K36" i="7"/>
  <c r="K31" i="7"/>
  <c r="K27" i="7"/>
  <c r="K25" i="7"/>
  <c r="K54" i="7" s="1"/>
  <c r="K39" i="7"/>
  <c r="K37" i="7"/>
  <c r="K32" i="7"/>
  <c r="K28" i="7"/>
  <c r="Z14" i="7"/>
  <c r="Z16" i="7"/>
  <c r="Y28" i="7"/>
  <c r="Z29" i="7"/>
  <c r="AM29" i="7"/>
  <c r="Y33" i="7"/>
  <c r="Z33" i="7"/>
  <c r="Z38" i="7"/>
  <c r="Z42" i="7"/>
  <c r="Z45" i="7"/>
  <c r="Z47" i="7"/>
  <c r="Z53" i="7"/>
  <c r="F53" i="7"/>
  <c r="I53" i="7" s="1"/>
  <c r="F51" i="7"/>
  <c r="I51" i="7" s="1"/>
  <c r="F47" i="7"/>
  <c r="I47" i="7" s="1"/>
  <c r="F45" i="7"/>
  <c r="I45" i="7" s="1"/>
  <c r="F41" i="7"/>
  <c r="I41" i="7" s="1"/>
  <c r="F35" i="7"/>
  <c r="I35" i="7" s="1"/>
  <c r="F48" i="7"/>
  <c r="I48" i="7" s="1"/>
  <c r="F44" i="7"/>
  <c r="F42" i="7"/>
  <c r="F34" i="7"/>
  <c r="I34" i="7" s="1"/>
  <c r="F32" i="7"/>
  <c r="I32" i="7" s="1"/>
  <c r="F28" i="7"/>
  <c r="I28" i="7" s="1"/>
  <c r="F26" i="7"/>
  <c r="I26" i="7" s="1"/>
  <c r="F52" i="7"/>
  <c r="I52" i="7" s="1"/>
  <c r="F49" i="7"/>
  <c r="I49" i="7" s="1"/>
  <c r="F43" i="7"/>
  <c r="I43" i="7" s="1"/>
  <c r="F33" i="7"/>
  <c r="I33" i="7" s="1"/>
  <c r="F29" i="7"/>
  <c r="I29" i="7" s="1"/>
  <c r="AM33" i="7"/>
  <c r="AM36" i="7"/>
  <c r="AM41" i="7"/>
  <c r="Y43" i="7"/>
  <c r="Z32" i="7"/>
  <c r="AM35" i="7"/>
  <c r="AM37" i="7"/>
  <c r="AM39" i="7"/>
  <c r="Z41" i="7"/>
  <c r="AM45" i="7"/>
  <c r="AM53" i="7"/>
  <c r="H48" i="7"/>
  <c r="H46" i="7"/>
  <c r="I46" i="7" s="1"/>
  <c r="H44" i="7"/>
  <c r="H42" i="7"/>
  <c r="H40" i="7"/>
  <c r="I40" i="7" s="1"/>
  <c r="H38" i="7"/>
  <c r="I38" i="7" s="1"/>
  <c r="H36" i="7"/>
  <c r="I36" i="7" s="1"/>
  <c r="H34" i="7"/>
  <c r="H55" i="7" s="1"/>
  <c r="Y37" i="7"/>
  <c r="Y53" i="7"/>
  <c r="M53" i="7"/>
  <c r="M51" i="7"/>
  <c r="M47" i="7"/>
  <c r="M45" i="7"/>
  <c r="M55" i="7" s="1"/>
  <c r="M41" i="7"/>
  <c r="M35" i="7"/>
  <c r="M54" i="7" s="1"/>
  <c r="O53" i="7" l="1"/>
  <c r="O52" i="7"/>
  <c r="O45" i="7"/>
  <c r="O46" i="7"/>
  <c r="O40" i="7"/>
  <c r="O38" i="7"/>
  <c r="O36" i="7"/>
  <c r="O48" i="7"/>
  <c r="O23" i="7"/>
  <c r="O44" i="7"/>
  <c r="O42" i="7"/>
  <c r="O34" i="7"/>
  <c r="O29" i="7"/>
  <c r="O14" i="7"/>
  <c r="O7" i="7"/>
  <c r="O5" i="7"/>
  <c r="O13" i="7"/>
  <c r="O10" i="7"/>
  <c r="Y18" i="7"/>
  <c r="K55" i="7"/>
  <c r="O9" i="7"/>
  <c r="O43" i="7"/>
  <c r="O27" i="7"/>
  <c r="Y25" i="7"/>
  <c r="Y19" i="7"/>
  <c r="Y17" i="7"/>
  <c r="H54" i="7"/>
  <c r="O41" i="7"/>
  <c r="O35" i="7"/>
  <c r="Y16" i="7"/>
  <c r="Y4" i="7"/>
  <c r="F55" i="7"/>
  <c r="Y47" i="7"/>
  <c r="Y20" i="7"/>
  <c r="K56" i="7"/>
  <c r="Y10" i="7"/>
  <c r="O6" i="7"/>
  <c r="Y6" i="7"/>
  <c r="O4" i="7"/>
  <c r="O51" i="7"/>
  <c r="Y41" i="7"/>
  <c r="Y45" i="7"/>
  <c r="O33" i="7"/>
  <c r="O50" i="7"/>
  <c r="Y38" i="7"/>
  <c r="I42" i="7"/>
  <c r="Y36" i="7"/>
  <c r="O24" i="7"/>
  <c r="Y48" i="7"/>
  <c r="O25" i="7"/>
  <c r="Y22" i="7"/>
  <c r="O17" i="7"/>
  <c r="Y29" i="7"/>
  <c r="Y21" i="7"/>
  <c r="O12" i="7"/>
  <c r="O47" i="7"/>
  <c r="O32" i="7"/>
  <c r="Y24" i="7"/>
  <c r="Y12" i="7"/>
  <c r="S54" i="7"/>
  <c r="S55" i="7"/>
  <c r="Z4" i="7"/>
  <c r="T4" i="7"/>
  <c r="F54" i="7"/>
  <c r="Y42" i="7"/>
  <c r="O30" i="7"/>
  <c r="Y26" i="7"/>
  <c r="O22" i="7"/>
  <c r="O15" i="7"/>
  <c r="AM9" i="7"/>
  <c r="O11" i="7"/>
  <c r="O8" i="7"/>
  <c r="Y50" i="7"/>
  <c r="Y46" i="7"/>
  <c r="Y40" i="7"/>
  <c r="Y52" i="7"/>
  <c r="Y44" i="7"/>
  <c r="Y34" i="7"/>
  <c r="Y23" i="7"/>
  <c r="Y8" i="7"/>
  <c r="Y5" i="7"/>
  <c r="Y49" i="7"/>
  <c r="Y13" i="7"/>
  <c r="Y32" i="7"/>
  <c r="Y31" i="7"/>
  <c r="O26" i="7"/>
  <c r="Y11" i="7"/>
  <c r="Y14" i="7"/>
  <c r="Y35" i="7"/>
  <c r="Y39" i="7"/>
  <c r="O49" i="7"/>
  <c r="O37" i="7"/>
  <c r="O31" i="7"/>
  <c r="I44" i="7"/>
  <c r="Y30" i="7"/>
  <c r="O19" i="7"/>
  <c r="O16" i="7"/>
  <c r="Y27" i="7"/>
  <c r="O20" i="7"/>
  <c r="O18" i="7"/>
  <c r="Y51" i="7"/>
  <c r="AM50" i="7"/>
  <c r="AM49" i="7"/>
  <c r="AM46" i="7"/>
  <c r="AM40" i="7"/>
  <c r="AM42" i="7"/>
  <c r="AM34" i="7"/>
  <c r="AM31" i="7"/>
  <c r="AM32" i="7"/>
  <c r="AM25" i="7"/>
  <c r="AM20" i="7"/>
  <c r="AM48" i="7"/>
  <c r="AM27" i="7"/>
  <c r="AM51" i="7"/>
  <c r="AM26" i="7"/>
  <c r="AM8" i="7"/>
  <c r="AM5" i="7"/>
  <c r="AM54" i="7" s="1"/>
  <c r="AM44" i="7"/>
  <c r="AM13" i="7"/>
  <c r="AM52" i="7"/>
  <c r="AM15" i="7"/>
  <c r="AM11" i="7"/>
  <c r="AM7" i="7"/>
  <c r="Y15" i="7"/>
  <c r="Y7" i="7"/>
  <c r="Z54" i="7" l="1"/>
  <c r="Z55" i="7"/>
  <c r="AM55" i="7"/>
  <c r="I55" i="7"/>
  <c r="Y55" i="7"/>
  <c r="Y54" i="7"/>
  <c r="AA4" i="7"/>
  <c r="T47" i="7"/>
  <c r="AA47" i="7" s="1"/>
  <c r="AN47" i="7" s="1"/>
  <c r="T46" i="7"/>
  <c r="AA46" i="7" s="1"/>
  <c r="AN46" i="7" s="1"/>
  <c r="T43" i="7"/>
  <c r="AA43" i="7" s="1"/>
  <c r="AN43" i="7" s="1"/>
  <c r="T33" i="7"/>
  <c r="AA33" i="7" s="1"/>
  <c r="AN33" i="7" s="1"/>
  <c r="T11" i="7"/>
  <c r="AA11" i="7" s="1"/>
  <c r="AN11" i="7" s="1"/>
  <c r="T25" i="7"/>
  <c r="AA25" i="7" s="1"/>
  <c r="AN25" i="7" s="1"/>
  <c r="T22" i="7"/>
  <c r="AA22" i="7" s="1"/>
  <c r="AN22" i="7" s="1"/>
  <c r="T27" i="7"/>
  <c r="AA27" i="7" s="1"/>
  <c r="AN27" i="7" s="1"/>
  <c r="T19" i="7"/>
  <c r="AA19" i="7" s="1"/>
  <c r="AN19" i="7" s="1"/>
  <c r="T17" i="7"/>
  <c r="AA17" i="7" s="1"/>
  <c r="AN17" i="7" s="1"/>
  <c r="T40" i="7"/>
  <c r="AA40" i="7" s="1"/>
  <c r="AN40" i="7" s="1"/>
  <c r="T12" i="7"/>
  <c r="AA12" i="7" s="1"/>
  <c r="AN12" i="7" s="1"/>
  <c r="T5" i="7"/>
  <c r="AA5" i="7" s="1"/>
  <c r="AN5" i="7" s="1"/>
  <c r="T15" i="7"/>
  <c r="AA15" i="7" s="1"/>
  <c r="AN15" i="7" s="1"/>
  <c r="T13" i="7"/>
  <c r="AA13" i="7" s="1"/>
  <c r="AN13" i="7" s="1"/>
  <c r="T21" i="7"/>
  <c r="AA21" i="7" s="1"/>
  <c r="AN21" i="7" s="1"/>
  <c r="T53" i="7"/>
  <c r="AA53" i="7" s="1"/>
  <c r="AN53" i="7" s="1"/>
  <c r="T7" i="7"/>
  <c r="AA7" i="7" s="1"/>
  <c r="AN7" i="7" s="1"/>
  <c r="T37" i="7"/>
  <c r="AA37" i="7" s="1"/>
  <c r="AN37" i="7" s="1"/>
  <c r="T45" i="7"/>
  <c r="AA45" i="7" s="1"/>
  <c r="AN45" i="7" s="1"/>
  <c r="T38" i="7"/>
  <c r="AA38" i="7" s="1"/>
  <c r="AN38" i="7" s="1"/>
  <c r="T42" i="7"/>
  <c r="AA42" i="7" s="1"/>
  <c r="AN42" i="7" s="1"/>
  <c r="T44" i="7"/>
  <c r="AA44" i="7" s="1"/>
  <c r="AN44" i="7" s="1"/>
  <c r="T6" i="7"/>
  <c r="AA6" i="7" s="1"/>
  <c r="AN6" i="7" s="1"/>
  <c r="T41" i="7"/>
  <c r="AA41" i="7" s="1"/>
  <c r="AN41" i="7" s="1"/>
  <c r="T14" i="7"/>
  <c r="AA14" i="7" s="1"/>
  <c r="AN14" i="7" s="1"/>
  <c r="T52" i="7"/>
  <c r="AA52" i="7" s="1"/>
  <c r="AN52" i="7" s="1"/>
  <c r="T49" i="7"/>
  <c r="AA49" i="7" s="1"/>
  <c r="AN49" i="7" s="1"/>
  <c r="T20" i="7"/>
  <c r="AA20" i="7" s="1"/>
  <c r="AN20" i="7" s="1"/>
  <c r="T29" i="7"/>
  <c r="AA29" i="7" s="1"/>
  <c r="AN29" i="7" s="1"/>
  <c r="T34" i="7"/>
  <c r="AA34" i="7" s="1"/>
  <c r="AN34" i="7" s="1"/>
  <c r="T39" i="7"/>
  <c r="AA39" i="7" s="1"/>
  <c r="AN39" i="7" s="1"/>
  <c r="T32" i="7"/>
  <c r="AA32" i="7" s="1"/>
  <c r="AN32" i="7" s="1"/>
  <c r="T51" i="7"/>
  <c r="AA51" i="7" s="1"/>
  <c r="AN51" i="7" s="1"/>
  <c r="T9" i="7"/>
  <c r="AA9" i="7" s="1"/>
  <c r="AN9" i="7" s="1"/>
  <c r="T16" i="7"/>
  <c r="AA16" i="7" s="1"/>
  <c r="AN16" i="7" s="1"/>
  <c r="T23" i="7"/>
  <c r="AA23" i="7" s="1"/>
  <c r="AN23" i="7" s="1"/>
  <c r="T28" i="7"/>
  <c r="AA28" i="7" s="1"/>
  <c r="AN28" i="7" s="1"/>
  <c r="T30" i="7"/>
  <c r="AA30" i="7" s="1"/>
  <c r="AN30" i="7" s="1"/>
  <c r="T35" i="7"/>
  <c r="AA35" i="7" s="1"/>
  <c r="AN35" i="7" s="1"/>
  <c r="T18" i="7"/>
  <c r="AA18" i="7" s="1"/>
  <c r="AN18" i="7" s="1"/>
  <c r="T26" i="7"/>
  <c r="AA26" i="7" s="1"/>
  <c r="AN26" i="7" s="1"/>
  <c r="T24" i="7"/>
  <c r="AA24" i="7" s="1"/>
  <c r="AN24" i="7" s="1"/>
  <c r="T8" i="7"/>
  <c r="AA8" i="7" s="1"/>
  <c r="AN8" i="7" s="1"/>
  <c r="T31" i="7"/>
  <c r="AA31" i="7" s="1"/>
  <c r="AN31" i="7" s="1"/>
  <c r="T36" i="7"/>
  <c r="AA36" i="7" s="1"/>
  <c r="AN36" i="7" s="1"/>
  <c r="T10" i="7"/>
  <c r="AA10" i="7" s="1"/>
  <c r="AN10" i="7" s="1"/>
  <c r="T50" i="7"/>
  <c r="AA50" i="7" s="1"/>
  <c r="AN50" i="7" s="1"/>
  <c r="T48" i="7"/>
  <c r="AA48" i="7" s="1"/>
  <c r="AN48" i="7" s="1"/>
  <c r="O55" i="7"/>
  <c r="O54" i="7"/>
  <c r="I54" i="7"/>
  <c r="T54" i="7" l="1"/>
  <c r="AA55" i="7"/>
  <c r="AA54" i="7"/>
  <c r="AN4" i="7"/>
  <c r="T55" i="7"/>
  <c r="AO21" i="7"/>
  <c r="AO53" i="7"/>
  <c r="AO37" i="7"/>
  <c r="AN55" i="7" l="1"/>
  <c r="AN54" i="7"/>
  <c r="AO4" i="7"/>
  <c r="AO28" i="7"/>
  <c r="AO31" i="7"/>
  <c r="AO27" i="7"/>
  <c r="AO11" i="7"/>
  <c r="AO30" i="7"/>
  <c r="AO18" i="7"/>
  <c r="AO45" i="7"/>
  <c r="AO35" i="7"/>
  <c r="AO17" i="7"/>
  <c r="AO36" i="7"/>
  <c r="AO46" i="7"/>
  <c r="AO42" i="7"/>
  <c r="AO40" i="7"/>
  <c r="AO34" i="7"/>
  <c r="AO49" i="7"/>
  <c r="AO5" i="7"/>
  <c r="AO7" i="7"/>
  <c r="AO43" i="7"/>
  <c r="AO24" i="7"/>
  <c r="AO33" i="7"/>
  <c r="AO6" i="7"/>
  <c r="AO38" i="7"/>
  <c r="AO14" i="7"/>
  <c r="AO19" i="7"/>
  <c r="AO25" i="7"/>
  <c r="AO51" i="7"/>
  <c r="AO13" i="7"/>
  <c r="AO9" i="7"/>
  <c r="AO8" i="7"/>
  <c r="AO20" i="7"/>
  <c r="AO16" i="7"/>
  <c r="AO23" i="7"/>
  <c r="AO52" i="7"/>
  <c r="AO22" i="7"/>
  <c r="AO10" i="7"/>
  <c r="AO12" i="7"/>
  <c r="AO39" i="7"/>
  <c r="AO47" i="7"/>
  <c r="AO29" i="7"/>
  <c r="AO41" i="7"/>
  <c r="AO15" i="7"/>
  <c r="AO26" i="7"/>
  <c r="AO44" i="7"/>
  <c r="AO32" i="7"/>
  <c r="AO50" i="7"/>
  <c r="AO48" i="7"/>
  <c r="AO55" i="7" l="1"/>
  <c r="AO54" i="7"/>
</calcChain>
</file>

<file path=xl/sharedStrings.xml><?xml version="1.0" encoding="utf-8"?>
<sst xmlns="http://schemas.openxmlformats.org/spreadsheetml/2006/main" count="12469" uniqueCount="2938">
  <si>
    <t>Number</t>
  </si>
  <si>
    <t>Company Name</t>
  </si>
  <si>
    <t>Category</t>
  </si>
  <si>
    <t>FB Account</t>
  </si>
  <si>
    <t>Ins Account</t>
  </si>
  <si>
    <t>Twitter Account</t>
  </si>
  <si>
    <t>Youtube</t>
  </si>
  <si>
    <t>LinkedIn</t>
  </si>
  <si>
    <t>CX</t>
  </si>
  <si>
    <t>Source</t>
  </si>
  <si>
    <t>FPK</t>
  </si>
  <si>
    <t>SS</t>
  </si>
  <si>
    <t>website</t>
  </si>
  <si>
    <t>Profile</t>
  </si>
  <si>
    <t>Fans</t>
  </si>
  <si>
    <t>Likes</t>
  </si>
  <si>
    <t>Comments</t>
  </si>
  <si>
    <t>Shares</t>
  </si>
  <si>
    <t>Posts</t>
  </si>
  <si>
    <t>Interactions</t>
  </si>
  <si>
    <t>Page Performance Index FB</t>
  </si>
  <si>
    <t>Engagement %</t>
  </si>
  <si>
    <t>Fans (Followers)</t>
  </si>
  <si>
    <t>Comment</t>
  </si>
  <si>
    <t>Engagement</t>
  </si>
  <si>
    <t>Page Performance Index</t>
  </si>
  <si>
    <t>Number of Stories</t>
  </si>
  <si>
    <t>#Ins@</t>
  </si>
  <si>
    <t>Tweets</t>
  </si>
  <si>
    <t>Retweets</t>
  </si>
  <si>
    <t>Interaction</t>
  </si>
  <si>
    <t>Twitter conversation rate</t>
  </si>
  <si>
    <t>Page Performance Index Twitter</t>
  </si>
  <si>
    <t>#tweet@</t>
  </si>
  <si>
    <t>Dislikes</t>
  </si>
  <si>
    <t>Number of posts</t>
  </si>
  <si>
    <t>YT_VIDEO_INTERACTION</t>
  </si>
  <si>
    <t>positive</t>
  </si>
  <si>
    <t>negative</t>
  </si>
  <si>
    <t>Followers</t>
  </si>
  <si>
    <t>Company Size</t>
  </si>
  <si>
    <t>Number of social platform</t>
  </si>
  <si>
    <t>Wells Fargo</t>
  </si>
  <si>
    <t>Retail Banking</t>
  </si>
  <si>
    <t>wellsfargo</t>
  </si>
  <si>
    <t>Chase</t>
  </si>
  <si>
    <t>chase</t>
  </si>
  <si>
    <t xml:space="preserve">Chase </t>
  </si>
  <si>
    <t>Chase Bank</t>
  </si>
  <si>
    <t>Bank of America</t>
  </si>
  <si>
    <t>bankofamerica</t>
  </si>
  <si>
    <t>BankofAmerica</t>
  </si>
  <si>
    <t>Bank Of America</t>
  </si>
  <si>
    <t>U.S. Bank</t>
  </si>
  <si>
    <t>usbank</t>
  </si>
  <si>
    <t>PNC</t>
  </si>
  <si>
    <t>pncbank</t>
  </si>
  <si>
    <t>BB&amp;T</t>
  </si>
  <si>
    <t>BBTBank</t>
  </si>
  <si>
    <t>bbt</t>
  </si>
  <si>
    <t>BBT</t>
  </si>
  <si>
    <t>Regions Bank</t>
  </si>
  <si>
    <t>regionsbank</t>
  </si>
  <si>
    <t>askregions</t>
  </si>
  <si>
    <t>RegionsFincial</t>
  </si>
  <si>
    <t>SunTrust</t>
  </si>
  <si>
    <t>suntrust</t>
  </si>
  <si>
    <t>TD (US)</t>
  </si>
  <si>
    <t>TDBank</t>
  </si>
  <si>
    <t>tdbank_us</t>
  </si>
  <si>
    <t>TDBank_US</t>
  </si>
  <si>
    <t>TDBankUS</t>
  </si>
  <si>
    <t>TD</t>
  </si>
  <si>
    <t>Fifth Third Bank</t>
  </si>
  <si>
    <t>FifthThirdBank</t>
  </si>
  <si>
    <t>fifththirdbank</t>
  </si>
  <si>
    <t>FifthThird</t>
  </si>
  <si>
    <t>Fifth Third Bank, tiol Association</t>
  </si>
  <si>
    <t>KeyBank</t>
  </si>
  <si>
    <t>keybank</t>
  </si>
  <si>
    <t>Citizens</t>
  </si>
  <si>
    <t>CitizensBank</t>
  </si>
  <si>
    <t>Citizens Bank</t>
  </si>
  <si>
    <t>M&amp;T Bank</t>
  </si>
  <si>
    <t>MandTBank</t>
  </si>
  <si>
    <t>MandT_Bank</t>
  </si>
  <si>
    <t>Citi</t>
  </si>
  <si>
    <t>citi</t>
  </si>
  <si>
    <t>citibank</t>
  </si>
  <si>
    <t>Capital One</t>
  </si>
  <si>
    <t>CapitalOne</t>
  </si>
  <si>
    <t xml:space="preserve">Capital One </t>
  </si>
  <si>
    <t>Woodforest National Bank</t>
  </si>
  <si>
    <t>WoodforestBank</t>
  </si>
  <si>
    <t xml:space="preserve">
woodforesttiolbank</t>
  </si>
  <si>
    <t>AskWoodforest</t>
  </si>
  <si>
    <t>Woodforest tiol Bank</t>
  </si>
  <si>
    <t>Huntington National Bank</t>
  </si>
  <si>
    <t>HuntingtonBank</t>
  </si>
  <si>
    <t>huntingtonbank</t>
  </si>
  <si>
    <t>Huntington_Bank</t>
  </si>
  <si>
    <t>Huntington Bank</t>
  </si>
  <si>
    <t>Huntington tiol Bank</t>
  </si>
  <si>
    <t>Scotiabank</t>
  </si>
  <si>
    <t>scotiabank</t>
  </si>
  <si>
    <t>BBVA</t>
  </si>
  <si>
    <t>BBVAGroup</t>
  </si>
  <si>
    <t>bbva_usa</t>
  </si>
  <si>
    <t>BBVA_USA</t>
  </si>
  <si>
    <t>BBVA in the USA</t>
  </si>
  <si>
    <t>Santander Bank US</t>
  </si>
  <si>
    <t>santanderbankus</t>
  </si>
  <si>
    <t>Stantander Bank</t>
  </si>
  <si>
    <t>Santander US</t>
  </si>
  <si>
    <t>BMO Harris Bank</t>
  </si>
  <si>
    <t>BMOHarrisBank</t>
  </si>
  <si>
    <t>bmoharrisbank</t>
  </si>
  <si>
    <t>First Citizens Bank</t>
  </si>
  <si>
    <t>firstcitizensbank</t>
  </si>
  <si>
    <t>firstcitizens</t>
  </si>
  <si>
    <t>Bank of the West</t>
  </si>
  <si>
    <t>BankoftheWest</t>
  </si>
  <si>
    <t>Comerica Bank</t>
  </si>
  <si>
    <t xml:space="preserve">Comerica </t>
  </si>
  <si>
    <t>Comerica_Bank</t>
  </si>
  <si>
    <t>ComericaBank</t>
  </si>
  <si>
    <t>Comerica</t>
  </si>
  <si>
    <t>People's United Bank</t>
  </si>
  <si>
    <t>peoplesunited</t>
  </si>
  <si>
    <t>peoplesunitedbank</t>
  </si>
  <si>
    <t>PeoplesUnited</t>
  </si>
  <si>
    <t>People's United Bank, N.A.</t>
  </si>
  <si>
    <t>TCF Bank</t>
  </si>
  <si>
    <t>tcfbank</t>
  </si>
  <si>
    <t>tcfcares</t>
  </si>
  <si>
    <t>Union Bank</t>
  </si>
  <si>
    <t>UnionBank</t>
  </si>
  <si>
    <t xml:space="preserve">
unionbank_official</t>
  </si>
  <si>
    <t>-</t>
  </si>
  <si>
    <t>First Convenience Bank</t>
  </si>
  <si>
    <t>First Covenience Bank</t>
  </si>
  <si>
    <t>1stnb</t>
  </si>
  <si>
    <t>Welcome To First tiol Bank Texas</t>
  </si>
  <si>
    <t>First tiol Bank Texas</t>
  </si>
  <si>
    <t>Umpqua Bank</t>
  </si>
  <si>
    <t>umpquabank</t>
  </si>
  <si>
    <t>First National Bank Corporation</t>
  </si>
  <si>
    <t>fnbcorporation</t>
  </si>
  <si>
    <t>fnb_bank</t>
  </si>
  <si>
    <t>F.N.B. Corporation</t>
  </si>
  <si>
    <t>Arvest Bank</t>
  </si>
  <si>
    <t>ArvestBank</t>
  </si>
  <si>
    <t>Synovus</t>
  </si>
  <si>
    <t>synovus</t>
  </si>
  <si>
    <t>synovusbank</t>
  </si>
  <si>
    <t>WaFd Bank</t>
  </si>
  <si>
    <t>WAFDbank</t>
  </si>
  <si>
    <t>wafdbank</t>
  </si>
  <si>
    <t>WAFD Bank</t>
  </si>
  <si>
    <t>BancorpSouth</t>
  </si>
  <si>
    <t>BancorpSouthBank</t>
  </si>
  <si>
    <t>MyBXS</t>
  </si>
  <si>
    <t xml:space="preserve">BancorpSouth </t>
  </si>
  <si>
    <t>BancorpSouth Bank</t>
  </si>
  <si>
    <t>Prosperity Bank</t>
  </si>
  <si>
    <t>prosperitybankusa</t>
  </si>
  <si>
    <t>pb_usa</t>
  </si>
  <si>
    <t>ProsperityBankUSA</t>
  </si>
  <si>
    <t>New York Community Bank</t>
  </si>
  <si>
    <t>mynycb</t>
  </si>
  <si>
    <t>#</t>
  </si>
  <si>
    <t>HSBC (US)</t>
  </si>
  <si>
    <t>HSBCUS</t>
  </si>
  <si>
    <t>hsbc</t>
  </si>
  <si>
    <t>HSBC_US</t>
  </si>
  <si>
    <t>HSBC US</t>
  </si>
  <si>
    <t>HSBC</t>
  </si>
  <si>
    <t>Valley Bank</t>
  </si>
  <si>
    <t>valleybank</t>
  </si>
  <si>
    <t>Associated Bank</t>
  </si>
  <si>
    <t>associatedbank</t>
  </si>
  <si>
    <t>AssociatedBank</t>
  </si>
  <si>
    <t>Iberiabank</t>
  </si>
  <si>
    <t>IBERIABANK</t>
  </si>
  <si>
    <t>iberiabank</t>
  </si>
  <si>
    <t>Banner Bank</t>
  </si>
  <si>
    <t>bannerbank</t>
  </si>
  <si>
    <t>banner_bank</t>
  </si>
  <si>
    <t>Banner_Bank</t>
  </si>
  <si>
    <t>Trustmark</t>
  </si>
  <si>
    <t>TrustmarkBank</t>
  </si>
  <si>
    <t>trustmark</t>
  </si>
  <si>
    <t>Trustmark_Bank</t>
  </si>
  <si>
    <t>Trustmark Bank</t>
  </si>
  <si>
    <t>Community Bank, N.A.</t>
  </si>
  <si>
    <t>communitybank</t>
  </si>
  <si>
    <t>Community Bank System, Inc.</t>
  </si>
  <si>
    <t>First Horizon Bank</t>
  </si>
  <si>
    <t>FirstHorizonBank</t>
  </si>
  <si>
    <t>first_horizon</t>
  </si>
  <si>
    <t>FirstHorizonBnk</t>
  </si>
  <si>
    <t>Hancock Whitney</t>
  </si>
  <si>
    <t>hancockwhitney</t>
  </si>
  <si>
    <t>HancockWhitney</t>
  </si>
  <si>
    <t>IBC Bank</t>
  </si>
  <si>
    <t>IBCBankWeDoMore</t>
  </si>
  <si>
    <t>ibcbankwedomore</t>
  </si>
  <si>
    <t>ibc_bank</t>
  </si>
  <si>
    <t>Commerce Bank</t>
  </si>
  <si>
    <t>commercebank</t>
  </si>
  <si>
    <t>CommerceBank</t>
  </si>
  <si>
    <t>Northwest Bank</t>
  </si>
  <si>
    <t>northwest</t>
  </si>
  <si>
    <t>northwest_bank</t>
  </si>
  <si>
    <t>NWSB</t>
  </si>
  <si>
    <t xml:space="preserve">
Northwest Bank</t>
  </si>
  <si>
    <t>Old National Bank</t>
  </si>
  <si>
    <t>OldtiolBancorp</t>
  </si>
  <si>
    <t>Old_tiol</t>
  </si>
  <si>
    <t>Old tiol</t>
  </si>
  <si>
    <t>Old tiol Bank</t>
  </si>
  <si>
    <t>Bank OZK</t>
  </si>
  <si>
    <t>Bankozk</t>
  </si>
  <si>
    <t>BankOZK</t>
  </si>
  <si>
    <t>Webster Bank</t>
  </si>
  <si>
    <t>websterbank</t>
  </si>
  <si>
    <t>WebsterFincial</t>
  </si>
  <si>
    <t>NBT Bank</t>
  </si>
  <si>
    <t>nbtbank</t>
  </si>
  <si>
    <t>Great Western Bank</t>
  </si>
  <si>
    <t>GreatWesternBank.GWB</t>
  </si>
  <si>
    <t>bank_great</t>
  </si>
  <si>
    <t>Capital Bank</t>
  </si>
  <si>
    <t>capitalbank.albany</t>
  </si>
  <si>
    <t>Capital Bank, a division of Chemung Cal Trust Company</t>
  </si>
  <si>
    <t>Columbia Bank</t>
  </si>
  <si>
    <t>columbiastatebank</t>
  </si>
  <si>
    <t>columbiabank</t>
  </si>
  <si>
    <t>ColumbiaBankNW</t>
  </si>
  <si>
    <t>Simmons Bank</t>
  </si>
  <si>
    <t>simmonsbank</t>
  </si>
  <si>
    <t>simmons_bank</t>
  </si>
  <si>
    <t>TrustCo Bank</t>
  </si>
  <si>
    <t>TrustcoBank</t>
  </si>
  <si>
    <t>trustco_bank_1902</t>
  </si>
  <si>
    <t>Trustco_Bank</t>
  </si>
  <si>
    <t>Trustco Bank</t>
  </si>
  <si>
    <t>Investors Bank</t>
  </si>
  <si>
    <t>Investorsbank</t>
  </si>
  <si>
    <t>investorsbank</t>
  </si>
  <si>
    <t>Centennial Bank</t>
  </si>
  <si>
    <t>my100bank</t>
  </si>
  <si>
    <t>MY100BANK</t>
  </si>
  <si>
    <t>WesBanco</t>
  </si>
  <si>
    <t>Zions Bank</t>
  </si>
  <si>
    <t>ZionsBank</t>
  </si>
  <si>
    <t>zionsbank</t>
  </si>
  <si>
    <t>BOK Financial</t>
  </si>
  <si>
    <t>BOKFincial</t>
  </si>
  <si>
    <t>bokfincial_kc</t>
  </si>
  <si>
    <t>BOK Fincial</t>
  </si>
  <si>
    <t>United Community Bank</t>
  </si>
  <si>
    <t>unitedcommunitybank</t>
  </si>
  <si>
    <t>ucbi</t>
  </si>
  <si>
    <t>United Community Bank, Inc.</t>
  </si>
  <si>
    <t>Renasant</t>
  </si>
  <si>
    <t>resantbank</t>
  </si>
  <si>
    <t>resant</t>
  </si>
  <si>
    <t>Resant TV</t>
  </si>
  <si>
    <t>Resant Bank</t>
  </si>
  <si>
    <t>Frost</t>
  </si>
  <si>
    <t>FrostBank</t>
  </si>
  <si>
    <t>frostbank</t>
  </si>
  <si>
    <t>Frost Bank</t>
  </si>
  <si>
    <t>Glacier Bank</t>
  </si>
  <si>
    <t>GlacierBank</t>
  </si>
  <si>
    <t xml:space="preserve">
glacier_bank</t>
  </si>
  <si>
    <t>Carter Bank &amp; Trust</t>
  </si>
  <si>
    <t>carterbankandtrust</t>
  </si>
  <si>
    <t>carter_bank</t>
  </si>
  <si>
    <t>Carter Bank&amp;Trust</t>
  </si>
  <si>
    <t>FirstBank</t>
  </si>
  <si>
    <t>efirstbank</t>
  </si>
  <si>
    <t>East West Bank</t>
  </si>
  <si>
    <t>eastwestbank.us</t>
  </si>
  <si>
    <t>EastWestBank</t>
  </si>
  <si>
    <t>Great Southern Bank</t>
  </si>
  <si>
    <t>greatsouthernbank</t>
  </si>
  <si>
    <t>great_southern</t>
  </si>
  <si>
    <t>Great_Southern</t>
  </si>
  <si>
    <t>SouthState Bank</t>
  </si>
  <si>
    <t>SouthStateBank</t>
  </si>
  <si>
    <t>southstatebank</t>
  </si>
  <si>
    <t>South State Bank</t>
  </si>
  <si>
    <t>Fulton Bank</t>
  </si>
  <si>
    <t>FultonBank</t>
  </si>
  <si>
    <t>fulton.bank</t>
  </si>
  <si>
    <t>UMB Bank</t>
  </si>
  <si>
    <t>UMBBank</t>
  </si>
  <si>
    <t>umbbank</t>
  </si>
  <si>
    <t>The Park National Bank</t>
  </si>
  <si>
    <t>ParktiolBnk</t>
  </si>
  <si>
    <t>Park tiol Bank</t>
  </si>
  <si>
    <t>First Bank &amp; Trust</t>
  </si>
  <si>
    <t>FirstBankTrust</t>
  </si>
  <si>
    <t>firstbankandtrust</t>
  </si>
  <si>
    <t>First Bank &amp; Trust Company</t>
  </si>
  <si>
    <t>First Bank and Trust Company</t>
  </si>
  <si>
    <t>First Merchants</t>
  </si>
  <si>
    <t>FirstMerchants</t>
  </si>
  <si>
    <t>First Merchants Corporation</t>
  </si>
  <si>
    <t>First Commonwealth Bank</t>
  </si>
  <si>
    <t>firstcommonwealthbank</t>
  </si>
  <si>
    <t>FinceBetter</t>
  </si>
  <si>
    <t>Rabobank</t>
  </si>
  <si>
    <t>rabobank</t>
  </si>
  <si>
    <t>First Financial Bank</t>
  </si>
  <si>
    <t>FirstFincialBank</t>
  </si>
  <si>
    <t>bankatfirst</t>
  </si>
  <si>
    <t>BankAtFirst</t>
  </si>
  <si>
    <t>First Fincial Bank</t>
  </si>
  <si>
    <t>BankUnited</t>
  </si>
  <si>
    <t>BankUnited.Official</t>
  </si>
  <si>
    <t>bankunited.official</t>
  </si>
  <si>
    <t>Ameris Bank</t>
  </si>
  <si>
    <t>AmerisBank</t>
  </si>
  <si>
    <t>amerisbank</t>
  </si>
  <si>
    <t>Flagstar Bank</t>
  </si>
  <si>
    <t>flagstarbank</t>
  </si>
  <si>
    <t>flagstar</t>
  </si>
  <si>
    <t>FNBO</t>
  </si>
  <si>
    <t>fnbo</t>
  </si>
  <si>
    <t>First tiol Bank of Omaha</t>
  </si>
  <si>
    <t>First Midwest Bank</t>
  </si>
  <si>
    <t>First_Midwest</t>
  </si>
  <si>
    <t>Eastern Bank</t>
  </si>
  <si>
    <t>easternbank</t>
  </si>
  <si>
    <t>EasternBank</t>
  </si>
  <si>
    <t>Berkshire Bank</t>
  </si>
  <si>
    <t>berkshirebank</t>
  </si>
  <si>
    <t>BerkshireBank</t>
  </si>
  <si>
    <t>California Bank &amp; Trust</t>
  </si>
  <si>
    <t>calbanktrust</t>
  </si>
  <si>
    <t>Westamerica Bank</t>
  </si>
  <si>
    <t>WestamericaBankHome</t>
  </si>
  <si>
    <t>Bremer Bank</t>
  </si>
  <si>
    <t>Bremerbank</t>
  </si>
  <si>
    <t>BremerBank</t>
  </si>
  <si>
    <t>Navy Federal Credit Union</t>
  </si>
  <si>
    <t>Credit Union</t>
  </si>
  <si>
    <t>vyFederal</t>
  </si>
  <si>
    <t>vyfederal</t>
  </si>
  <si>
    <t>vy Federal</t>
  </si>
  <si>
    <t>vy Federal Credit Union</t>
  </si>
  <si>
    <t>State Employees Credit Union</t>
  </si>
  <si>
    <t>State Employees' Credit Union</t>
  </si>
  <si>
    <t>stateemployeescreditunion</t>
  </si>
  <si>
    <t>ncsecu</t>
  </si>
  <si>
    <t>NCSECU</t>
  </si>
  <si>
    <t>SECU</t>
  </si>
  <si>
    <t>Pentagon Federal Credit Union</t>
  </si>
  <si>
    <t>PenFed</t>
  </si>
  <si>
    <t>penfed</t>
  </si>
  <si>
    <t>PenFed Credit Union</t>
  </si>
  <si>
    <t>BECU</t>
  </si>
  <si>
    <t>becu</t>
  </si>
  <si>
    <t>BECU credit union</t>
  </si>
  <si>
    <t>SchoolsFirst Federal Credit Union</t>
  </si>
  <si>
    <t>SchoolsFirstFCU</t>
  </si>
  <si>
    <t>schoolsfirstfcu</t>
  </si>
  <si>
    <t>SchoolsFirst FCU</t>
  </si>
  <si>
    <t>First Technology Federal Credit Union</t>
  </si>
  <si>
    <t>First Tech Fed</t>
  </si>
  <si>
    <t>FirstTechFed</t>
  </si>
  <si>
    <t>firsttechfed</t>
  </si>
  <si>
    <t>First Tech Federal Credit Union</t>
  </si>
  <si>
    <t>The Golden 1 Credit Union</t>
  </si>
  <si>
    <t>Golden 1 Credit Union</t>
  </si>
  <si>
    <t>golden1cu</t>
  </si>
  <si>
    <t>Alliant Credit Union</t>
  </si>
  <si>
    <t>alliantcreditunion</t>
  </si>
  <si>
    <t>alliantcu</t>
  </si>
  <si>
    <t>AlliantCU</t>
  </si>
  <si>
    <t>America First Credit Union</t>
  </si>
  <si>
    <t>americafirstcu</t>
  </si>
  <si>
    <t>americafirst</t>
  </si>
  <si>
    <t>AFCU</t>
  </si>
  <si>
    <t>Suncoast Credit Union</t>
  </si>
  <si>
    <t>SuncoastCreditUnion</t>
  </si>
  <si>
    <t>suncoastcreditunion</t>
  </si>
  <si>
    <t>SuncoastCU</t>
  </si>
  <si>
    <t>Security Service Federal Credit Union</t>
  </si>
  <si>
    <t>SSFCU</t>
  </si>
  <si>
    <t>security_service_fcu</t>
  </si>
  <si>
    <t>Randolph-Brooks Federal Credit Union</t>
  </si>
  <si>
    <t>RBFCU</t>
  </si>
  <si>
    <t>rbfcu</t>
  </si>
  <si>
    <t>Randolph Brooks Federal Credit Union</t>
  </si>
  <si>
    <t>Bethpage Federal Credit Union</t>
  </si>
  <si>
    <t>lovebethpage</t>
  </si>
  <si>
    <t>LoveBethpage</t>
  </si>
  <si>
    <t>Love Bethpage</t>
  </si>
  <si>
    <t>Digital Federal Credit Union</t>
  </si>
  <si>
    <t>Digital FederalCreditUnion</t>
  </si>
  <si>
    <t>dcucreditunion</t>
  </si>
  <si>
    <t>DCUcreditunion</t>
  </si>
  <si>
    <t>DCU-Digital Federal Credit Union</t>
  </si>
  <si>
    <t>Mountain America Credit Union</t>
  </si>
  <si>
    <t>Mountaimerica</t>
  </si>
  <si>
    <t>mountaimericacu</t>
  </si>
  <si>
    <t>Vystar Credit Union</t>
  </si>
  <si>
    <t>VyStarCU</t>
  </si>
  <si>
    <t>vystarcreditunion</t>
  </si>
  <si>
    <t>OfficialVystar</t>
  </si>
  <si>
    <t>VyStarCreditUnion</t>
  </si>
  <si>
    <t>VyStar Credit Union</t>
  </si>
  <si>
    <t>Star One Credit Union</t>
  </si>
  <si>
    <t>staronecreditunion</t>
  </si>
  <si>
    <t>StarOnecu</t>
  </si>
  <si>
    <t>Star One Credit Union ATM and Corporate Office</t>
  </si>
  <si>
    <t>San Diego County Credit Union</t>
  </si>
  <si>
    <t>SDCCU</t>
  </si>
  <si>
    <t>sdccu</t>
  </si>
  <si>
    <t>Alaska USA Federal Credit Union</t>
  </si>
  <si>
    <t>Alaska USA FCU</t>
  </si>
  <si>
    <t>AlaskaUSAFCU</t>
  </si>
  <si>
    <t>alaskausafcu</t>
  </si>
  <si>
    <t>Alaska USA</t>
  </si>
  <si>
    <t>American Airlines Federal Credit Union</t>
  </si>
  <si>
    <t>American Airlines Credit Union</t>
  </si>
  <si>
    <t>AACreditUnion</t>
  </si>
  <si>
    <t>aacreditunion</t>
  </si>
  <si>
    <t>Teachers Federal Credit Union</t>
  </si>
  <si>
    <t>Teachers Federal Credit Union (TFCU)</t>
  </si>
  <si>
    <t>TeachersFCU</t>
  </si>
  <si>
    <t>teachersfcu</t>
  </si>
  <si>
    <t>Patelco Credit Union</t>
  </si>
  <si>
    <t>patelcocu</t>
  </si>
  <si>
    <t>Lake Michigan Credit Union</t>
  </si>
  <si>
    <t>LakeMichiganCreditUnion</t>
  </si>
  <si>
    <t>lakemichigan_cu</t>
  </si>
  <si>
    <t>LMCU</t>
  </si>
  <si>
    <t>ESL Federal Credit Union</t>
  </si>
  <si>
    <t>ESLFCU</t>
  </si>
  <si>
    <t>eslfcu</t>
  </si>
  <si>
    <t>ENT Credit Union</t>
  </si>
  <si>
    <t>entcreditunion</t>
  </si>
  <si>
    <t>entcu</t>
  </si>
  <si>
    <t>Ent_CU</t>
  </si>
  <si>
    <t>Ent Credit Union</t>
  </si>
  <si>
    <t>Logix Federal Credit Union</t>
  </si>
  <si>
    <t>Logix</t>
  </si>
  <si>
    <t>LogixSmarterBanking</t>
  </si>
  <si>
    <t>PSECU Credit Union</t>
  </si>
  <si>
    <t>PSECU</t>
  </si>
  <si>
    <t>psecusocial</t>
  </si>
  <si>
    <t>psecu</t>
  </si>
  <si>
    <t>Citizens Equity First Credit Union</t>
  </si>
  <si>
    <t>CEFCU</t>
  </si>
  <si>
    <t>cefcu_official</t>
  </si>
  <si>
    <t>Onpoint Community Credit Union</t>
  </si>
  <si>
    <t>OnPointCU</t>
  </si>
  <si>
    <t>onpointcu</t>
  </si>
  <si>
    <t>OnPoint Community Credit Union</t>
  </si>
  <si>
    <t>Delta Community Credit Union</t>
  </si>
  <si>
    <t>DeltaCommunity</t>
  </si>
  <si>
    <t>deltacommunity</t>
  </si>
  <si>
    <t>United Nations Federal Credit Union</t>
  </si>
  <si>
    <t>unfcu</t>
  </si>
  <si>
    <t>UNFCU</t>
  </si>
  <si>
    <t>Greenstate Credit Union</t>
  </si>
  <si>
    <t>GreenStateCU</t>
  </si>
  <si>
    <t>greenstatecu</t>
  </si>
  <si>
    <t>GreenState Credit Union</t>
  </si>
  <si>
    <t>Wings Financial Credit Union</t>
  </si>
  <si>
    <t>WingsFincial</t>
  </si>
  <si>
    <t>wingsfincial</t>
  </si>
  <si>
    <t>Wings Ficial</t>
  </si>
  <si>
    <t>Wings Fincial Credit Union</t>
  </si>
  <si>
    <t>Police &amp; Fire Department Credit Union</t>
  </si>
  <si>
    <t>Police and Fire Federal Credit Union</t>
  </si>
  <si>
    <t>policeandfirecu</t>
  </si>
  <si>
    <t>PFFCU</t>
  </si>
  <si>
    <t>Redstone Federal Credit Union</t>
  </si>
  <si>
    <t>RedstoneFCU</t>
  </si>
  <si>
    <t>redstonefcu</t>
  </si>
  <si>
    <t>Hudson Valley Credit Union</t>
  </si>
  <si>
    <t>HVFCU</t>
  </si>
  <si>
    <t>hudsonvalleycu</t>
  </si>
  <si>
    <t>HudValleyCU</t>
  </si>
  <si>
    <t>Bank Fund Staff Federal Credit Union</t>
  </si>
  <si>
    <t>Bank-Fund Staff Federal Credit Union</t>
  </si>
  <si>
    <t>Bellco Credit Union</t>
  </si>
  <si>
    <t>BellcoCreditUnion</t>
  </si>
  <si>
    <t>bellcocreditunion</t>
  </si>
  <si>
    <t>Bellco_CU</t>
  </si>
  <si>
    <t>Eastman Credit Union</t>
  </si>
  <si>
    <t>ECUBesideYou</t>
  </si>
  <si>
    <t>eastmancreditunion</t>
  </si>
  <si>
    <t>Wright-Patt Credit Union</t>
  </si>
  <si>
    <t>WrightPattCreditUnion</t>
  </si>
  <si>
    <t>wrightpattcreditunion</t>
  </si>
  <si>
    <t>wpcu</t>
  </si>
  <si>
    <t>Idaho Central Credit Union</t>
  </si>
  <si>
    <t>IdahoCentralCreditUnion</t>
  </si>
  <si>
    <t>idahocentralcu</t>
  </si>
  <si>
    <t>Idaho_Central</t>
  </si>
  <si>
    <t>IdahoCentralCU</t>
  </si>
  <si>
    <t>Redwood Credit Union</t>
  </si>
  <si>
    <t>redwoodcu</t>
  </si>
  <si>
    <t>redwoodcreditunion</t>
  </si>
  <si>
    <t>RedwoodCU</t>
  </si>
  <si>
    <t>Desert Financial Credit Union</t>
  </si>
  <si>
    <t>desertfincial</t>
  </si>
  <si>
    <t>DesertFincial</t>
  </si>
  <si>
    <t>Desert Fincial Credit Union</t>
  </si>
  <si>
    <t>Space Coast Credit Union</t>
  </si>
  <si>
    <t>DFCU</t>
  </si>
  <si>
    <t>DFCU Financial</t>
  </si>
  <si>
    <t>dfcufincial</t>
  </si>
  <si>
    <t>dfcu_fincial</t>
  </si>
  <si>
    <t>DFCU Fincial</t>
  </si>
  <si>
    <t>MSU Federal Credit Union</t>
  </si>
  <si>
    <t>msufcu</t>
  </si>
  <si>
    <t xml:space="preserve">
MSU Federal Credit Union</t>
  </si>
  <si>
    <t>Kinecta Federal Credit Union</t>
  </si>
  <si>
    <t>Kinecta</t>
  </si>
  <si>
    <t>kinecta</t>
  </si>
  <si>
    <t>Members 1st Federal Credit Union</t>
  </si>
  <si>
    <t>Members1stFederalCreditUnion</t>
  </si>
  <si>
    <t>members1stfcu</t>
  </si>
  <si>
    <t>Members1stFCU</t>
  </si>
  <si>
    <t>Landmark Credit Union</t>
  </si>
  <si>
    <t>landmarkcu</t>
  </si>
  <si>
    <t>landmarkcreditunion</t>
  </si>
  <si>
    <t>LandmarkCU</t>
  </si>
  <si>
    <t xml:space="preserve">Landmark Credit Union </t>
  </si>
  <si>
    <t>Midflorida Credit Union</t>
  </si>
  <si>
    <t>MIDFLORIDA</t>
  </si>
  <si>
    <t>midflorida_creditunion</t>
  </si>
  <si>
    <t>MIDFLORIDA Credit Union</t>
  </si>
  <si>
    <t>Veridian Credit Union</t>
  </si>
  <si>
    <t>VeridianCU</t>
  </si>
  <si>
    <t>veridiancu</t>
  </si>
  <si>
    <t>State Farm Federal Credit Union</t>
  </si>
  <si>
    <t>Visions Federal Credit Union</t>
  </si>
  <si>
    <t>VisionsFederalCreditUnion</t>
  </si>
  <si>
    <t>visionsfcu</t>
  </si>
  <si>
    <t>VisionsFCU</t>
  </si>
  <si>
    <t>Tinker Federal Credit Union</t>
  </si>
  <si>
    <t>TinkerFCU</t>
  </si>
  <si>
    <t>tinkerfcu</t>
  </si>
  <si>
    <t>Baxter Credit Union</t>
  </si>
  <si>
    <t>BCU</t>
  </si>
  <si>
    <t>MyBCU</t>
  </si>
  <si>
    <t>bculife</t>
  </si>
  <si>
    <t>Mission Federal Credit Union</t>
  </si>
  <si>
    <t>missionfedcu</t>
  </si>
  <si>
    <t>missionfed</t>
  </si>
  <si>
    <t>MissionFed</t>
  </si>
  <si>
    <t>Mission Fed</t>
  </si>
  <si>
    <t>Service Credit Union</t>
  </si>
  <si>
    <t>ServiceCreditUnion</t>
  </si>
  <si>
    <t>servicecreditunion</t>
  </si>
  <si>
    <t>Servicecu</t>
  </si>
  <si>
    <t>Citadel Federal Credit Union</t>
  </si>
  <si>
    <t>Citadel Credit Union</t>
  </si>
  <si>
    <t>CitadelBanking</t>
  </si>
  <si>
    <t>citadelbanking</t>
  </si>
  <si>
    <t>State Employees Credit Union of Maryland</t>
  </si>
  <si>
    <t>SECU - Maryland</t>
  </si>
  <si>
    <t>secuMD</t>
  </si>
  <si>
    <t>secumd</t>
  </si>
  <si>
    <t>SECU MD</t>
  </si>
  <si>
    <t>SECU Credit Union</t>
  </si>
  <si>
    <t>Virginia Credit Union</t>
  </si>
  <si>
    <t>VACreditUnion</t>
  </si>
  <si>
    <t>virginiacreditunion</t>
  </si>
  <si>
    <t>Wescom Credit Union</t>
  </si>
  <si>
    <t>WescomeCreditUnion</t>
  </si>
  <si>
    <t>_wescom</t>
  </si>
  <si>
    <t>Summit Credit Union</t>
  </si>
  <si>
    <t>summitcreditunion</t>
  </si>
  <si>
    <t>SummitDoMore</t>
  </si>
  <si>
    <t>Gesa Credit Union</t>
  </si>
  <si>
    <t>GesaCU</t>
  </si>
  <si>
    <t>gesacu</t>
  </si>
  <si>
    <t>GesaCreditUnion</t>
  </si>
  <si>
    <t>Texas Dow Employees Credit Union</t>
  </si>
  <si>
    <t>TDECU</t>
  </si>
  <si>
    <t xml:space="preserve">
tdecuyourcreditunion</t>
  </si>
  <si>
    <t>TDECU- Your Credit Union</t>
  </si>
  <si>
    <t>Northwest Federal Credit Union</t>
  </si>
  <si>
    <t>NorthwestFederalCreditUnion</t>
  </si>
  <si>
    <t>nwfcu</t>
  </si>
  <si>
    <t>NWFCU</t>
  </si>
  <si>
    <t>Chevron Federal Credit Union</t>
  </si>
  <si>
    <t>ChevronFCU</t>
  </si>
  <si>
    <t>Affinity Federal Credit Union</t>
  </si>
  <si>
    <t>AffinityFCU</t>
  </si>
  <si>
    <t>affinityfcu</t>
  </si>
  <si>
    <t>Jovia Financial Credit Union</t>
  </si>
  <si>
    <t>JoviaFincialCreditUnion</t>
  </si>
  <si>
    <t>joviafincial</t>
  </si>
  <si>
    <t>Jovia Fincial Credit Union</t>
  </si>
  <si>
    <t>Community First Credit Union</t>
  </si>
  <si>
    <t>Coastal Federal Credit Union</t>
  </si>
  <si>
    <t>Coastal Credit Union</t>
  </si>
  <si>
    <t>COASTAL24</t>
  </si>
  <si>
    <t>coastal24</t>
  </si>
  <si>
    <t>COASTAL24TV</t>
  </si>
  <si>
    <t>Travis Credit Union</t>
  </si>
  <si>
    <t>TravisCreditUnion</t>
  </si>
  <si>
    <t>traviscu</t>
  </si>
  <si>
    <t>TravisCU</t>
  </si>
  <si>
    <t>General Electric Credit Union</t>
  </si>
  <si>
    <t>GECUCincinti</t>
  </si>
  <si>
    <t>Teachers Credit Union</t>
  </si>
  <si>
    <t>Teachers Credit Union (TCU)</t>
  </si>
  <si>
    <t>tcunet</t>
  </si>
  <si>
    <t>my_tcu</t>
  </si>
  <si>
    <t>Washington State Employees Credit Union</t>
  </si>
  <si>
    <t>WSECU</t>
  </si>
  <si>
    <t>wsecu</t>
  </si>
  <si>
    <t>WESCU</t>
  </si>
  <si>
    <t>UW Credit Union</t>
  </si>
  <si>
    <t>uwcreditunion</t>
  </si>
  <si>
    <t>UWCreditUnion</t>
  </si>
  <si>
    <t>Spokane Teachers Credit Union</t>
  </si>
  <si>
    <t>STCU</t>
  </si>
  <si>
    <t>mySTCU</t>
  </si>
  <si>
    <t>mystcu</t>
  </si>
  <si>
    <t>stcu</t>
  </si>
  <si>
    <t>Navy Army Community Credit Union</t>
  </si>
  <si>
    <t>NavyArmy Community Credit Union</t>
  </si>
  <si>
    <t>vyArmyCCU</t>
  </si>
  <si>
    <t>vyarmyccu</t>
  </si>
  <si>
    <t>Tower Federal Credit Union</t>
  </si>
  <si>
    <t>towerfcu</t>
  </si>
  <si>
    <t>TowerFCU</t>
  </si>
  <si>
    <t>Educational Employees Credit Union</t>
  </si>
  <si>
    <t>Educational Employees Credit Union | EECU</t>
  </si>
  <si>
    <t>MyEECU</t>
  </si>
  <si>
    <t>myEECU</t>
  </si>
  <si>
    <t>MYEECU</t>
  </si>
  <si>
    <t>Credit Human Federal Credit Union</t>
  </si>
  <si>
    <t>Credit Human</t>
  </si>
  <si>
    <t>credithuman</t>
  </si>
  <si>
    <t>California Credit Union</t>
  </si>
  <si>
    <t>CaliforniaCreditUnion</t>
  </si>
  <si>
    <t>californiacreditunion</t>
  </si>
  <si>
    <t>California_CU</t>
  </si>
  <si>
    <t>Langley Federal Credit Union</t>
  </si>
  <si>
    <t>langleyfcu</t>
  </si>
  <si>
    <t>langleyfederalcreditunion</t>
  </si>
  <si>
    <t>LangleyFCU</t>
  </si>
  <si>
    <t>NASA Federal Credit Union</t>
  </si>
  <si>
    <t>SAFCU</t>
  </si>
  <si>
    <t>safcu</t>
  </si>
  <si>
    <t>SAFE Credit Union</t>
  </si>
  <si>
    <t>safecu</t>
  </si>
  <si>
    <t>SAFEcu</t>
  </si>
  <si>
    <t>Unify Financial Credit Union</t>
  </si>
  <si>
    <t>UNIFYfincial</t>
  </si>
  <si>
    <t>unify_fincial</t>
  </si>
  <si>
    <t>UnifyFCU</t>
  </si>
  <si>
    <t>UNIFY Fincial Credit Union</t>
  </si>
  <si>
    <t>Municipal Credit Union</t>
  </si>
  <si>
    <t>MCU: Municipal Credit Union</t>
  </si>
  <si>
    <t>nymcu</t>
  </si>
  <si>
    <t>NYMCU_News</t>
  </si>
  <si>
    <t>Technology Credit Union</t>
  </si>
  <si>
    <t>Tech CU</t>
  </si>
  <si>
    <t>TechCU</t>
  </si>
  <si>
    <t>techcu</t>
  </si>
  <si>
    <t>Keesler Federal Credit Union</t>
  </si>
  <si>
    <t>KeeslerFCU</t>
  </si>
  <si>
    <t>keeslerfed</t>
  </si>
  <si>
    <t>KeeslerFed</t>
  </si>
  <si>
    <t>Apple Federal Credit Union</t>
  </si>
  <si>
    <t>AppleFederalCU</t>
  </si>
  <si>
    <t>applefederalcu</t>
  </si>
  <si>
    <t>APCO Employees Credit Union</t>
  </si>
  <si>
    <t>APCOCredit Union</t>
  </si>
  <si>
    <t>apcocu</t>
  </si>
  <si>
    <t>Community America Credit Union</t>
  </si>
  <si>
    <t>CommunityAmerica Credit Union</t>
  </si>
  <si>
    <t>CommunityAmerica</t>
  </si>
  <si>
    <t>communityamerica_credit_union</t>
  </si>
  <si>
    <t>CommunityAmerCU</t>
  </si>
  <si>
    <t>Stanford Federal Credit Union</t>
  </si>
  <si>
    <t>stanfordfederalcreditunion</t>
  </si>
  <si>
    <t>stanfordcreditunion</t>
  </si>
  <si>
    <t>StanfordFCU</t>
  </si>
  <si>
    <t>GECU Credit Union</t>
  </si>
  <si>
    <t>GECU</t>
  </si>
  <si>
    <t>MYGECU</t>
  </si>
  <si>
    <t>mygecu</t>
  </si>
  <si>
    <t>myGECU</t>
  </si>
  <si>
    <t>United Federal Credit Union</t>
  </si>
  <si>
    <t>unitedfcu</t>
  </si>
  <si>
    <t>UnitedFCU</t>
  </si>
  <si>
    <t>Genisys Credit Union</t>
  </si>
  <si>
    <t>genisyscu</t>
  </si>
  <si>
    <t>Genisyscu</t>
  </si>
  <si>
    <t>Royal Credit Union</t>
  </si>
  <si>
    <t>likeRCU</t>
  </si>
  <si>
    <t>royalcreditunion</t>
  </si>
  <si>
    <t>Royal_CU</t>
  </si>
  <si>
    <t>Premier America Credit Union</t>
  </si>
  <si>
    <t>premieramerica</t>
  </si>
  <si>
    <t>PremierAmerica</t>
  </si>
  <si>
    <t>Provident Credit Union</t>
  </si>
  <si>
    <t>providentcu</t>
  </si>
  <si>
    <t>providentcreditunion</t>
  </si>
  <si>
    <t>ProvidentCU</t>
  </si>
  <si>
    <t>First Community Credit Union</t>
  </si>
  <si>
    <t>FirstCommunity</t>
  </si>
  <si>
    <t>firstcommunity</t>
  </si>
  <si>
    <t>State Farm Group</t>
  </si>
  <si>
    <t>P&amp;C Insurance</t>
  </si>
  <si>
    <t>statefarm</t>
  </si>
  <si>
    <t>StateFarm</t>
  </si>
  <si>
    <t>State Farm Insurance</t>
  </si>
  <si>
    <t>Berkshire Hathaway Ins</t>
  </si>
  <si>
    <t>biBERKinsurance</t>
  </si>
  <si>
    <t>Progressive Ins Group</t>
  </si>
  <si>
    <t>progressive</t>
  </si>
  <si>
    <t>Progressive Insurance</t>
  </si>
  <si>
    <t>Allstate Ins Group</t>
  </si>
  <si>
    <t>Allstate</t>
  </si>
  <si>
    <t>allstate</t>
  </si>
  <si>
    <t>Liberty Mutual Ins Cos</t>
  </si>
  <si>
    <t>libertymutual</t>
  </si>
  <si>
    <t>LibertyMutual</t>
  </si>
  <si>
    <t>Liberty Mutual</t>
  </si>
  <si>
    <t>Travelers Group</t>
  </si>
  <si>
    <t>travelers</t>
  </si>
  <si>
    <t>travelersinsurance</t>
  </si>
  <si>
    <t>Travelers</t>
  </si>
  <si>
    <t>USAA Group</t>
  </si>
  <si>
    <t>USAA</t>
  </si>
  <si>
    <t>usaa</t>
  </si>
  <si>
    <t>Chubb INA Group</t>
  </si>
  <si>
    <t>ChubbInsurance</t>
  </si>
  <si>
    <t>chubb</t>
  </si>
  <si>
    <t>Chubb</t>
  </si>
  <si>
    <t>Nationwide Group</t>
  </si>
  <si>
    <t>Farmers Ins Group</t>
  </si>
  <si>
    <t>FarmersInsurance</t>
  </si>
  <si>
    <t>wearefarmers</t>
  </si>
  <si>
    <t>WeAreFarmers</t>
  </si>
  <si>
    <t>Farmers Insurance</t>
  </si>
  <si>
    <t>Amer Intl Group</t>
  </si>
  <si>
    <t>AIGInsurance</t>
  </si>
  <si>
    <t>AIGinsurance</t>
  </si>
  <si>
    <t>AIG</t>
  </si>
  <si>
    <t>Amer Family Ins Group</t>
  </si>
  <si>
    <t>amfam</t>
  </si>
  <si>
    <t>American Family Insurance</t>
  </si>
  <si>
    <t>Hartford Ins Group</t>
  </si>
  <si>
    <t>TheHartford</t>
  </si>
  <si>
    <t>thehartford</t>
  </si>
  <si>
    <t>The Hartford</t>
  </si>
  <si>
    <t>Auto-Owners Ins Group</t>
  </si>
  <si>
    <t>AutoOwnersInsurance</t>
  </si>
  <si>
    <t>auto_owners</t>
  </si>
  <si>
    <t>AutoOwnersIns</t>
  </si>
  <si>
    <t>Auto-Owners Insurance</t>
  </si>
  <si>
    <t>Fairfax Financial Group</t>
  </si>
  <si>
    <t>fairfaxfincial</t>
  </si>
  <si>
    <t>FFH_TO</t>
  </si>
  <si>
    <t>Erie Ins Group</t>
  </si>
  <si>
    <t>erieinsurance</t>
  </si>
  <si>
    <t>erie_insurance</t>
  </si>
  <si>
    <t>Erie Insurance</t>
  </si>
  <si>
    <t>CNA Ins Cos</t>
  </si>
  <si>
    <t>cinsurance</t>
  </si>
  <si>
    <t>CAN_Insurance</t>
  </si>
  <si>
    <t>Tokio Marine US PC Group</t>
  </si>
  <si>
    <t>TokioMarineAmerica</t>
  </si>
  <si>
    <t>tokiomarine</t>
  </si>
  <si>
    <t>TMHCCInt</t>
  </si>
  <si>
    <t>Tokio Marine Insurance Group</t>
  </si>
  <si>
    <t>Munich-Amer Hldg Corp Cos</t>
  </si>
  <si>
    <t>munichreus1</t>
  </si>
  <si>
    <t>munichre_us</t>
  </si>
  <si>
    <t>MunichRe_US</t>
  </si>
  <si>
    <t>Munich American Reassurance Company</t>
  </si>
  <si>
    <t>Everest Re US Group</t>
  </si>
  <si>
    <t>EverestIns</t>
  </si>
  <si>
    <t>Everest Group</t>
  </si>
  <si>
    <t>W. R. Berkley Ins Group</t>
  </si>
  <si>
    <t>WRBerkleyCorp</t>
  </si>
  <si>
    <t>Alleghany Corp Group</t>
  </si>
  <si>
    <t>Cincinnati Ins Cos</t>
  </si>
  <si>
    <t>CincintiInsurance</t>
  </si>
  <si>
    <t>cincinti_insurance</t>
  </si>
  <si>
    <t>The Cincinti Insurance Companies</t>
  </si>
  <si>
    <t>Great Amer P &amp; C Ins Group</t>
  </si>
  <si>
    <t>GreatAmericanInsurance Group</t>
  </si>
  <si>
    <t>GAIGroup</t>
  </si>
  <si>
    <t>Great American Insurance Group</t>
  </si>
  <si>
    <t>FM Global Group</t>
  </si>
  <si>
    <t>InsurerFMGlobal</t>
  </si>
  <si>
    <t>fmglobal</t>
  </si>
  <si>
    <t>FMGlobal</t>
  </si>
  <si>
    <t>FM Global</t>
  </si>
  <si>
    <t>Hanover Ins Group Prop &amp; Cas Cos</t>
  </si>
  <si>
    <t>hanoverinsurance</t>
  </si>
  <si>
    <t>The_Hanover</t>
  </si>
  <si>
    <t>The Hanover Insurance Group</t>
  </si>
  <si>
    <t>Kemper PC Companies</t>
  </si>
  <si>
    <t>KemperInsurance</t>
  </si>
  <si>
    <t>Kemper Corporation</t>
  </si>
  <si>
    <t>Auto Club Enterprises Ins Group</t>
  </si>
  <si>
    <t>Zurich Ins US PC Group</t>
  </si>
  <si>
    <t>zurich</t>
  </si>
  <si>
    <t>zurichinsurance</t>
  </si>
  <si>
    <t>Zurich</t>
  </si>
  <si>
    <t>Zurich Insurance Group</t>
  </si>
  <si>
    <t>Markel Corp Group</t>
  </si>
  <si>
    <t>MarkelCorp</t>
  </si>
  <si>
    <t>markelcorp</t>
  </si>
  <si>
    <t>MarkelStyle</t>
  </si>
  <si>
    <t>Markel Corporation</t>
  </si>
  <si>
    <t>CSAA Ins Group</t>
  </si>
  <si>
    <t>CSAAInsuranceGp</t>
  </si>
  <si>
    <t>csaainsurancegroup</t>
  </si>
  <si>
    <t>CSAA Insurance Group</t>
  </si>
  <si>
    <t>Swiss Reins Group</t>
  </si>
  <si>
    <t>SwissReGroup</t>
  </si>
  <si>
    <t>swiss_re_group</t>
  </si>
  <si>
    <t>SwissRe</t>
  </si>
  <si>
    <t>Swiss Re</t>
  </si>
  <si>
    <t>Mercury Gen Group</t>
  </si>
  <si>
    <t>MercuryInsurance</t>
  </si>
  <si>
    <t>mercuryins</t>
  </si>
  <si>
    <t>Mercury Insurance</t>
  </si>
  <si>
    <t>Sompo Hidgs US Group</t>
  </si>
  <si>
    <t>XL Reins America Group</t>
  </si>
  <si>
    <t>AXA_XL</t>
  </si>
  <si>
    <t>AXA XL</t>
  </si>
  <si>
    <t>Arch Ins Group</t>
  </si>
  <si>
    <t>Arch Insurance Group Inc.</t>
  </si>
  <si>
    <t>Assurant P &amp; C Group</t>
  </si>
  <si>
    <t>AssurantInc</t>
  </si>
  <si>
    <t>assurantmatters</t>
  </si>
  <si>
    <t>Assurant</t>
  </si>
  <si>
    <t>QBE North America Ins Group</t>
  </si>
  <si>
    <t>qbeaus</t>
  </si>
  <si>
    <t>QBENorthAmerica</t>
  </si>
  <si>
    <t>QBE Insurance</t>
  </si>
  <si>
    <t>Selective Ins Group</t>
  </si>
  <si>
    <t>Selective</t>
  </si>
  <si>
    <t>selectiveinsurance</t>
  </si>
  <si>
    <t>Selective Insurance</t>
  </si>
  <si>
    <t>Old Republic Ins Group</t>
  </si>
  <si>
    <t>oldrepublictitle</t>
  </si>
  <si>
    <t>COUNTRY Financial PC Group</t>
  </si>
  <si>
    <t>countryfincial</t>
  </si>
  <si>
    <t>hellocountry</t>
  </si>
  <si>
    <t>COUNTRYFincial</t>
  </si>
  <si>
    <t>Sentry Ins Group</t>
  </si>
  <si>
    <t>SentryInsurance</t>
  </si>
  <si>
    <t>Sentry</t>
  </si>
  <si>
    <t>Auto Club Group</t>
  </si>
  <si>
    <t>AAAHoosier</t>
  </si>
  <si>
    <t>aaahoosier</t>
  </si>
  <si>
    <t>AAAhoosier</t>
  </si>
  <si>
    <t>AAA Auto Club Group</t>
  </si>
  <si>
    <t>Allianz US PC Ins Companies</t>
  </si>
  <si>
    <t>allianz</t>
  </si>
  <si>
    <t>allianzpartners</t>
  </si>
  <si>
    <t>Allianz</t>
  </si>
  <si>
    <t>Amica Mutual Group</t>
  </si>
  <si>
    <t>AmicaMutualInsuranceCo</t>
  </si>
  <si>
    <t>amicainsurance</t>
  </si>
  <si>
    <t>Amica</t>
  </si>
  <si>
    <t>Amica Insurance</t>
  </si>
  <si>
    <t>State Auto Ins Cos</t>
  </si>
  <si>
    <t>stateauto</t>
  </si>
  <si>
    <t>stateautoinsurance</t>
  </si>
  <si>
    <t>StateAuto</t>
  </si>
  <si>
    <t>State Auto Insurance Companies</t>
  </si>
  <si>
    <t>SCOR US Group</t>
  </si>
  <si>
    <t>reinsurance.SCOR</t>
  </si>
  <si>
    <t>scor.se</t>
  </si>
  <si>
    <t>SCOR_SE</t>
  </si>
  <si>
    <t>SCOR SE</t>
  </si>
  <si>
    <t>PartnerRe US Group</t>
  </si>
  <si>
    <t>PartnerReHealth</t>
  </si>
  <si>
    <t>PartnerReNews</t>
  </si>
  <si>
    <t>PartnerRe</t>
  </si>
  <si>
    <t>Am Trust Group</t>
  </si>
  <si>
    <t>amtrustinsurance</t>
  </si>
  <si>
    <t>AmTrustInsured</t>
  </si>
  <si>
    <t>AmTrust Insurance</t>
  </si>
  <si>
    <t>AXIS US Operations</t>
  </si>
  <si>
    <t>AXIS_Capital</t>
  </si>
  <si>
    <t>Starr Intl Group</t>
  </si>
  <si>
    <t>StarrInsuranceCompanies</t>
  </si>
  <si>
    <t>starrcompanies</t>
  </si>
  <si>
    <t>StarrCompanies</t>
  </si>
  <si>
    <t>Starr Insurance Companies</t>
  </si>
  <si>
    <t>Shelter Ins Cos</t>
  </si>
  <si>
    <t>ShelterInsurance</t>
  </si>
  <si>
    <t>shelter_ins</t>
  </si>
  <si>
    <t>Shelter_Ins</t>
  </si>
  <si>
    <t>Shelter Insurance®</t>
  </si>
  <si>
    <t>EMC Ins Cos</t>
  </si>
  <si>
    <t>EMCInsurance</t>
  </si>
  <si>
    <t>emcinsurancecompanies</t>
  </si>
  <si>
    <t>EMC Insurance Companies</t>
  </si>
  <si>
    <t>NJM Ins Group</t>
  </si>
  <si>
    <t>NJMInsurance</t>
  </si>
  <si>
    <t>njminsurance</t>
  </si>
  <si>
    <t>NJMIns</t>
  </si>
  <si>
    <t>NJM Insurance Group</t>
  </si>
  <si>
    <t>Federated Mutual Group</t>
  </si>
  <si>
    <t>federatedinsurance</t>
  </si>
  <si>
    <t>federatedins</t>
  </si>
  <si>
    <t>Federated Insurance</t>
  </si>
  <si>
    <t>Westfield Group</t>
  </si>
  <si>
    <t>Westfield1848</t>
  </si>
  <si>
    <t>westfield1848</t>
  </si>
  <si>
    <t>MAPFRE North America Group</t>
  </si>
  <si>
    <t>mapfreinsurance</t>
  </si>
  <si>
    <t>MAPFREIns</t>
  </si>
  <si>
    <t>MAPFRE Insurance</t>
  </si>
  <si>
    <t>Acuity A Mutual Ins Co</t>
  </si>
  <si>
    <t>AcuityInsuranceCompany</t>
  </si>
  <si>
    <t>acuityinsurance</t>
  </si>
  <si>
    <t>Acuity Insurance</t>
  </si>
  <si>
    <t>State Ins Fund WC Fund</t>
  </si>
  <si>
    <t>AF Group</t>
  </si>
  <si>
    <t>AFGroupIns</t>
  </si>
  <si>
    <t>Southern Farm Bureau Casualty Group</t>
  </si>
  <si>
    <t>southernfarmbureau</t>
  </si>
  <si>
    <t>scfbins</t>
  </si>
  <si>
    <t>farmbureaums</t>
  </si>
  <si>
    <t>Amer Natl Prop &amp; Cas Group</t>
  </si>
  <si>
    <t>AmericantiolInsuranceCompany</t>
  </si>
  <si>
    <t>careerswithan</t>
  </si>
  <si>
    <t>American tiol</t>
  </si>
  <si>
    <t>TN Farmers Ins Cos</t>
  </si>
  <si>
    <t>FarmBureauInsuranceTN</t>
  </si>
  <si>
    <t>tnfarmbureau</t>
  </si>
  <si>
    <t>FarmerCharlie</t>
  </si>
  <si>
    <t>Farmer Charlie</t>
  </si>
  <si>
    <t>Farm Bureau P &amp; C Group</t>
  </si>
  <si>
    <t>FarmBureauFincialServices</t>
  </si>
  <si>
    <t>farmbureaumi</t>
  </si>
  <si>
    <t>FBFS</t>
  </si>
  <si>
    <t>Farm Bureau Fincial Services</t>
  </si>
  <si>
    <t>Alfa Ins Group</t>
  </si>
  <si>
    <t>AlfaInsurance</t>
  </si>
  <si>
    <t>alfa_insurance</t>
  </si>
  <si>
    <t>Alfa_Insurance</t>
  </si>
  <si>
    <t>West Bend Mutual Ins Co</t>
  </si>
  <si>
    <t>wbsilverlining</t>
  </si>
  <si>
    <t>WBsilverlining</t>
  </si>
  <si>
    <t>West Bend Mutual Insurance Company</t>
  </si>
  <si>
    <t>IAT Ins Group</t>
  </si>
  <si>
    <t>IATInsuranceGroup</t>
  </si>
  <si>
    <t>iatinsurancegroup</t>
  </si>
  <si>
    <t>IATInsurance</t>
  </si>
  <si>
    <t>IAT Insurance Group</t>
  </si>
  <si>
    <t>Grange Ins Pool</t>
  </si>
  <si>
    <t>GrangeInsuranceMarketing</t>
  </si>
  <si>
    <t>grange_insurance</t>
  </si>
  <si>
    <t>GrangeInsurance</t>
  </si>
  <si>
    <t>Grange Insurance</t>
  </si>
  <si>
    <t>Texas Farm Bureau Group</t>
  </si>
  <si>
    <t>texasfarmbureauinsurance</t>
  </si>
  <si>
    <t>texasheritageforliving</t>
  </si>
  <si>
    <t>TXFBinsurance</t>
  </si>
  <si>
    <t>Texas Farm Bureau Insurance Companies</t>
  </si>
  <si>
    <t>ICW Pool</t>
  </si>
  <si>
    <t>ICWGroup</t>
  </si>
  <si>
    <t>ICW Group</t>
  </si>
  <si>
    <t>Intact US Ins Group</t>
  </si>
  <si>
    <t>IntactInsuranceSpecialtySolutions</t>
  </si>
  <si>
    <t>intactinsurance</t>
  </si>
  <si>
    <t>IntactSpecialty</t>
  </si>
  <si>
    <t>Intact Insurance Specialty Solutions</t>
  </si>
  <si>
    <t>Argo Group</t>
  </si>
  <si>
    <t>ArgoGroup</t>
  </si>
  <si>
    <t>lifeatargogroup</t>
  </si>
  <si>
    <t>argo_group</t>
  </si>
  <si>
    <t>Utica Natl Ins Grou</t>
  </si>
  <si>
    <t>uticatiol</t>
  </si>
  <si>
    <t>uticatiol(no found in FPK)</t>
  </si>
  <si>
    <t>Uticatiol</t>
  </si>
  <si>
    <t>Utica tiol Insurance Group</t>
  </si>
  <si>
    <t>Encova Mutual Ins Group</t>
  </si>
  <si>
    <t>EncovaInsurance</t>
  </si>
  <si>
    <t>Encova Insurance</t>
  </si>
  <si>
    <t>State Compersation Ins Fund</t>
  </si>
  <si>
    <t>statefund</t>
  </si>
  <si>
    <t>statefundinsurance</t>
  </si>
  <si>
    <t>StateFund</t>
  </si>
  <si>
    <t>State Compensation Insurance Fund</t>
  </si>
  <si>
    <t>KY Farm Bureau Group</t>
  </si>
  <si>
    <t>kyfarmbureau</t>
  </si>
  <si>
    <t>KYFB</t>
  </si>
  <si>
    <t>Kentucky Farm Bureau</t>
  </si>
  <si>
    <t>United Fire &amp; Cas Group</t>
  </si>
  <si>
    <t>UFGInsurance</t>
  </si>
  <si>
    <t>ufginsurance</t>
  </si>
  <si>
    <t>Radian Group</t>
  </si>
  <si>
    <t>RadianHQ</t>
  </si>
  <si>
    <t>radian_us</t>
  </si>
  <si>
    <t>RadianGroupInc</t>
  </si>
  <si>
    <t>Universal Ins Hldgs Group</t>
  </si>
  <si>
    <t>North Carolina Farm Bureau Ins Group</t>
  </si>
  <si>
    <t>northcarolifarmbureau</t>
  </si>
  <si>
    <t>ncfarmbureau</t>
  </si>
  <si>
    <t>NCFarmBureau</t>
  </si>
  <si>
    <t>Aspen US Ins Group</t>
  </si>
  <si>
    <t>aspeninsurancegroup</t>
  </si>
  <si>
    <t>Aspen_Ins_Grp</t>
  </si>
  <si>
    <t>Doctors Co Ins Group</t>
  </si>
  <si>
    <t>thedoctorscompany</t>
  </si>
  <si>
    <t>doctorscompany</t>
  </si>
  <si>
    <t>The Doctors Company</t>
  </si>
  <si>
    <t>CUMIS Ins Society Group</t>
  </si>
  <si>
    <t>Pro Assurance Group</t>
  </si>
  <si>
    <t>TreatedFairly</t>
  </si>
  <si>
    <t>ProAssurance</t>
  </si>
  <si>
    <t>ProAssurance Risk Magement</t>
  </si>
  <si>
    <t>TX Mutual Ins Co</t>
  </si>
  <si>
    <t>texasmutual</t>
  </si>
  <si>
    <t>Texas Mutual Insurance Co</t>
  </si>
  <si>
    <t>Citizens Property Ins Corporation</t>
  </si>
  <si>
    <t>CitizensPropertyInsuranceCorp</t>
  </si>
  <si>
    <t>citizens_fla</t>
  </si>
  <si>
    <t>Donegal Ins Group</t>
  </si>
  <si>
    <t>DonegalGroup</t>
  </si>
  <si>
    <t>donegalinsurancegroup</t>
  </si>
  <si>
    <t>Donegal_Ins</t>
  </si>
  <si>
    <t>Donegal Mutual Insurance Company</t>
  </si>
  <si>
    <t>Mortgage Guar Group</t>
  </si>
  <si>
    <t>MGICMI</t>
  </si>
  <si>
    <t>MGIC</t>
  </si>
  <si>
    <t>Palisades Group</t>
  </si>
  <si>
    <t>Church Mutual Ins Group</t>
  </si>
  <si>
    <t>Churchmutual</t>
  </si>
  <si>
    <t>churchmutual</t>
  </si>
  <si>
    <t>Church Mutual</t>
  </si>
  <si>
    <t>Genworth PC Group</t>
  </si>
  <si>
    <t>Genworth</t>
  </si>
  <si>
    <t>RLI Group</t>
  </si>
  <si>
    <t>RLI Corp.</t>
  </si>
  <si>
    <t>FCCI Ins Group</t>
  </si>
  <si>
    <t>FCCIInsurance</t>
  </si>
  <si>
    <t>FCCI Insurance Group</t>
  </si>
  <si>
    <t>Arbella Ins Group</t>
  </si>
  <si>
    <t>arbellainsurance</t>
  </si>
  <si>
    <t>arbellains</t>
  </si>
  <si>
    <t>ArbellaIns</t>
  </si>
  <si>
    <t>Arbella Insurance</t>
  </si>
  <si>
    <t>Michigan Farm Bureau PC Companies</t>
  </si>
  <si>
    <t>FarmBureauInsuranceMichigan</t>
  </si>
  <si>
    <t>michiganfarmbureau</t>
  </si>
  <si>
    <t>mifarmbureauins</t>
  </si>
  <si>
    <t>Michigan Farm Bureau</t>
  </si>
  <si>
    <t>Safety Group</t>
  </si>
  <si>
    <t>safetyinsurance</t>
  </si>
  <si>
    <t>safetyins</t>
  </si>
  <si>
    <t>Safety Insurance</t>
  </si>
  <si>
    <t>Renaissance Re US Group</t>
  </si>
  <si>
    <t>Penn Natl Ins Cos</t>
  </si>
  <si>
    <t>PenntiolInsurance</t>
  </si>
  <si>
    <t>PenntiolIns</t>
  </si>
  <si>
    <t>Penn tiol Insurance</t>
  </si>
  <si>
    <t>Western Natl Ins Group</t>
  </si>
  <si>
    <t>Westerntiol</t>
  </si>
  <si>
    <t>Western tiol Insurance</t>
  </si>
  <si>
    <t>Amerisure Cos</t>
  </si>
  <si>
    <t>AmerisureInsurance</t>
  </si>
  <si>
    <t>AmerisureSocial</t>
  </si>
  <si>
    <t>Allen &amp; Company</t>
  </si>
  <si>
    <t>Investment Banking</t>
  </si>
  <si>
    <t>alleninvestments</t>
  </si>
  <si>
    <t>allendcompany</t>
  </si>
  <si>
    <t>Alvares &amp; Marsal</t>
  </si>
  <si>
    <t>alvarezandmarsal</t>
  </si>
  <si>
    <t>alvarezmarsal</t>
  </si>
  <si>
    <t>Alvarez &amp; Marsal</t>
  </si>
  <si>
    <t>Bank of America Merrill Lynch</t>
  </si>
  <si>
    <t>BofA_Business</t>
  </si>
  <si>
    <t>Barclays Capital</t>
  </si>
  <si>
    <t>BarclaysBankUS</t>
  </si>
  <si>
    <t>barclaysbankus</t>
  </si>
  <si>
    <t>BarclaysIB</t>
  </si>
  <si>
    <t>Barclays Bank US</t>
  </si>
  <si>
    <t>BB&amp;T Capital Markets</t>
  </si>
  <si>
    <t>BMO Capital Markets</t>
  </si>
  <si>
    <t>BMOcommunity</t>
  </si>
  <si>
    <t>bmocada</t>
  </si>
  <si>
    <t>BMO</t>
  </si>
  <si>
    <t>BMOCommunity</t>
  </si>
  <si>
    <t>BNP Paribas</t>
  </si>
  <si>
    <t>bnpparibas</t>
  </si>
  <si>
    <t>BNPParibas</t>
  </si>
  <si>
    <t>Broadpoint Gleacher Securities Group, Inc.</t>
  </si>
  <si>
    <t>Brown Brothers Harriman</t>
  </si>
  <si>
    <t>brownbrothersharriman</t>
  </si>
  <si>
    <t>bbh</t>
  </si>
  <si>
    <t>Cantor Fitzgerald</t>
  </si>
  <si>
    <t>Centerview Partners</t>
  </si>
  <si>
    <t>Chartway Federal Credit Union</t>
  </si>
  <si>
    <t>chartwayfcu</t>
  </si>
  <si>
    <t>ChartwayFCU</t>
  </si>
  <si>
    <t>Chase Manhattan Corporation(merged with J.P. Morgan &amp; Co. in 2000 to form J.P. Morgan Chase &amp; Co.)</t>
  </si>
  <si>
    <t>Chase Manhattan Corporation</t>
  </si>
  <si>
    <t>CIBC Wholesale Banking</t>
  </si>
  <si>
    <t>CIBC</t>
  </si>
  <si>
    <t>cibc</t>
  </si>
  <si>
    <t>Citigroup</t>
  </si>
  <si>
    <t>Credit Suisse</t>
  </si>
  <si>
    <t>creditsuisse</t>
  </si>
  <si>
    <t>CreditSuisse</t>
  </si>
  <si>
    <t>Deutsche Bank</t>
  </si>
  <si>
    <t>DeutscheBank</t>
  </si>
  <si>
    <t>deutschebank</t>
  </si>
  <si>
    <t>Enterprise National Bank of Sarasota</t>
  </si>
  <si>
    <t>EnterpriseBankTrust</t>
  </si>
  <si>
    <t>enterprisebanktrust</t>
  </si>
  <si>
    <t>EnterpriseBankT</t>
  </si>
  <si>
    <t>Enterprise Bank &amp; Trust</t>
  </si>
  <si>
    <t>Farmers Bank &amp; Trust Co.</t>
  </si>
  <si>
    <t>farmersbankandtrust</t>
  </si>
  <si>
    <t>myfbtbank</t>
  </si>
  <si>
    <t>MyFBTBank</t>
  </si>
  <si>
    <t>Farmers Bank &amp; Trust</t>
  </si>
  <si>
    <t>First American Bank</t>
  </si>
  <si>
    <t>FirstAmBank</t>
  </si>
  <si>
    <t>firstambank</t>
  </si>
  <si>
    <t>First Capital Bank</t>
  </si>
  <si>
    <t>FCBCarolis</t>
  </si>
  <si>
    <t>First Commercial Bank</t>
  </si>
  <si>
    <t>First Farmers &amp; Merchants</t>
  </si>
  <si>
    <t>firstfarmersandmerchants</t>
  </si>
  <si>
    <t>ffmbank</t>
  </si>
  <si>
    <t>First Federal Savings Bank of Indiana</t>
  </si>
  <si>
    <t>FirstFederalSavingsBank</t>
  </si>
  <si>
    <t>ffbanking</t>
  </si>
  <si>
    <t>First Guaranty Bank of Florida</t>
  </si>
  <si>
    <t>FirstGuarantyBank</t>
  </si>
  <si>
    <t>firstguarantybank</t>
  </si>
  <si>
    <t>FGBank</t>
  </si>
  <si>
    <t>First Hawaiian Bank</t>
  </si>
  <si>
    <t>FirstHawaiianBank</t>
  </si>
  <si>
    <t>fhbhawaii</t>
  </si>
  <si>
    <t>FHBHawaii</t>
  </si>
  <si>
    <t>firsthawaiianbank</t>
  </si>
  <si>
    <t>First Michigan Bank</t>
  </si>
  <si>
    <t>First Security Bank</t>
  </si>
  <si>
    <t>fsbank</t>
  </si>
  <si>
    <t>FSBank</t>
  </si>
  <si>
    <t>First Source Bank</t>
  </si>
  <si>
    <t>1stSourceBank</t>
  </si>
  <si>
    <t>1stsourcebank</t>
  </si>
  <si>
    <t>1st Source Bank</t>
  </si>
  <si>
    <t>First Union Corporation(merges to Wells Fargo</t>
  </si>
  <si>
    <t>First Union Corporation</t>
  </si>
  <si>
    <t>First USA Bank</t>
  </si>
  <si>
    <t>FloridaFirst Bank</t>
  </si>
  <si>
    <t>FirstBankFlorida</t>
  </si>
  <si>
    <t>firstbankflorida</t>
  </si>
  <si>
    <t>FirstBankFL</t>
  </si>
  <si>
    <t>First Florida Bank</t>
  </si>
  <si>
    <t>Franklin Bank</t>
  </si>
  <si>
    <t>franklinbnk</t>
  </si>
  <si>
    <t>Friedman, Billings, Ramsey &amp; Co. Inc.(was sold to B. Riley Financial in 2017)</t>
  </si>
  <si>
    <t>Friedman, Billings, Ramsey &amp; Co. Inc.</t>
  </si>
  <si>
    <t>BRileyFincial</t>
  </si>
  <si>
    <t>Georgia State Bank</t>
  </si>
  <si>
    <t>glacier_bank</t>
  </si>
  <si>
    <t>Glendale Federal Bank</t>
  </si>
  <si>
    <t>Goldman Sachs</t>
  </si>
  <si>
    <t>goldmansachs</t>
  </si>
  <si>
    <t>GoldmanSachs</t>
  </si>
  <si>
    <t>Grand Bank</t>
  </si>
  <si>
    <t>Great Midwest Bank</t>
  </si>
  <si>
    <t>greatmidwestbank</t>
  </si>
  <si>
    <t>SimplyLocalBank</t>
  </si>
  <si>
    <t>Gulf Coast Bank &amp; Trust Co.</t>
  </si>
  <si>
    <t>GulfCoastBank</t>
  </si>
  <si>
    <t>gulfcoastbank</t>
  </si>
  <si>
    <t>Gulf Coast Bank &amp; Trust Company</t>
  </si>
  <si>
    <t>Heritage Bank of Commerce</t>
  </si>
  <si>
    <t>Hudson National Bank</t>
  </si>
  <si>
    <t>Humboldt Bank</t>
  </si>
  <si>
    <t>Huntington Bancshares Inc.</t>
  </si>
  <si>
    <t>Inter-American Development Bank</t>
  </si>
  <si>
    <t>IADB.org</t>
  </si>
  <si>
    <t>el_bid</t>
  </si>
  <si>
    <t>the_IDB</t>
  </si>
  <si>
    <t>J.P. Morgan</t>
  </si>
  <si>
    <t>jpmorganchase</t>
  </si>
  <si>
    <t>jpmorgan</t>
  </si>
  <si>
    <t>JPMorgan Chase</t>
  </si>
  <si>
    <t>Kaw Valley State Bank</t>
  </si>
  <si>
    <t>kawvalleystatebank</t>
  </si>
  <si>
    <t>Kingfield Bank</t>
  </si>
  <si>
    <t>La Jolla Bank</t>
  </si>
  <si>
    <t>Lone Star Bank</t>
  </si>
  <si>
    <t>lsnbank</t>
  </si>
  <si>
    <t>lonestartiolbank</t>
  </si>
  <si>
    <t>Lone Star tiol Bank</t>
  </si>
  <si>
    <t>Marine National Bank</t>
  </si>
  <si>
    <t>MarineBank</t>
  </si>
  <si>
    <t>marine_bank</t>
  </si>
  <si>
    <t>Mark Twain Bank</t>
  </si>
  <si>
    <t>Mellon Bank</t>
  </si>
  <si>
    <t>bnymellon</t>
  </si>
  <si>
    <t>BNYMellon</t>
  </si>
  <si>
    <t>BNY Mellon</t>
  </si>
  <si>
    <t>Mercantile Bank Lawrence</t>
  </si>
  <si>
    <t>MercBank</t>
  </si>
  <si>
    <t>MercBankMI</t>
  </si>
  <si>
    <t>Merchants National Bank</t>
  </si>
  <si>
    <t>merchantstiolbank</t>
  </si>
  <si>
    <t>Meridian Bank</t>
  </si>
  <si>
    <t>MeridianBanker</t>
  </si>
  <si>
    <t>meridianbank</t>
  </si>
  <si>
    <t>MeridianBank</t>
  </si>
  <si>
    <t>Metropolitan Bank for Savings</t>
  </si>
  <si>
    <t>MetropolitanCommercialBank</t>
  </si>
  <si>
    <t>Mid-States Corporate Federal Credit Union</t>
  </si>
  <si>
    <t>Morgan Stanley</t>
  </si>
  <si>
    <t>morganstanley</t>
  </si>
  <si>
    <t>morgan.stanley</t>
  </si>
  <si>
    <t>MorganStanley</t>
  </si>
  <si>
    <t>Nantucket Bank</t>
  </si>
  <si>
    <t>ntucketbank</t>
  </si>
  <si>
    <t>National Bank of Blacksburg</t>
  </si>
  <si>
    <t>tiolBankBlacksburg</t>
  </si>
  <si>
    <t>tiol_bank_blacksburg</t>
  </si>
  <si>
    <t>Naval Air Federal Credit Union</t>
  </si>
  <si>
    <t>Nevada First Holdings, Inc.</t>
  </si>
  <si>
    <t>Northrim Bank</t>
  </si>
  <si>
    <t>northrimbank</t>
  </si>
  <si>
    <t>NorthrimBank</t>
  </si>
  <si>
    <t>NORWEST Corporation</t>
  </si>
  <si>
    <t>Ohio Credit Union League</t>
  </si>
  <si>
    <t>WeAreOCUL</t>
  </si>
  <si>
    <t>weareocul</t>
  </si>
  <si>
    <t>Olayan America Corporation</t>
  </si>
  <si>
    <t>Omni Banks</t>
  </si>
  <si>
    <t>Owensboro National Bank</t>
  </si>
  <si>
    <t>Oxford Bank</t>
  </si>
  <si>
    <t>OxBankMI</t>
  </si>
  <si>
    <t>oxfordbank</t>
  </si>
  <si>
    <t>OxfordBank</t>
  </si>
  <si>
    <t>Pacific Continental Bank</t>
  </si>
  <si>
    <t>patelco</t>
  </si>
  <si>
    <t>PatelcoPays</t>
  </si>
  <si>
    <t>Patriot National Bank</t>
  </si>
  <si>
    <t>PatriotBank</t>
  </si>
  <si>
    <t>patriot_bank_</t>
  </si>
  <si>
    <t>Patriot Bank, N.A.</t>
  </si>
  <si>
    <t>People’s Bank</t>
  </si>
  <si>
    <t>PeoplesBankandTrustKS</t>
  </si>
  <si>
    <t>peoplesbankandtrust</t>
  </si>
  <si>
    <t>PB_TKS</t>
  </si>
  <si>
    <t>Perpetual Savings Bank</t>
  </si>
  <si>
    <t>Premier Bank</t>
  </si>
  <si>
    <t>yourpremierbank</t>
  </si>
  <si>
    <t>PremierBank</t>
  </si>
  <si>
    <t>Presidential Savings Bank</t>
  </si>
  <si>
    <t>BankwithPresidential</t>
  </si>
  <si>
    <t>Provident Bank</t>
  </si>
  <si>
    <t>ProvidentBank</t>
  </si>
  <si>
    <t>providentbank</t>
  </si>
  <si>
    <t>Quincy State Bank</t>
  </si>
  <si>
    <t>Republic Bank and Trust Company</t>
  </si>
  <si>
    <t>republicbank</t>
  </si>
  <si>
    <t>RepublicBank</t>
  </si>
  <si>
    <t>Republic Bank</t>
  </si>
  <si>
    <t>Salem Five Cents Savings Bank</t>
  </si>
  <si>
    <t>salemfivebank</t>
  </si>
  <si>
    <t>salemfive</t>
  </si>
  <si>
    <t>SalemFive</t>
  </si>
  <si>
    <t>SalemFiveBank</t>
  </si>
  <si>
    <t>Savings Bank of Rockville</t>
  </si>
  <si>
    <t>Seafirst Bank</t>
  </si>
  <si>
    <t>Six Rivers National Bank</t>
  </si>
  <si>
    <t>Star Bank</t>
  </si>
  <si>
    <t>STARFincialIN</t>
  </si>
  <si>
    <t>STARFincial</t>
  </si>
  <si>
    <t>STAR Fincial</t>
  </si>
  <si>
    <t>State Bank of California</t>
  </si>
  <si>
    <t>sbicalifornia</t>
  </si>
  <si>
    <t>Sterling Payot Company</t>
  </si>
  <si>
    <t>Stillwater National Bank’s E-Bank</t>
  </si>
  <si>
    <t>Treasury Bank</t>
  </si>
  <si>
    <t>UBS AG</t>
  </si>
  <si>
    <t>UBSglobal</t>
  </si>
  <si>
    <t>ubs</t>
  </si>
  <si>
    <t>UBS</t>
  </si>
  <si>
    <t>UMBBank102</t>
  </si>
  <si>
    <t>University Federal Credit Union</t>
  </si>
  <si>
    <t>MyUFCU</t>
  </si>
  <si>
    <t>myufcu</t>
  </si>
  <si>
    <t>UFCU</t>
  </si>
  <si>
    <t>USTrust of Boston</t>
  </si>
  <si>
    <t>Vermont National Bank</t>
  </si>
  <si>
    <t>Wells Fargo Bank</t>
  </si>
  <si>
    <t>WellsFargo</t>
  </si>
  <si>
    <t>West Suburban Bank</t>
  </si>
  <si>
    <t>WestSuburbanBank</t>
  </si>
  <si>
    <t>westsuburbanbank</t>
  </si>
  <si>
    <t>West_Suburban</t>
  </si>
  <si>
    <t>Wilton Bank</t>
  </si>
  <si>
    <t>Winona National and Savings Bank</t>
  </si>
  <si>
    <t>WNBFincial</t>
  </si>
  <si>
    <t>R.W. Baird</t>
  </si>
  <si>
    <t>Baird</t>
  </si>
  <si>
    <t>rwbaird</t>
  </si>
  <si>
    <t>Wealth Management</t>
  </si>
  <si>
    <t>Morgan Stanley Wealth Management</t>
  </si>
  <si>
    <t>J.P. Morgan Private Bank</t>
  </si>
  <si>
    <t>UBS Wealth Management</t>
  </si>
  <si>
    <t>ubsglobal</t>
  </si>
  <si>
    <t>Charles Schwab</t>
  </si>
  <si>
    <t>charlesschwab</t>
  </si>
  <si>
    <t>Vanguard</t>
  </si>
  <si>
    <t>vanguard</t>
  </si>
  <si>
    <t>Fidelity</t>
  </si>
  <si>
    <t>fidelityinvestments</t>
  </si>
  <si>
    <t>fidelity</t>
  </si>
  <si>
    <t>FidelityInvestments</t>
  </si>
  <si>
    <t>goldmansaches</t>
  </si>
  <si>
    <t>Northern Trust</t>
  </si>
  <si>
    <t xml:space="preserve">Northern Trust Corporation </t>
  </si>
  <si>
    <t>northerntrustcompany</t>
  </si>
  <si>
    <t>northerntrust</t>
  </si>
  <si>
    <t>BNY Mellon Wealth Management</t>
  </si>
  <si>
    <t>bnymellonwealth</t>
  </si>
  <si>
    <t>Raymond James</t>
  </si>
  <si>
    <t>raymondjames</t>
  </si>
  <si>
    <t>raymonjames</t>
  </si>
  <si>
    <t>Raymon James</t>
  </si>
  <si>
    <t>Citi Private Bank/Citi Personal Wealth Management</t>
  </si>
  <si>
    <t>RBC Wealth Management/ City National Bank</t>
  </si>
  <si>
    <t>rbcwalthmgmt</t>
  </si>
  <si>
    <t>rbccm</t>
  </si>
  <si>
    <t>RBC</t>
  </si>
  <si>
    <t>Bessemer Trust</t>
  </si>
  <si>
    <t>bessemertrust</t>
  </si>
  <si>
    <t>Bernstein Private Wealth Management</t>
  </si>
  <si>
    <t>bernsteinprivatewealthmagement</t>
  </si>
  <si>
    <t>bernsteinpwm</t>
  </si>
  <si>
    <t>First Republic Private Wealth Management</t>
  </si>
  <si>
    <t>firstrepublicbank</t>
  </si>
  <si>
    <t>firstrepublic</t>
  </si>
  <si>
    <t>U.S. Bank Wealth Management</t>
  </si>
  <si>
    <t>Stifel Private Client Group</t>
  </si>
  <si>
    <t>stifelfincial</t>
  </si>
  <si>
    <t>stifel</t>
  </si>
  <si>
    <t>Stifel</t>
  </si>
  <si>
    <t>LPL Financial</t>
  </si>
  <si>
    <t>lplfincialllc</t>
  </si>
  <si>
    <t>lpl</t>
  </si>
  <si>
    <t>LPL Fincial</t>
  </si>
  <si>
    <t>Neuberger Berman</t>
  </si>
  <si>
    <t>neubergerberman</t>
  </si>
  <si>
    <t>Brown Advisory</t>
  </si>
  <si>
    <t>browdvisory</t>
  </si>
  <si>
    <t>brown_advisory_group</t>
  </si>
  <si>
    <t>SunTrust Private Wealth Management</t>
  </si>
  <si>
    <t>Brown Brothers Harriman Private Wealth Management</t>
  </si>
  <si>
    <t>CIBC Atlantic Trust Private Wealth Management</t>
  </si>
  <si>
    <t>cibcprivatewealthus</t>
  </si>
  <si>
    <t>cibc_private_wealth_us</t>
  </si>
  <si>
    <t>cibc_pwm_us</t>
  </si>
  <si>
    <t>CIBC Private Wealth</t>
  </si>
  <si>
    <t>Glenmede</t>
  </si>
  <si>
    <t>glenmede</t>
  </si>
  <si>
    <t>BMO Private Bank</t>
  </si>
  <si>
    <t>bmocommunity</t>
  </si>
  <si>
    <t>bmo</t>
  </si>
  <si>
    <t>Key Private Bank</t>
  </si>
  <si>
    <t>bbtbank</t>
  </si>
  <si>
    <t>Capital Group Private Client Services</t>
  </si>
  <si>
    <t>capitalgroup</t>
  </si>
  <si>
    <t>Janney Montgomery Scott</t>
  </si>
  <si>
    <t>janneymontgomeryscott</t>
  </si>
  <si>
    <t>janney1832</t>
  </si>
  <si>
    <t>Janney Montgomery</t>
  </si>
  <si>
    <t>William Blair</t>
  </si>
  <si>
    <t>williamblairco</t>
  </si>
  <si>
    <t>williamblaircompany</t>
  </si>
  <si>
    <t>williamblair</t>
  </si>
  <si>
    <t>Willian Blair</t>
  </si>
  <si>
    <t>Fifth Third Private Bank</t>
  </si>
  <si>
    <t>fifththird</t>
  </si>
  <si>
    <t>Regions Private Wealth Management</t>
  </si>
  <si>
    <t>Fiduciary Trust Co. International</t>
  </si>
  <si>
    <t>fiduciarytrust</t>
  </si>
  <si>
    <t>SCS Financial Services</t>
  </si>
  <si>
    <t>Veritable</t>
  </si>
  <si>
    <t>BBR Partners</t>
  </si>
  <si>
    <t>BlackRock</t>
  </si>
  <si>
    <t>Asset Management</t>
  </si>
  <si>
    <t>blackrock</t>
  </si>
  <si>
    <t>Vanguard Group</t>
  </si>
  <si>
    <t>vanguard_group</t>
  </si>
  <si>
    <t>Fidelity Investments</t>
  </si>
  <si>
    <t>fidelity investments</t>
  </si>
  <si>
    <t>State Street Global Advisors</t>
  </si>
  <si>
    <t>statestreetetfs</t>
  </si>
  <si>
    <t>Capital Group</t>
  </si>
  <si>
    <t>capitalgrou[</t>
  </si>
  <si>
    <t>Bank of New York Mellon</t>
  </si>
  <si>
    <t>Glodman Sachs</t>
  </si>
  <si>
    <t>PIMCO</t>
  </si>
  <si>
    <t>pimco</t>
  </si>
  <si>
    <t>Prudential Financial</t>
  </si>
  <si>
    <t>prudential</t>
  </si>
  <si>
    <t>Prudential - Bring Your Challenges</t>
  </si>
  <si>
    <t>T. Rowe Price</t>
  </si>
  <si>
    <t>troweprice</t>
  </si>
  <si>
    <t>Franklin Resources</t>
  </si>
  <si>
    <t>franklintempleton</t>
  </si>
  <si>
    <t>franklin_global</t>
  </si>
  <si>
    <t>FranklineTempletonTV</t>
  </si>
  <si>
    <t>Northern Trust Corp</t>
  </si>
  <si>
    <t>northerntrustlakeforest</t>
  </si>
  <si>
    <t>Morgan Stanley Investment Management</t>
  </si>
  <si>
    <t>Invesco Ltd</t>
  </si>
  <si>
    <t>invescous</t>
  </si>
  <si>
    <t>TIAA</t>
  </si>
  <si>
    <t>tiaa</t>
  </si>
  <si>
    <t>Wellington Management Company</t>
  </si>
  <si>
    <t>Ameriprise Financial</t>
  </si>
  <si>
    <t>ameriprise</t>
  </si>
  <si>
    <t>ameirprise</t>
  </si>
  <si>
    <t>Ameriprise</t>
  </si>
  <si>
    <t>Principal Financial Group</t>
  </si>
  <si>
    <t>principlefincial</t>
  </si>
  <si>
    <t>principle</t>
  </si>
  <si>
    <t>principal</t>
  </si>
  <si>
    <t>Principle Fincial Group</t>
  </si>
  <si>
    <t>Geode Capital Management</t>
  </si>
  <si>
    <t>Affiliated Managers Group</t>
  </si>
  <si>
    <t>New York Life Insurance Company</t>
  </si>
  <si>
    <t>nylinvestments</t>
  </si>
  <si>
    <t>newyorklife</t>
  </si>
  <si>
    <t>AllianceBernstein</t>
  </si>
  <si>
    <t>aheadoftomorrow</t>
  </si>
  <si>
    <t>alliancebernstein</t>
  </si>
  <si>
    <t>ab_insignts</t>
  </si>
  <si>
    <t>AB</t>
  </si>
  <si>
    <t>MFS Investment Management</t>
  </si>
  <si>
    <t>followmfs</t>
  </si>
  <si>
    <t>MFS Investment Magement</t>
  </si>
  <si>
    <t>Blackstone Group</t>
  </si>
  <si>
    <t>blackstone</t>
  </si>
  <si>
    <t>Blackstone</t>
  </si>
  <si>
    <t>MetLife Investment Management</t>
  </si>
  <si>
    <t>metlife</t>
  </si>
  <si>
    <t>Metlife</t>
  </si>
  <si>
    <t>Dimensional Fund Advisors</t>
  </si>
  <si>
    <t>dimensiol</t>
  </si>
  <si>
    <t>Dimensiol Fund Magement</t>
  </si>
  <si>
    <t>Federated Investors</t>
  </si>
  <si>
    <t>federatedhermesinc</t>
  </si>
  <si>
    <t>federatedhermes</t>
  </si>
  <si>
    <t>FederatedInvestors</t>
  </si>
  <si>
    <t>MassMutual</t>
  </si>
  <si>
    <t>massmutual</t>
  </si>
  <si>
    <t>Edward Jones</t>
  </si>
  <si>
    <t>edwardjones</t>
  </si>
  <si>
    <t>Neuberger Bernman</t>
  </si>
  <si>
    <t>Janus Henderson Group</t>
  </si>
  <si>
    <t>hanushenderson</t>
  </si>
  <si>
    <t>JanusHendersonUS</t>
  </si>
  <si>
    <t>RBC Capital Markets</t>
  </si>
  <si>
    <t>rbcwealthmgmt</t>
  </si>
  <si>
    <t>principlefomamcial</t>
  </si>
  <si>
    <t>Barings Asset Management</t>
  </si>
  <si>
    <t>barings_global</t>
  </si>
  <si>
    <t>barings</t>
  </si>
  <si>
    <t>Russell Investment</t>
  </si>
  <si>
    <t>russell_invest</t>
  </si>
  <si>
    <t>Russel Inestments</t>
  </si>
  <si>
    <t>Loomis, Sayles &amp; Company</t>
  </si>
  <si>
    <t>loomissayles</t>
  </si>
  <si>
    <t>TCW Group</t>
  </si>
  <si>
    <t>tcwgroup</t>
  </si>
  <si>
    <t>Lord Abbett &amp; Co</t>
  </si>
  <si>
    <t>lordabbett</t>
  </si>
  <si>
    <t>Lord Abbett</t>
  </si>
  <si>
    <t>Citi Group</t>
  </si>
  <si>
    <t>Putnam Investments</t>
  </si>
  <si>
    <t>putminvestments</t>
  </si>
  <si>
    <t>putmtoday</t>
  </si>
  <si>
    <t>Putm Investments</t>
  </si>
  <si>
    <t>American Century Investments</t>
  </si>
  <si>
    <t>americancentury</t>
  </si>
  <si>
    <t>Fisher Investments</t>
  </si>
  <si>
    <t>fisherinvestments</t>
  </si>
  <si>
    <t>fisher.investments</t>
  </si>
  <si>
    <t>fisherinvest</t>
  </si>
  <si>
    <t>Virtus Investment Partners</t>
  </si>
  <si>
    <t>virtusinvestmentpartners</t>
  </si>
  <si>
    <t>virtus</t>
  </si>
  <si>
    <t>Oaktree Capital</t>
  </si>
  <si>
    <t>oaktreecapital</t>
  </si>
  <si>
    <t>oaktree</t>
  </si>
  <si>
    <t>AQR Capital Management</t>
  </si>
  <si>
    <t>aqrcapital</t>
  </si>
  <si>
    <t>AQR Capital Magement</t>
  </si>
  <si>
    <t>Bridgewater Associates</t>
  </si>
  <si>
    <t>bridgewaterassociateslp</t>
  </si>
  <si>
    <t>GAM Investors</t>
  </si>
  <si>
    <t>GAM</t>
  </si>
  <si>
    <t>William Blair &amp; Company</t>
  </si>
  <si>
    <t>Stifel Financial Corp</t>
  </si>
  <si>
    <t>Harris Associates</t>
  </si>
  <si>
    <t>harrisoakmark</t>
  </si>
  <si>
    <t>Oppenheimer Holdings</t>
  </si>
  <si>
    <t>oppenheimerco</t>
  </si>
  <si>
    <t>oppenheimer</t>
  </si>
  <si>
    <t>OppenheimerFunds</t>
  </si>
  <si>
    <t>Dodge &amp; Cox</t>
  </si>
  <si>
    <t>dodgeandcoxinvestmentmagers</t>
  </si>
  <si>
    <t>dodgeandcox</t>
  </si>
  <si>
    <t>Waddell &amp; Reed</t>
  </si>
  <si>
    <t>waddellandreed</t>
  </si>
  <si>
    <t>waddell_reed</t>
  </si>
  <si>
    <t>Northernwest Mutual</t>
  </si>
  <si>
    <t>Insurance</t>
  </si>
  <si>
    <t>northwesternmutual</t>
  </si>
  <si>
    <t>NM_Fincial</t>
  </si>
  <si>
    <t>NorthwesternMutual</t>
  </si>
  <si>
    <t>Lincoln Financial</t>
  </si>
  <si>
    <t>lincolnfincialgroup</t>
  </si>
  <si>
    <t>lincolnfingroup</t>
  </si>
  <si>
    <t>Lincoln Fincial Group</t>
  </si>
  <si>
    <t>New York Life</t>
  </si>
  <si>
    <t>Prudential Financial Inc.</t>
  </si>
  <si>
    <t>Prudential</t>
  </si>
  <si>
    <t>Prudential-Bring Your Chanllenge</t>
  </si>
  <si>
    <t>John Hancock</t>
  </si>
  <si>
    <t>johnhancock</t>
  </si>
  <si>
    <t>johnhancockusa</t>
  </si>
  <si>
    <t>State Farm</t>
  </si>
  <si>
    <t>Transamerica</t>
  </si>
  <si>
    <t>transamerica</t>
  </si>
  <si>
    <t>Pacific Life</t>
  </si>
  <si>
    <t>pacificlife</t>
  </si>
  <si>
    <t>aiginsurance</t>
  </si>
  <si>
    <t>Guardian</t>
  </si>
  <si>
    <t>gurdianlife</t>
  </si>
  <si>
    <t>guardianlife</t>
  </si>
  <si>
    <t>Guardianlife</t>
  </si>
  <si>
    <t>Guardian Life</t>
  </si>
  <si>
    <t>AXA</t>
  </si>
  <si>
    <t>axa</t>
  </si>
  <si>
    <t>Brighthouse Financial</t>
  </si>
  <si>
    <t>brighthousefincial</t>
  </si>
  <si>
    <t>BrighthouseFin</t>
  </si>
  <si>
    <t>Brighthouse Fincial</t>
  </si>
  <si>
    <t>Protective</t>
  </si>
  <si>
    <t>ProtectiveIns</t>
  </si>
  <si>
    <t>Protective Insurance</t>
  </si>
  <si>
    <t>Primerica</t>
  </si>
  <si>
    <t xml:space="preserve">primerica </t>
  </si>
  <si>
    <t>primerica</t>
  </si>
  <si>
    <t>Sammons Enterprises Inc.</t>
  </si>
  <si>
    <t>Sammons Fincial</t>
  </si>
  <si>
    <t>Voya Financial Inc.</t>
  </si>
  <si>
    <t>VoyaFincial</t>
  </si>
  <si>
    <t>voya</t>
  </si>
  <si>
    <t>Voya Fincial</t>
  </si>
  <si>
    <t>Nationwide</t>
  </si>
  <si>
    <t>tiowide</t>
  </si>
  <si>
    <t>tionwide</t>
  </si>
  <si>
    <t>Torchmark Corp.</t>
  </si>
  <si>
    <t>GlobalLifeInsurance</t>
  </si>
  <si>
    <t>globelifeinsurance</t>
  </si>
  <si>
    <t>GlobeLife</t>
  </si>
  <si>
    <t>Globe Life Insurance</t>
  </si>
  <si>
    <t>Penn Mutual</t>
  </si>
  <si>
    <t>PennMutual</t>
  </si>
  <si>
    <t>pennmutual</t>
  </si>
  <si>
    <t>Securian</t>
  </si>
  <si>
    <t>SecurianFincial</t>
  </si>
  <si>
    <t>securianfincial</t>
  </si>
  <si>
    <t>Securian fincial</t>
  </si>
  <si>
    <t>Mutual of Omaha</t>
  </si>
  <si>
    <t>mutualofomaha</t>
  </si>
  <si>
    <t>Principal Financial Group Inc.</t>
  </si>
  <si>
    <t>Principal Fincial Group</t>
  </si>
  <si>
    <t>Western &amp; Southern Financial</t>
  </si>
  <si>
    <t>WesternSouthernFincialGroup</t>
  </si>
  <si>
    <t>westerndsouthern</t>
  </si>
  <si>
    <t>WesternSouthern</t>
  </si>
  <si>
    <t>Western &amp; Southern</t>
  </si>
  <si>
    <t>EctMI</t>
  </si>
  <si>
    <t>National Life Group</t>
  </si>
  <si>
    <t>tiolLife</t>
  </si>
  <si>
    <t>tiol_life_group</t>
  </si>
  <si>
    <t>NLGroup</t>
  </si>
  <si>
    <t>tiol Life Group</t>
  </si>
  <si>
    <t>Legal &amp; General</t>
  </si>
  <si>
    <t>legalandgeneralamerica </t>
  </si>
  <si>
    <t>landg_usa</t>
  </si>
  <si>
    <t>Legal &amp; General America</t>
  </si>
  <si>
    <t>Lincoln Benefit Life Co.</t>
  </si>
  <si>
    <t>RiverSource</t>
  </si>
  <si>
    <t>Ohio National</t>
  </si>
  <si>
    <t>ohiotiol </t>
  </si>
  <si>
    <t>ohiotiol</t>
  </si>
  <si>
    <t>Talcott Resolution</t>
  </si>
  <si>
    <t>OneAmerica</t>
  </si>
  <si>
    <t>oneamerica</t>
  </si>
  <si>
    <t>allianz </t>
  </si>
  <si>
    <t>Aflac</t>
  </si>
  <si>
    <t>aflacduck</t>
  </si>
  <si>
    <t>Allstate Corp.</t>
  </si>
  <si>
    <t>Allstate </t>
  </si>
  <si>
    <t>Global Atlantic</t>
  </si>
  <si>
    <t>Southern Farm Bureau Life Insurance Co</t>
  </si>
  <si>
    <t>Jackson</t>
  </si>
  <si>
    <t>Jacksontiol</t>
  </si>
  <si>
    <t>Great-West</t>
  </si>
  <si>
    <t>GreatWestLife</t>
  </si>
  <si>
    <t>greatwestlifeca</t>
  </si>
  <si>
    <t>Great-West life</t>
  </si>
  <si>
    <t>CNO Financial Group</t>
  </si>
  <si>
    <t>CNOFincial</t>
  </si>
  <si>
    <t>CNO Fincial Group</t>
  </si>
  <si>
    <t>American National</t>
  </si>
  <si>
    <t>Unum Group</t>
  </si>
  <si>
    <t>unumbenefits</t>
  </si>
  <si>
    <t>unumnews</t>
  </si>
  <si>
    <t>Ameritas</t>
  </si>
  <si>
    <t>ameritas</t>
  </si>
  <si>
    <t>ameritaslife</t>
  </si>
  <si>
    <t>Nassau Re</t>
  </si>
  <si>
    <t>ssauFincialGroup</t>
  </si>
  <si>
    <t>ssauFG</t>
  </si>
  <si>
    <t>Symetra</t>
  </si>
  <si>
    <t>symetra</t>
  </si>
  <si>
    <t>Lincoln Heritage Life Insurance Co.</t>
  </si>
  <si>
    <t>funeraladvantageprogram</t>
  </si>
  <si>
    <t>Lincoln Heritage Life Insurance Company</t>
  </si>
  <si>
    <t>Wilton Re</t>
  </si>
  <si>
    <t>AAA Life Insurance</t>
  </si>
  <si>
    <t>AAALifeInsuranceCompany</t>
  </si>
  <si>
    <t>aaalifeinsurance</t>
  </si>
  <si>
    <t>Sun Life Financial</t>
  </si>
  <si>
    <t>SunLifeUS</t>
  </si>
  <si>
    <t xml:space="preserve">Sun Life </t>
  </si>
  <si>
    <t>CUNA Mutual</t>
  </si>
  <si>
    <t>CUMutualGroupOfficial </t>
  </si>
  <si>
    <t>CUMutualGroup</t>
  </si>
  <si>
    <t>CU Mutual Group</t>
  </si>
  <si>
    <t>American Family Life Insurance Co.</t>
  </si>
  <si>
    <t>COUNTRY Financial</t>
  </si>
  <si>
    <t>Fidelity &amp; Guaranty Life</t>
  </si>
  <si>
    <t>FidelityandGuarantyLife </t>
  </si>
  <si>
    <t>fg_life</t>
  </si>
  <si>
    <t>MyFGLife</t>
  </si>
  <si>
    <t>Kemper</t>
  </si>
  <si>
    <t>kemperinsurance</t>
  </si>
  <si>
    <t>National Western Life Grp Inc.</t>
  </si>
  <si>
    <t>Iowa Farm Bureau Federation</t>
  </si>
  <si>
    <t>iowafarmbureau</t>
  </si>
  <si>
    <t>IowaFarmBureau</t>
  </si>
  <si>
    <t>Iowa Farm Bureau</t>
  </si>
  <si>
    <t>SB Mutual Life Insurance Co. of MA</t>
  </si>
  <si>
    <t>Kansas City Life Insurance Co.</t>
  </si>
  <si>
    <t>KansasCityLife</t>
  </si>
  <si>
    <t>kansascitylife</t>
  </si>
  <si>
    <t>Security Mutual Life Insurance Co. NY</t>
  </si>
  <si>
    <t>SecurityMutual</t>
  </si>
  <si>
    <t>Security Mutual Life Insurance Company of New York</t>
  </si>
  <si>
    <t>Cincinnati Life Insurance Co.</t>
  </si>
  <si>
    <t>Athene</t>
  </si>
  <si>
    <t>AtheneUSA</t>
  </si>
  <si>
    <t>Athene USA</t>
  </si>
  <si>
    <t>Americo</t>
  </si>
  <si>
    <t>AmericoLife</t>
  </si>
  <si>
    <t>iA Financial</t>
  </si>
  <si>
    <t>iacada</t>
  </si>
  <si>
    <t>ia_cada</t>
  </si>
  <si>
    <t>IAcada</t>
  </si>
  <si>
    <t>AssurantInc </t>
  </si>
  <si>
    <t>assurant</t>
  </si>
  <si>
    <t>Pan American Life</t>
  </si>
  <si>
    <t>PamericanLife</t>
  </si>
  <si>
    <t>Pan-American Life</t>
  </si>
  <si>
    <t>Columbian Mutual Life Insurance Co.</t>
  </si>
  <si>
    <t>National Guardian Life Insurance Co.</t>
  </si>
  <si>
    <t>NGLIC</t>
  </si>
  <si>
    <t>tiol Guardian Life Insurance Company</t>
  </si>
  <si>
    <t>Erie Family Life Insurance Co.</t>
  </si>
  <si>
    <t>Indiana Farm Bureau</t>
  </si>
  <si>
    <t>INFarmBureauIns</t>
  </si>
  <si>
    <t>infarmbureauinsurance</t>
  </si>
  <si>
    <t>India Farm Bureau Insurance</t>
  </si>
  <si>
    <t>Physicians Mutual</t>
  </si>
  <si>
    <t>PhysiciansMutualInsurance</t>
  </si>
  <si>
    <t>Physicians Mutual &amp; Physicians Life Insurance Company (Home Office)</t>
  </si>
  <si>
    <t>Cigna</t>
  </si>
  <si>
    <t>CIG </t>
  </si>
  <si>
    <t>cigtogether</t>
  </si>
  <si>
    <t>Cig</t>
  </si>
  <si>
    <t>American Fidelity</t>
  </si>
  <si>
    <t>amfidelity </t>
  </si>
  <si>
    <t>amfidelity</t>
  </si>
  <si>
    <t>Federated Life Insurance Co.</t>
  </si>
  <si>
    <t>Alfa Life Insurance Corp.</t>
  </si>
  <si>
    <t>Boston Mutual</t>
  </si>
  <si>
    <t>bostonmutuallifeins</t>
  </si>
  <si>
    <t>BostonMutual</t>
  </si>
  <si>
    <t>Tennessee Farmers Life Insurance Co.</t>
  </si>
  <si>
    <t>Shelter Life Insurance Co.</t>
  </si>
  <si>
    <t>Fidelity Life Assn.</t>
  </si>
  <si>
    <t>fidelitylifeassn</t>
  </si>
  <si>
    <t>fidelitylife</t>
  </si>
  <si>
    <t>Auto-Owners Life Insurance Co.</t>
  </si>
  <si>
    <t>autoownersins</t>
  </si>
  <si>
    <t>Assurity</t>
  </si>
  <si>
    <t>Assurity.Life </t>
  </si>
  <si>
    <t>Horace Mann</t>
  </si>
  <si>
    <t>HoraceMannInsurance</t>
  </si>
  <si>
    <t>horacemanninsurance</t>
  </si>
  <si>
    <t>horacemann</t>
  </si>
  <si>
    <t>The Baltimore Life Insurance Co</t>
  </si>
  <si>
    <t>BaltimoreLife </t>
  </si>
  <si>
    <t>baltimorelifecompanies</t>
  </si>
  <si>
    <t>BaltLife</t>
  </si>
  <si>
    <t>Amica Life Insurance Co.</t>
  </si>
  <si>
    <t>Amica Insurance </t>
  </si>
  <si>
    <t>Prosperity Life Insurance Group LLC</t>
  </si>
  <si>
    <t>ProsperityLifecareInsurance</t>
  </si>
  <si>
    <t>FarmBureauInsuranceMichigan </t>
  </si>
  <si>
    <t>MichFarmBureau</t>
  </si>
  <si>
    <t>Pekin Life Insurance Co.</t>
  </si>
  <si>
    <t>PekinInsurance </t>
  </si>
  <si>
    <t>pekininsurance</t>
  </si>
  <si>
    <t>Pekin Insurance</t>
  </si>
  <si>
    <t>Global Bankers Insurance</t>
  </si>
  <si>
    <t>UnitedHealth Group</t>
  </si>
  <si>
    <t>unitedhealthgroup</t>
  </si>
  <si>
    <t>UnitedHealthGrp</t>
  </si>
  <si>
    <t>CVS Health Corp.</t>
  </si>
  <si>
    <t>CVSHealth </t>
  </si>
  <si>
    <t>cvshealth</t>
  </si>
  <si>
    <t>CVS Health</t>
  </si>
  <si>
    <t>American Enterprise</t>
  </si>
  <si>
    <t>aei</t>
  </si>
  <si>
    <t>American Enterprise Insititution</t>
  </si>
  <si>
    <t>Security National Financial</t>
  </si>
  <si>
    <t>SNFCA</t>
  </si>
  <si>
    <t>SNFincialCorp</t>
  </si>
  <si>
    <t>Foresters Life Insurance &amp; Annuity Co.</t>
  </si>
  <si>
    <t>Foresters</t>
  </si>
  <si>
    <t>forestersfincial</t>
  </si>
  <si>
    <t>weareforesters</t>
  </si>
  <si>
    <t>Foresters Fincial</t>
  </si>
  <si>
    <t>USHEALTH</t>
  </si>
  <si>
    <t>ushealthdirect</t>
  </si>
  <si>
    <t>ushealth_group</t>
  </si>
  <si>
    <t>USHEALTH_Group</t>
  </si>
  <si>
    <t>Illinois Mutual Life Insurance Co</t>
  </si>
  <si>
    <t>IllinoisMutual </t>
  </si>
  <si>
    <t>Commercial Banks</t>
  </si>
  <si>
    <t>FirstMidwest</t>
  </si>
  <si>
    <t>Website</t>
  </si>
  <si>
    <t>Mobile me</t>
  </si>
  <si>
    <t>on iOS (0/1)</t>
  </si>
  <si>
    <t xml:space="preserve">on Android (0/1) </t>
  </si>
  <si>
    <t xml:space="preserve">web link to app on Android (0/1) </t>
  </si>
  <si>
    <t>Location service(0/1)</t>
  </si>
  <si>
    <t>Chatbot (0/1)</t>
  </si>
  <si>
    <t>Customized news feed (0/1)</t>
  </si>
  <si>
    <t>Easy access to mobile transaction (0/1)</t>
  </si>
  <si>
    <t>Click to call (0/1)</t>
  </si>
  <si>
    <t>Bio scanning (0/1)</t>
  </si>
  <si>
    <t>pagespeed</t>
  </si>
  <si>
    <t>IOS App rating average</t>
  </si>
  <si>
    <t xml:space="preserve">iOS positive sentiment </t>
  </si>
  <si>
    <t>IOS sentiment score</t>
  </si>
  <si>
    <t>Android App rating average</t>
  </si>
  <si>
    <t>Android App positive sentiment</t>
  </si>
  <si>
    <t>Android sentiment score</t>
  </si>
  <si>
    <t>can Collect this</t>
  </si>
  <si>
    <t>Can Collect this</t>
  </si>
  <si>
    <t>Company Website</t>
  </si>
  <si>
    <t>App stores</t>
  </si>
  <si>
    <t>Google PageSpeed Insights</t>
  </si>
  <si>
    <t>Appbot</t>
  </si>
  <si>
    <t>Android（3-month)/ Use SimilarWeb for these 4</t>
  </si>
  <si>
    <t>Android（3-month)/ appannie for these 5 variables</t>
  </si>
  <si>
    <t>ios</t>
  </si>
  <si>
    <t>Install Penetration</t>
  </si>
  <si>
    <t>Downloads</t>
  </si>
  <si>
    <t>Daily Active Users</t>
  </si>
  <si>
    <t>Monthly active users</t>
  </si>
  <si>
    <t>Usage Penetration</t>
  </si>
  <si>
    <t>Open rate</t>
  </si>
  <si>
    <t>Sessions Per User</t>
  </si>
  <si>
    <t>Time per user</t>
  </si>
  <si>
    <t>Time per user in seconds</t>
  </si>
  <si>
    <t>Monthly Active Users</t>
  </si>
  <si>
    <t>Wells Fargo Mobile</t>
  </si>
  <si>
    <t>Chase Mobile</t>
  </si>
  <si>
    <t>Bank of America Mobile Banking</t>
  </si>
  <si>
    <t>UBS Wealth Magement USA</t>
  </si>
  <si>
    <t>Schwab mobile</t>
  </si>
  <si>
    <t>Fidelity invetment</t>
  </si>
  <si>
    <t>Goldman Sachs Private Wealth</t>
  </si>
  <si>
    <t>Private Passport</t>
  </si>
  <si>
    <t>BNY Mellon Wealth Online</t>
  </si>
  <si>
    <t>Client Access</t>
  </si>
  <si>
    <t>Citi Mobile</t>
  </si>
  <si>
    <t>RBC WM Online U.S.</t>
  </si>
  <si>
    <t>Bernstein Private Wealth</t>
  </si>
  <si>
    <t>First Republic Mobile</t>
  </si>
  <si>
    <t>PNC Wealth Magement</t>
  </si>
  <si>
    <t>U.S. Bank Trust &amp; Investments</t>
  </si>
  <si>
    <t>BairdOnline app</t>
  </si>
  <si>
    <t xml:space="preserve"> </t>
  </si>
  <si>
    <t>Stifel Mobile</t>
  </si>
  <si>
    <t>LPL Fincial Mobile</t>
  </si>
  <si>
    <t>Brown Advisory BSecure</t>
  </si>
  <si>
    <t>SunTrust Mobile App</t>
  </si>
  <si>
    <t>CIBC Private Wealth Magement</t>
  </si>
  <si>
    <t>Glenmede/Glenmede Trust</t>
  </si>
  <si>
    <t>BMO Digital Banking</t>
  </si>
  <si>
    <t>Keybank Mobile</t>
  </si>
  <si>
    <t>U by BB&amp;T</t>
  </si>
  <si>
    <t>MyJanney</t>
  </si>
  <si>
    <t>My William Blair</t>
  </si>
  <si>
    <t>Fifth Third Mobile Banking</t>
  </si>
  <si>
    <t>Regions Mobile</t>
  </si>
  <si>
    <t>Fiduciary Trust Intertiol</t>
  </si>
  <si>
    <t>Edward Jones Mobile</t>
  </si>
  <si>
    <t>Prudential Retirement</t>
  </si>
  <si>
    <t xml:space="preserve"> MetLife US App</t>
  </si>
  <si>
    <t>Agency Sales Central</t>
  </si>
  <si>
    <t xml:space="preserve">        
AIG RS</t>
  </si>
  <si>
    <t>Northwestern Mutual</t>
  </si>
  <si>
    <t>Lincoln Fincial Mobile</t>
  </si>
  <si>
    <t>MassMutual RetireSmart</t>
  </si>
  <si>
    <t xml:space="preserve">        
MyLifeNow - JHRPS</t>
  </si>
  <si>
    <t>Insurance Agent</t>
  </si>
  <si>
    <t xml:space="preserve"> MyAXA Gulf</t>
  </si>
  <si>
    <t>Principal®</t>
  </si>
  <si>
    <t>tionwide Mobile</t>
  </si>
  <si>
    <t xml:space="preserve">        
Allianz TravelSmart</t>
  </si>
  <si>
    <t>Pacific Life RE</t>
  </si>
  <si>
    <t>Voya Retire</t>
  </si>
  <si>
    <t xml:space="preserve">        
Ameriprise Fincial</t>
  </si>
  <si>
    <t>Thrivent RCD</t>
  </si>
  <si>
    <t>State Farm®</t>
  </si>
  <si>
    <t>GUARDIAN® Providers &amp; ID Cards</t>
  </si>
  <si>
    <t xml:space="preserve">        
Genworth Cost of Care</t>
  </si>
  <si>
    <t>Securian App Meet</t>
  </si>
  <si>
    <t>Empower Retirement</t>
  </si>
  <si>
    <t>W&amp;S Customer Wellness</t>
  </si>
  <si>
    <t>RGA Washington</t>
  </si>
  <si>
    <t>Grower Mobile</t>
  </si>
  <si>
    <t>Unum Customer</t>
  </si>
  <si>
    <t>myCig</t>
  </si>
  <si>
    <t>Quotes for Sales Professiols</t>
  </si>
  <si>
    <t>Penn Mutual InSight</t>
  </si>
  <si>
    <t>USAA mobile</t>
  </si>
  <si>
    <t>KofC Online</t>
  </si>
  <si>
    <t>Ameritas Life Insurance Corp</t>
  </si>
  <si>
    <t>AN Mobile</t>
  </si>
  <si>
    <t>UnitedHealthcare</t>
  </si>
  <si>
    <t>Sun Life Benefit Tools</t>
  </si>
  <si>
    <t>CNO Fincial Group Events</t>
  </si>
  <si>
    <t>Aet Health</t>
  </si>
  <si>
    <t>EquiTrust Agent App</t>
  </si>
  <si>
    <t>Globe Life</t>
  </si>
  <si>
    <t>MyAflac</t>
  </si>
  <si>
    <t>Zurich Risk Advisor</t>
  </si>
  <si>
    <t>Farm Bureau MobileAgent</t>
  </si>
  <si>
    <t>Auto &amp; Home at The Hartford</t>
  </si>
  <si>
    <t>Primerica App</t>
  </si>
  <si>
    <t>COUNTRY Fincial Mobile</t>
  </si>
  <si>
    <t>Horace Mann Mobile</t>
  </si>
  <si>
    <t>SpEst by Assurant</t>
  </si>
  <si>
    <t>AFmobile</t>
  </si>
  <si>
    <t>SmartClaim Live</t>
  </si>
  <si>
    <t>American Family Insurance App</t>
  </si>
  <si>
    <t>Farmers Insurance Mobile/Farmers Insurance Inc.</t>
  </si>
  <si>
    <t>NGL Insurance Rate Calculator</t>
  </si>
  <si>
    <t>Kemper Photo Claims</t>
  </si>
  <si>
    <t>MyCincinti</t>
  </si>
  <si>
    <t>Auto-Owners Mobile</t>
  </si>
  <si>
    <t>Physicians Mutual Quoting</t>
  </si>
  <si>
    <t>Foresters Biz</t>
  </si>
  <si>
    <t>Ally Mobile</t>
  </si>
  <si>
    <t xml:space="preserve">Amex </t>
  </si>
  <si>
    <t>Ameris Bank Persol Mobile</t>
  </si>
  <si>
    <t>10.14M</t>
  </si>
  <si>
    <t>Arvest Go Mobile Banking</t>
  </si>
  <si>
    <t>7.019M</t>
  </si>
  <si>
    <t>Associated Bank Mobile</t>
  </si>
  <si>
    <t>6.342M</t>
  </si>
  <si>
    <t>Atlantic Union Bank</t>
  </si>
  <si>
    <t>2.685M</t>
  </si>
  <si>
    <t>BancorpSouth Mobile</t>
  </si>
  <si>
    <t>1.692M</t>
  </si>
  <si>
    <t>1.537M</t>
  </si>
  <si>
    <t>BOH Mobile Banking</t>
  </si>
  <si>
    <t>Bank OZK Mobile</t>
  </si>
  <si>
    <t>‎Bank of the West Mobile</t>
  </si>
  <si>
    <t>1.041M</t>
  </si>
  <si>
    <t>6.004M</t>
  </si>
  <si>
    <t>Barclays US</t>
  </si>
  <si>
    <t>BBVA United States</t>
  </si>
  <si>
    <t>BNY Mellon Private Banking</t>
  </si>
  <si>
    <t>BOK Fincial Mobile Banking</t>
  </si>
  <si>
    <t>Capital One Mobile</t>
  </si>
  <si>
    <t>Cathay Bank</t>
  </si>
  <si>
    <t>CenterState Bank</t>
  </si>
  <si>
    <t>Schwab Mobile</t>
  </si>
  <si>
    <t>CIBC US Mobile Banking</t>
  </si>
  <si>
    <t>2.515M</t>
  </si>
  <si>
    <t>CIT Bank</t>
  </si>
  <si>
    <t>Citi Mobile®</t>
  </si>
  <si>
    <t xml:space="preserve">Citizens Bank Mobile Banking </t>
  </si>
  <si>
    <t>City tiol Bank App</t>
  </si>
  <si>
    <t>Comerica Mobile Banking</t>
  </si>
  <si>
    <t>3.342M</t>
  </si>
  <si>
    <t xml:space="preserve">Commerce Bank for iPhone/Commerce Bank for Android </t>
  </si>
  <si>
    <t>Deutsche Bank Mobile</t>
  </si>
  <si>
    <t>Discover Mobile</t>
  </si>
  <si>
    <t>2.133M</t>
  </si>
  <si>
    <t>E*TRADE: Invest. Trade. Save.</t>
  </si>
  <si>
    <t>East West Bank Mobile Banking</t>
  </si>
  <si>
    <t>First Citizens Mobile Banking</t>
  </si>
  <si>
    <t>First Hawaiian Bank Mobile</t>
  </si>
  <si>
    <t>First Horizon Mobile Banking</t>
  </si>
  <si>
    <t>First Midwest Mobile</t>
  </si>
  <si>
    <t>FNB Direct</t>
  </si>
  <si>
    <t>FirstBank Mobile Banking App</t>
  </si>
  <si>
    <t>Flagstar Mobile</t>
  </si>
  <si>
    <t>Fulton Bank Mobile Banking</t>
  </si>
  <si>
    <t>Goldman Sachs Bank USA</t>
  </si>
  <si>
    <t>https://www.paulvarelia.com/localagent?cmpid=PS:DAC:GOOGLE:DAC+State+Farm+%7C+Standard+%7C+Brand+%7C+BMM+%7C+Paul+Varelia+%7C+226-01-7700-13599:Brand+-+General+-+B:%2Bstatefarm:QS8MW1YS000&amp;gclid=CjwKCAjw1JeJBhB9EiwAV612y0yCNt3Q5yKVTkJLw3_q2tcsr448VNLbRVkiju8U11Cj9qPQF_wt7hoCPmcQAvD_BwE&amp;gclsrc=aw.ds</t>
  </si>
  <si>
    <t>https://www.bhhc.com/</t>
  </si>
  <si>
    <t>Berkshire Hathaway Travel App</t>
  </si>
  <si>
    <t>&lt;0.01%</t>
  </si>
  <si>
    <t>https://www.progressive.com/</t>
  </si>
  <si>
    <t>Progressive</t>
  </si>
  <si>
    <t>https://www.allstate.com/</t>
  </si>
  <si>
    <t>Allstate® Mobile</t>
  </si>
  <si>
    <t>https://www.libertymutual.com/mobile-app</t>
  </si>
  <si>
    <t>Liberty Mutual Mobile</t>
  </si>
  <si>
    <t>https://www.travelers.com/</t>
  </si>
  <si>
    <t>Travelers Mobile</t>
  </si>
  <si>
    <t>https://www.usaa.com/?&amp;ds_s=CPC&amp;ds_e=GOOGLE&amp;ds_c=ENT_ENT_Brand_General_GenPop_EXT&amp;ds_ag=About&amp;ds_k=usaa%20group&amp;txid=SEM:TX1:Q7VEZQOIE8&amp;ds_rl=1249521&amp;ds_rl=1249527&amp;gclid=CjwKCAjw1JeJBhB9EiwAV612yyoQnUDeOE4nSeUGh80i1phMlTuAhxZDJoCo8axBTZSTxk1equ77aRoCitgQAvD_BwE&amp;gclsrc=aw.ds&amp;akredirect=true</t>
  </si>
  <si>
    <t>USAA Mobile</t>
  </si>
  <si>
    <t>2.298M</t>
  </si>
  <si>
    <t>https://www.chubb.com/us-en/</t>
  </si>
  <si>
    <t>Chubb Mobile</t>
  </si>
  <si>
    <t>https://www.tionwide.com/sem/brand-b-pey.html?utm_medium=cpc&amp;utm_source=google&amp;utm_campaign=ni&amp;utm_content=brand:desktop:google::um::brand-core&amp;utm_term=tionwide%20corporation&amp;engine=GoogleBrandGeneric&amp;TFN=18888910148&amp;tfn=18888910148&amp;gclid=CjwKCAjw1JeJBhB9EiwAV612y8IPISlVf3GBPpfmASpILt-5wz8QmTygZbCF52fILKsY8PituBMwGRoCsnMQAvD_BwE</t>
  </si>
  <si>
    <t>https://www.farmers.com/landing/ps-brand-desktop-1/?cid=ce7bz&amp;promoid=ce7bz&amp;SourceID=PERABFGOBDP2102BRA0086117ce7bz&amp;gclid=CjwKCAjw1JeJBhB9EiwAV612yzEbWjhNOhS-o0OwFzlzZhvmK1Bzdy4-Q-M04OeSQwksR6N5mWSbqBoC868QAvD_BwE&amp;gclsrc=aw.ds</t>
  </si>
  <si>
    <t>Farmers Insurance Mobile</t>
  </si>
  <si>
    <t>https://www.aig.com/</t>
  </si>
  <si>
    <t>AIG Travel Assistance</t>
  </si>
  <si>
    <t>https://www.amfam.com/</t>
  </si>
  <si>
    <t>https://aarp.thehartford.com/pl/landingpages/auto-insurance-hb-right?_hd=schgr&amp;_ds=save2&amp;_im=grocery&amp;_lgl=a&amp;_lgl=d&amp;PLCode=004832&amp;_ph=sch19&amp;cmp=KAC-CON_hig-brand-desktop_google_004832-474742725303_hartford%20ins%20group&amp;invocaid=google_higbrand_desktop&amp;_at=csc&amp;utm_source=google&amp;utm_medium=cpc&amp;utm_term=hartford+ins+group&amp;utm_content=hartford+ins_EXACT_&amp;utm_campaign=BR_HIGbrand_tiol_REG_MULTI_EXACT_&amp;rmatt=tsid:%7ccid:11444445740%7cagid:111552334773%7ctid:kwd-1474792702%7ccrid:474742725303%7cnw:g%7crnd:12335119192951128267%7cdvc:c%7cadp:%7cloc:9031300&amp;ds_rl=1290355&amp;engine=GoogleBrand&amp;ctcampaign=2850&amp;ctkwd=hartford%20ins%20group&amp;ctcreative=474742725303&amp;ctmatch=e&amp;ctadpos=&amp;ctplacement=&amp;ctlocid=9031300&amp;cttrgtid=kwd-1474792702&amp;ctfeedid=&amp;ctnwk=g&amp;ctdevice=c&amp;ctadgroup=111552334773&amp;QQ=Search&amp;gclid=CjwKCAjw1JeJBhB9EiwAV612yx5GLgR0qqnf25FImRiHxI1jwOBmZNc-4BT9hS9sjc3-7UhqwRRoQRoC6skQAvD_BwE&amp;ds_rl=1290355&amp;gclid=CjwKCAjw1JeJBhB9EiwAV612yx5GLgR0qqnf25FImRiHxI1jwOBmZNc-4BT9hS9sjc3-7UhqwRRoQRoC6skQAvD_BwE&amp;gclsrc=aw.ds</t>
  </si>
  <si>
    <t>https://auto.amicacoverage.com/?ahphd=8448197174&amp;ahphm=8443932850&amp;utm_campaign=auto+generic-all-california&amp;utm_source=google&amp;utm_medium=cpc&amp;utm_term=auto%20insurance&amp;utm_matchtype=b&amp;utm_adgroup_id=115350005450&amp;utm_content=511027590700&amp;utm_campaign_id=12650831902&amp;utm_device=c&amp;utm_position=&amp;utm_network=g&amp;utm_extension=&amp;utm_location=9031300&amp;utm_keyword_id=kwd-10595591&amp;Cm_mmc=Marin-_-PaidSearch-_-auto+generic-all-california-_-GetAQuote&amp;Cm_mmca1=PaidSearch&amp;cm_mmca2=Auto&amp;cm_mmca3=kwd-10595591&amp;gclid=CjwKCAjw1JeJBhB9EiwAV612y945Nrw7cTK8q-OQ-8WKPUN9HE1kjUS_ewnxsN05L-QJ_nB_Lh8kQBoCVNQQAvD_BwE</t>
  </si>
  <si>
    <t>https://www.fairfax.ca/</t>
  </si>
  <si>
    <t>https://www.erieinsurance.com/</t>
  </si>
  <si>
    <t>Erie Insurance Mobile</t>
  </si>
  <si>
    <t>https://www.c.com/web/guest/c/home</t>
  </si>
  <si>
    <t>https://tmamerica.com/</t>
  </si>
  <si>
    <t>https://www.munichre.com/en.html</t>
  </si>
  <si>
    <t>Munich Re's Event</t>
  </si>
  <si>
    <t>https://www.everestre.com/</t>
  </si>
  <si>
    <t>https://www.berkley.com/</t>
  </si>
  <si>
    <t>Berkley One</t>
  </si>
  <si>
    <t>https://www.alleghany.com/home/default.aspx</t>
  </si>
  <si>
    <t>https://www.cinfin.com/</t>
  </si>
  <si>
    <t>https://www.greatamericaninsurancegroup.com/</t>
  </si>
  <si>
    <t>GAIG Equine Mortality</t>
  </si>
  <si>
    <t>https://www.fmglobal.com/?gclid=CjwKCAjw1JeJBhB9EiwAV612y4H6cxJobGw8RXPyl8xzpmB-nwodSTQLOYyaUzh7R2YHdZxetqmV4hoCPDgQAvD_BwE&amp;gclsrc=aw.ds</t>
  </si>
  <si>
    <t>https://www.hanover.com/</t>
  </si>
  <si>
    <t>Hanover Mobile</t>
  </si>
  <si>
    <t>https://www.kemper.com/</t>
  </si>
  <si>
    <t>Kemper Auto Insurance</t>
  </si>
  <si>
    <t>https://www.ace.aaa.com/</t>
  </si>
  <si>
    <t>Auto Club App</t>
  </si>
  <si>
    <t>https://www.zurich.com/en</t>
  </si>
  <si>
    <t>Zurich Seguros ES</t>
  </si>
  <si>
    <t>https://www.markel.com/</t>
  </si>
  <si>
    <t>https://www.swissre.com/</t>
  </si>
  <si>
    <t>Swiss Re Events</t>
  </si>
  <si>
    <t>https://www.mercuryinsurance.com/</t>
  </si>
  <si>
    <t>https://www.sompo-hd.com/en/</t>
  </si>
  <si>
    <t>https://axaxl.com/reinsurance</t>
  </si>
  <si>
    <t>https://insurance.archgroup.com/</t>
  </si>
  <si>
    <t>Arch MI</t>
  </si>
  <si>
    <t>https://www.assurant.com/</t>
  </si>
  <si>
    <t>https://www.qbe.com/us</t>
  </si>
  <si>
    <t>https://www.selective.com/</t>
  </si>
  <si>
    <t>MySelective</t>
  </si>
  <si>
    <t>https://www.oldrepublicinsurancegroup.com/companies/old-republic-insurance-company</t>
  </si>
  <si>
    <t>https://www.countryfincial.com/</t>
  </si>
  <si>
    <t>https://www.sentry.com/</t>
  </si>
  <si>
    <t>Sentry Insurance Event App</t>
  </si>
  <si>
    <t>https://us.allianzgi.com/en-us?utm_source=Google&amp;utm_medium=ppc&amp;utm_campaign=brand&amp;gclid=CjwKCAjw1JeJBhB9EiwAV612y7DYqStRJyG8AtQbW0DKSKeELWTddWMSa80RxShtD_6FZ_LO-Qm4tRoCNHoQAvD_BwE</t>
  </si>
  <si>
    <t>Allianz TravelSmart</t>
  </si>
  <si>
    <t>https://amicab.amicacoverage.com/?ahphd=8442068114&amp;ahphm=8448328584&amp;lphd=8446072468&amp;lphm=8445961382&amp;isc=LWAWEBPSENT&amp;cronin_optimize=test-enterpriseb_ppc&amp;utm_campaign=enterprise+brand-all-call+markets&amp;utm_source=google&amp;utm_medium=cpc&amp;utm_term=amica%20mutual%20group&amp;utm_matchtype=e&amp;utm_adgroup_id=124953603119&amp;utm_content=537337297188_test&amp;utm_campaign_id=14229863462&amp;utm_device=c&amp;utm_position=&amp;utm_network=g&amp;utm_extension=&amp;utm_location=9031300&amp;utm_keyword_id=kwd-394267303438&amp;Cm_mmc=Marin-_-PaidSearch-_-enterprise+brand-all-call+markets-_-GetAQuote&amp;Cm_mmca1=PaidSearch&amp;cm_mmca2=Amica+Mutual&amp;cm_mmca3=kwd-394267303438&amp;utm_campaign=enterprise+brand-all-call+markets&amp;utm_source=google&amp;utm_medium=cpc&amp;utm_term=amica%20mutual%20group&amp;utm_matchtype=e&amp;utm_adgroup_id=124953603119&amp;utm_content=537337297188&amp;utm_campaign_id=14229863462&amp;utm_device=c&amp;utm_position=&amp;utm_network=g&amp;utm_extension=&amp;utm_location_physical=9031300&amp;utm_location_interest=&amp;utm_keyword_id=kwd-394267303438&amp;Cm_mmc=Marin-_-PaidSearch-_-enterprise+brand-all-call+markets-_-GetAQuote&amp;Cm_mmca1=PaidSearch&amp;cm_mmca2=Amica+Mutual&amp;cm_mmca3=kwd-394267303438&amp;gclid=CjwKCAjw1JeJBhB9EiwAV612y8Fp9EXTD_DhHWr-xcz7RC9sc249oa9E7Kqhv86OgN_TenXycZJH-xoC5MYQAvD_BwE</t>
  </si>
  <si>
    <t>https://www.stateauto.com/</t>
  </si>
  <si>
    <t>State Auto EngageApp</t>
  </si>
  <si>
    <t>https://www.scor.com/en</t>
  </si>
  <si>
    <t>https://partnerre.com/</t>
  </si>
  <si>
    <t>https://amtrustfincial.com/</t>
  </si>
  <si>
    <t>AOMobile</t>
  </si>
  <si>
    <t>https://www.axiscapital.com/</t>
  </si>
  <si>
    <t>https://starrcompanies.com/</t>
  </si>
  <si>
    <t>https://www.shelterinsurance.com/</t>
  </si>
  <si>
    <t>My Shelter App</t>
  </si>
  <si>
    <t>https://www.emcins.com/</t>
  </si>
  <si>
    <t>EMC Insurance Experience</t>
  </si>
  <si>
    <t>https://www.njm.com/</t>
  </si>
  <si>
    <t>NJM SafeDrive</t>
  </si>
  <si>
    <t>https://www.federatedinsurance.com/about-federated</t>
  </si>
  <si>
    <t>Federated mySHIELD</t>
  </si>
  <si>
    <t>https://www.westfieldinsurance.com/</t>
  </si>
  <si>
    <t>Westfield PhotoQuote</t>
  </si>
  <si>
    <t>https://www.mapfreinsurance.com/who-we-are/</t>
  </si>
  <si>
    <t>GO MAPFRE</t>
  </si>
  <si>
    <t>https://www.acuity.com/</t>
  </si>
  <si>
    <t>https://www.statefundca.com/</t>
  </si>
  <si>
    <t>https://www.afgroup.com/</t>
  </si>
  <si>
    <t>https://w3.sfbcic.com/</t>
  </si>
  <si>
    <t>https://www.americantiol.com/wps/portal/</t>
  </si>
  <si>
    <t>https://www.fbitn.com/</t>
  </si>
  <si>
    <t>https://www.fbfs.com/</t>
  </si>
  <si>
    <t>https://www.alfainsurance.com/</t>
  </si>
  <si>
    <t>Alfa2Go</t>
  </si>
  <si>
    <t>https://www.thesilverlining.com/</t>
  </si>
  <si>
    <t>West Bend</t>
  </si>
  <si>
    <t>https://www.iatinsurancegroup.com/</t>
  </si>
  <si>
    <t>https://www.grangeinsurance.com/</t>
  </si>
  <si>
    <t>Grange Mobile</t>
  </si>
  <si>
    <t>https://www.txfb-ins.com/</t>
  </si>
  <si>
    <t>https://www.icwgroup.com/</t>
  </si>
  <si>
    <t>https://www.intactspecialty.com/</t>
  </si>
  <si>
    <t>Intact Specialty Resources</t>
  </si>
  <si>
    <t>https://www.argolimited.com/</t>
  </si>
  <si>
    <t>https://www.uticatiol.com/</t>
  </si>
  <si>
    <t>Utica tiol Smart Sensor</t>
  </si>
  <si>
    <t>https://www.encova.com/</t>
  </si>
  <si>
    <t>https://www.kyfb.com/</t>
  </si>
  <si>
    <t>https://www.ufginsurance.com/</t>
  </si>
  <si>
    <t>ufgAccess</t>
  </si>
  <si>
    <t>https://www.radian.com/</t>
  </si>
  <si>
    <t>Radian Rates</t>
  </si>
  <si>
    <t>https://universalinsuranceholdings.com/</t>
  </si>
  <si>
    <t>https://www.ncfb.org/</t>
  </si>
  <si>
    <t>NCFBINS</t>
  </si>
  <si>
    <t>https://www.aspen.co/</t>
  </si>
  <si>
    <t>https://www.thedoctors.com/</t>
  </si>
  <si>
    <t>https://www.cumis.com/</t>
  </si>
  <si>
    <t>https://www.proassurance.com/</t>
  </si>
  <si>
    <t>https://www.texasmutual.com/</t>
  </si>
  <si>
    <t>Texas Mutual</t>
  </si>
  <si>
    <t>https://www.citizensfla.com/</t>
  </si>
  <si>
    <t>https://www.donegalgroup.com/home</t>
  </si>
  <si>
    <t>Donegal</t>
  </si>
  <si>
    <t>https://www.mgic.com/en/</t>
  </si>
  <si>
    <t>MGIC MI</t>
  </si>
  <si>
    <t>https://palisades.us.com/</t>
  </si>
  <si>
    <t>https://www.churchmutual.com/</t>
  </si>
  <si>
    <t>Church Mutual Now</t>
  </si>
  <si>
    <t>https://www.genworth.com/</t>
  </si>
  <si>
    <t>Genworth Cost of Care</t>
  </si>
  <si>
    <t>https://www.rlicorp.com/</t>
  </si>
  <si>
    <t>https://www.fcci-group.com/en.html</t>
  </si>
  <si>
    <t>https://www.arbella.com/</t>
  </si>
  <si>
    <t>myArbella Mobile</t>
  </si>
  <si>
    <t>https://www.farmbureauinsurance-mi.com/</t>
  </si>
  <si>
    <t>https://www.safetyinsurance.com/</t>
  </si>
  <si>
    <t>Safety Mobile</t>
  </si>
  <si>
    <t>https://www.renre.com/</t>
  </si>
  <si>
    <t>https://www.penntiolinsurance.com/portal/</t>
  </si>
  <si>
    <t>https://www.wnins.com/</t>
  </si>
  <si>
    <t>Western tiol</t>
  </si>
  <si>
    <t>https://www.amerisure.com/Home.aspx</t>
  </si>
  <si>
    <t>https://alleninvestments.com/</t>
  </si>
  <si>
    <t>https://www.alvarezandmarsal.com/</t>
  </si>
  <si>
    <t>A&amp;M Properties</t>
  </si>
  <si>
    <t>https://www.bofaml.com/content/boaml/en_us/home.html?cm_mmc=GCB-Integrated-_-Google-PS-_-bofa_securities-_-Brand_Core&amp;gclid=Cj0KCQjwg7KJBhDyARIsAHrAXaHhQsYltkVgJCLSktjVHqadVHDZtTEzoXENUS0NThL3NIoTtgavghQaAlQ6EALw_wcB&amp;gclsrc=aw.ds</t>
  </si>
  <si>
    <t>https://www.investmentbank.barclays.com/</t>
  </si>
  <si>
    <t>Barclays</t>
  </si>
  <si>
    <t>https://www.truistsecurities.com/</t>
  </si>
  <si>
    <t>https://capitalmarkets.bmo.com/en/</t>
  </si>
  <si>
    <t>https://group.bnpparibas/en/</t>
  </si>
  <si>
    <t>Mes Comptes BNP Paribas</t>
  </si>
  <si>
    <t>https://www.bpsg.com/</t>
  </si>
  <si>
    <t>https://www.bbh.com/us/en.html</t>
  </si>
  <si>
    <t>https://www.cantor.com/</t>
  </si>
  <si>
    <t>https://www.centerviewpartners.com/</t>
  </si>
  <si>
    <t>https://www.chartway.com/</t>
  </si>
  <si>
    <t>Chartway Mobile Banking</t>
  </si>
  <si>
    <t>https://www.jpmorganchase.com/</t>
  </si>
  <si>
    <t>J.P. Morgan Mobile</t>
  </si>
  <si>
    <t>https://cibccm.com/en</t>
  </si>
  <si>
    <t>CIBC Mobile Banking</t>
  </si>
  <si>
    <t>https://www.citigroup.com/citi/</t>
  </si>
  <si>
    <t>https://www.credit-suisse.com/us/en.html</t>
  </si>
  <si>
    <t>Credit Suisse – CSX</t>
  </si>
  <si>
    <t>https://www.db.com/index?language_id=1</t>
  </si>
  <si>
    <t>https://www.enterprisebank.com/</t>
  </si>
  <si>
    <t>Enterprise Going Mobile</t>
  </si>
  <si>
    <t>https://www.myfarmers.bank/</t>
  </si>
  <si>
    <t>MyFarmers Mobile</t>
  </si>
  <si>
    <t>https://www.firstambank.com/</t>
  </si>
  <si>
    <t>First American Bank -IL Mobile</t>
  </si>
  <si>
    <t>https://fcbcarolis.com/</t>
  </si>
  <si>
    <t>FCB Business Smart Branch</t>
  </si>
  <si>
    <t>https://www.firstcitizens.com/</t>
  </si>
  <si>
    <t>https://www.bankfcb.com/en-us/</t>
  </si>
  <si>
    <t>https://www.ffmbank.com/</t>
  </si>
  <si>
    <t>First Farmers Business Mobile</t>
  </si>
  <si>
    <t>https://www.firstfedindia.bank/home/default.aspx</t>
  </si>
  <si>
    <t>https://www.fgb.net/</t>
  </si>
  <si>
    <t>First Guaranty Bank Mobile</t>
  </si>
  <si>
    <t>https://www.fhb.com/en/persol</t>
  </si>
  <si>
    <t>https://www.fsbank.com/</t>
  </si>
  <si>
    <t>https://www.1stsource.com/</t>
  </si>
  <si>
    <t>1st Source Bank Mobile Banking</t>
  </si>
  <si>
    <t>https://www.1firstbank.com/fl/en</t>
  </si>
  <si>
    <t>FirstBank FL Mobile Banking</t>
  </si>
  <si>
    <t>https://www.franklinbnk.com/home/home</t>
  </si>
  <si>
    <t>https://brileyfin.com/</t>
  </si>
  <si>
    <t>https://www.glacierbank.com/</t>
  </si>
  <si>
    <t>Glacier Family of Banks</t>
  </si>
  <si>
    <t>https://www.goldmansachs.com/</t>
  </si>
  <si>
    <t>GS Now</t>
  </si>
  <si>
    <t>https://www.grandbank.com/</t>
  </si>
  <si>
    <t>Grand Bank Mobile Banking App</t>
  </si>
  <si>
    <t>https://greatmidwestbank.com/</t>
  </si>
  <si>
    <t>Touchbanking</t>
  </si>
  <si>
    <t>https://www.gulfbank.com/</t>
  </si>
  <si>
    <t>Gulf Coast Bank Digital</t>
  </si>
  <si>
    <t>https://www.heritagebankofcommerce.bank/</t>
  </si>
  <si>
    <t>Heritage Bank of Comm. Mobile</t>
  </si>
  <si>
    <t>https://www.us.hsbc.com/</t>
  </si>
  <si>
    <t>https://www.hbms.com/</t>
  </si>
  <si>
    <t>https://www.huntington.com/</t>
  </si>
  <si>
    <t>Huntington Mobile</t>
  </si>
  <si>
    <t>https://www.iadb.org/en</t>
  </si>
  <si>
    <t>IDB Events</t>
  </si>
  <si>
    <t>https://www.jpmorgan.com/global</t>
  </si>
  <si>
    <t>J.P. Morgan Mobile®</t>
  </si>
  <si>
    <t>https://www.chase.com/</t>
  </si>
  <si>
    <t>Chase Mobile®: Bank &amp; Invest</t>
  </si>
  <si>
    <t>https://www.kvsb.com/</t>
  </si>
  <si>
    <t>MobiMoney</t>
  </si>
  <si>
    <t>https://www.lonestartiolbank.com/</t>
  </si>
  <si>
    <t>LSNB Mobile Banking</t>
  </si>
  <si>
    <t>https://www.ibankmarine.com/</t>
  </si>
  <si>
    <t>Marine Bank</t>
  </si>
  <si>
    <t>https://www.bnymellon.com/us/en.html?cid=COE_PS_ZB007_AboutUs_ALLSEG_GP__GGL_____&amp;gclid=Cj0KCQjwg7KJBhDyARIsAHrAXaETkkkdup_RFftLAj9H9u6ip79PwxsOzgXwRZNqIon3WXHvOHd5shAaAr18EALw_wcB&amp;gclsrc=aw.ds</t>
  </si>
  <si>
    <t>https://www.merchantst.com/</t>
  </si>
  <si>
    <t>Merchants tiol</t>
  </si>
  <si>
    <t>https://www.meridianbanker.com/</t>
  </si>
  <si>
    <t>Meridian Mobile Banking</t>
  </si>
  <si>
    <t>https://www.mcbankny.com/</t>
  </si>
  <si>
    <t>Metropolitan Commercial Bank</t>
  </si>
  <si>
    <t>https://www.morganstanley.com/</t>
  </si>
  <si>
    <t>Morgan Stanley Matrix</t>
  </si>
  <si>
    <t>https://www.rocklandtrust.com/ntucket-bank</t>
  </si>
  <si>
    <t>Rockland Trust Mobile Banking</t>
  </si>
  <si>
    <t>https://nbbank.com/</t>
  </si>
  <si>
    <t>NB Mobile</t>
  </si>
  <si>
    <t>https://www.vyfederal.org/?cmpid=ppc%7cgoogle%7cevgrn%7cbrn%7cgen%7cvey%20federal%20credit%20union%7c05/04/2020%7cml%7c&amp;gclid=Cj0KCQjwpreJBhDvARIsAF1_BU1ogz38j45W7pQHHPDpHcihYaY2gKJKKXD4gTd--DLDy-OU2T5e6M8aApUvEALw_wcB&amp;gclsrc=aw.ds&amp;nclid=APVJRbR83cOjU6REKq46F-wGzc_x_yh2YhvmH1bVVHHscxMZw6bvDd57J1zq3_d6</t>
  </si>
  <si>
    <t>https://www.nevadafirst.com/</t>
  </si>
  <si>
    <t>https://www.northrim.com/</t>
  </si>
  <si>
    <t>Northrim Bank - Persol</t>
  </si>
  <si>
    <t>https://ohiocreditunions.org/</t>
  </si>
  <si>
    <t>https://www.olayan.com/</t>
  </si>
  <si>
    <t>https://theomnibank.com/</t>
  </si>
  <si>
    <t>OmniBank Mobile</t>
  </si>
  <si>
    <t>https://www.suntrust.com/</t>
  </si>
  <si>
    <t>https://www.oxfordbank.com/</t>
  </si>
  <si>
    <t>Oxford Bank Mobile</t>
  </si>
  <si>
    <t>https://www.patelco.org/</t>
  </si>
  <si>
    <t>Patelco Mobile Banking</t>
  </si>
  <si>
    <t>https://bankpatriot.com/</t>
  </si>
  <si>
    <t>Patriot Bank</t>
  </si>
  <si>
    <t>https://www.peoples.bank/</t>
  </si>
  <si>
    <t>Peoples Bank and Trust Mobile</t>
  </si>
  <si>
    <t>https://www.pfsb-urba.com/rates/</t>
  </si>
  <si>
    <t>https://www.firstpremier.com/</t>
  </si>
  <si>
    <t>First PREMIER Mobile Banking</t>
  </si>
  <si>
    <t>https://www.presidential.com/</t>
  </si>
  <si>
    <t>Presidential Mobile App</t>
  </si>
  <si>
    <t>https://www.myprovident.com/</t>
  </si>
  <si>
    <t>MyProvident Mobile Banking</t>
  </si>
  <si>
    <t>https://www.republicbank.com/home/home</t>
  </si>
  <si>
    <t>Republic Bank Mobile App</t>
  </si>
  <si>
    <t>https://www.salemfive.com/</t>
  </si>
  <si>
    <t>Salem Five Banking</t>
  </si>
  <si>
    <t>https://www.sfcu.org/</t>
  </si>
  <si>
    <t>Stanford FCU Mobile Banking</t>
  </si>
  <si>
    <t>https://www.starfincial.com/</t>
  </si>
  <si>
    <t>STAR Bank Mobile</t>
  </si>
  <si>
    <t>https://sbical.com/</t>
  </si>
  <si>
    <t>SBIC Persol Mobile</t>
  </si>
  <si>
    <t>https://www.usbank.com/index.html</t>
  </si>
  <si>
    <t>https://www.ubs.com/global/en.html</t>
  </si>
  <si>
    <t>UBS Mobile Banking</t>
  </si>
  <si>
    <t>https://www.umb.com/</t>
  </si>
  <si>
    <t>UMB Mobile</t>
  </si>
  <si>
    <t>https://www.ufcu.org/</t>
  </si>
  <si>
    <t>https://www.bankwithunited.com/</t>
  </si>
  <si>
    <t>Bank With United</t>
  </si>
  <si>
    <t>https://www.wellsfargo.com/</t>
  </si>
  <si>
    <t>https://www.westsuburbanbank.com/</t>
  </si>
  <si>
    <t>West Suburban Bank - mBankin</t>
  </si>
  <si>
    <t>https://www.wnbfincial.com/</t>
  </si>
  <si>
    <t>WNB - Mobile Banking</t>
  </si>
  <si>
    <t>https://www.rwbaird.com/</t>
  </si>
  <si>
    <t>Baird Online</t>
  </si>
  <si>
    <t>WM</t>
  </si>
  <si>
    <t>Morgan Stanley Wealth Mgmt</t>
  </si>
  <si>
    <t>https://www.ubs.com/us/en/wealth-magement.html</t>
  </si>
  <si>
    <t>UBS Fincial Services</t>
  </si>
  <si>
    <t>https://www.fidelity.com/</t>
  </si>
  <si>
    <t>https://www.goldmansachs.com/?cid=ps-pd-google-GSBrand-click-128639395-269925535416&amp;mkwid=snCkKjyu8_dc_pcrid_269925535416_pkw_goldman%20sachs_pmt_e_pdv_c_slid__pgrid_5625031435_ptaid_kwd-10236243_&amp;gclid=Cj0KCQjwjo2JBhCRARIsAFG667WFxrKvP4BEXbFCkca2AaK-QpUALSSLIrjSB7JRi4n7FEPMQ7Gt7UUaAotuEALw_wcB</t>
  </si>
  <si>
    <t>https://www.northerntrust.com/united-states/home</t>
  </si>
  <si>
    <t>https://www.bnymellonwealth.com/index.jsp</t>
  </si>
  <si>
    <t>https://www.raymondjames.com/</t>
  </si>
  <si>
    <t>https://online.citi.com/US/JRS/pands/detail.do?ID=CitigoldOverview</t>
  </si>
  <si>
    <t>Citi private Bank In View</t>
  </si>
  <si>
    <t>https://us.rbcwealthmagement.com/thefamilygroup/</t>
  </si>
  <si>
    <t>https://www.bessemertrust.com/</t>
  </si>
  <si>
    <t>https://www.bernstein.com/</t>
  </si>
  <si>
    <t>https://www.firstrepublic.com/private-wealth-magement</t>
  </si>
  <si>
    <t>http://www.pnc.com/wealthmagement</t>
  </si>
  <si>
    <t>PNC Private Bank Investments</t>
  </si>
  <si>
    <t>https://www.usbank.com/wealth-magement.html</t>
  </si>
  <si>
    <t>http://www.rwbaird.com/</t>
  </si>
  <si>
    <t xml:space="preserve">BairdOnline </t>
  </si>
  <si>
    <t>Stifel Wealth Tracker</t>
  </si>
  <si>
    <t xml:space="preserve">SunTrust Mobile </t>
  </si>
  <si>
    <t>https://www.bbh.com/en-us/private-banking/private-wealth-magement</t>
  </si>
  <si>
    <t>GlenmedeConnect</t>
  </si>
  <si>
    <t>Keybank - Online &amp; Mobile Banking</t>
  </si>
  <si>
    <t>https://www.williamblair.com/</t>
  </si>
  <si>
    <t>https://www.scsfincial.com/</t>
  </si>
  <si>
    <t>https://www.blackrock.com/us/individual</t>
  </si>
  <si>
    <t>BlackRock Insights</t>
  </si>
  <si>
    <t>AW</t>
  </si>
  <si>
    <t>https://investor.vanguard.com/home</t>
  </si>
  <si>
    <t>https://www.ssga.com/us/en/individual/etfs</t>
  </si>
  <si>
    <t>https://am.jpmorgan.com/us/e sset-magement/gim/adv/home</t>
  </si>
  <si>
    <t>J.P. Morgan mobile</t>
  </si>
  <si>
    <t>https://www.capitalgroup.com/sg/en/</t>
  </si>
  <si>
    <t>Capital Group | Lumin /         
Capital Group Private Client</t>
  </si>
  <si>
    <t>https://www.bnymellon.com/apac/en/home.jsp</t>
  </si>
  <si>
    <t>https://www.pimco.com/en-us/?gclid=CjwKCAjw0_T4BRBlEiwAwoEiAUpyIprHt5k3-lQF_YDnRE7bAiPVwlYj27ZjACdQWm2CIUdLuF5T6BoC7tYQAvD_BwE&amp;gclsrc=aw.ds&amp;showSplash=1&amp;utm_expid=.PnL1DROcQu-F9kByTmun2Q.0&amp;utm_referrer=https%3A%2F%2Fwww.google.com%2F</t>
  </si>
  <si>
    <t>https://www.prudential.com/persol/prospect?utm_medium=cpc&amp;utm_source=GOOGLE&amp;utm_campaign=CORP_Indiv_MASS_General_ _Brand_MCT_BMM&amp;ds_cid=71700000059153757&amp;utm_content=Branded+-+Prudential&amp;ds_agid=58700005404088671&amp;utm_term=%252Bprudential&amp;ds_kid=43700049173443463&amp;matchtype=b&amp;network=g&amp;adposition=&amp;gclid=CjwKCAjw0_T4BRBlEiwAwoEiAYdkhQ-jAIoDp1u7rKJU0KQGOB40GzQ7zD6BTHF9xFAFSI4wLERZzRoCv5sQAvD_BwE&amp;gclsrc=aw.ds#invest</t>
  </si>
  <si>
    <t>https://www.troweprice.com/corporate/en/home.html</t>
  </si>
  <si>
    <t>T. Rowe Price Persol®/T. Rowe Price Persol® App</t>
  </si>
  <si>
    <t>https://www.franklintempleton.com/</t>
  </si>
  <si>
    <t>Franklin Templeton U.S.</t>
  </si>
  <si>
    <t>https://www.northerntrust.com/united-states/what-we-do/investment-magement</t>
  </si>
  <si>
    <t>Private Passport Mobile</t>
  </si>
  <si>
    <t>https://www.morganstanley.com/im.us.html</t>
  </si>
  <si>
    <t>https://www.invesco.com/us</t>
  </si>
  <si>
    <t>Invesco US</t>
  </si>
  <si>
    <t>https://www.tiaa.org/public/</t>
  </si>
  <si>
    <t>https://www.wellington.com/en/</t>
  </si>
  <si>
    <t>https://www.ameriprise.com/</t>
  </si>
  <si>
    <t>‎Ameriprise Fincial</t>
  </si>
  <si>
    <t>https://www.principal.com/</t>
  </si>
  <si>
    <t>https://www.geodecapital.com/</t>
  </si>
  <si>
    <t>https://amg.com/</t>
  </si>
  <si>
    <t>https://www.nylinvestments.com/investmentsgroup</t>
  </si>
  <si>
    <t>https://www.alliancebernstein.com/</t>
  </si>
  <si>
    <t>‎Bernstein Private Wealth</t>
  </si>
  <si>
    <t>https://www.mfs.com/en-us/individual-investor.html</t>
  </si>
  <si>
    <t>Blackstone Events</t>
  </si>
  <si>
    <t>https://investments.metlife.com/?cid=c0dyq&amp;utm_id=c0dyq&amp;utm_source=bing&amp;utm_medium=cpc&amp;utm_campaign=i_mim-all_1q21_MetLife&amp;utm_content=all_taken%2Bfrom%2Badwords&amp;utm_term=MIM+-+General&amp;promoid=c0dyq&amp;&amp;msclkid=aa0ca3c528c81c542325c2e3b80a4d0e&amp;utm_source=bing&amp;utm_medium=cpc&amp;utm_campaign=MIM_MIM_2q20_MIM_US_Brand%20Search_Exact&amp;utm_term=metlife%20investment%20magement&amp;utm_content=MIM%20-%20General&amp;gclid=aa0ca3c528c81c542325c2e3b80a4d0e&amp;gclsrc=3p.ds</t>
  </si>
  <si>
    <t>MetLife US</t>
  </si>
  <si>
    <t>https://us.dimensiol.com/</t>
  </si>
  <si>
    <t>Dimensiol Events</t>
  </si>
  <si>
    <t>https://www.federatedinvestors.com/</t>
  </si>
  <si>
    <t>https://www.massmutual.com/?cm_mmc=bing-_-brandmm_b-_-ppc-_-200026789-VQ16-c&amp;utm_source=bing&amp;utm_medium=cpc&amp;utm_campaign=MASS_BD_Brand+Only_Search_Branded_Brand+Only_Exact_Web&amp;utm_term=massmutual&amp;utm_content=Position+1+Keywords&amp;device_type=c&amp;gclid=0b0f820b3f851768a7ade32dadfcdffa&amp;gclsrc=3p.ds</t>
  </si>
  <si>
    <t>https://www.edwardjones.com/us-en/?utm_source=bing&amp;utm_medium=cpc&amp;utm_campaign=b_brand_edward_jones_evaluate_exact&amp;utm_term=edward+jones&amp;c3api=bingX1187473041609294X74217112711486&amp;msclkid=53d7a2055a951428c567c323c9fb11e7</t>
  </si>
  <si>
    <t>https://www.nb.com/en/us/wealth-magement</t>
  </si>
  <si>
    <t>Neuberger Berman's Conference</t>
  </si>
  <si>
    <t>https://www.janushenderson.com/en-us/</t>
  </si>
  <si>
    <t>Janus Henderson Direct</t>
  </si>
  <si>
    <t>https://www.rbccm.com/en/home.page?gclid=799e2aee08f8123dc8674bc89f292f69&amp;gclsrc=3p.ds&amp;utm_source=bing&amp;utm_medium=cpc&amp;utm_campaign=B_Branded_RBCCM_Exact&amp;utm_term=rbc%20capital%20markets&amp;utm_content=Branded_RBCCM</t>
  </si>
  <si>
    <t>https://www.barings.com/us/guest</t>
  </si>
  <si>
    <t>https://russellinvestments.com/us/</t>
  </si>
  <si>
    <t>Super Tracker</t>
  </si>
  <si>
    <t>https://www.loomissayles.com/</t>
  </si>
  <si>
    <t>https://www.tcw.com/</t>
  </si>
  <si>
    <t>https://www.lordabbett.com/en.html</t>
  </si>
  <si>
    <t>https://www.putm.com/?mkey=1003201186&amp;msrc=346679486773&amp;gclid=CjwKCAjw0_T4BRBlEiwAwoEiAf64WnFRqOR7vsHv3yOFEzgrYto78XwKA4HLt7ZRhAHvgyoAzK5qohoCFnIQAvD_BwE</t>
  </si>
  <si>
    <t>FundVisualizer - Fund Screener</t>
  </si>
  <si>
    <t>https://corporate.americancentury.com/en.html</t>
  </si>
  <si>
    <t>https://www.fisherinvestments.com/en-us</t>
  </si>
  <si>
    <t>https://corporate.virtus.com/</t>
  </si>
  <si>
    <t>https://www.oaktreecapital.com/</t>
  </si>
  <si>
    <t>https://www.aqr.com/</t>
  </si>
  <si>
    <t>‎AQR Events</t>
  </si>
  <si>
    <t>https://www.bridgewater.com/</t>
  </si>
  <si>
    <t>https://www.thehartford.com/</t>
  </si>
  <si>
    <t>https://www.gam.com/en</t>
  </si>
  <si>
    <t>https://www.stifel.com/</t>
  </si>
  <si>
    <t>Stifel wealth Tracker</t>
  </si>
  <si>
    <t>https://harrisassoc.com/</t>
  </si>
  <si>
    <t>https://www.oppenheimer.com/index.aspx</t>
  </si>
  <si>
    <t>Opco Client Access mobile app</t>
  </si>
  <si>
    <t>https://www.dodgeandcox.com/</t>
  </si>
  <si>
    <t>https://www.waddell.com/</t>
  </si>
  <si>
    <t>https://www.credit-suisse.com/sg/en.html</t>
  </si>
  <si>
    <t xml:space="preserve"> or Credit Suisse Direct</t>
  </si>
  <si>
    <t>https://www.northwesternmutual.com/</t>
  </si>
  <si>
    <t>https://www.lfg.com/public/individual</t>
  </si>
  <si>
    <t>https://www.newyorklife.com/</t>
  </si>
  <si>
    <t>https://www.massmutual.com/</t>
  </si>
  <si>
    <t>https://www.johnhancock.com/index.html</t>
  </si>
  <si>
    <t>Jone Hancock Retirement</t>
  </si>
  <si>
    <t>https://www.statefarm.com/</t>
  </si>
  <si>
    <t>https://www.transamerica.com/individual/</t>
  </si>
  <si>
    <t>Transamerica Retirement App</t>
  </si>
  <si>
    <t>https://www.pacificlife.com/</t>
  </si>
  <si>
    <t>https://www.aig.com/individual</t>
  </si>
  <si>
    <t>AIG RS</t>
  </si>
  <si>
    <t>https://www.guardianlife.com/</t>
  </si>
  <si>
    <t>https://www.axa.com/index2</t>
  </si>
  <si>
    <t>https://www.brighthousefincial.com/</t>
  </si>
  <si>
    <t>https://www.protective.com/</t>
  </si>
  <si>
    <t>http://www.primerica.com/public/</t>
  </si>
  <si>
    <t>https://www.sammonsenterprises.com/</t>
  </si>
  <si>
    <t>https://www.voya.com/</t>
  </si>
  <si>
    <t>https://www.tionwide.com/</t>
  </si>
  <si>
    <t>https://www.globelifeinsurance.com/</t>
  </si>
  <si>
    <t>https://www.pennmutual.com/</t>
  </si>
  <si>
    <t>https://www.securian.com/</t>
  </si>
  <si>
    <t>Securian AppMeet</t>
  </si>
  <si>
    <t>https://www.mutualofomaha.com/life-insurance</t>
  </si>
  <si>
    <t>https://www.westernsouthern.com/</t>
  </si>
  <si>
    <t>Genworth Cost of Care/Genworth Digital Timecard</t>
  </si>
  <si>
    <t>https://www.tiollife.com/</t>
  </si>
  <si>
    <t>https://www.legalandgeneral.com/adviser/</t>
  </si>
  <si>
    <t>https://www.zurich.com/?WT.mc_id=Z_Google_General&amp;utm_source=google&amp;utm_medium=cpc&amp;utm_campaign=Brand_Zurich+_Phrase&amp;utm_content=General&amp;utm_term=zurich+insurance&amp;gclid=CjwKCAjw0_T4BRBlEiwAwoEiASmSZxYk7e3LxKRYlIWsGdotcL9dgQekxrdvTYCDhrR_2i2ZOTd1xhoCYdQQAvD_BwE&amp;gclsrc=aw.ds#data_e=0</t>
  </si>
  <si>
    <t>https://lbl.com/</t>
  </si>
  <si>
    <t>https://www.riversource.com/</t>
  </si>
  <si>
    <t>https://www.usaa.com/inet/wc/insurance-products</t>
  </si>
  <si>
    <t>https://www.ohiotiol.com/sites/public/default/PRODUCTS/Life-insurance</t>
  </si>
  <si>
    <t>https://www.talcottresolution.com/</t>
  </si>
  <si>
    <t>https://www.oneamerica.com/</t>
  </si>
  <si>
    <t>https://www.allianzlife.com/</t>
  </si>
  <si>
    <t>https://www.aflac.com/</t>
  </si>
  <si>
    <t>Allstate Mobile</t>
  </si>
  <si>
    <t>https://www.globalatlantic.com/</t>
  </si>
  <si>
    <t>https://www.scfbins.com/</t>
  </si>
  <si>
    <t>https://www.jackson.com/</t>
  </si>
  <si>
    <t>https://www.greatwest.com/</t>
  </si>
  <si>
    <t>https://cnoinc.com/</t>
  </si>
  <si>
    <t>https://www.americantiol.com/</t>
  </si>
  <si>
    <t>https://www.unum.com/</t>
  </si>
  <si>
    <t>https://www.ameritas.com/life-insurance/</t>
  </si>
  <si>
    <t>https://nsre.com/</t>
  </si>
  <si>
    <t>https://www.symetra.com/</t>
  </si>
  <si>
    <t>https://www.lhlic.com/</t>
  </si>
  <si>
    <t>SecureApp</t>
  </si>
  <si>
    <t>https://www.wiltonre.com/</t>
  </si>
  <si>
    <t>https://www.aaalife.com/</t>
  </si>
  <si>
    <t>https://www.sunlife.com/us</t>
  </si>
  <si>
    <t>https://www.cumutual.com/</t>
  </si>
  <si>
    <t>BenefitsForYou</t>
  </si>
  <si>
    <t>https://www.fglife.com/</t>
  </si>
  <si>
    <t>https://www.kemper.com/wps/portal/Kemper/Home/!ut/p/b1/04_Sj9CPykssy0xPLMnMz0vMAfGjzOLdg5wMLJ0MHQ3cgz1cDDxdzAw9jD0sDQyCTYAKIoEKDHAARwNC-r30ozKTcvXKk3P1DPQszQyNTAyNDcwtDCwNDC1N9MP1o1ANMDDwNzfw9PHzcgs08DcyMDeCKsDjAD-P_NxU_YLciMrggHRFAPqtTsE!/dl4/d5/L2dJQSEvUUt3QS80SmtFL1o2X0dSQjA5QjFBMDAwTzcwSUxOSkZRME8yMDcy/</t>
  </si>
  <si>
    <t>https://www.tiolwesternlife.com/</t>
  </si>
  <si>
    <t>https://www.iowafarmbureau.com/</t>
  </si>
  <si>
    <t>https://www.kclife.com/</t>
  </si>
  <si>
    <t>https://smlny.com/</t>
  </si>
  <si>
    <t>https://www.athene.com/</t>
  </si>
  <si>
    <t>https://www.americo.com/</t>
  </si>
  <si>
    <t>https://ia.ca/individuals</t>
  </si>
  <si>
    <t>iA Mobile</t>
  </si>
  <si>
    <t>SpEst by Assurant/Pocket Geek Mobile</t>
  </si>
  <si>
    <t>https://www.palig.com/</t>
  </si>
  <si>
    <t>https://www.cfglife.com/</t>
  </si>
  <si>
    <t>CFG Fil Expense Calculator</t>
  </si>
  <si>
    <t>https://www.nglic.com/</t>
  </si>
  <si>
    <t>https://www.erieinsurance.com/life-insurance</t>
  </si>
  <si>
    <t>https://www.infarmbureau.org/</t>
  </si>
  <si>
    <t>India Farm Bureau</t>
  </si>
  <si>
    <t>https://www.physiciansmutual.com/cs/home/home.html</t>
  </si>
  <si>
    <t>https://www.cig.com/</t>
  </si>
  <si>
    <t>https://americanfidelity.com/</t>
  </si>
  <si>
    <t>https://www.federatedinsurance.com/home</t>
  </si>
  <si>
    <t>https://www.bostonmutual.com/</t>
  </si>
  <si>
    <t>https://www.farmers.com/</t>
  </si>
  <si>
    <t>Farmers Insurance Inc.</t>
  </si>
  <si>
    <t>https://www.shelterinsurance.com/insurance/lifeinsurance/</t>
  </si>
  <si>
    <t>https://term.fidelitylife.com/general?campaign_source=FLAGOOSEMLP&amp;utm_source=google&amp;utm_medium=paidsearch&amp;utm_campaign=FIDL_Search_US_N_Life+Insurance_General_Branded_Exact&amp;utm_term=fidelity%20life%20insurance&amp;gclid=CjwKCAjwmqKJBhAWEiwAMvGt6AVFNqV3Fnyp5YzzRvWztgeXVeEe_o0__gvYk1nVuLUKQoxCBCKbORoCU30QAvD_BwE&amp;gclsrc=aw.ds</t>
  </si>
  <si>
    <t>https://www.auto-owners.com/</t>
  </si>
  <si>
    <t>https://www.assurity.com/</t>
  </si>
  <si>
    <t>https://www.horacemann.com/</t>
  </si>
  <si>
    <t>https://www.baltlife.com/</t>
  </si>
  <si>
    <t>https://www.amica.com/</t>
  </si>
  <si>
    <t>https://www.prosperitylife.com/</t>
  </si>
  <si>
    <t>https://www.pekininsurance.com/</t>
  </si>
  <si>
    <t>GPS FSA/HAS</t>
  </si>
  <si>
    <t>https://www.uhc.com/</t>
  </si>
  <si>
    <t>https://cvshealth.com/</t>
  </si>
  <si>
    <t>CVS Pharmacy app/CVS specialty/CVS caremark</t>
  </si>
  <si>
    <t>https://www.americanenterprise.com/</t>
  </si>
  <si>
    <t>http://ir.securitytiol.com/</t>
  </si>
  <si>
    <t>https://www.foresters.com/en</t>
  </si>
  <si>
    <t>https://www.ushealthgroup.com/</t>
  </si>
  <si>
    <t>https://www.illinoismutual.com/</t>
  </si>
  <si>
    <t/>
  </si>
  <si>
    <t>Company me</t>
  </si>
  <si>
    <t>Keyword</t>
  </si>
  <si>
    <t>Traffic (Rootdomain, 3-month)</t>
  </si>
  <si>
    <t>Avg Visit Duration ((Rootdomain, 1-month)</t>
  </si>
  <si>
    <t>Page/Visits (Rootdomain, 3-month)</t>
  </si>
  <si>
    <t>Bounce Rate (Rootdomain, 1-month)</t>
  </si>
  <si>
    <t>Traffic from Desktop and Mobile (SUM UP 12-MONTH July2019 - June2020). Rootdomain, Location:  US</t>
  </si>
  <si>
    <t>URL (Column B, Use what bulk alysis gives us)</t>
  </si>
  <si>
    <t>Company me (Bulk Alysis - Annualy Data)</t>
  </si>
  <si>
    <t>Similarweb(Monthy|Root Domain|Desktop</t>
  </si>
  <si>
    <t>Similarweb</t>
  </si>
  <si>
    <t>Semrush (https://www.semrush.com/alytics/traffic/)</t>
  </si>
  <si>
    <t>https://www.semrush.com/batch/</t>
  </si>
  <si>
    <t>https://www.semrush.com/alytics/keywordoverview/</t>
  </si>
  <si>
    <t>page_speed _score</t>
  </si>
  <si>
    <t>trf_direct</t>
  </si>
  <si>
    <t>trf_email</t>
  </si>
  <si>
    <t>trf_referrals</t>
  </si>
  <si>
    <t>trf_social</t>
  </si>
  <si>
    <t>trf_organicsearch</t>
  </si>
  <si>
    <t>trf_paidsearch</t>
  </si>
  <si>
    <t>trf_displayads</t>
  </si>
  <si>
    <t>avg.vstdrtn_direct</t>
  </si>
  <si>
    <t>Direct_seconds</t>
  </si>
  <si>
    <t>avg.vstdrtn_email</t>
  </si>
  <si>
    <t>Email_seconds</t>
  </si>
  <si>
    <t>avg.vstdrtn_referrals</t>
  </si>
  <si>
    <t>Referrals_seconds</t>
  </si>
  <si>
    <t>avg.vstdrtn_social</t>
  </si>
  <si>
    <t>Social_seconds</t>
  </si>
  <si>
    <t>avg.vstdrtn_organic search</t>
  </si>
  <si>
    <t>OrganicSearch_seconds</t>
  </si>
  <si>
    <t>avg.vstdrtn_paidsearch</t>
  </si>
  <si>
    <t>PaidSearch_Seconds</t>
  </si>
  <si>
    <t>avg.displayads</t>
  </si>
  <si>
    <t>DisplayAds_Seconds</t>
  </si>
  <si>
    <t>pv_direct</t>
  </si>
  <si>
    <t>pv_email</t>
  </si>
  <si>
    <t>pv_referrals</t>
  </si>
  <si>
    <t>pv_social</t>
  </si>
  <si>
    <t>pv_organicsearch</t>
  </si>
  <si>
    <t>pv_paidsearch</t>
  </si>
  <si>
    <t>pv_displayads</t>
  </si>
  <si>
    <t>bounce_direct</t>
  </si>
  <si>
    <t>bounce_email</t>
  </si>
  <si>
    <t>bounce_referrals</t>
  </si>
  <si>
    <t>bounce_social</t>
  </si>
  <si>
    <t>bounce_organicsearch</t>
  </si>
  <si>
    <t>bounce_paidsearch</t>
  </si>
  <si>
    <t>bounce_displayads</t>
  </si>
  <si>
    <t>total_visits</t>
  </si>
  <si>
    <t>unique_visitors</t>
  </si>
  <si>
    <t>pages_per_visit/12</t>
  </si>
  <si>
    <t>avg_visit_duration/12</t>
  </si>
  <si>
    <t>bounce_rate/12</t>
  </si>
  <si>
    <t>authority_score</t>
  </si>
  <si>
    <t>keyword_volume</t>
  </si>
  <si>
    <t>keyword_results</t>
  </si>
  <si>
    <t>pages_per_visit</t>
  </si>
  <si>
    <t>avg_visit_duration</t>
  </si>
  <si>
    <t>bounce_rate</t>
  </si>
  <si>
    <t>https://www.bankofamerica.com/</t>
  </si>
  <si>
    <t>https://www.pnc.com/en/persol-banking.html</t>
  </si>
  <si>
    <t>https://www.bbt.com/</t>
  </si>
  <si>
    <t>https://www.regions.com/persol-banking</t>
  </si>
  <si>
    <t>https://www.td.com/us/en/persol-banking/</t>
  </si>
  <si>
    <t>https://www.53.com/content/fifth-third/en.html</t>
  </si>
  <si>
    <t>https://www.key.com/persol/index.jsp</t>
  </si>
  <si>
    <t>https://www.citizensbank.com/HomePage.aspx</t>
  </si>
  <si>
    <t>https://www3.mtb.com/</t>
  </si>
  <si>
    <t>https://www.citi.com/</t>
  </si>
  <si>
    <t>https://www.capitalone.com/</t>
  </si>
  <si>
    <t>https://www.woodforest.com/</t>
  </si>
  <si>
    <t>https://www.scotiabank.com/global/en/global-site.html</t>
  </si>
  <si>
    <t>https://www.bbvausa.com/</t>
  </si>
  <si>
    <t>https://www.santanderbank.com/us/persol</t>
  </si>
  <si>
    <t>https://www.bmoharris.com/main/persol</t>
  </si>
  <si>
    <t>https://www.bankofthewest.com/</t>
  </si>
  <si>
    <t>https://www.comerica.com/</t>
  </si>
  <si>
    <t>https://www.peoples.com/</t>
  </si>
  <si>
    <t>https://www.tcfbank.com/</t>
  </si>
  <si>
    <t>https://www.unionbank.com/</t>
  </si>
  <si>
    <t>https://www.1stnb.com/</t>
  </si>
  <si>
    <t>https://www.umpquabank.com/</t>
  </si>
  <si>
    <t>https://www.fnb-online.com/</t>
  </si>
  <si>
    <t>https://www.arvest.com/</t>
  </si>
  <si>
    <t>https://www.synovus.com/</t>
  </si>
  <si>
    <t>https://www.wafdbank.com/</t>
  </si>
  <si>
    <t>https://www.bancorpsouth.com/</t>
  </si>
  <si>
    <t>https://www.prosperitybankusa.com/Persol</t>
  </si>
  <si>
    <t>https://www.mynycb.com/</t>
  </si>
  <si>
    <t>https://www.valley.com/</t>
  </si>
  <si>
    <t>https://www.associatedbank.com/</t>
  </si>
  <si>
    <t>https://www.iberiabank.com/persol/</t>
  </si>
  <si>
    <t>https://www.bannerbank.com/</t>
  </si>
  <si>
    <t>https://www.trustmarkbenefits.com/</t>
  </si>
  <si>
    <t>https://cb.com/</t>
  </si>
  <si>
    <t>https://www.firsthorizon.com/</t>
  </si>
  <si>
    <t>https://www.hancockwhitney.com/</t>
  </si>
  <si>
    <t>https://www.ibc.com/</t>
  </si>
  <si>
    <t>https://www.commercebank.com/</t>
  </si>
  <si>
    <t>https://www.northwest.bank/</t>
  </si>
  <si>
    <t>https://www.oldtiol.com/</t>
  </si>
  <si>
    <t>https://www.ozk.com/persol/</t>
  </si>
  <si>
    <t>https://public.websteronline.com/</t>
  </si>
  <si>
    <t>https://www.nbtbank.com/persol</t>
  </si>
  <si>
    <t>https://www.greatwesternbank.com/</t>
  </si>
  <si>
    <t>https://www.capitalbank.com/</t>
  </si>
  <si>
    <t>https://www.columbiabank.com/</t>
  </si>
  <si>
    <t>https://www.simmonsbank.com/</t>
  </si>
  <si>
    <t>https://www.trustcobank.com/</t>
  </si>
  <si>
    <t>https://www.investorsbank.com/</t>
  </si>
  <si>
    <t>https://www.my100bank.com/</t>
  </si>
  <si>
    <t>https://www.wesbanco.com/</t>
  </si>
  <si>
    <t>https://www.zionsbank.com/</t>
  </si>
  <si>
    <t>https://www.bokfincial.com/</t>
  </si>
  <si>
    <t>https://www.ucbi.com/</t>
  </si>
  <si>
    <t>https://www.resantbank.com/</t>
  </si>
  <si>
    <t>https://www.frostbank.com/</t>
  </si>
  <si>
    <t>https://www.cbtcares.com/</t>
  </si>
  <si>
    <t>https://www.firstbank.com/</t>
  </si>
  <si>
    <t>https://www.eastwestbank.com/</t>
  </si>
  <si>
    <t>https://www.greatsouthernbank.com/</t>
  </si>
  <si>
    <t>https://southstatebank.com/persol</t>
  </si>
  <si>
    <t>https://www.fultonbank.com/</t>
  </si>
  <si>
    <t>https://parktiolbank.com/</t>
  </si>
  <si>
    <t>https://www.firstmerchants.com/</t>
  </si>
  <si>
    <t>https://www.fcbanking.com/</t>
  </si>
  <si>
    <t>https://www.rabobank.com/en/home/index.html?languageDoesNotExists=zh</t>
  </si>
  <si>
    <t>https://www.bankatfirst.com/persol.html</t>
  </si>
  <si>
    <t>https://www.bankunited.com/</t>
  </si>
  <si>
    <t>https://www.amerisbank.com/</t>
  </si>
  <si>
    <t>https://www.flagstar.com/</t>
  </si>
  <si>
    <t>https://www.fnbo.com/</t>
  </si>
  <si>
    <t>https://www.firstmidwest.com/persol/</t>
  </si>
  <si>
    <t>https://www.easternbank.com/</t>
  </si>
  <si>
    <t>https://www.berkshirebank.com/</t>
  </si>
  <si>
    <t>https://www.calbanktrust.com/</t>
  </si>
  <si>
    <t>https://www.westamerica.com/</t>
  </si>
  <si>
    <t>https://www.bremer.com/</t>
  </si>
  <si>
    <t>https://www.vyfederal.org/</t>
  </si>
  <si>
    <t>https://www.ncsecu.org/home.html</t>
  </si>
  <si>
    <t>https://www.penfed.org/</t>
  </si>
  <si>
    <t>https://www.becu.org/</t>
  </si>
  <si>
    <t>https://www.schoolsfirstfcu.org/gateway/schoolsfirstfcu/home#/</t>
  </si>
  <si>
    <t>https://www.firsttechfed.com/</t>
  </si>
  <si>
    <t>https://www.golden1.com/mage-accounts/online-banking</t>
  </si>
  <si>
    <t>https://www.alliantcreditunion.org/</t>
  </si>
  <si>
    <t>https://www.americafirst.com/</t>
  </si>
  <si>
    <t>https://www.suncoastcreditunion.com/</t>
  </si>
  <si>
    <t>https://www.ssfcu.org/</t>
  </si>
  <si>
    <t>https://www.rbfcu.org/</t>
  </si>
  <si>
    <t>https://www.bethpagefcu.com/</t>
  </si>
  <si>
    <t>https://www.dcu.org/</t>
  </si>
  <si>
    <t>https://www.macu.com/</t>
  </si>
  <si>
    <t>https://vystarcu.org/</t>
  </si>
  <si>
    <t>https://www.starone.org/</t>
  </si>
  <si>
    <t>https://www.sdccu.com/</t>
  </si>
  <si>
    <t>https://www.alaskausa.org/</t>
  </si>
  <si>
    <t>https://www.aacreditunion.org/</t>
  </si>
  <si>
    <t>https://www.teachersfcu.org/</t>
  </si>
  <si>
    <t>https://www.lmcu.org/</t>
  </si>
  <si>
    <t>https://www.esl.org/</t>
  </si>
  <si>
    <t>https://www.ent.com/</t>
  </si>
  <si>
    <t>https://www.logixbanking.com/</t>
  </si>
  <si>
    <t>https://www.psecu.com/</t>
  </si>
  <si>
    <t>https://www.cefcu.com/</t>
  </si>
  <si>
    <t>https://www.onpointcu.com/</t>
  </si>
  <si>
    <t>https://www.deltacommunitycu.com/home.aspx</t>
  </si>
  <si>
    <t>https://www.unfcu.org/home/</t>
  </si>
  <si>
    <t>https://www.greenstate.org/</t>
  </si>
  <si>
    <t>https://www.wingsfincial.com/</t>
  </si>
  <si>
    <t>https://www.pffcu.org/</t>
  </si>
  <si>
    <t>https://www.redfcu.org/</t>
  </si>
  <si>
    <t>https://www.hvcu.org/</t>
  </si>
  <si>
    <t>https://bfsfcu.org/</t>
  </si>
  <si>
    <t>https://www.bellco.org/</t>
  </si>
  <si>
    <t>https://www.ecu.org/</t>
  </si>
  <si>
    <t>https://www.wpcu.coop/en-us</t>
  </si>
  <si>
    <t>https://www.iccu.com/</t>
  </si>
  <si>
    <t>https://www.redwoodcu.org/</t>
  </si>
  <si>
    <t>https://www.desertfincial.com/persol</t>
  </si>
  <si>
    <t>https://www.sccu.com/</t>
  </si>
  <si>
    <t>https://www.dfcufincial.com/</t>
  </si>
  <si>
    <t>https://www.msufcu.org/</t>
  </si>
  <si>
    <t>https://www.kinecta.org/</t>
  </si>
  <si>
    <t>https://members1st.org/</t>
  </si>
  <si>
    <t>https://landmarkcu.com/login/</t>
  </si>
  <si>
    <t>https://www.midflorida.com/</t>
  </si>
  <si>
    <t>https://www.veridiancu.org/</t>
  </si>
  <si>
    <t>https://www.statefarmfcu.com/</t>
  </si>
  <si>
    <t>https://www.visionsfcu.org/</t>
  </si>
  <si>
    <t>https://www.tinkerfcu.org/</t>
  </si>
  <si>
    <t>https://www.bcu.org/</t>
  </si>
  <si>
    <t>https://www.missionfed.com/#gref</t>
  </si>
  <si>
    <t>https://servicecu.org/</t>
  </si>
  <si>
    <t>https://www.citadelbanking.com/</t>
  </si>
  <si>
    <t>https://www.vacu.org/</t>
  </si>
  <si>
    <t>https://www.wescom.org/</t>
  </si>
  <si>
    <t>https://www.summitcreditunion.com/</t>
  </si>
  <si>
    <t>https://www.gesa.com/</t>
  </si>
  <si>
    <t>https://www.tdecu.org/</t>
  </si>
  <si>
    <t>https://www.nwfcu.org/</t>
  </si>
  <si>
    <t>https://www.chevronfcu.org/</t>
  </si>
  <si>
    <t>https://www.affinityfcu.com/</t>
  </si>
  <si>
    <t>https://www.jovia.org/</t>
  </si>
  <si>
    <t>https://www.communityfirstcu.org/</t>
  </si>
  <si>
    <t>https://www.coastal24.com/</t>
  </si>
  <si>
    <t>https://www.traviscu.org/</t>
  </si>
  <si>
    <t>https://www.gecreditunion.org/home/home</t>
  </si>
  <si>
    <t>https://www.tcunet.com/</t>
  </si>
  <si>
    <t>https://wsecu.org/</t>
  </si>
  <si>
    <t>https://www.uwcu.org/</t>
  </si>
  <si>
    <t>https://stcu.org/</t>
  </si>
  <si>
    <t>https://www.vyarmyccu.com/</t>
  </si>
  <si>
    <t>https://www.towerfcu.org/</t>
  </si>
  <si>
    <t>https://www.myeecu.org/home/home</t>
  </si>
  <si>
    <t>https://www.credithuman.com/</t>
  </si>
  <si>
    <t>https://www.ccu.com/</t>
  </si>
  <si>
    <t>https://www.langleyfcu.org/</t>
  </si>
  <si>
    <t>https://www.safcu.com/</t>
  </si>
  <si>
    <t>https://www.safecu.org/persol/online-and-mobile-banking/online-banking</t>
  </si>
  <si>
    <t>https://www.unifyfcu.com/</t>
  </si>
  <si>
    <t>https://www.nymcu.org/</t>
  </si>
  <si>
    <t>https://www.techcu.com/</t>
  </si>
  <si>
    <t>https://www.kfcu.org/</t>
  </si>
  <si>
    <t>https://www.applefcu.org/</t>
  </si>
  <si>
    <t>https://www.apcocu.org/</t>
  </si>
  <si>
    <t>https://www.communityamerica.com/</t>
  </si>
  <si>
    <t>https://www.gecu.com/</t>
  </si>
  <si>
    <t>https://unitedfcu.com/</t>
  </si>
  <si>
    <t>https://www.genisyscu.org/</t>
  </si>
  <si>
    <t>https://www.rcu.org/</t>
  </si>
  <si>
    <t>https://www.premieramerica.com/home</t>
  </si>
  <si>
    <t>https://providentcu.org/</t>
  </si>
  <si>
    <t>https://www.firstcommunity.com/</t>
  </si>
  <si>
    <t>Chubb I Group</t>
  </si>
  <si>
    <t>tionwide Group</t>
  </si>
  <si>
    <t>Fairfax Fincial Group</t>
  </si>
  <si>
    <t>C Ins Cos</t>
  </si>
  <si>
    <t>Cincinti Ins Cos</t>
  </si>
  <si>
    <t>COUNTRY Fincial PC Group</t>
  </si>
  <si>
    <t>Amer tl Prop &amp; Cas Group</t>
  </si>
  <si>
    <t>Utica tl Ins Grou</t>
  </si>
  <si>
    <t>North Caroli Farm Bureau Ins Group</t>
  </si>
  <si>
    <t>Reissance Re US Group</t>
  </si>
  <si>
    <t>Penn tl Ins Cos</t>
  </si>
  <si>
    <t>Western tl Ins Group</t>
  </si>
  <si>
    <t>Enterprise tiol Bank of Sarasota</t>
  </si>
  <si>
    <t>First Federal Savings Bank of India</t>
  </si>
  <si>
    <t>Friedman, Billings, Ramsey &amp; Co. Inc.(was sold to B. Riley Fincial in 2017)</t>
  </si>
  <si>
    <t>6.6*1000</t>
  </si>
  <si>
    <t>Hudson tiol Bank</t>
  </si>
  <si>
    <t>Marine tiol Bank</t>
  </si>
  <si>
    <t>Merchants tiol Bank</t>
  </si>
  <si>
    <t>ntucket Bank</t>
  </si>
  <si>
    <t>tiol Bank of Blacksburg</t>
  </si>
  <si>
    <t>val Air Federal Credit Union</t>
  </si>
  <si>
    <t>Owensboro tiol Bank(Acquired SunTrust Bank in 2019)</t>
  </si>
  <si>
    <t>Patriot tiol Bank</t>
  </si>
  <si>
    <t>63.8*1000</t>
  </si>
  <si>
    <t>Six Rivers tiol Bank(Acquired First tiol Bank of Northern California in 218)</t>
  </si>
  <si>
    <t>Stillwater tiol Bank’s E-Bank</t>
  </si>
  <si>
    <t>Vermont tiol Bank(Acquired United Bank in 2019)</t>
  </si>
  <si>
    <t>Wino tiol and Savings Bank</t>
  </si>
  <si>
    <t>Morgan Stanley Wealth Magement</t>
  </si>
  <si>
    <t>https://privatebank.jpmorgan.com/</t>
  </si>
  <si>
    <t xml:space="preserve">Wells Fargo                           </t>
  </si>
  <si>
    <t xml:space="preserve">UBS Wealth Magement      </t>
  </si>
  <si>
    <t>https://www.schwab.com/</t>
  </si>
  <si>
    <t>https://vanguard.com/</t>
  </si>
  <si>
    <t xml:space="preserve">Fidelity                                   </t>
  </si>
  <si>
    <t xml:space="preserve">Goldman Sachs                     </t>
  </si>
  <si>
    <t xml:space="preserve">Northern Trust                       </t>
  </si>
  <si>
    <t xml:space="preserve">BNY Mellon Wealth Magement     </t>
  </si>
  <si>
    <t>Citi Private Bank/Citi Persol Wealth Magement</t>
  </si>
  <si>
    <t>RBC Wealth Magement/ City tiol Bank</t>
  </si>
  <si>
    <t>Bernstein Private Wealth Magement</t>
  </si>
  <si>
    <t>First Republic Private Wealth Magement</t>
  </si>
  <si>
    <t>U.S. Bank Wealth Magement</t>
  </si>
  <si>
    <t>https://www.lpl.com/</t>
  </si>
  <si>
    <t>https://www.nb.com/pages/public/en-us/wealth-magement.aspx</t>
  </si>
  <si>
    <t>https://www.browdvisory.com/</t>
  </si>
  <si>
    <t>https://www.suntrust.com/wealth-magement</t>
  </si>
  <si>
    <t>SunTrust Private Wealth Magement</t>
  </si>
  <si>
    <t>Brown Brothers Harriman Private Wealth Magement</t>
  </si>
  <si>
    <t>https://private-wealth.us.cibc.com/</t>
  </si>
  <si>
    <t>CIBC Atlantic Trust Private Wealth Magement</t>
  </si>
  <si>
    <t>https://www.glenmede.com/</t>
  </si>
  <si>
    <t>,5000</t>
  </si>
  <si>
    <t>https://wealth.bmoharris.com/</t>
  </si>
  <si>
    <t>https://www.key.com/kpb/index.jsp</t>
  </si>
  <si>
    <t>https://www.capitalgroup.com/pcs/</t>
  </si>
  <si>
    <t>https://www.janney.com/</t>
  </si>
  <si>
    <t>Regions Private Wealth Magement</t>
  </si>
  <si>
    <t>https://www.fiduciarytrust.com/</t>
  </si>
  <si>
    <t>Fiduciary Trust Co. Intertiol</t>
  </si>
  <si>
    <t>SCS Fincial Services</t>
  </si>
  <si>
    <t>https://www.veritablelp.com/</t>
  </si>
  <si>
    <t>https://www.bbrpartners.com/</t>
  </si>
  <si>
    <t xml:space="preserve">Prudential Fincial </t>
  </si>
  <si>
    <t>Morgan Stanley Investment Magement</t>
  </si>
  <si>
    <t>Wellington Magement Company</t>
  </si>
  <si>
    <t xml:space="preserve">Ameriprise Fincial </t>
  </si>
  <si>
    <t>Geode Capital Magement</t>
  </si>
  <si>
    <t>Affiliated Magers Group</t>
  </si>
  <si>
    <t>MetLife Investment Magement</t>
  </si>
  <si>
    <t>Dimensiol Fund Advisors</t>
  </si>
  <si>
    <t>Barings Asset Magement</t>
  </si>
  <si>
    <t>Stifel Fincial Corp</t>
  </si>
  <si>
    <t>Lincoln Fincial</t>
  </si>
  <si>
    <t>Prudential Fincial Inc.</t>
  </si>
  <si>
    <t>https://www.metlife.com/</t>
  </si>
  <si>
    <t>https://www.aigdirect.com/</t>
  </si>
  <si>
    <t>https://www.axa.com/</t>
  </si>
  <si>
    <t>Voya Fincial Inc.</t>
  </si>
  <si>
    <t>https://www.tionwide.com/sem/brand-b-pey.html?utm_medium=cpc&amp;utm_source=google&amp;utm_campaign=ni&amp;utm_content=brand:desktop:google::um::brand-core&amp;utm_term=tionwide&amp;engine=GoogleBrandGeneric&amp;TFN=18888910148&amp;tfn=18888910148&amp;gclid=Cj0KCQiAhMOMBhDhARIsAPVml-H2YLG_vsHJcLsNsejSFQBpsvA42QSD1UQSRxFtMf9zX0aySMjI66saAh37EALw_wcB</t>
  </si>
  <si>
    <t>https://home.globelifeinsurance.com/</t>
  </si>
  <si>
    <t>Globe Life Group</t>
  </si>
  <si>
    <t>Principal Fincial Group Inc.</t>
  </si>
  <si>
    <t>Western &amp; Southern Fincial</t>
  </si>
  <si>
    <t>https://www.usaa.com/</t>
  </si>
  <si>
    <t>https://www.ohiotiol.com</t>
  </si>
  <si>
    <t>Ohio tiol</t>
  </si>
  <si>
    <t xml:space="preserve">ssau Re </t>
  </si>
  <si>
    <t xml:space="preserve">Sun Life Fincial </t>
  </si>
  <si>
    <t>CU Mutual</t>
  </si>
  <si>
    <t>COUNTRY Fincial</t>
  </si>
  <si>
    <t>tiol Western Life Grp Inc.</t>
  </si>
  <si>
    <t>Cincinti Life Insurance Co.</t>
  </si>
  <si>
    <t xml:space="preserve">Athene </t>
  </si>
  <si>
    <t>iA Fincial</t>
  </si>
  <si>
    <t>tiol Guardian Life Insurance Co.</t>
  </si>
  <si>
    <t xml:space="preserve">Auto-Owners Life Insurance Co. </t>
  </si>
  <si>
    <t xml:space="preserve">Horace Mann </t>
  </si>
  <si>
    <t>Security tiol Fincial</t>
  </si>
  <si>
    <t>xf</t>
  </si>
  <si>
    <t>Facebook</t>
  </si>
  <si>
    <t>Instagram</t>
  </si>
  <si>
    <t>Twitter</t>
  </si>
  <si>
    <t>Sentiment</t>
  </si>
  <si>
    <t>Mobile Capabilities</t>
  </si>
  <si>
    <t>Mobile Performance</t>
  </si>
  <si>
    <t>Index</t>
  </si>
  <si>
    <t>FB_Fans</t>
  </si>
  <si>
    <t>FB_Likes</t>
  </si>
  <si>
    <t>FB_Comments</t>
  </si>
  <si>
    <t>FB_Shares</t>
  </si>
  <si>
    <t>FB_Posts</t>
  </si>
  <si>
    <t>FB_Engagement</t>
  </si>
  <si>
    <t>Ins_Fans</t>
  </si>
  <si>
    <t>Ins_Likes</t>
  </si>
  <si>
    <t>Ins_Comment</t>
  </si>
  <si>
    <t>Ins_Posts</t>
  </si>
  <si>
    <t>Ins_Engagement</t>
  </si>
  <si>
    <t>Tw_Fans</t>
  </si>
  <si>
    <t>Tw_Likes</t>
  </si>
  <si>
    <t>Tw_Engagement</t>
  </si>
  <si>
    <t>tweet</t>
  </si>
  <si>
    <t>Youtube_Fans</t>
  </si>
  <si>
    <t>Youtube_Posts</t>
  </si>
  <si>
    <t>Youtube_Likes</t>
  </si>
  <si>
    <t>IOS rating</t>
  </si>
  <si>
    <t>Android rating</t>
  </si>
  <si>
    <t>Android positive sentiment</t>
  </si>
  <si>
    <t>page_speed</t>
  </si>
  <si>
    <t>total_visits/unique_visitors</t>
  </si>
  <si>
    <t>1bounce_rate</t>
  </si>
  <si>
    <t>FAQ</t>
  </si>
  <si>
    <t>Number of social platforms</t>
  </si>
  <si>
    <t>z score no. platforms</t>
  </si>
  <si>
    <t>z score no.tweets</t>
  </si>
  <si>
    <t># of tweets (n/2018)</t>
  </si>
  <si>
    <t>Product info on website &amp; app (1/0)</t>
  </si>
  <si>
    <t>FB Fans</t>
  </si>
  <si>
    <t>Twitter Followers</t>
  </si>
  <si>
    <t>Followers (facebook + twitter)</t>
  </si>
  <si>
    <t>z score followers</t>
  </si>
  <si>
    <t>FB likes</t>
  </si>
  <si>
    <t>Twitter likes</t>
  </si>
  <si>
    <t>likes (facebook + twitter)</t>
  </si>
  <si>
    <t xml:space="preserve">z score likes </t>
  </si>
  <si>
    <t>Google Advertising (1/0)</t>
  </si>
  <si>
    <t>SEO score</t>
  </si>
  <si>
    <t>z score seo</t>
  </si>
  <si>
    <t>mobile friendliness</t>
  </si>
  <si>
    <t>z score mobile friendliness</t>
  </si>
  <si>
    <t>mobile speed</t>
  </si>
  <si>
    <t>z score mobil speed</t>
  </si>
  <si>
    <t>online chat</t>
  </si>
  <si>
    <t>chatbot(0/1)</t>
  </si>
  <si>
    <t>Registration possibility</t>
  </si>
  <si>
    <t>contact form(1/0)</t>
  </si>
  <si>
    <t>binary sum</t>
  </si>
  <si>
    <t>z score binary</t>
  </si>
  <si>
    <t>acquisition score</t>
  </si>
  <si>
    <t>https://www.ubs.com/us/en/wealth-management.html</t>
  </si>
  <si>
    <t>/</t>
  </si>
  <si>
    <t>Raymond James Financial</t>
  </si>
  <si>
    <t>RBC Wealth Management</t>
  </si>
  <si>
    <t>https://www.rbcwealthmanagement.com/us/en/</t>
  </si>
  <si>
    <t>First Republic</t>
  </si>
  <si>
    <t>https://www.firstrepublic.com/</t>
  </si>
  <si>
    <t>PNC Wealth Management</t>
  </si>
  <si>
    <t>https://www.pnc.com/en/personal-banking.html?lnksrc=topnav</t>
  </si>
  <si>
    <t>https://www.usbank.com/wealth-management.html?ecid=PS_23277&amp;ds_k=u.s.+bank+wealth+management&amp;c3apidt=p42599136481&amp;i=1&amp;gclid=EAIaIQobChMI2KvXxK234wIVTL7ACh13MgpEEAAYASAAEgKam_D_BwE&amp;gclsrc=aw.ds</t>
  </si>
  <si>
    <t>Robert W. Baird</t>
  </si>
  <si>
    <t>https://www.nb.com/pages/public/en-us/wealth-management.aspx</t>
  </si>
  <si>
    <t>https://www.brownadvisory.com/</t>
  </si>
  <si>
    <t>https://www.suntrust.com/wealth-management</t>
  </si>
  <si>
    <t>https://www.bbh.com/en-us</t>
  </si>
  <si>
    <t>William Blair &amp; Co.</t>
  </si>
  <si>
    <t>https://www.regions.com/personal-banking</t>
  </si>
  <si>
    <t>SCS Financial</t>
  </si>
  <si>
    <t>https://www.scsfinancial.com/</t>
  </si>
  <si>
    <t>https://www.edwardjones.com/index.html</t>
  </si>
  <si>
    <t>X axis</t>
  </si>
  <si>
    <t>Y axis</t>
  </si>
  <si>
    <t>Final Score</t>
  </si>
  <si>
    <t>Final ranking</t>
  </si>
  <si>
    <t>Performance</t>
  </si>
  <si>
    <t>Capabilities</t>
  </si>
  <si>
    <t>App name</t>
  </si>
  <si>
    <t>Mobile speed</t>
  </si>
  <si>
    <t>Z score</t>
  </si>
  <si>
    <t>Mobile friendliness</t>
  </si>
  <si>
    <t>Avg  Zscore</t>
  </si>
  <si>
    <t>IOS App rating</t>
  </si>
  <si>
    <t>Zscore</t>
  </si>
  <si>
    <t>Android app rating</t>
  </si>
  <si>
    <t xml:space="preserve">average app </t>
  </si>
  <si>
    <t>Average Zscore</t>
  </si>
  <si>
    <t>IOS positive sentiment</t>
  </si>
  <si>
    <t>IOS negative sentiment</t>
  </si>
  <si>
    <t>POS PERCENT</t>
  </si>
  <si>
    <t>IOS  sentiment</t>
  </si>
  <si>
    <t>Android positive Sentiment</t>
  </si>
  <si>
    <t>Android negative Sentiment</t>
  </si>
  <si>
    <t>Android Sentiment</t>
  </si>
  <si>
    <t>AVERAGE SENT</t>
  </si>
  <si>
    <t>Final</t>
  </si>
  <si>
    <t>Web link to app(0/1)</t>
  </si>
  <si>
    <t>On IOS</t>
  </si>
  <si>
    <t>On Android</t>
  </si>
  <si>
    <t>chat bot(0/1)</t>
  </si>
  <si>
    <t>Customized news feed(0/1)</t>
  </si>
  <si>
    <t>Easy access to Mobile transaction(0/1)</t>
  </si>
  <si>
    <t>click to call(0/1)</t>
  </si>
  <si>
    <t>guidance after downloading(0/1)</t>
  </si>
  <si>
    <t>Bio scanning(0/1)</t>
  </si>
  <si>
    <t>Sum</t>
  </si>
  <si>
    <t>Total score</t>
  </si>
  <si>
    <t>Total rank</t>
  </si>
  <si>
    <t>Myaflac</t>
  </si>
  <si>
    <t>https://www.aig.com</t>
  </si>
  <si>
    <t>N/A</t>
  </si>
  <si>
    <t>Travelsmart</t>
  </si>
  <si>
    <t>https://www.americannational.com/wps/portal/an/home</t>
  </si>
  <si>
    <t>https://www.ameritas.com</t>
  </si>
  <si>
    <t>FLX Living Benefits</t>
  </si>
  <si>
    <t>https://us.axa.com/home.html</t>
  </si>
  <si>
    <t>myAXA</t>
  </si>
  <si>
    <t>https://www.brighthousefinancial.com/?cid=paidsearch_google_alwayson_intersect_70146000000c3oSAAS&amp;gclid=EAIaIQobChMIkYmyraG34wIVh56zCh1GbgR1EAAYASAAEgIr4_D_BwE&amp;gclsrc=aw.ds</t>
  </si>
  <si>
    <t>https://www.cnoinc.com/</t>
  </si>
  <si>
    <t>CNO Financial Group Events</t>
  </si>
  <si>
    <t>Genworth Mortgage Insurance</t>
  </si>
  <si>
    <t>NA</t>
  </si>
  <si>
    <t>http://www.greatwest.com/</t>
  </si>
  <si>
    <t>GroupNet Mobile</t>
  </si>
  <si>
    <t>https://www.jackson.com/index.xhtml</t>
  </si>
  <si>
    <t>Jackson®</t>
  </si>
  <si>
    <t>https://www.johnhancock.com/</t>
  </si>
  <si>
    <t>John Huncock</t>
  </si>
  <si>
    <t>MyLifeNow</t>
  </si>
  <si>
    <t>https://www.legalandgeneral.com/</t>
  </si>
  <si>
    <t>na</t>
  </si>
  <si>
    <t>Lincoln Financial Mobile</t>
  </si>
  <si>
    <t>MassMutual insurance</t>
  </si>
  <si>
    <t>Metlife US app</t>
  </si>
  <si>
    <t>https://www.mutualofomaha.com/</t>
  </si>
  <si>
    <t>Quotes for Sales Professionals</t>
  </si>
  <si>
    <t>https://nsre.com</t>
  </si>
  <si>
    <t>https://www.nationallife.com/</t>
  </si>
  <si>
    <t>https://www.nationwide.com/</t>
  </si>
  <si>
    <t>Nationwide Mobile</t>
  </si>
  <si>
    <t>New York life</t>
  </si>
  <si>
    <t>UPoint Mobile HR</t>
  </si>
  <si>
    <t>https://www.ohionational.com/sites/public/</t>
  </si>
  <si>
    <t>Pacific LifeCorp</t>
  </si>
  <si>
    <t>Penn Mutual Events</t>
  </si>
  <si>
    <t>Principal</t>
  </si>
  <si>
    <t>PRINCIPAL</t>
  </si>
  <si>
    <t>https://www.prudential.com/</t>
  </si>
  <si>
    <t>https://www.sfbli.com/</t>
  </si>
  <si>
    <t>https://www.tiaa.org/public</t>
  </si>
  <si>
    <t>https://www.torchmarkcorp.com/</t>
  </si>
  <si>
    <t>https://www.transamerica.com/</t>
  </si>
  <si>
    <t>CLIC Mobile App</t>
  </si>
  <si>
    <t>https://www.zurich.com/</t>
  </si>
  <si>
    <t>https://www.geico.com/web-and-mobile/social-media/</t>
  </si>
  <si>
    <t>Geico</t>
  </si>
  <si>
    <t>GEICO Mobile</t>
  </si>
  <si>
    <t>Mean</t>
  </si>
  <si>
    <t>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</si>
</sst>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"/>
    <numFmt numFmtId="165" formatCode="m\-d"/>
    <numFmt numFmtId="166" formatCode="0.0000"/>
    <numFmt numFmtId="167" formatCode="0.000000"/>
  </numFmts>
  <fonts count="66">
    <font>
      <sz val="10"/>
      <color rgb="FF000000"/>
      <name val="Arial"/>
    </font>
    <font>
      <b/>
      <sz val="10"/>
      <color rgb="FFFFFFFF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0"/>
      <name val="Arial"/>
      <family val="2"/>
    </font>
    <font>
      <sz val="10"/>
      <color rgb="FFCC0000"/>
      <name val="Arial"/>
      <family val="2"/>
    </font>
    <font>
      <u/>
      <sz val="10"/>
      <color rgb="FF000000"/>
      <name val="Arial"/>
      <family val="2"/>
    </font>
    <font>
      <u/>
      <sz val="10"/>
      <color rgb="FF000000"/>
      <name val="Arial"/>
      <family val="2"/>
    </font>
    <font>
      <u/>
      <sz val="10"/>
      <color rgb="FFFF0000"/>
      <name val="Arial"/>
      <family val="2"/>
    </font>
    <font>
      <u/>
      <sz val="10"/>
      <color rgb="FF000000"/>
      <name val="Arial"/>
      <family val="2"/>
    </font>
    <font>
      <u/>
      <sz val="10"/>
      <color rgb="FF000000"/>
      <name val="Arial"/>
      <family val="2"/>
    </font>
    <font>
      <u/>
      <sz val="10"/>
      <color rgb="FF000000"/>
      <name val="Arial"/>
      <family val="2"/>
    </font>
    <font>
      <u/>
      <sz val="10"/>
      <color rgb="FF000000"/>
      <name val="Arial"/>
      <family val="2"/>
    </font>
    <font>
      <sz val="11"/>
      <color rgb="FF000000"/>
      <name val="Inconsolata"/>
    </font>
    <font>
      <sz val="10"/>
      <color rgb="FFFF0000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sz val="10"/>
      <color rgb="FFC00000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66CC"/>
      <name val="Arial"/>
      <family val="2"/>
    </font>
    <font>
      <u/>
      <sz val="10"/>
      <color rgb="FF000000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theme="10"/>
      <name val="Arial"/>
      <family val="2"/>
    </font>
    <font>
      <u/>
      <sz val="10"/>
      <color rgb="FF0000FF"/>
      <name val="Arial"/>
      <family val="2"/>
    </font>
    <font>
      <u/>
      <sz val="10"/>
      <color rgb="FF0066CC"/>
      <name val="Arial"/>
      <family val="2"/>
    </font>
    <font>
      <u/>
      <sz val="10"/>
      <color rgb="FF0066CC"/>
      <name val="Arial"/>
      <family val="2"/>
    </font>
    <font>
      <u/>
      <sz val="10"/>
      <color rgb="FF0066CC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theme="10"/>
      <name val="Arial"/>
      <family val="2"/>
    </font>
    <font>
      <b/>
      <sz val="12"/>
      <color rgb="FFFFFFFF"/>
      <name val="Arial"/>
      <family val="2"/>
    </font>
    <font>
      <b/>
      <u/>
      <sz val="12"/>
      <color rgb="FFFFFFFF"/>
      <name val="Arial"/>
      <family val="2"/>
    </font>
    <font>
      <b/>
      <u/>
      <sz val="12"/>
      <color rgb="FF1155CC"/>
      <name val="Arial"/>
      <family val="2"/>
    </font>
    <font>
      <b/>
      <sz val="12"/>
      <color rgb="FF000000"/>
      <name val="Arial"/>
      <family val="2"/>
    </font>
    <font>
      <u/>
      <sz val="10"/>
      <color rgb="FF1155CC"/>
      <name val="Arial"/>
      <family val="2"/>
    </font>
    <font>
      <u/>
      <sz val="10"/>
      <color rgb="FF000000"/>
      <name val="Arial"/>
      <family val="2"/>
    </font>
    <font>
      <u/>
      <sz val="10"/>
      <color rgb="FF000000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theme="10"/>
      <name val="Arial"/>
      <family val="2"/>
    </font>
    <font>
      <u/>
      <sz val="10"/>
      <color theme="10"/>
      <name val="Arial"/>
      <family val="2"/>
    </font>
    <font>
      <u/>
      <sz val="10"/>
      <color theme="10"/>
      <name val="Arial"/>
      <family val="2"/>
    </font>
    <font>
      <u/>
      <sz val="10"/>
      <color rgb="FF0066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660099"/>
      <name val="Roboto"/>
    </font>
    <font>
      <sz val="10"/>
      <color rgb="FF660099"/>
      <name val="Roboto"/>
    </font>
    <font>
      <b/>
      <sz val="10"/>
      <color rgb="FFFF0000"/>
      <name val="Arial"/>
      <family val="2"/>
    </font>
    <font>
      <sz val="11"/>
      <color theme="1"/>
      <name val="Arial"/>
      <family val="2"/>
    </font>
    <font>
      <sz val="10"/>
      <name val="Arial"/>
      <family val="2"/>
    </font>
    <font>
      <sz val="11"/>
      <color rgb="FF000000"/>
      <name val="Arial"/>
      <family val="2"/>
    </font>
    <font>
      <strike/>
      <sz val="11"/>
      <color rgb="FF000000"/>
      <name val="Arial"/>
      <family val="2"/>
    </font>
    <font>
      <u/>
      <sz val="10"/>
      <color rgb="FF1155CC"/>
      <name val="Arial"/>
      <family val="2"/>
    </font>
    <font>
      <strike/>
      <sz val="10"/>
      <color theme="1"/>
      <name val="Arial"/>
      <family val="2"/>
    </font>
    <font>
      <sz val="11"/>
      <color theme="1"/>
      <name val="Roboto"/>
    </font>
    <font>
      <sz val="11"/>
      <color theme="1"/>
      <name val="-apple-system"/>
    </font>
    <font>
      <sz val="11"/>
      <color theme="1"/>
      <name val="Play"/>
    </font>
    <font>
      <sz val="12"/>
      <color rgb="FF222222"/>
      <name val="Lato"/>
    </font>
  </fonts>
  <fills count="49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1155CC"/>
        <bgColor rgb="FF1155CC"/>
      </patternFill>
    </fill>
    <fill>
      <patternFill patternType="solid">
        <fgColor rgb="FF9900FF"/>
        <bgColor rgb="FF9900FF"/>
      </patternFill>
    </fill>
    <fill>
      <patternFill patternType="solid">
        <fgColor rgb="FF6FA8DC"/>
        <bgColor rgb="FF6FA8DC"/>
      </patternFill>
    </fill>
    <fill>
      <patternFill patternType="solid">
        <fgColor rgb="FFFF0000"/>
        <bgColor rgb="FFFF0000"/>
      </patternFill>
    </fill>
    <fill>
      <patternFill patternType="solid">
        <fgColor rgb="FFFF00FF"/>
        <bgColor rgb="FFFF00FF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FFC499"/>
        <bgColor rgb="FFFFC499"/>
      </patternFill>
    </fill>
    <fill>
      <patternFill patternType="solid">
        <fgColor rgb="FFF6B3AE"/>
        <bgColor rgb="FFF6B3AE"/>
      </patternFill>
    </fill>
    <fill>
      <patternFill patternType="solid">
        <fgColor rgb="FFFFC000"/>
        <bgColor rgb="FFFFC000"/>
      </patternFill>
    </fill>
    <fill>
      <patternFill patternType="solid">
        <fgColor rgb="FFD2F1DA"/>
        <bgColor rgb="FFD2F1DA"/>
      </patternFill>
    </fill>
    <fill>
      <patternFill patternType="solid">
        <fgColor rgb="FFD1F1DA"/>
        <bgColor rgb="FFD1F1DA"/>
      </patternFill>
    </fill>
    <fill>
      <patternFill patternType="solid">
        <fgColor rgb="FFB3CEFA"/>
        <bgColor rgb="FFB3CEFA"/>
      </patternFill>
    </fill>
    <fill>
      <patternFill patternType="solid">
        <fgColor rgb="FFB3CEFB"/>
        <bgColor rgb="FFB3CEFB"/>
      </patternFill>
    </fill>
    <fill>
      <patternFill patternType="solid">
        <fgColor rgb="FFFEF1CC"/>
        <bgColor rgb="FFFEF1CC"/>
      </patternFill>
    </fill>
    <fill>
      <patternFill patternType="solid">
        <fgColor rgb="FFFFFF00"/>
        <bgColor rgb="FFFFFF00"/>
      </patternFill>
    </fill>
    <fill>
      <patternFill patternType="solid">
        <fgColor rgb="FFFEE1CC"/>
        <bgColor rgb="FFFEE1CC"/>
      </patternFill>
    </fill>
    <fill>
      <patternFill patternType="solid">
        <fgColor rgb="FFA6E3B6"/>
        <bgColor rgb="FFA6E3B6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B4A7D6"/>
        <bgColor rgb="FFB4A7D6"/>
      </patternFill>
    </fill>
    <fill>
      <patternFill patternType="solid">
        <fgColor rgb="FFD5A6BD"/>
        <bgColor rgb="FFD5A6BD"/>
      </patternFill>
    </fill>
    <fill>
      <patternFill patternType="solid">
        <fgColor rgb="FFD9F1F3"/>
        <bgColor rgb="FFD9F1F3"/>
      </patternFill>
    </fill>
    <fill>
      <patternFill patternType="solid">
        <fgColor rgb="FFFFF2CC"/>
        <bgColor rgb="FFFFF2CC"/>
      </patternFill>
    </fill>
    <fill>
      <patternFill patternType="solid">
        <fgColor rgb="FFA5A5A5"/>
        <bgColor rgb="FFA5A5A5"/>
      </patternFill>
    </fill>
    <fill>
      <patternFill patternType="solid">
        <fgColor rgb="FFDD7E6B"/>
        <bgColor rgb="FFDD7E6B"/>
      </patternFill>
    </fill>
    <fill>
      <patternFill patternType="solid">
        <fgColor rgb="FF6AA84F"/>
        <bgColor rgb="FF6AA84F"/>
      </patternFill>
    </fill>
    <fill>
      <patternFill patternType="solid">
        <fgColor rgb="FFE69138"/>
        <bgColor rgb="FFE69138"/>
      </patternFill>
    </fill>
    <fill>
      <patternFill patternType="solid">
        <fgColor rgb="FFE06666"/>
        <bgColor rgb="FFE06666"/>
      </patternFill>
    </fill>
    <fill>
      <patternFill patternType="solid">
        <fgColor rgb="FFF1C232"/>
        <bgColor rgb="FFF1C232"/>
      </patternFill>
    </fill>
    <fill>
      <patternFill patternType="solid">
        <fgColor rgb="FFD9D9D9"/>
        <bgColor rgb="FFD9D9D9"/>
      </patternFill>
    </fill>
    <fill>
      <patternFill patternType="solid">
        <fgColor rgb="FF9FC5E8"/>
        <bgColor rgb="FF9FC5E8"/>
      </patternFill>
    </fill>
    <fill>
      <patternFill patternType="solid">
        <fgColor rgb="FFFFE1CC"/>
        <bgColor rgb="FFFFE1CC"/>
      </patternFill>
    </fill>
    <fill>
      <patternFill patternType="solid">
        <fgColor rgb="FFDAF1F3"/>
        <bgColor rgb="FFDAF1F3"/>
      </patternFill>
    </fill>
    <fill>
      <patternFill patternType="solid">
        <fgColor rgb="FFF7B4AE"/>
        <bgColor rgb="FFF7B4AE"/>
      </patternFill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E6B8AF"/>
        <bgColor rgb="FFE6B8AF"/>
      </patternFill>
    </fill>
    <fill>
      <patternFill patternType="solid">
        <fgColor rgb="FFF8F6F2"/>
        <bgColor rgb="FFF8F6F2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  <fill>
      <patternFill patternType="solid">
        <fgColor rgb="FFEA9999"/>
        <bgColor rgb="FFEA9999"/>
      </patternFill>
    </fill>
    <fill>
      <patternFill patternType="solid">
        <fgColor rgb="FF980000"/>
        <bgColor rgb="FF980000"/>
      </patternFill>
    </fill>
    <fill>
      <patternFill patternType="solid">
        <fgColor rgb="FFB7E1CD"/>
        <bgColor rgb="FFB7E1CD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77">
    <xf numFmtId="0" fontId="0" fillId="0" borderId="0" xfId="0" applyFont="1" applyAlignment="1"/>
    <xf numFmtId="1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/>
    <xf numFmtId="0" fontId="1" fillId="2" borderId="1" xfId="0" applyFont="1" applyFill="1" applyBorder="1"/>
    <xf numFmtId="0" fontId="1" fillId="3" borderId="1" xfId="0" applyFont="1" applyFill="1" applyBorder="1"/>
    <xf numFmtId="164" fontId="1" fillId="3" borderId="1" xfId="0" applyNumberFormat="1" applyFont="1" applyFill="1" applyBorder="1"/>
    <xf numFmtId="0" fontId="1" fillId="4" borderId="1" xfId="0" applyFont="1" applyFill="1" applyBorder="1"/>
    <xf numFmtId="164" fontId="1" fillId="4" borderId="1" xfId="0" applyNumberFormat="1" applyFont="1" applyFill="1" applyBorder="1"/>
    <xf numFmtId="0" fontId="1" fillId="5" borderId="1" xfId="0" applyFont="1" applyFill="1" applyBorder="1"/>
    <xf numFmtId="164" fontId="1" fillId="5" borderId="1" xfId="0" applyNumberFormat="1" applyFont="1" applyFill="1" applyBorder="1"/>
    <xf numFmtId="0" fontId="1" fillId="6" borderId="1" xfId="0" applyFont="1" applyFill="1" applyBorder="1"/>
    <xf numFmtId="164" fontId="1" fillId="6" borderId="1" xfId="0" applyNumberFormat="1" applyFont="1" applyFill="1" applyBorder="1"/>
    <xf numFmtId="0" fontId="1" fillId="7" borderId="1" xfId="0" applyFont="1" applyFill="1" applyBorder="1"/>
    <xf numFmtId="0" fontId="2" fillId="8" borderId="1" xfId="0" applyFont="1" applyFill="1" applyBorder="1"/>
    <xf numFmtId="0" fontId="3" fillId="8" borderId="1" xfId="0" applyFont="1" applyFill="1" applyBorder="1"/>
    <xf numFmtId="0" fontId="2" fillId="9" borderId="1" xfId="0" applyFont="1" applyFill="1" applyBorder="1"/>
    <xf numFmtId="0" fontId="0" fillId="0" borderId="0" xfId="0" applyFont="1"/>
    <xf numFmtId="0" fontId="2" fillId="0" borderId="0" xfId="0" applyFont="1"/>
    <xf numFmtId="0" fontId="4" fillId="5" borderId="1" xfId="0" applyFont="1" applyFill="1" applyBorder="1"/>
    <xf numFmtId="1" fontId="3" fillId="10" borderId="1" xfId="0" applyNumberFormat="1" applyFont="1" applyFill="1" applyBorder="1" applyAlignment="1">
      <alignment horizontal="center"/>
    </xf>
    <xf numFmtId="0" fontId="3" fillId="10" borderId="1" xfId="0" applyFont="1" applyFill="1" applyBorder="1"/>
    <xf numFmtId="164" fontId="3" fillId="10" borderId="1" xfId="0" applyNumberFormat="1" applyFont="1" applyFill="1" applyBorder="1"/>
    <xf numFmtId="3" fontId="3" fillId="10" borderId="1" xfId="0" applyNumberFormat="1" applyFont="1" applyFill="1" applyBorder="1"/>
    <xf numFmtId="3" fontId="0" fillId="10" borderId="1" xfId="0" applyNumberFormat="1" applyFont="1" applyFill="1" applyBorder="1" applyAlignment="1">
      <alignment horizontal="right"/>
    </xf>
    <xf numFmtId="10" fontId="3" fillId="10" borderId="1" xfId="0" applyNumberFormat="1" applyFont="1" applyFill="1" applyBorder="1"/>
    <xf numFmtId="0" fontId="3" fillId="11" borderId="1" xfId="0" applyFont="1" applyFill="1" applyBorder="1"/>
    <xf numFmtId="164" fontId="3" fillId="11" borderId="1" xfId="0" applyNumberFormat="1" applyFont="1" applyFill="1" applyBorder="1"/>
    <xf numFmtId="0" fontId="3" fillId="12" borderId="1" xfId="0" applyFont="1" applyFill="1" applyBorder="1"/>
    <xf numFmtId="0" fontId="3" fillId="10" borderId="1" xfId="0" applyFont="1" applyFill="1" applyBorder="1" applyAlignment="1">
      <alignment wrapText="1"/>
    </xf>
    <xf numFmtId="0" fontId="0" fillId="10" borderId="1" xfId="0" applyFont="1" applyFill="1" applyBorder="1"/>
    <xf numFmtId="3" fontId="2" fillId="10" borderId="2" xfId="0" applyNumberFormat="1" applyFont="1" applyFill="1" applyBorder="1"/>
    <xf numFmtId="0" fontId="3" fillId="10" borderId="2" xfId="0" applyFont="1" applyFill="1" applyBorder="1"/>
    <xf numFmtId="3" fontId="3" fillId="10" borderId="2" xfId="0" applyNumberFormat="1" applyFont="1" applyFill="1" applyBorder="1"/>
    <xf numFmtId="0" fontId="2" fillId="10" borderId="1" xfId="0" applyFont="1" applyFill="1" applyBorder="1"/>
    <xf numFmtId="0" fontId="3" fillId="12" borderId="1" xfId="0" applyFont="1" applyFill="1" applyBorder="1" applyAlignment="1">
      <alignment wrapText="1"/>
    </xf>
    <xf numFmtId="0" fontId="3" fillId="10" borderId="3" xfId="0" applyFont="1" applyFill="1" applyBorder="1"/>
    <xf numFmtId="0" fontId="5" fillId="10" borderId="1" xfId="0" applyFont="1" applyFill="1" applyBorder="1"/>
    <xf numFmtId="1" fontId="3" fillId="9" borderId="1" xfId="0" applyNumberFormat="1" applyFont="1" applyFill="1" applyBorder="1" applyAlignment="1">
      <alignment horizontal="center"/>
    </xf>
    <xf numFmtId="0" fontId="6" fillId="0" borderId="0" xfId="0" applyFont="1"/>
    <xf numFmtId="0" fontId="3" fillId="9" borderId="1" xfId="0" applyFont="1" applyFill="1" applyBorder="1"/>
    <xf numFmtId="164" fontId="3" fillId="9" borderId="1" xfId="0" applyNumberFormat="1" applyFont="1" applyFill="1" applyBorder="1"/>
    <xf numFmtId="165" fontId="3" fillId="9" borderId="1" xfId="0" applyNumberFormat="1" applyFont="1" applyFill="1" applyBorder="1"/>
    <xf numFmtId="0" fontId="3" fillId="13" borderId="1" xfId="0" applyFont="1" applyFill="1" applyBorder="1"/>
    <xf numFmtId="164" fontId="3" fillId="13" borderId="1" xfId="0" applyNumberFormat="1" applyFont="1" applyFill="1" applyBorder="1"/>
    <xf numFmtId="10" fontId="3" fillId="9" borderId="1" xfId="0" applyNumberFormat="1" applyFont="1" applyFill="1" applyBorder="1"/>
    <xf numFmtId="0" fontId="0" fillId="9" borderId="1" xfId="0" applyFont="1" applyFill="1" applyBorder="1"/>
    <xf numFmtId="3" fontId="3" fillId="9" borderId="1" xfId="0" applyNumberFormat="1" applyFont="1" applyFill="1" applyBorder="1"/>
    <xf numFmtId="0" fontId="5" fillId="9" borderId="1" xfId="0" applyFont="1" applyFill="1" applyBorder="1"/>
    <xf numFmtId="0" fontId="5" fillId="9" borderId="2" xfId="0" applyFont="1" applyFill="1" applyBorder="1"/>
    <xf numFmtId="0" fontId="3" fillId="9" borderId="2" xfId="0" applyFont="1" applyFill="1" applyBorder="1"/>
    <xf numFmtId="0" fontId="3" fillId="9" borderId="1" xfId="0" applyFont="1" applyFill="1" applyBorder="1" applyAlignment="1">
      <alignment wrapText="1"/>
    </xf>
    <xf numFmtId="0" fontId="5" fillId="9" borderId="3" xfId="0" applyFont="1" applyFill="1" applyBorder="1"/>
    <xf numFmtId="0" fontId="3" fillId="9" borderId="3" xfId="0" applyFont="1" applyFill="1" applyBorder="1"/>
    <xf numFmtId="165" fontId="3" fillId="9" borderId="1" xfId="0" applyNumberFormat="1" applyFont="1" applyFill="1" applyBorder="1" applyAlignment="1">
      <alignment horizontal="left"/>
    </xf>
    <xf numFmtId="1" fontId="3" fillId="14" borderId="1" xfId="0" applyNumberFormat="1" applyFont="1" applyFill="1" applyBorder="1" applyAlignment="1">
      <alignment horizontal="center"/>
    </xf>
    <xf numFmtId="0" fontId="0" fillId="15" borderId="1" xfId="0" applyFont="1" applyFill="1" applyBorder="1" applyAlignment="1">
      <alignment horizontal="left"/>
    </xf>
    <xf numFmtId="0" fontId="0" fillId="15" borderId="1" xfId="0" applyFont="1" applyFill="1" applyBorder="1" applyAlignment="1">
      <alignment horizontal="right"/>
    </xf>
    <xf numFmtId="164" fontId="0" fillId="15" borderId="1" xfId="0" applyNumberFormat="1" applyFont="1" applyFill="1" applyBorder="1" applyAlignment="1">
      <alignment horizontal="right"/>
    </xf>
    <xf numFmtId="0" fontId="0" fillId="14" borderId="1" xfId="0" applyFont="1" applyFill="1" applyBorder="1"/>
    <xf numFmtId="0" fontId="0" fillId="14" borderId="1" xfId="0" applyFont="1" applyFill="1" applyBorder="1" applyAlignment="1">
      <alignment horizontal="right"/>
    </xf>
    <xf numFmtId="0" fontId="0" fillId="15" borderId="1" xfId="0" applyFont="1" applyFill="1" applyBorder="1"/>
    <xf numFmtId="164" fontId="3" fillId="15" borderId="1" xfId="0" applyNumberFormat="1" applyFont="1" applyFill="1" applyBorder="1"/>
    <xf numFmtId="164" fontId="0" fillId="15" borderId="1" xfId="0" applyNumberFormat="1" applyFont="1" applyFill="1" applyBorder="1" applyAlignment="1">
      <alignment horizontal="left"/>
    </xf>
    <xf numFmtId="0" fontId="0" fillId="13" borderId="1" xfId="0" applyFont="1" applyFill="1" applyBorder="1" applyAlignment="1">
      <alignment horizontal="left"/>
    </xf>
    <xf numFmtId="164" fontId="0" fillId="13" borderId="1" xfId="0" applyNumberFormat="1" applyFont="1" applyFill="1" applyBorder="1" applyAlignment="1">
      <alignment horizontal="left"/>
    </xf>
    <xf numFmtId="0" fontId="0" fillId="13" borderId="1" xfId="0" applyFont="1" applyFill="1" applyBorder="1"/>
    <xf numFmtId="164" fontId="0" fillId="13" borderId="1" xfId="0" applyNumberFormat="1" applyFont="1" applyFill="1" applyBorder="1"/>
    <xf numFmtId="164" fontId="0" fillId="15" borderId="1" xfId="0" applyNumberFormat="1" applyFont="1" applyFill="1" applyBorder="1"/>
    <xf numFmtId="0" fontId="7" fillId="15" borderId="1" xfId="0" applyFont="1" applyFill="1" applyBorder="1" applyAlignment="1">
      <alignment horizontal="left"/>
    </xf>
    <xf numFmtId="1" fontId="3" fillId="16" borderId="1" xfId="0" applyNumberFormat="1" applyFont="1" applyFill="1" applyBorder="1" applyAlignment="1">
      <alignment horizontal="center"/>
    </xf>
    <xf numFmtId="0" fontId="0" fillId="17" borderId="1" xfId="0" applyFont="1" applyFill="1" applyBorder="1" applyAlignment="1">
      <alignment horizontal="left"/>
    </xf>
    <xf numFmtId="0" fontId="0" fillId="17" borderId="1" xfId="0" applyFont="1" applyFill="1" applyBorder="1" applyAlignment="1">
      <alignment horizontal="right"/>
    </xf>
    <xf numFmtId="164" fontId="0" fillId="17" borderId="1" xfId="0" applyNumberFormat="1" applyFont="1" applyFill="1" applyBorder="1" applyAlignment="1">
      <alignment horizontal="right"/>
    </xf>
    <xf numFmtId="164" fontId="0" fillId="17" borderId="1" xfId="0" applyNumberFormat="1" applyFont="1" applyFill="1" applyBorder="1" applyAlignment="1">
      <alignment horizontal="left"/>
    </xf>
    <xf numFmtId="0" fontId="0" fillId="16" borderId="1" xfId="0" applyFont="1" applyFill="1" applyBorder="1"/>
    <xf numFmtId="0" fontId="0" fillId="16" borderId="1" xfId="0" applyFont="1" applyFill="1" applyBorder="1" applyAlignment="1">
      <alignment horizontal="right"/>
    </xf>
    <xf numFmtId="0" fontId="0" fillId="17" borderId="1" xfId="0" applyFont="1" applyFill="1" applyBorder="1"/>
    <xf numFmtId="164" fontId="3" fillId="17" borderId="1" xfId="0" applyNumberFormat="1" applyFont="1" applyFill="1" applyBorder="1"/>
    <xf numFmtId="0" fontId="8" fillId="17" borderId="1" xfId="0" applyFont="1" applyFill="1" applyBorder="1" applyAlignment="1">
      <alignment horizontal="left"/>
    </xf>
    <xf numFmtId="164" fontId="3" fillId="17" borderId="1" xfId="0" applyNumberFormat="1" applyFont="1" applyFill="1" applyBorder="1" applyAlignment="1">
      <alignment horizontal="right"/>
    </xf>
    <xf numFmtId="0" fontId="3" fillId="17" borderId="1" xfId="0" applyFont="1" applyFill="1" applyBorder="1" applyAlignment="1">
      <alignment horizontal="left"/>
    </xf>
    <xf numFmtId="1" fontId="0" fillId="16" borderId="1" xfId="0" applyNumberFormat="1" applyFont="1" applyFill="1" applyBorder="1" applyAlignment="1">
      <alignment horizontal="center"/>
    </xf>
    <xf numFmtId="1" fontId="3" fillId="18" borderId="1" xfId="0" applyNumberFormat="1" applyFont="1" applyFill="1" applyBorder="1" applyAlignment="1">
      <alignment horizontal="center"/>
    </xf>
    <xf numFmtId="0" fontId="0" fillId="18" borderId="1" xfId="0" applyFont="1" applyFill="1" applyBorder="1"/>
    <xf numFmtId="1" fontId="0" fillId="18" borderId="1" xfId="0" applyNumberFormat="1" applyFont="1" applyFill="1" applyBorder="1"/>
    <xf numFmtId="164" fontId="0" fillId="18" borderId="1" xfId="0" applyNumberFormat="1" applyFont="1" applyFill="1" applyBorder="1"/>
    <xf numFmtId="164" fontId="3" fillId="18" borderId="1" xfId="0" applyNumberFormat="1" applyFont="1" applyFill="1" applyBorder="1"/>
    <xf numFmtId="0" fontId="0" fillId="19" borderId="1" xfId="0" applyFont="1" applyFill="1" applyBorder="1"/>
    <xf numFmtId="0" fontId="0" fillId="9" borderId="1" xfId="0" applyFont="1" applyFill="1" applyBorder="1" applyAlignment="1">
      <alignment horizontal="center"/>
    </xf>
    <xf numFmtId="164" fontId="0" fillId="9" borderId="1" xfId="0" applyNumberFormat="1" applyFont="1" applyFill="1" applyBorder="1"/>
    <xf numFmtId="0" fontId="9" fillId="9" borderId="1" xfId="0" applyFont="1" applyFill="1" applyBorder="1"/>
    <xf numFmtId="164" fontId="3" fillId="20" borderId="1" xfId="0" applyNumberFormat="1" applyFont="1" applyFill="1" applyBorder="1"/>
    <xf numFmtId="0" fontId="10" fillId="13" borderId="1" xfId="0" applyFont="1" applyFill="1" applyBorder="1"/>
    <xf numFmtId="164" fontId="11" fillId="13" borderId="1" xfId="0" applyNumberFormat="1" applyFont="1" applyFill="1" applyBorder="1"/>
    <xf numFmtId="1" fontId="0" fillId="9" borderId="1" xfId="0" applyNumberFormat="1" applyFont="1" applyFill="1" applyBorder="1" applyAlignment="1">
      <alignment horizontal="center"/>
    </xf>
    <xf numFmtId="0" fontId="0" fillId="9" borderId="1" xfId="0" applyFont="1" applyFill="1" applyBorder="1" applyAlignment="1">
      <alignment horizontal="right"/>
    </xf>
    <xf numFmtId="164" fontId="0" fillId="9" borderId="1" xfId="0" applyNumberFormat="1" applyFont="1" applyFill="1" applyBorder="1" applyAlignment="1">
      <alignment horizontal="right"/>
    </xf>
    <xf numFmtId="0" fontId="0" fillId="13" borderId="1" xfId="0" applyFont="1" applyFill="1" applyBorder="1" applyAlignment="1">
      <alignment horizontal="right"/>
    </xf>
    <xf numFmtId="164" fontId="0" fillId="13" borderId="1" xfId="0" applyNumberFormat="1" applyFont="1" applyFill="1" applyBorder="1" applyAlignment="1">
      <alignment horizontal="right"/>
    </xf>
    <xf numFmtId="10" fontId="0" fillId="9" borderId="1" xfId="0" applyNumberFormat="1" applyFont="1" applyFill="1" applyBorder="1" applyAlignment="1">
      <alignment horizontal="right"/>
    </xf>
    <xf numFmtId="0" fontId="0" fillId="21" borderId="1" xfId="0" applyFont="1" applyFill="1" applyBorder="1"/>
    <xf numFmtId="1" fontId="3" fillId="21" borderId="1" xfId="0" applyNumberFormat="1" applyFont="1" applyFill="1" applyBorder="1" applyAlignment="1">
      <alignment horizontal="center"/>
    </xf>
    <xf numFmtId="164" fontId="0" fillId="21" borderId="1" xfId="0" applyNumberFormat="1" applyFont="1" applyFill="1" applyBorder="1"/>
    <xf numFmtId="164" fontId="3" fillId="21" borderId="1" xfId="0" applyNumberFormat="1" applyFont="1" applyFill="1" applyBorder="1"/>
    <xf numFmtId="0" fontId="3" fillId="14" borderId="1" xfId="0" applyFont="1" applyFill="1" applyBorder="1"/>
    <xf numFmtId="164" fontId="3" fillId="14" borderId="1" xfId="0" applyNumberFormat="1" applyFont="1" applyFill="1" applyBorder="1"/>
    <xf numFmtId="3" fontId="3" fillId="14" borderId="1" xfId="0" applyNumberFormat="1" applyFont="1" applyFill="1" applyBorder="1"/>
    <xf numFmtId="10" fontId="3" fillId="14" borderId="1" xfId="0" applyNumberFormat="1" applyFont="1" applyFill="1" applyBorder="1"/>
    <xf numFmtId="0" fontId="0" fillId="14" borderId="1" xfId="0" applyFont="1" applyFill="1" applyBorder="1" applyAlignment="1">
      <alignment horizontal="left"/>
    </xf>
    <xf numFmtId="164" fontId="0" fillId="14" borderId="1" xfId="0" applyNumberFormat="1" applyFont="1" applyFill="1" applyBorder="1" applyAlignment="1">
      <alignment horizontal="right"/>
    </xf>
    <xf numFmtId="3" fontId="0" fillId="14" borderId="1" xfId="0" applyNumberFormat="1" applyFont="1" applyFill="1" applyBorder="1" applyAlignment="1">
      <alignment horizontal="right"/>
    </xf>
    <xf numFmtId="164" fontId="0" fillId="14" borderId="1" xfId="0" applyNumberFormat="1" applyFont="1" applyFill="1" applyBorder="1"/>
    <xf numFmtId="0" fontId="12" fillId="14" borderId="1" xfId="0" applyFont="1" applyFill="1" applyBorder="1"/>
    <xf numFmtId="1" fontId="0" fillId="14" borderId="1" xfId="0" applyNumberFormat="1" applyFont="1" applyFill="1" applyBorder="1"/>
    <xf numFmtId="3" fontId="2" fillId="14" borderId="2" xfId="0" applyNumberFormat="1" applyFont="1" applyFill="1" applyBorder="1"/>
    <xf numFmtId="0" fontId="3" fillId="14" borderId="2" xfId="0" applyFont="1" applyFill="1" applyBorder="1"/>
    <xf numFmtId="3" fontId="3" fillId="14" borderId="2" xfId="0" applyNumberFormat="1" applyFont="1" applyFill="1" applyBorder="1"/>
    <xf numFmtId="164" fontId="0" fillId="14" borderId="1" xfId="0" applyNumberFormat="1" applyFont="1" applyFill="1" applyBorder="1" applyAlignment="1">
      <alignment horizontal="left"/>
    </xf>
    <xf numFmtId="0" fontId="5" fillId="14" borderId="1" xfId="0" applyFont="1" applyFill="1" applyBorder="1"/>
    <xf numFmtId="0" fontId="2" fillId="14" borderId="1" xfId="0" applyFont="1" applyFill="1" applyBorder="1"/>
    <xf numFmtId="0" fontId="3" fillId="14" borderId="1" xfId="0" applyFont="1" applyFill="1" applyBorder="1" applyAlignment="1">
      <alignment horizontal="right"/>
    </xf>
    <xf numFmtId="164" fontId="3" fillId="14" borderId="1" xfId="0" applyNumberFormat="1" applyFont="1" applyFill="1" applyBorder="1" applyAlignment="1">
      <alignment horizontal="right"/>
    </xf>
    <xf numFmtId="164" fontId="3" fillId="14" borderId="1" xfId="0" applyNumberFormat="1" applyFont="1" applyFill="1" applyBorder="1" applyAlignment="1">
      <alignment horizontal="center"/>
    </xf>
    <xf numFmtId="0" fontId="3" fillId="14" borderId="3" xfId="0" applyFont="1" applyFill="1" applyBorder="1"/>
    <xf numFmtId="1" fontId="3" fillId="0" borderId="0" xfId="0" applyNumberFormat="1" applyFont="1" applyAlignment="1">
      <alignment horizontal="center"/>
    </xf>
    <xf numFmtId="164" fontId="0" fillId="0" borderId="0" xfId="0" applyNumberFormat="1" applyFont="1"/>
    <xf numFmtId="0" fontId="1" fillId="2" borderId="1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right"/>
    </xf>
    <xf numFmtId="0" fontId="1" fillId="22" borderId="1" xfId="0" applyFont="1" applyFill="1" applyBorder="1" applyAlignment="1">
      <alignment horizontal="right"/>
    </xf>
    <xf numFmtId="0" fontId="1" fillId="23" borderId="1" xfId="0" applyFont="1" applyFill="1" applyBorder="1" applyAlignment="1">
      <alignment horizontal="right"/>
    </xf>
    <xf numFmtId="0" fontId="0" fillId="0" borderId="0" xfId="0" applyFont="1" applyAlignment="1">
      <alignment horizontal="right"/>
    </xf>
    <xf numFmtId="0" fontId="0" fillId="24" borderId="1" xfId="0" applyFont="1" applyFill="1" applyBorder="1" applyAlignment="1">
      <alignment horizontal="right"/>
    </xf>
    <xf numFmtId="0" fontId="0" fillId="25" borderId="1" xfId="0" applyFont="1" applyFill="1" applyBorder="1" applyAlignment="1">
      <alignment horizontal="right"/>
    </xf>
    <xf numFmtId="0" fontId="0" fillId="26" borderId="1" xfId="0" applyFont="1" applyFill="1" applyBorder="1" applyAlignment="1">
      <alignment horizontal="right"/>
    </xf>
    <xf numFmtId="1" fontId="3" fillId="20" borderId="1" xfId="0" applyNumberFormat="1" applyFont="1" applyFill="1" applyBorder="1" applyAlignment="1">
      <alignment horizontal="right"/>
    </xf>
    <xf numFmtId="0" fontId="3" fillId="20" borderId="1" xfId="0" applyFont="1" applyFill="1" applyBorder="1" applyAlignment="1">
      <alignment horizontal="right"/>
    </xf>
    <xf numFmtId="0" fontId="0" fillId="20" borderId="1" xfId="0" applyFont="1" applyFill="1" applyBorder="1" applyAlignment="1">
      <alignment horizontal="right"/>
    </xf>
    <xf numFmtId="10" fontId="0" fillId="20" borderId="1" xfId="0" applyNumberFormat="1" applyFont="1" applyFill="1" applyBorder="1" applyAlignment="1">
      <alignment horizontal="right"/>
    </xf>
    <xf numFmtId="21" fontId="0" fillId="20" borderId="1" xfId="0" applyNumberFormat="1" applyFont="1" applyFill="1" applyBorder="1" applyAlignment="1">
      <alignment horizontal="right"/>
    </xf>
    <xf numFmtId="0" fontId="13" fillId="20" borderId="1" xfId="0" applyFont="1" applyFill="1" applyBorder="1" applyAlignment="1">
      <alignment horizontal="right"/>
    </xf>
    <xf numFmtId="0" fontId="14" fillId="20" borderId="1" xfId="0" applyFont="1" applyFill="1" applyBorder="1" applyAlignment="1">
      <alignment horizontal="right"/>
    </xf>
    <xf numFmtId="0" fontId="3" fillId="20" borderId="3" xfId="0" applyFont="1" applyFill="1" applyBorder="1" applyAlignment="1">
      <alignment horizontal="right"/>
    </xf>
    <xf numFmtId="0" fontId="5" fillId="20" borderId="1" xfId="0" applyFont="1" applyFill="1" applyBorder="1" applyAlignment="1">
      <alignment horizontal="right"/>
    </xf>
    <xf numFmtId="3" fontId="0" fillId="20" borderId="1" xfId="0" applyNumberFormat="1" applyFont="1" applyFill="1" applyBorder="1" applyAlignment="1">
      <alignment horizontal="right"/>
    </xf>
    <xf numFmtId="0" fontId="3" fillId="20" borderId="2" xfId="0" applyFont="1" applyFill="1" applyBorder="1" applyAlignment="1">
      <alignment horizontal="right"/>
    </xf>
    <xf numFmtId="46" fontId="0" fillId="20" borderId="1" xfId="0" applyNumberFormat="1" applyFont="1" applyFill="1" applyBorder="1" applyAlignment="1">
      <alignment horizontal="right"/>
    </xf>
    <xf numFmtId="9" fontId="0" fillId="20" borderId="1" xfId="0" applyNumberFormat="1" applyFont="1" applyFill="1" applyBorder="1" applyAlignment="1">
      <alignment horizontal="right"/>
    </xf>
    <xf numFmtId="0" fontId="0" fillId="20" borderId="3" xfId="0" applyFont="1" applyFill="1" applyBorder="1" applyAlignment="1">
      <alignment horizontal="right"/>
    </xf>
    <xf numFmtId="0" fontId="3" fillId="20" borderId="1" xfId="0" applyFont="1" applyFill="1" applyBorder="1" applyAlignment="1">
      <alignment horizontal="right" wrapText="1"/>
    </xf>
    <xf numFmtId="10" fontId="3" fillId="20" borderId="1" xfId="0" applyNumberFormat="1" applyFont="1" applyFill="1" applyBorder="1" applyAlignment="1">
      <alignment horizontal="right"/>
    </xf>
    <xf numFmtId="1" fontId="3" fillId="27" borderId="1" xfId="0" applyNumberFormat="1" applyFont="1" applyFill="1" applyBorder="1" applyAlignment="1">
      <alignment horizontal="right"/>
    </xf>
    <xf numFmtId="0" fontId="3" fillId="27" borderId="1" xfId="0" applyFont="1" applyFill="1" applyBorder="1" applyAlignment="1">
      <alignment horizontal="right"/>
    </xf>
    <xf numFmtId="0" fontId="5" fillId="27" borderId="1" xfId="0" applyFont="1" applyFill="1" applyBorder="1" applyAlignment="1">
      <alignment horizontal="right"/>
    </xf>
    <xf numFmtId="0" fontId="0" fillId="27" borderId="1" xfId="0" applyFont="1" applyFill="1" applyBorder="1" applyAlignment="1">
      <alignment horizontal="right"/>
    </xf>
    <xf numFmtId="0" fontId="13" fillId="27" borderId="1" xfId="0" applyFont="1" applyFill="1" applyBorder="1" applyAlignment="1">
      <alignment horizontal="right"/>
    </xf>
    <xf numFmtId="10" fontId="0" fillId="27" borderId="1" xfId="0" applyNumberFormat="1" applyFont="1" applyFill="1" applyBorder="1" applyAlignment="1">
      <alignment horizontal="right"/>
    </xf>
    <xf numFmtId="3" fontId="0" fillId="27" borderId="1" xfId="0" applyNumberFormat="1" applyFont="1" applyFill="1" applyBorder="1" applyAlignment="1">
      <alignment horizontal="right"/>
    </xf>
    <xf numFmtId="21" fontId="0" fillId="27" borderId="1" xfId="0" applyNumberFormat="1" applyFont="1" applyFill="1" applyBorder="1" applyAlignment="1">
      <alignment horizontal="right"/>
    </xf>
    <xf numFmtId="10" fontId="3" fillId="27" borderId="1" xfId="0" applyNumberFormat="1" applyFont="1" applyFill="1" applyBorder="1" applyAlignment="1">
      <alignment horizontal="right"/>
    </xf>
    <xf numFmtId="0" fontId="5" fillId="27" borderId="3" xfId="0" applyFont="1" applyFill="1" applyBorder="1" applyAlignment="1">
      <alignment horizontal="right"/>
    </xf>
    <xf numFmtId="0" fontId="3" fillId="27" borderId="3" xfId="0" applyFont="1" applyFill="1" applyBorder="1" applyAlignment="1">
      <alignment horizontal="right"/>
    </xf>
    <xf numFmtId="0" fontId="5" fillId="27" borderId="2" xfId="0" applyFont="1" applyFill="1" applyBorder="1" applyAlignment="1">
      <alignment horizontal="right"/>
    </xf>
    <xf numFmtId="0" fontId="3" fillId="27" borderId="2" xfId="0" applyFont="1" applyFill="1" applyBorder="1" applyAlignment="1">
      <alignment horizontal="right"/>
    </xf>
    <xf numFmtId="0" fontId="0" fillId="27" borderId="2" xfId="0" applyFont="1" applyFill="1" applyBorder="1" applyAlignment="1">
      <alignment horizontal="right"/>
    </xf>
    <xf numFmtId="46" fontId="0" fillId="27" borderId="1" xfId="0" applyNumberFormat="1" applyFont="1" applyFill="1" applyBorder="1" applyAlignment="1">
      <alignment horizontal="right"/>
    </xf>
    <xf numFmtId="0" fontId="15" fillId="27" borderId="1" xfId="0" applyFont="1" applyFill="1" applyBorder="1" applyAlignment="1">
      <alignment horizontal="right" wrapText="1"/>
    </xf>
    <xf numFmtId="0" fontId="16" fillId="27" borderId="1" xfId="0" applyFont="1" applyFill="1" applyBorder="1" applyAlignment="1">
      <alignment horizontal="right"/>
    </xf>
    <xf numFmtId="0" fontId="3" fillId="27" borderId="1" xfId="0" applyFont="1" applyFill="1" applyBorder="1" applyAlignment="1">
      <alignment horizontal="right" wrapText="1"/>
    </xf>
    <xf numFmtId="0" fontId="0" fillId="27" borderId="3" xfId="0" applyFont="1" applyFill="1" applyBorder="1" applyAlignment="1">
      <alignment horizontal="right"/>
    </xf>
    <xf numFmtId="1" fontId="0" fillId="15" borderId="1" xfId="0" applyNumberFormat="1" applyFont="1" applyFill="1" applyBorder="1" applyAlignment="1">
      <alignment horizontal="right"/>
    </xf>
    <xf numFmtId="0" fontId="17" fillId="15" borderId="1" xfId="0" applyFont="1" applyFill="1" applyBorder="1" applyAlignment="1">
      <alignment horizontal="right"/>
    </xf>
    <xf numFmtId="0" fontId="3" fillId="15" borderId="1" xfId="0" applyFont="1" applyFill="1" applyBorder="1" applyAlignment="1">
      <alignment horizontal="right"/>
    </xf>
    <xf numFmtId="46" fontId="0" fillId="0" borderId="0" xfId="0" applyNumberFormat="1" applyFont="1" applyAlignment="1">
      <alignment horizontal="right"/>
    </xf>
    <xf numFmtId="3" fontId="0" fillId="0" borderId="0" xfId="0" applyNumberFormat="1" applyFont="1" applyAlignment="1">
      <alignment horizontal="right"/>
    </xf>
    <xf numFmtId="0" fontId="18" fillId="15" borderId="1" xfId="0" applyFont="1" applyFill="1" applyBorder="1" applyAlignment="1">
      <alignment horizontal="right"/>
    </xf>
    <xf numFmtId="0" fontId="18" fillId="0" borderId="0" xfId="0" applyFont="1" applyAlignment="1">
      <alignment horizontal="right"/>
    </xf>
    <xf numFmtId="3" fontId="18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0" fontId="0" fillId="0" borderId="0" xfId="0" applyNumberFormat="1" applyFont="1" applyAlignment="1">
      <alignment horizontal="right"/>
    </xf>
    <xf numFmtId="3" fontId="19" fillId="15" borderId="1" xfId="0" applyNumberFormat="1" applyFont="1" applyFill="1" applyBorder="1" applyAlignment="1">
      <alignment horizontal="right"/>
    </xf>
    <xf numFmtId="4" fontId="18" fillId="15" borderId="1" xfId="0" applyNumberFormat="1" applyFont="1" applyFill="1" applyBorder="1" applyAlignment="1">
      <alignment horizontal="right"/>
    </xf>
    <xf numFmtId="0" fontId="20" fillId="17" borderId="1" xfId="0" applyFont="1" applyFill="1" applyBorder="1" applyAlignment="1">
      <alignment horizontal="right"/>
    </xf>
    <xf numFmtId="0" fontId="18" fillId="17" borderId="1" xfId="0" applyFont="1" applyFill="1" applyBorder="1" applyAlignment="1">
      <alignment horizontal="right"/>
    </xf>
    <xf numFmtId="0" fontId="3" fillId="17" borderId="1" xfId="0" applyFont="1" applyFill="1" applyBorder="1" applyAlignment="1">
      <alignment horizontal="right"/>
    </xf>
    <xf numFmtId="0" fontId="0" fillId="18" borderId="1" xfId="0" applyFont="1" applyFill="1" applyBorder="1" applyAlignment="1">
      <alignment horizontal="right"/>
    </xf>
    <xf numFmtId="0" fontId="21" fillId="28" borderId="1" xfId="0" applyFont="1" applyFill="1" applyBorder="1" applyAlignment="1">
      <alignment horizontal="right"/>
    </xf>
    <xf numFmtId="0" fontId="3" fillId="28" borderId="1" xfId="0" applyFont="1" applyFill="1" applyBorder="1" applyAlignment="1">
      <alignment horizontal="right"/>
    </xf>
    <xf numFmtId="0" fontId="0" fillId="28" borderId="1" xfId="0" applyFont="1" applyFill="1" applyBorder="1" applyAlignment="1">
      <alignment horizontal="right"/>
    </xf>
    <xf numFmtId="0" fontId="0" fillId="29" borderId="1" xfId="0" applyFont="1" applyFill="1" applyBorder="1" applyAlignment="1">
      <alignment horizontal="right"/>
    </xf>
    <xf numFmtId="10" fontId="0" fillId="18" borderId="1" xfId="0" applyNumberFormat="1" applyFont="1" applyFill="1" applyBorder="1" applyAlignment="1">
      <alignment horizontal="right"/>
    </xf>
    <xf numFmtId="0" fontId="22" fillId="28" borderId="1" xfId="0" applyFont="1" applyFill="1" applyBorder="1" applyAlignment="1">
      <alignment horizontal="right"/>
    </xf>
    <xf numFmtId="0" fontId="23" fillId="28" borderId="1" xfId="0" applyFont="1" applyFill="1" applyBorder="1" applyAlignment="1">
      <alignment horizontal="right"/>
    </xf>
    <xf numFmtId="0" fontId="5" fillId="28" borderId="1" xfId="0" applyFont="1" applyFill="1" applyBorder="1" applyAlignment="1">
      <alignment horizontal="right"/>
    </xf>
    <xf numFmtId="0" fontId="0" fillId="12" borderId="1" xfId="0" applyFont="1" applyFill="1" applyBorder="1" applyAlignment="1">
      <alignment horizontal="right"/>
    </xf>
    <xf numFmtId="0" fontId="24" fillId="12" borderId="4" xfId="0" applyFont="1" applyFill="1" applyBorder="1" applyAlignment="1">
      <alignment horizontal="right"/>
    </xf>
    <xf numFmtId="0" fontId="25" fillId="12" borderId="1" xfId="0" applyFont="1" applyFill="1" applyBorder="1" applyAlignment="1">
      <alignment horizontal="right"/>
    </xf>
    <xf numFmtId="0" fontId="3" fillId="12" borderId="1" xfId="0" applyFont="1" applyFill="1" applyBorder="1" applyAlignment="1">
      <alignment horizontal="right"/>
    </xf>
    <xf numFmtId="0" fontId="26" fillId="12" borderId="1" xfId="0" applyFont="1" applyFill="1" applyBorder="1" applyAlignment="1">
      <alignment horizontal="right"/>
    </xf>
    <xf numFmtId="0" fontId="27" fillId="12" borderId="4" xfId="0" applyFont="1" applyFill="1" applyBorder="1" applyAlignment="1">
      <alignment horizontal="right"/>
    </xf>
    <xf numFmtId="0" fontId="5" fillId="12" borderId="1" xfId="0" applyFont="1" applyFill="1" applyBorder="1" applyAlignment="1">
      <alignment horizontal="right"/>
    </xf>
    <xf numFmtId="0" fontId="14" fillId="12" borderId="1" xfId="0" applyFont="1" applyFill="1" applyBorder="1" applyAlignment="1">
      <alignment horizontal="right"/>
    </xf>
    <xf numFmtId="0" fontId="21" fillId="12" borderId="1" xfId="0" applyFont="1" applyFill="1" applyBorder="1" applyAlignment="1">
      <alignment horizontal="right"/>
    </xf>
    <xf numFmtId="10" fontId="0" fillId="12" borderId="1" xfId="0" applyNumberFormat="1" applyFont="1" applyFill="1" applyBorder="1" applyAlignment="1">
      <alignment horizontal="right"/>
    </xf>
    <xf numFmtId="0" fontId="28" fillId="12" borderId="1" xfId="0" applyFont="1" applyFill="1" applyBorder="1" applyAlignment="1">
      <alignment horizontal="right"/>
    </xf>
    <xf numFmtId="0" fontId="29" fillId="12" borderId="1" xfId="0" applyFont="1" applyFill="1" applyBorder="1" applyAlignment="1">
      <alignment horizontal="right"/>
    </xf>
    <xf numFmtId="0" fontId="30" fillId="12" borderId="5" xfId="0" applyFont="1" applyFill="1" applyBorder="1" applyAlignment="1">
      <alignment horizontal="right"/>
    </xf>
    <xf numFmtId="0" fontId="31" fillId="12" borderId="6" xfId="0" applyFont="1" applyFill="1" applyBorder="1" applyAlignment="1">
      <alignment horizontal="right"/>
    </xf>
    <xf numFmtId="0" fontId="32" fillId="12" borderId="1" xfId="0" applyFont="1" applyFill="1" applyBorder="1" applyAlignment="1">
      <alignment horizontal="right"/>
    </xf>
    <xf numFmtId="0" fontId="0" fillId="21" borderId="1" xfId="0" applyFont="1" applyFill="1" applyBorder="1" applyAlignment="1">
      <alignment horizontal="right"/>
    </xf>
    <xf numFmtId="0" fontId="33" fillId="21" borderId="1" xfId="0" applyFont="1" applyFill="1" applyBorder="1" applyAlignment="1">
      <alignment horizontal="right"/>
    </xf>
    <xf numFmtId="0" fontId="3" fillId="21" borderId="1" xfId="0" applyFont="1" applyFill="1" applyBorder="1" applyAlignment="1">
      <alignment horizontal="right"/>
    </xf>
    <xf numFmtId="10" fontId="0" fillId="21" borderId="1" xfId="0" applyNumberFormat="1" applyFont="1" applyFill="1" applyBorder="1" applyAlignment="1">
      <alignment horizontal="right"/>
    </xf>
    <xf numFmtId="0" fontId="34" fillId="21" borderId="1" xfId="0" applyFont="1" applyFill="1" applyBorder="1" applyAlignment="1">
      <alignment horizontal="right"/>
    </xf>
    <xf numFmtId="0" fontId="35" fillId="21" borderId="1" xfId="0" applyFont="1" applyFill="1" applyBorder="1" applyAlignment="1">
      <alignment horizontal="right"/>
    </xf>
    <xf numFmtId="0" fontId="14" fillId="21" borderId="1" xfId="0" applyFont="1" applyFill="1" applyBorder="1" applyAlignment="1">
      <alignment horizontal="right"/>
    </xf>
    <xf numFmtId="0" fontId="3" fillId="21" borderId="1" xfId="0" applyFont="1" applyFill="1" applyBorder="1" applyAlignment="1">
      <alignment horizontal="right" wrapText="1"/>
    </xf>
    <xf numFmtId="0" fontId="5" fillId="21" borderId="1" xfId="0" applyFont="1" applyFill="1" applyBorder="1" applyAlignment="1">
      <alignment horizontal="right"/>
    </xf>
    <xf numFmtId="0" fontId="36" fillId="2" borderId="1" xfId="0" applyFont="1" applyFill="1" applyBorder="1"/>
    <xf numFmtId="0" fontId="36" fillId="3" borderId="1" xfId="0" applyFont="1" applyFill="1" applyBorder="1"/>
    <xf numFmtId="1" fontId="36" fillId="3" borderId="1" xfId="0" applyNumberFormat="1" applyFont="1" applyFill="1" applyBorder="1"/>
    <xf numFmtId="0" fontId="36" fillId="30" borderId="1" xfId="0" applyFont="1" applyFill="1" applyBorder="1"/>
    <xf numFmtId="0" fontId="36" fillId="31" borderId="1" xfId="0" applyFont="1" applyFill="1" applyBorder="1"/>
    <xf numFmtId="166" fontId="36" fillId="32" borderId="1" xfId="0" applyNumberFormat="1" applyFont="1" applyFill="1" applyBorder="1"/>
    <xf numFmtId="0" fontId="36" fillId="33" borderId="1" xfId="0" applyFont="1" applyFill="1" applyBorder="1"/>
    <xf numFmtId="166" fontId="36" fillId="33" borderId="1" xfId="0" applyNumberFormat="1" applyFont="1" applyFill="1" applyBorder="1"/>
    <xf numFmtId="0" fontId="36" fillId="32" borderId="1" xfId="0" applyFont="1" applyFill="1" applyBorder="1"/>
    <xf numFmtId="0" fontId="36" fillId="34" borderId="1" xfId="0" applyFont="1" applyFill="1" applyBorder="1"/>
    <xf numFmtId="0" fontId="36" fillId="35" borderId="1" xfId="0" applyFont="1" applyFill="1" applyBorder="1"/>
    <xf numFmtId="0" fontId="1" fillId="30" borderId="1" xfId="0" applyFont="1" applyFill="1" applyBorder="1"/>
    <xf numFmtId="0" fontId="37" fillId="32" borderId="1" xfId="0" applyFont="1" applyFill="1" applyBorder="1"/>
    <xf numFmtId="0" fontId="38" fillId="34" borderId="1" xfId="0" applyFont="1" applyFill="1" applyBorder="1"/>
    <xf numFmtId="0" fontId="36" fillId="2" borderId="1" xfId="0" applyFont="1" applyFill="1" applyBorder="1" applyAlignment="1"/>
    <xf numFmtId="1" fontId="36" fillId="3" borderId="1" xfId="0" applyNumberFormat="1" applyFont="1" applyFill="1" applyBorder="1" applyAlignment="1">
      <alignment horizontal="left"/>
    </xf>
    <xf numFmtId="0" fontId="36" fillId="36" borderId="1" xfId="0" applyFont="1" applyFill="1" applyBorder="1"/>
    <xf numFmtId="0" fontId="39" fillId="35" borderId="1" xfId="0" applyFont="1" applyFill="1" applyBorder="1"/>
    <xf numFmtId="0" fontId="0" fillId="37" borderId="1" xfId="0" applyFont="1" applyFill="1" applyBorder="1" applyAlignment="1">
      <alignment horizontal="center"/>
    </xf>
    <xf numFmtId="0" fontId="40" fillId="37" borderId="1" xfId="0" applyFont="1" applyFill="1" applyBorder="1" applyAlignment="1">
      <alignment horizontal="center"/>
    </xf>
    <xf numFmtId="0" fontId="3" fillId="0" borderId="0" xfId="0" applyFont="1"/>
    <xf numFmtId="0" fontId="0" fillId="37" borderId="1" xfId="0" applyFont="1" applyFill="1" applyBorder="1" applyAlignment="1">
      <alignment horizontal="left"/>
    </xf>
    <xf numFmtId="1" fontId="0" fillId="37" borderId="1" xfId="0" applyNumberFormat="1" applyFont="1" applyFill="1" applyBorder="1" applyAlignment="1">
      <alignment horizontal="right"/>
    </xf>
    <xf numFmtId="21" fontId="0" fillId="37" borderId="1" xfId="0" applyNumberFormat="1" applyFont="1" applyFill="1" applyBorder="1" applyAlignment="1">
      <alignment horizontal="right"/>
    </xf>
    <xf numFmtId="0" fontId="0" fillId="37" borderId="1" xfId="0" applyFont="1" applyFill="1" applyBorder="1" applyAlignment="1">
      <alignment horizontal="right"/>
    </xf>
    <xf numFmtId="166" fontId="0" fillId="37" borderId="1" xfId="0" applyNumberFormat="1" applyFont="1" applyFill="1" applyBorder="1" applyAlignment="1">
      <alignment horizontal="right"/>
    </xf>
    <xf numFmtId="3" fontId="0" fillId="37" borderId="1" xfId="0" applyNumberFormat="1" applyFont="1" applyFill="1" applyBorder="1" applyAlignment="1">
      <alignment horizontal="right"/>
    </xf>
    <xf numFmtId="20" fontId="0" fillId="37" borderId="1" xfId="0" applyNumberFormat="1" applyFont="1" applyFill="1" applyBorder="1" applyAlignment="1">
      <alignment horizontal="right"/>
    </xf>
    <xf numFmtId="0" fontId="0" fillId="37" borderId="1" xfId="0" applyFont="1" applyFill="1" applyBorder="1"/>
    <xf numFmtId="0" fontId="41" fillId="37" borderId="1" xfId="0" applyFont="1" applyFill="1" applyBorder="1" applyAlignment="1">
      <alignment horizontal="center"/>
    </xf>
    <xf numFmtId="1" fontId="0" fillId="37" borderId="1" xfId="0" applyNumberFormat="1" applyFont="1" applyFill="1" applyBorder="1" applyAlignment="1">
      <alignment horizontal="left"/>
    </xf>
    <xf numFmtId="166" fontId="0" fillId="37" borderId="1" xfId="0" applyNumberFormat="1" applyFont="1" applyFill="1" applyBorder="1" applyAlignment="1">
      <alignment horizontal="left"/>
    </xf>
    <xf numFmtId="166" fontId="0" fillId="37" borderId="1" xfId="0" applyNumberFormat="1" applyFont="1" applyFill="1" applyBorder="1"/>
    <xf numFmtId="21" fontId="5" fillId="37" borderId="1" xfId="0" applyNumberFormat="1" applyFont="1" applyFill="1" applyBorder="1" applyAlignment="1">
      <alignment horizontal="right"/>
    </xf>
    <xf numFmtId="0" fontId="5" fillId="37" borderId="1" xfId="0" applyFont="1" applyFill="1" applyBorder="1" applyAlignment="1">
      <alignment horizontal="left"/>
    </xf>
    <xf numFmtId="0" fontId="5" fillId="37" borderId="1" xfId="0" applyFont="1" applyFill="1" applyBorder="1" applyAlignment="1">
      <alignment horizontal="right"/>
    </xf>
    <xf numFmtId="4" fontId="0" fillId="37" borderId="1" xfId="0" applyNumberFormat="1" applyFont="1" applyFill="1" applyBorder="1" applyAlignment="1">
      <alignment horizontal="right"/>
    </xf>
    <xf numFmtId="0" fontId="0" fillId="38" borderId="1" xfId="0" applyFont="1" applyFill="1" applyBorder="1" applyAlignment="1">
      <alignment horizontal="center"/>
    </xf>
    <xf numFmtId="0" fontId="42" fillId="38" borderId="1" xfId="0" applyFont="1" applyFill="1" applyBorder="1" applyAlignment="1">
      <alignment horizontal="center"/>
    </xf>
    <xf numFmtId="0" fontId="0" fillId="38" borderId="1" xfId="0" applyFont="1" applyFill="1" applyBorder="1" applyAlignment="1">
      <alignment horizontal="left"/>
    </xf>
    <xf numFmtId="1" fontId="0" fillId="38" borderId="1" xfId="0" applyNumberFormat="1" applyFont="1" applyFill="1" applyBorder="1" applyAlignment="1">
      <alignment horizontal="right"/>
    </xf>
    <xf numFmtId="21" fontId="0" fillId="38" borderId="1" xfId="0" applyNumberFormat="1" applyFont="1" applyFill="1" applyBorder="1" applyAlignment="1">
      <alignment horizontal="right"/>
    </xf>
    <xf numFmtId="0" fontId="0" fillId="38" borderId="1" xfId="0" applyFont="1" applyFill="1" applyBorder="1" applyAlignment="1">
      <alignment horizontal="right"/>
    </xf>
    <xf numFmtId="166" fontId="0" fillId="38" borderId="1" xfId="0" applyNumberFormat="1" applyFont="1" applyFill="1" applyBorder="1" applyAlignment="1">
      <alignment horizontal="right"/>
    </xf>
    <xf numFmtId="3" fontId="0" fillId="38" borderId="1" xfId="0" applyNumberFormat="1" applyFont="1" applyFill="1" applyBorder="1" applyAlignment="1">
      <alignment horizontal="right"/>
    </xf>
    <xf numFmtId="20" fontId="0" fillId="38" borderId="1" xfId="0" applyNumberFormat="1" applyFont="1" applyFill="1" applyBorder="1" applyAlignment="1">
      <alignment horizontal="right"/>
    </xf>
    <xf numFmtId="0" fontId="0" fillId="38" borderId="1" xfId="0" applyFont="1" applyFill="1" applyBorder="1"/>
    <xf numFmtId="1" fontId="0" fillId="38" borderId="1" xfId="0" applyNumberFormat="1" applyFont="1" applyFill="1" applyBorder="1" applyAlignment="1">
      <alignment horizontal="left"/>
    </xf>
    <xf numFmtId="0" fontId="43" fillId="38" borderId="1" xfId="0" applyFont="1" applyFill="1" applyBorder="1" applyAlignment="1">
      <alignment horizontal="center"/>
    </xf>
    <xf numFmtId="166" fontId="0" fillId="38" borderId="1" xfId="0" applyNumberFormat="1" applyFont="1" applyFill="1" applyBorder="1" applyAlignment="1">
      <alignment horizontal="left"/>
    </xf>
    <xf numFmtId="21" fontId="5" fillId="38" borderId="1" xfId="0" applyNumberFormat="1" applyFont="1" applyFill="1" applyBorder="1" applyAlignment="1">
      <alignment horizontal="right"/>
    </xf>
    <xf numFmtId="4" fontId="0" fillId="38" borderId="1" xfId="0" applyNumberFormat="1" applyFont="1" applyFill="1" applyBorder="1" applyAlignment="1">
      <alignment horizontal="right"/>
    </xf>
    <xf numFmtId="0" fontId="5" fillId="38" borderId="1" xfId="0" applyFont="1" applyFill="1" applyBorder="1" applyAlignment="1">
      <alignment horizontal="left"/>
    </xf>
    <xf numFmtId="0" fontId="0" fillId="15" borderId="1" xfId="0" applyFont="1" applyFill="1" applyBorder="1" applyAlignment="1">
      <alignment horizontal="center"/>
    </xf>
    <xf numFmtId="0" fontId="44" fillId="15" borderId="1" xfId="0" applyFont="1" applyFill="1" applyBorder="1"/>
    <xf numFmtId="1" fontId="0" fillId="0" borderId="0" xfId="0" applyNumberFormat="1" applyFont="1" applyAlignment="1">
      <alignment horizontal="right"/>
    </xf>
    <xf numFmtId="166" fontId="0" fillId="0" borderId="0" xfId="0" applyNumberFormat="1" applyFont="1" applyAlignment="1">
      <alignment horizontal="right"/>
    </xf>
    <xf numFmtId="21" fontId="0" fillId="0" borderId="0" xfId="0" applyNumberFormat="1" applyFont="1" applyAlignment="1">
      <alignment horizontal="right"/>
    </xf>
    <xf numFmtId="20" fontId="0" fillId="0" borderId="0" xfId="0" applyNumberFormat="1" applyFont="1" applyAlignment="1">
      <alignment horizontal="right"/>
    </xf>
    <xf numFmtId="1" fontId="0" fillId="0" borderId="0" xfId="0" applyNumberFormat="1" applyFont="1"/>
    <xf numFmtId="166" fontId="0" fillId="0" borderId="0" xfId="0" applyNumberFormat="1" applyFont="1"/>
    <xf numFmtId="0" fontId="0" fillId="17" borderId="1" xfId="0" applyFont="1" applyFill="1" applyBorder="1" applyAlignment="1">
      <alignment horizontal="center"/>
    </xf>
    <xf numFmtId="0" fontId="45" fillId="17" borderId="1" xfId="0" applyFont="1" applyFill="1" applyBorder="1"/>
    <xf numFmtId="0" fontId="18" fillId="17" borderId="1" xfId="0" applyFont="1" applyFill="1" applyBorder="1"/>
    <xf numFmtId="1" fontId="18" fillId="0" borderId="0" xfId="0" applyNumberFormat="1" applyFont="1"/>
    <xf numFmtId="0" fontId="18" fillId="0" borderId="0" xfId="0" applyFont="1"/>
    <xf numFmtId="166" fontId="18" fillId="0" borderId="0" xfId="0" applyNumberFormat="1" applyFont="1"/>
    <xf numFmtId="166" fontId="3" fillId="0" borderId="0" xfId="0" applyNumberFormat="1" applyFont="1"/>
    <xf numFmtId="0" fontId="46" fillId="17" borderId="1" xfId="0" applyFont="1" applyFill="1" applyBorder="1"/>
    <xf numFmtId="1" fontId="3" fillId="0" borderId="0" xfId="0" applyNumberFormat="1" applyFont="1" applyAlignment="1">
      <alignment horizontal="right"/>
    </xf>
    <xf numFmtId="1" fontId="3" fillId="0" borderId="0" xfId="0" applyNumberFormat="1" applyFont="1"/>
    <xf numFmtId="21" fontId="3" fillId="0" borderId="0" xfId="0" applyNumberFormat="1" applyFont="1" applyAlignment="1">
      <alignment horizontal="right"/>
    </xf>
    <xf numFmtId="166" fontId="18" fillId="0" borderId="0" xfId="0" applyNumberFormat="1" applyFont="1" applyAlignment="1">
      <alignment horizontal="right"/>
    </xf>
    <xf numFmtId="0" fontId="3" fillId="18" borderId="1" xfId="0" applyFont="1" applyFill="1" applyBorder="1"/>
    <xf numFmtId="21" fontId="0" fillId="0" borderId="0" xfId="0" applyNumberFormat="1" applyFont="1"/>
    <xf numFmtId="0" fontId="47" fillId="28" borderId="1" xfId="0" applyFont="1" applyFill="1" applyBorder="1" applyAlignment="1">
      <alignment horizontal="right"/>
    </xf>
    <xf numFmtId="0" fontId="48" fillId="0" borderId="0" xfId="0" applyFont="1"/>
    <xf numFmtId="0" fontId="49" fillId="12" borderId="4" xfId="0" applyFont="1" applyFill="1" applyBorder="1" applyAlignment="1">
      <alignment horizontal="right"/>
    </xf>
    <xf numFmtId="0" fontId="0" fillId="12" borderId="1" xfId="0" applyFont="1" applyFill="1" applyBorder="1"/>
    <xf numFmtId="0" fontId="0" fillId="39" borderId="1" xfId="0" applyFont="1" applyFill="1" applyBorder="1" applyAlignment="1">
      <alignment horizontal="right"/>
    </xf>
    <xf numFmtId="0" fontId="50" fillId="39" borderId="1" xfId="0" applyFont="1" applyFill="1" applyBorder="1" applyAlignment="1">
      <alignment horizontal="right"/>
    </xf>
    <xf numFmtId="0" fontId="0" fillId="39" borderId="1" xfId="0" applyFont="1" applyFill="1" applyBorder="1"/>
    <xf numFmtId="0" fontId="3" fillId="21" borderId="1" xfId="0" applyFont="1" applyFill="1" applyBorder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1" fontId="0" fillId="0" borderId="0" xfId="0" applyNumberFormat="1" applyFont="1" applyAlignment="1">
      <alignment horizontal="left"/>
    </xf>
    <xf numFmtId="166" fontId="0" fillId="0" borderId="0" xfId="0" applyNumberFormat="1" applyFont="1" applyAlignment="1">
      <alignment horizontal="left"/>
    </xf>
    <xf numFmtId="167" fontId="1" fillId="4" borderId="1" xfId="0" applyNumberFormat="1" applyFont="1" applyFill="1" applyBorder="1"/>
    <xf numFmtId="0" fontId="1" fillId="22" borderId="1" xfId="0" applyFont="1" applyFill="1" applyBorder="1"/>
    <xf numFmtId="0" fontId="1" fillId="23" borderId="1" xfId="0" applyFont="1" applyFill="1" applyBorder="1"/>
    <xf numFmtId="0" fontId="1" fillId="32" borderId="1" xfId="0" applyFont="1" applyFill="1" applyBorder="1"/>
    <xf numFmtId="0" fontId="1" fillId="34" borderId="1" xfId="0" applyFont="1" applyFill="1" applyBorder="1"/>
    <xf numFmtId="0" fontId="1" fillId="33" borderId="1" xfId="0" applyFont="1" applyFill="1" applyBorder="1"/>
    <xf numFmtId="166" fontId="1" fillId="33" borderId="1" xfId="0" applyNumberFormat="1" applyFont="1" applyFill="1" applyBorder="1"/>
    <xf numFmtId="1" fontId="1" fillId="6" borderId="1" xfId="0" applyNumberFormat="1" applyFont="1" applyFill="1" applyBorder="1" applyAlignment="1">
      <alignment horizontal="right"/>
    </xf>
    <xf numFmtId="0" fontId="36" fillId="3" borderId="1" xfId="0" applyFont="1" applyFill="1" applyBorder="1" applyAlignment="1">
      <alignment horizontal="left"/>
    </xf>
    <xf numFmtId="1" fontId="3" fillId="28" borderId="1" xfId="0" applyNumberFormat="1" applyFont="1" applyFill="1" applyBorder="1" applyAlignment="1">
      <alignment horizontal="center" vertical="center"/>
    </xf>
    <xf numFmtId="0" fontId="3" fillId="28" borderId="1" xfId="0" applyFont="1" applyFill="1" applyBorder="1"/>
    <xf numFmtId="3" fontId="3" fillId="28" borderId="1" xfId="0" applyNumberFormat="1" applyFont="1" applyFill="1" applyBorder="1"/>
    <xf numFmtId="164" fontId="3" fillId="28" borderId="1" xfId="0" applyNumberFormat="1" applyFont="1" applyFill="1" applyBorder="1"/>
    <xf numFmtId="167" fontId="3" fillId="28" borderId="1" xfId="0" applyNumberFormat="1" applyFont="1" applyFill="1" applyBorder="1"/>
    <xf numFmtId="21" fontId="3" fillId="28" borderId="1" xfId="0" applyNumberFormat="1" applyFont="1" applyFill="1" applyBorder="1"/>
    <xf numFmtId="4" fontId="3" fillId="28" borderId="1" xfId="0" applyNumberFormat="1" applyFont="1" applyFill="1" applyBorder="1"/>
    <xf numFmtId="166" fontId="3" fillId="28" borderId="1" xfId="0" applyNumberFormat="1" applyFont="1" applyFill="1" applyBorder="1"/>
    <xf numFmtId="3" fontId="3" fillId="0" borderId="0" xfId="0" applyNumberFormat="1" applyFont="1"/>
    <xf numFmtId="3" fontId="3" fillId="28" borderId="3" xfId="0" applyNumberFormat="1" applyFont="1" applyFill="1" applyBorder="1"/>
    <xf numFmtId="0" fontId="5" fillId="28" borderId="1" xfId="0" applyFont="1" applyFill="1" applyBorder="1"/>
    <xf numFmtId="3" fontId="0" fillId="28" borderId="1" xfId="0" applyNumberFormat="1" applyFont="1" applyFill="1" applyBorder="1"/>
    <xf numFmtId="3" fontId="3" fillId="40" borderId="1" xfId="0" applyNumberFormat="1" applyFont="1" applyFill="1" applyBorder="1" applyAlignment="1">
      <alignment horizontal="right"/>
    </xf>
    <xf numFmtId="0" fontId="3" fillId="40" borderId="1" xfId="0" applyFont="1" applyFill="1" applyBorder="1"/>
    <xf numFmtId="0" fontId="3" fillId="40" borderId="1" xfId="0" applyFont="1" applyFill="1" applyBorder="1" applyAlignment="1">
      <alignment horizontal="right"/>
    </xf>
    <xf numFmtId="0" fontId="3" fillId="40" borderId="7" xfId="0" applyFont="1" applyFill="1" applyBorder="1" applyAlignment="1">
      <alignment horizontal="right"/>
    </xf>
    <xf numFmtId="3" fontId="3" fillId="19" borderId="1" xfId="0" applyNumberFormat="1" applyFont="1" applyFill="1" applyBorder="1" applyAlignment="1">
      <alignment horizontal="right"/>
    </xf>
    <xf numFmtId="3" fontId="3" fillId="40" borderId="7" xfId="0" applyNumberFormat="1" applyFont="1" applyFill="1" applyBorder="1" applyAlignment="1">
      <alignment horizontal="right"/>
    </xf>
    <xf numFmtId="0" fontId="3" fillId="9" borderId="1" xfId="0" applyFont="1" applyFill="1" applyBorder="1" applyAlignment="1">
      <alignment horizontal="right"/>
    </xf>
    <xf numFmtId="3" fontId="3" fillId="9" borderId="7" xfId="0" applyNumberFormat="1" applyFont="1" applyFill="1" applyBorder="1" applyAlignment="1">
      <alignment horizontal="right"/>
    </xf>
    <xf numFmtId="0" fontId="3" fillId="9" borderId="7" xfId="0" applyFont="1" applyFill="1" applyBorder="1" applyAlignment="1">
      <alignment horizontal="right"/>
    </xf>
    <xf numFmtId="3" fontId="3" fillId="9" borderId="1" xfId="0" applyNumberFormat="1" applyFont="1" applyFill="1" applyBorder="1" applyAlignment="1">
      <alignment horizontal="right"/>
    </xf>
    <xf numFmtId="3" fontId="3" fillId="10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right"/>
    </xf>
    <xf numFmtId="3" fontId="3" fillId="10" borderId="7" xfId="0" applyNumberFormat="1" applyFont="1" applyFill="1" applyBorder="1" applyAlignment="1">
      <alignment horizontal="right"/>
    </xf>
    <xf numFmtId="0" fontId="3" fillId="10" borderId="7" xfId="0" applyFont="1" applyFill="1" applyBorder="1" applyAlignment="1">
      <alignment horizontal="right"/>
    </xf>
    <xf numFmtId="0" fontId="0" fillId="10" borderId="1" xfId="0" applyFont="1" applyFill="1" applyBorder="1" applyAlignment="1">
      <alignment horizontal="right"/>
    </xf>
    <xf numFmtId="167" fontId="0" fillId="0" borderId="0" xfId="0" applyNumberFormat="1" applyFont="1"/>
    <xf numFmtId="0" fontId="1" fillId="0" borderId="0" xfId="0" applyFont="1"/>
    <xf numFmtId="1" fontId="3" fillId="0" borderId="0" xfId="0" applyNumberFormat="1" applyFont="1" applyAlignment="1">
      <alignment horizontal="center" vertical="center"/>
    </xf>
    <xf numFmtId="10" fontId="3" fillId="0" borderId="0" xfId="0" applyNumberFormat="1" applyFont="1"/>
    <xf numFmtId="0" fontId="3" fillId="0" borderId="0" xfId="0" applyFont="1" applyAlignment="1">
      <alignment horizontal="left"/>
    </xf>
    <xf numFmtId="0" fontId="3" fillId="19" borderId="1" xfId="0" applyFont="1" applyFill="1" applyBorder="1"/>
    <xf numFmtId="0" fontId="3" fillId="41" borderId="1" xfId="0" applyFont="1" applyFill="1" applyBorder="1"/>
    <xf numFmtId="0" fontId="3" fillId="42" borderId="1" xfId="0" applyFont="1" applyFill="1" applyBorder="1"/>
    <xf numFmtId="0" fontId="52" fillId="0" borderId="0" xfId="0" applyFont="1"/>
    <xf numFmtId="0" fontId="3" fillId="43" borderId="1" xfId="0" applyFont="1" applyFill="1" applyBorder="1" applyAlignment="1">
      <alignment horizontal="right"/>
    </xf>
    <xf numFmtId="0" fontId="53" fillId="44" borderId="1" xfId="0" applyFont="1" applyFill="1" applyBorder="1" applyAlignment="1">
      <alignment horizontal="left"/>
    </xf>
    <xf numFmtId="0" fontId="54" fillId="44" borderId="1" xfId="0" applyFont="1" applyFill="1" applyBorder="1" applyAlignment="1">
      <alignment horizontal="left"/>
    </xf>
    <xf numFmtId="0" fontId="55" fillId="0" borderId="0" xfId="0" applyFont="1"/>
    <xf numFmtId="0" fontId="56" fillId="0" borderId="0" xfId="0" applyFont="1"/>
    <xf numFmtId="0" fontId="2" fillId="45" borderId="1" xfId="0" applyFont="1" applyFill="1" applyBorder="1"/>
    <xf numFmtId="0" fontId="58" fillId="0" borderId="0" xfId="0" applyFont="1"/>
    <xf numFmtId="0" fontId="58" fillId="46" borderId="1" xfId="0" applyFont="1" applyFill="1" applyBorder="1"/>
    <xf numFmtId="0" fontId="3" fillId="46" borderId="1" xfId="0" applyFont="1" applyFill="1" applyBorder="1"/>
    <xf numFmtId="0" fontId="59" fillId="0" borderId="0" xfId="0" applyFont="1"/>
    <xf numFmtId="0" fontId="60" fillId="0" borderId="0" xfId="0" applyFont="1"/>
    <xf numFmtId="0" fontId="61" fillId="0" borderId="0" xfId="0" applyFont="1"/>
    <xf numFmtId="0" fontId="3" fillId="47" borderId="1" xfId="0" applyFont="1" applyFill="1" applyBorder="1"/>
    <xf numFmtId="0" fontId="62" fillId="44" borderId="1" xfId="0" applyFont="1" applyFill="1" applyBorder="1" applyAlignment="1">
      <alignment horizontal="left"/>
    </xf>
    <xf numFmtId="0" fontId="63" fillId="0" borderId="0" xfId="0" applyFont="1"/>
    <xf numFmtId="0" fontId="3" fillId="30" borderId="1" xfId="0" applyFont="1" applyFill="1" applyBorder="1"/>
    <xf numFmtId="0" fontId="56" fillId="44" borderId="1" xfId="0" applyFont="1" applyFill="1" applyBorder="1"/>
    <xf numFmtId="0" fontId="64" fillId="44" borderId="1" xfId="0" applyFont="1" applyFill="1" applyBorder="1" applyAlignment="1">
      <alignment horizontal="left"/>
    </xf>
    <xf numFmtId="0" fontId="65" fillId="0" borderId="0" xfId="0" applyFont="1"/>
    <xf numFmtId="0" fontId="3" fillId="48" borderId="1" xfId="0" applyFont="1" applyFill="1" applyBorder="1" applyAlignment="1">
      <alignment horizontal="right"/>
    </xf>
    <xf numFmtId="0" fontId="1" fillId="23" borderId="1" xfId="0" applyNumberFormat="1" applyFont="1" applyFill="1" applyBorder="1"/>
    <xf numFmtId="0" fontId="0" fillId="0" borderId="0" xfId="0" applyNumberFormat="1" applyFont="1"/>
    <xf numFmtId="0" fontId="0" fillId="0" borderId="0" xfId="0" applyNumberFormat="1" applyFont="1" applyAlignment="1"/>
    <xf numFmtId="0" fontId="2" fillId="28" borderId="8" xfId="0" applyFont="1" applyFill="1" applyBorder="1"/>
    <xf numFmtId="0" fontId="57" fillId="0" borderId="9" xfId="0" applyFont="1" applyBorder="1"/>
    <xf numFmtId="0" fontId="57" fillId="0" borderId="10" xfId="0" applyFont="1" applyBorder="1"/>
    <xf numFmtId="0" fontId="2" fillId="45" borderId="8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acqu/Downloads/Intern/2021%20Raw%20Company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viousSheet"/>
      <sheetName val="Social (2)"/>
      <sheetName val="Mobile"/>
      <sheetName val="Sheet3"/>
      <sheetName val="Sheet1"/>
      <sheetName val="WebExperience"/>
      <sheetName val="Sheet2"/>
      <sheetName val="CX"/>
      <sheetName val="CX_BANK"/>
      <sheetName val="TRASH"/>
      <sheetName val="Copy of Copy of 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iadb.org/" TargetMode="External"/><Relationship Id="rId1" Type="http://schemas.openxmlformats.org/officeDocument/2006/relationships/hyperlink" Target="http://scor.se/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b.com/index?language_id=1" TargetMode="External"/><Relationship Id="rId299" Type="http://schemas.openxmlformats.org/officeDocument/2006/relationships/hyperlink" Target="https://www.jackson.com/" TargetMode="External"/><Relationship Id="rId21" Type="http://schemas.openxmlformats.org/officeDocument/2006/relationships/hyperlink" Target="https://www.everestre.com/" TargetMode="External"/><Relationship Id="rId63" Type="http://schemas.openxmlformats.org/officeDocument/2006/relationships/hyperlink" Target="https://www.fbitn.com/" TargetMode="External"/><Relationship Id="rId159" Type="http://schemas.openxmlformats.org/officeDocument/2006/relationships/hyperlink" Target="https://www.olayan.com/" TargetMode="External"/><Relationship Id="rId324" Type="http://schemas.openxmlformats.org/officeDocument/2006/relationships/hyperlink" Target="https://ia.ca/individuals" TargetMode="External"/><Relationship Id="rId170" Type="http://schemas.openxmlformats.org/officeDocument/2006/relationships/hyperlink" Target="https://www.republicbank.com/home/home" TargetMode="External"/><Relationship Id="rId226" Type="http://schemas.openxmlformats.org/officeDocument/2006/relationships/hyperlink" Target="https://www.blackrock.com/us/individual" TargetMode="External"/><Relationship Id="rId268" Type="http://schemas.openxmlformats.org/officeDocument/2006/relationships/hyperlink" Target="https://www.transamerica.com/individual/" TargetMode="External"/><Relationship Id="rId32" Type="http://schemas.openxmlformats.org/officeDocument/2006/relationships/hyperlink" Target="https://www.ace.aaa.com/" TargetMode="External"/><Relationship Id="rId74" Type="http://schemas.openxmlformats.org/officeDocument/2006/relationships/hyperlink" Target="https://www.encova.com/" TargetMode="External"/><Relationship Id="rId128" Type="http://schemas.openxmlformats.org/officeDocument/2006/relationships/hyperlink" Target="https://www.fsbank.com/" TargetMode="External"/><Relationship Id="rId335" Type="http://schemas.openxmlformats.org/officeDocument/2006/relationships/hyperlink" Target="https://www.alfainsurance.com/" TargetMode="External"/><Relationship Id="rId5" Type="http://schemas.openxmlformats.org/officeDocument/2006/relationships/hyperlink" Target="https://www.progressive.com/" TargetMode="External"/><Relationship Id="rId181" Type="http://schemas.openxmlformats.org/officeDocument/2006/relationships/hyperlink" Target="https://www.westsuburbanbank.com/" TargetMode="External"/><Relationship Id="rId237" Type="http://schemas.openxmlformats.org/officeDocument/2006/relationships/hyperlink" Target="https://www.barings.com/us/guest" TargetMode="External"/><Relationship Id="rId279" Type="http://schemas.openxmlformats.org/officeDocument/2006/relationships/hyperlink" Target="https://www.nationwide.com/" TargetMode="External"/><Relationship Id="rId43" Type="http://schemas.openxmlformats.org/officeDocument/2006/relationships/hyperlink" Target="https://www.sentry.com/" TargetMode="External"/><Relationship Id="rId139" Type="http://schemas.openxmlformats.org/officeDocument/2006/relationships/hyperlink" Target="https://www.us.hsbc.com/" TargetMode="External"/><Relationship Id="rId290" Type="http://schemas.openxmlformats.org/officeDocument/2006/relationships/hyperlink" Target="https://www.riversource.com/" TargetMode="External"/><Relationship Id="rId304" Type="http://schemas.openxmlformats.org/officeDocument/2006/relationships/hyperlink" Target="https://www.ameritas.com/life-insurance/" TargetMode="External"/><Relationship Id="rId346" Type="http://schemas.openxmlformats.org/officeDocument/2006/relationships/hyperlink" Target="https://www.prosperitylife.com/" TargetMode="External"/><Relationship Id="rId85" Type="http://schemas.openxmlformats.org/officeDocument/2006/relationships/hyperlink" Target="https://www.texasmutual.com/" TargetMode="External"/><Relationship Id="rId150" Type="http://schemas.openxmlformats.org/officeDocument/2006/relationships/hyperlink" Target="https://www.meridianbanker.com/" TargetMode="External"/><Relationship Id="rId192" Type="http://schemas.openxmlformats.org/officeDocument/2006/relationships/hyperlink" Target="https://www.pnc.com/en/personal-banking.html?lnksrc=topnav" TargetMode="External"/><Relationship Id="rId206" Type="http://schemas.openxmlformats.org/officeDocument/2006/relationships/hyperlink" Target="https://www.bnymellon.com/apac/en/home.jsp" TargetMode="External"/><Relationship Id="rId248" Type="http://schemas.openxmlformats.org/officeDocument/2006/relationships/hyperlink" Target="https://www.aqr.com/" TargetMode="External"/><Relationship Id="rId12" Type="http://schemas.openxmlformats.org/officeDocument/2006/relationships/hyperlink" Target="https://www.farmers.com/landing/ps-brand-desktop-1/?cid=ce7bz&amp;promoid=ce7bz&amp;SourceID=PERABFGOBDP2102BRA0086117ce7bz&amp;gclid=CjwKCAjw1JeJBhB9EiwAV612yzEbWjhNOhS-o0OwFzlzZhvmK1Bzdy4-Q-M04OeSQwksR6N5mWSbqBoC868QAvD_BwE&amp;gclsrc=aw.ds" TargetMode="External"/><Relationship Id="rId108" Type="http://schemas.openxmlformats.org/officeDocument/2006/relationships/hyperlink" Target="https://www.bpsg.com/" TargetMode="External"/><Relationship Id="rId315" Type="http://schemas.openxmlformats.org/officeDocument/2006/relationships/hyperlink" Target="https://www.fglife.com/" TargetMode="External"/><Relationship Id="rId54" Type="http://schemas.openxmlformats.org/officeDocument/2006/relationships/hyperlink" Target="https://www.njm.com/" TargetMode="External"/><Relationship Id="rId96" Type="http://schemas.openxmlformats.org/officeDocument/2006/relationships/hyperlink" Target="https://www.safetyinsurance.com/" TargetMode="External"/><Relationship Id="rId161" Type="http://schemas.openxmlformats.org/officeDocument/2006/relationships/hyperlink" Target="https://www.suntrust.com/" TargetMode="External"/><Relationship Id="rId217" Type="http://schemas.openxmlformats.org/officeDocument/2006/relationships/hyperlink" Target="https://www.ameriprise.com/" TargetMode="External"/><Relationship Id="rId259" Type="http://schemas.openxmlformats.org/officeDocument/2006/relationships/hyperlink" Target="https://www.credit-suisse.com/sg/en.html" TargetMode="External"/><Relationship Id="rId23" Type="http://schemas.openxmlformats.org/officeDocument/2006/relationships/hyperlink" Target="https://www.alleghany.com/home/default.aspx" TargetMode="External"/><Relationship Id="rId119" Type="http://schemas.openxmlformats.org/officeDocument/2006/relationships/hyperlink" Target="https://www.myfarmers.bank/" TargetMode="External"/><Relationship Id="rId270" Type="http://schemas.openxmlformats.org/officeDocument/2006/relationships/hyperlink" Target="https://investments.metlife.com/?cid=c0dyq&amp;utm_id=c0dyq&amp;utm_source=bing&amp;utm_medium=cpc&amp;utm_campaign=i_mim-all_1q21_MetLife&amp;utm_content=all_taken%2Bfrom%2Badwords&amp;utm_term=MIM+-+General&amp;promoid=c0dyq&amp;&amp;msclkid=aa0ca3c528c81c542325c2e3b80a4d0e&amp;utm_source=bing&amp;utm_medium=cpc&amp;utm_campaign=MIM_MIM_2q20_MIM_US_Brand%20Search_Exact&amp;utm_term=metlife%20investment%20management&amp;utm_content=MIM%20-%20General&amp;gclid=aa0ca3c528c81c542325c2e3b80a4d0e&amp;gclsrc=3p.ds" TargetMode="External"/><Relationship Id="rId326" Type="http://schemas.openxmlformats.org/officeDocument/2006/relationships/hyperlink" Target="https://www.palig.com/" TargetMode="External"/><Relationship Id="rId65" Type="http://schemas.openxmlformats.org/officeDocument/2006/relationships/hyperlink" Target="https://www.alfainsurance.com/" TargetMode="External"/><Relationship Id="rId130" Type="http://schemas.openxmlformats.org/officeDocument/2006/relationships/hyperlink" Target="https://www.1firstbank.com/fl/en" TargetMode="External"/><Relationship Id="rId172" Type="http://schemas.openxmlformats.org/officeDocument/2006/relationships/hyperlink" Target="https://www.sfcu.org/" TargetMode="External"/><Relationship Id="rId228" Type="http://schemas.openxmlformats.org/officeDocument/2006/relationships/hyperlink" Target="https://us.dimensional.com/" TargetMode="External"/><Relationship Id="rId281" Type="http://schemas.openxmlformats.org/officeDocument/2006/relationships/hyperlink" Target="https://www.pennmutual.com/" TargetMode="External"/><Relationship Id="rId337" Type="http://schemas.openxmlformats.org/officeDocument/2006/relationships/hyperlink" Target="https://www.farmers.com/" TargetMode="External"/><Relationship Id="rId34" Type="http://schemas.openxmlformats.org/officeDocument/2006/relationships/hyperlink" Target="https://www.mercuryinsurance.com/" TargetMode="External"/><Relationship Id="rId76" Type="http://schemas.openxmlformats.org/officeDocument/2006/relationships/hyperlink" Target="https://www.kyfb.com/" TargetMode="External"/><Relationship Id="rId141" Type="http://schemas.openxmlformats.org/officeDocument/2006/relationships/hyperlink" Target="https://www.huntington.com/" TargetMode="External"/><Relationship Id="rId7" Type="http://schemas.openxmlformats.org/officeDocument/2006/relationships/hyperlink" Target="https://www.libertymutual.com/mobile-app" TargetMode="External"/><Relationship Id="rId183" Type="http://schemas.openxmlformats.org/officeDocument/2006/relationships/hyperlink" Target="https://www.rwbaird.com/" TargetMode="External"/><Relationship Id="rId239" Type="http://schemas.openxmlformats.org/officeDocument/2006/relationships/hyperlink" Target="https://www.loomissayles.com/" TargetMode="External"/><Relationship Id="rId250" Type="http://schemas.openxmlformats.org/officeDocument/2006/relationships/hyperlink" Target="https://www.bridgewater.com/" TargetMode="External"/><Relationship Id="rId292" Type="http://schemas.openxmlformats.org/officeDocument/2006/relationships/hyperlink" Target="https://www.ohionational.com/sites/public/default/PRODUCTS/Life-insurance" TargetMode="External"/><Relationship Id="rId306" Type="http://schemas.openxmlformats.org/officeDocument/2006/relationships/hyperlink" Target="https://www.tiaa.org/public/" TargetMode="External"/><Relationship Id="rId45" Type="http://schemas.openxmlformats.org/officeDocument/2006/relationships/hyperlink" Target="https://us.allianzgi.com/en-us?utm_source=Google&amp;utm_medium=ppc&amp;utm_campaign=brand&amp;gclid=CjwKCAjw1JeJBhB9EiwAV612y7DYqStRJyG8AtQbW0DKSKeELWTddWMSa80RxShtD_6FZ_LO-Qm4tRoCNHoQAvD_BwE" TargetMode="External"/><Relationship Id="rId87" Type="http://schemas.openxmlformats.org/officeDocument/2006/relationships/hyperlink" Target="https://www.donegalgroup.com/home" TargetMode="External"/><Relationship Id="rId110" Type="http://schemas.openxmlformats.org/officeDocument/2006/relationships/hyperlink" Target="https://www.cantor.com/" TargetMode="External"/><Relationship Id="rId348" Type="http://schemas.openxmlformats.org/officeDocument/2006/relationships/hyperlink" Target="https://www.pekininsurance.com/" TargetMode="External"/><Relationship Id="rId152" Type="http://schemas.openxmlformats.org/officeDocument/2006/relationships/hyperlink" Target="https://www.morganstanley.com/" TargetMode="External"/><Relationship Id="rId194" Type="http://schemas.openxmlformats.org/officeDocument/2006/relationships/hyperlink" Target="http://www.rwbaird.com/" TargetMode="External"/><Relationship Id="rId208" Type="http://schemas.openxmlformats.org/officeDocument/2006/relationships/hyperlink" Target="https://www.prudential.com/personal/prospect?utm_medium=cpc&amp;utm_source=GOOGLE&amp;utm_campaign=CORP_Indiv_MASS_General_N/A_Brand_MCT_BMM&amp;ds_cid=71700000059153757&amp;utm_content=Branded+-+Prudential&amp;ds_agid=58700005404088671&amp;utm_term=%252Bprudential&amp;ds_kid=43700049173443463&amp;matchtype=b&amp;network=g&amp;adposition=&amp;gclid=CjwKCAjw0_T4BRBlEiwAwoEiAYdkhQ-jAIoDp1u7rKJU0KQGOB40GzQ7zD6BTHF9xFAFSI4wLERZzRoCv5sQAvD_BwE&amp;gclsrc=aw.ds" TargetMode="External"/><Relationship Id="rId261" Type="http://schemas.openxmlformats.org/officeDocument/2006/relationships/hyperlink" Target="https://www.northwesternmutual.com/" TargetMode="External"/><Relationship Id="rId14" Type="http://schemas.openxmlformats.org/officeDocument/2006/relationships/hyperlink" Target="https://www.amfam.com/" TargetMode="External"/><Relationship Id="rId56" Type="http://schemas.openxmlformats.org/officeDocument/2006/relationships/hyperlink" Target="https://www.westfieldinsurance.com/" TargetMode="External"/><Relationship Id="rId317" Type="http://schemas.openxmlformats.org/officeDocument/2006/relationships/hyperlink" Target="https://www.nationalwesternlife.com/" TargetMode="External"/><Relationship Id="rId98" Type="http://schemas.openxmlformats.org/officeDocument/2006/relationships/hyperlink" Target="https://www.pennnationalinsurance.com/portal/" TargetMode="External"/><Relationship Id="rId121" Type="http://schemas.openxmlformats.org/officeDocument/2006/relationships/hyperlink" Target="https://fcbcarolinas.com/" TargetMode="External"/><Relationship Id="rId163" Type="http://schemas.openxmlformats.org/officeDocument/2006/relationships/hyperlink" Target="https://www.patelco.org/" TargetMode="External"/><Relationship Id="rId219" Type="http://schemas.openxmlformats.org/officeDocument/2006/relationships/hyperlink" Target="https://www.principal.com/" TargetMode="External"/><Relationship Id="rId230" Type="http://schemas.openxmlformats.org/officeDocument/2006/relationships/hyperlink" Target="https://www.federatedinvestors.com/" TargetMode="External"/><Relationship Id="rId251" Type="http://schemas.openxmlformats.org/officeDocument/2006/relationships/hyperlink" Target="https://www.thehartford.com/" TargetMode="External"/><Relationship Id="rId25" Type="http://schemas.openxmlformats.org/officeDocument/2006/relationships/hyperlink" Target="https://www.greatamericaninsurancegroup.com/" TargetMode="External"/><Relationship Id="rId46" Type="http://schemas.openxmlformats.org/officeDocument/2006/relationships/hyperlink" Target="https://www.stateauto.com/" TargetMode="External"/><Relationship Id="rId67" Type="http://schemas.openxmlformats.org/officeDocument/2006/relationships/hyperlink" Target="https://www.iatinsurancegroup.com/" TargetMode="External"/><Relationship Id="rId272" Type="http://schemas.openxmlformats.org/officeDocument/2006/relationships/hyperlink" Target="https://www.guardianlife.com/" TargetMode="External"/><Relationship Id="rId293" Type="http://schemas.openxmlformats.org/officeDocument/2006/relationships/hyperlink" Target="https://www.talcottresolution.com/" TargetMode="External"/><Relationship Id="rId307" Type="http://schemas.openxmlformats.org/officeDocument/2006/relationships/hyperlink" Target="https://www.symetra.com/" TargetMode="External"/><Relationship Id="rId328" Type="http://schemas.openxmlformats.org/officeDocument/2006/relationships/hyperlink" Target="https://www.nglic.com/" TargetMode="External"/><Relationship Id="rId349" Type="http://schemas.openxmlformats.org/officeDocument/2006/relationships/hyperlink" Target="https://www.chubb.com/us-en/" TargetMode="External"/><Relationship Id="rId88" Type="http://schemas.openxmlformats.org/officeDocument/2006/relationships/hyperlink" Target="https://www.mgic.com/en/" TargetMode="External"/><Relationship Id="rId111" Type="http://schemas.openxmlformats.org/officeDocument/2006/relationships/hyperlink" Target="https://www.centerviewpartners.com/" TargetMode="External"/><Relationship Id="rId132" Type="http://schemas.openxmlformats.org/officeDocument/2006/relationships/hyperlink" Target="https://brileyfin.com/" TargetMode="External"/><Relationship Id="rId153" Type="http://schemas.openxmlformats.org/officeDocument/2006/relationships/hyperlink" Target="https://www.rocklandtrust.com/nantucket-bank" TargetMode="External"/><Relationship Id="rId174" Type="http://schemas.openxmlformats.org/officeDocument/2006/relationships/hyperlink" Target="https://sbical.com/" TargetMode="External"/><Relationship Id="rId195" Type="http://schemas.openxmlformats.org/officeDocument/2006/relationships/hyperlink" Target="https://www.bbh.com/en-us" TargetMode="External"/><Relationship Id="rId209" Type="http://schemas.openxmlformats.org/officeDocument/2006/relationships/hyperlink" Target="https://www.troweprice.com/corporate/en/home.html" TargetMode="External"/><Relationship Id="rId220" Type="http://schemas.openxmlformats.org/officeDocument/2006/relationships/hyperlink" Target="https://www.geodecapital.com/" TargetMode="External"/><Relationship Id="rId241" Type="http://schemas.openxmlformats.org/officeDocument/2006/relationships/hyperlink" Target="https://www.lordabbett.com/en.html" TargetMode="External"/><Relationship Id="rId15" Type="http://schemas.openxmlformats.org/officeDocument/2006/relationships/hyperlink" Target="https://auto.amicacoverage.com/?ahphd=8448197174&amp;ahphm=8443932850&amp;utm_campaign=auto+generic-all-california&amp;utm_source=google&amp;utm_medium=cpc&amp;utm_term=auto%20insurance&amp;utm_matchtype=b&amp;utm_adgroup_id=115350005450&amp;utm_content=511027590700&amp;utm_campaign_id=12650831902&amp;utm_device=c&amp;utm_position=&amp;utm_network=g&amp;utm_extension=&amp;utm_location=9031300&amp;utm_keyword_id=kwd-10595591&amp;Cm_mmc=Marin-_-PaidSearch-_-auto+generic-all-california-_-GetAQuote&amp;Cm_mmca1=PaidSearch&amp;cm_mmca2=Auto&amp;cm_mmca3=kwd-10595591&amp;gclid=CjwKCAjw1JeJBhB9EiwAV612y945Nrw7cTK8q-OQ-8WKPUN9HE1kjUS_ewnxsN05L-QJ_nB_Lh8kQBoCVNQQAvD_BwE" TargetMode="External"/><Relationship Id="rId36" Type="http://schemas.openxmlformats.org/officeDocument/2006/relationships/hyperlink" Target="https://axaxl.com/reinsurance" TargetMode="External"/><Relationship Id="rId57" Type="http://schemas.openxmlformats.org/officeDocument/2006/relationships/hyperlink" Target="https://www.mapfreinsurance.com/who-we-are/" TargetMode="External"/><Relationship Id="rId262" Type="http://schemas.openxmlformats.org/officeDocument/2006/relationships/hyperlink" Target="https://www.lfg.com/public/individual" TargetMode="External"/><Relationship Id="rId283" Type="http://schemas.openxmlformats.org/officeDocument/2006/relationships/hyperlink" Target="https://www.mutualofomaha.com/life-insurance" TargetMode="External"/><Relationship Id="rId318" Type="http://schemas.openxmlformats.org/officeDocument/2006/relationships/hyperlink" Target="https://www.iowafarmbureau.com/" TargetMode="External"/><Relationship Id="rId339" Type="http://schemas.openxmlformats.org/officeDocument/2006/relationships/hyperlink" Target="https://term.fidelitylife.com/general?campaign_source=FLAGOOSEMLP&amp;utm_source=google&amp;utm_medium=paidsearch&amp;utm_campaign=FIDL_Search_US_N_Life+Insurance_General_Branded_Exact&amp;utm_term=fidelity%20life%20insurance&amp;gclid=CjwKCAjwmqKJBhAWEiwAMvGt6AVFNqV3Fnyp5YzzRvWztgeXVeEe_o0__gvYk1nVuLUKQoxCBCKbORoCU30QAvD_BwE&amp;gclsrc=aw.ds" TargetMode="External"/><Relationship Id="rId78" Type="http://schemas.openxmlformats.org/officeDocument/2006/relationships/hyperlink" Target="https://www.radian.com/" TargetMode="External"/><Relationship Id="rId99" Type="http://schemas.openxmlformats.org/officeDocument/2006/relationships/hyperlink" Target="https://www.wnins.com/" TargetMode="External"/><Relationship Id="rId101" Type="http://schemas.openxmlformats.org/officeDocument/2006/relationships/hyperlink" Target="https://alleninvestments.com/" TargetMode="External"/><Relationship Id="rId122" Type="http://schemas.openxmlformats.org/officeDocument/2006/relationships/hyperlink" Target="https://www.firstcitizens.com/" TargetMode="External"/><Relationship Id="rId143" Type="http://schemas.openxmlformats.org/officeDocument/2006/relationships/hyperlink" Target="https://www.jpmorgan.com/global" TargetMode="External"/><Relationship Id="rId164" Type="http://schemas.openxmlformats.org/officeDocument/2006/relationships/hyperlink" Target="https://bankpatriot.com/" TargetMode="External"/><Relationship Id="rId185" Type="http://schemas.openxmlformats.org/officeDocument/2006/relationships/hyperlink" Target="https://www.wellsfargo.com/" TargetMode="External"/><Relationship Id="rId350" Type="http://schemas.openxmlformats.org/officeDocument/2006/relationships/hyperlink" Target="https://www.uhc.com/" TargetMode="External"/><Relationship Id="rId9" Type="http://schemas.openxmlformats.org/officeDocument/2006/relationships/hyperlink" Target="https://www.usaa.com/?&amp;ds_s=CPC&amp;ds_e=GOOGLE&amp;ds_c=ENT_ENT_Brand_General_GenPop_EXT&amp;ds_ag=About&amp;ds_k=usaa%20group&amp;txid=SEM:TX1:Q7VEZQOIE8&amp;ds_rl=1249521&amp;ds_rl=1249527&amp;gclid=CjwKCAjw1JeJBhB9EiwAV612yyoQnUDeOE4nSeUGh80i1phMlTuAhxZDJoCo8axBTZSTxk1equ77aRoCitgQAvD_BwE&amp;gclsrc=aw.ds&amp;akredirect=true" TargetMode="External"/><Relationship Id="rId210" Type="http://schemas.openxmlformats.org/officeDocument/2006/relationships/hyperlink" Target="https://www.franklintempleton.com/" TargetMode="External"/><Relationship Id="rId26" Type="http://schemas.openxmlformats.org/officeDocument/2006/relationships/hyperlink" Target="https://www.fmglobal.com/?gclid=CjwKCAjw1JeJBhB9EiwAV612y4H6cxJobGw8RXPyl8xzpmB-nwodSTQLOYyaUzh7R2YHdZxetqmV4hoCPDgQAvD_BwE&amp;gclsrc=aw.ds" TargetMode="External"/><Relationship Id="rId231" Type="http://schemas.openxmlformats.org/officeDocument/2006/relationships/hyperlink" Target="https://www.massmutual.com/?cm_mmc=bing-_-brandmm_b-_-ppc-_-200026789-VQ16-c&amp;utm_source=bing&amp;utm_medium=cpc&amp;utm_campaign=MASS_BD_Brand+Only_Search_Branded_Brand+Only_Exact_Web&amp;utm_term=massmutual&amp;utm_content=Position+1+Keywords&amp;device_type=c&amp;gclid=0b0f820b3f851768a7ade32dadfcdffa&amp;gclsrc=3p.ds" TargetMode="External"/><Relationship Id="rId252" Type="http://schemas.openxmlformats.org/officeDocument/2006/relationships/hyperlink" Target="https://www.gam.com/en" TargetMode="External"/><Relationship Id="rId273" Type="http://schemas.openxmlformats.org/officeDocument/2006/relationships/hyperlink" Target="https://www.axa.com/index2" TargetMode="External"/><Relationship Id="rId294" Type="http://schemas.openxmlformats.org/officeDocument/2006/relationships/hyperlink" Target="https://www.allianzlife.com/" TargetMode="External"/><Relationship Id="rId308" Type="http://schemas.openxmlformats.org/officeDocument/2006/relationships/hyperlink" Target="https://www.lhlic.com/" TargetMode="External"/><Relationship Id="rId329" Type="http://schemas.openxmlformats.org/officeDocument/2006/relationships/hyperlink" Target="https://www.erieinsurance.com/life-insurance" TargetMode="External"/><Relationship Id="rId47" Type="http://schemas.openxmlformats.org/officeDocument/2006/relationships/hyperlink" Target="https://www.scor.com/en" TargetMode="External"/><Relationship Id="rId68" Type="http://schemas.openxmlformats.org/officeDocument/2006/relationships/hyperlink" Target="https://www.grangeinsurance.com/" TargetMode="External"/><Relationship Id="rId89" Type="http://schemas.openxmlformats.org/officeDocument/2006/relationships/hyperlink" Target="https://palisades.us.com/" TargetMode="External"/><Relationship Id="rId112" Type="http://schemas.openxmlformats.org/officeDocument/2006/relationships/hyperlink" Target="https://www.chartway.com/" TargetMode="External"/><Relationship Id="rId133" Type="http://schemas.openxmlformats.org/officeDocument/2006/relationships/hyperlink" Target="https://www.glacierbank.com/" TargetMode="External"/><Relationship Id="rId154" Type="http://schemas.openxmlformats.org/officeDocument/2006/relationships/hyperlink" Target="https://nbbank.com/" TargetMode="External"/><Relationship Id="rId175" Type="http://schemas.openxmlformats.org/officeDocument/2006/relationships/hyperlink" Target="https://www.usbank.com/index.html" TargetMode="External"/><Relationship Id="rId340" Type="http://schemas.openxmlformats.org/officeDocument/2006/relationships/hyperlink" Target="https://www.auto-owners.com/" TargetMode="External"/><Relationship Id="rId196" Type="http://schemas.openxmlformats.org/officeDocument/2006/relationships/hyperlink" Target="https://www.williamblair.com/" TargetMode="External"/><Relationship Id="rId200" Type="http://schemas.openxmlformats.org/officeDocument/2006/relationships/hyperlink" Target="https://investor.vanguard.com/home" TargetMode="External"/><Relationship Id="rId16" Type="http://schemas.openxmlformats.org/officeDocument/2006/relationships/hyperlink" Target="https://www.fairfax.ca/" TargetMode="External"/><Relationship Id="rId221" Type="http://schemas.openxmlformats.org/officeDocument/2006/relationships/hyperlink" Target="https://amg.com/" TargetMode="External"/><Relationship Id="rId242" Type="http://schemas.openxmlformats.org/officeDocument/2006/relationships/hyperlink" Target="https://www.citigroup.com/citi/" TargetMode="External"/><Relationship Id="rId263" Type="http://schemas.openxmlformats.org/officeDocument/2006/relationships/hyperlink" Target="https://www.newyorklife.com/" TargetMode="External"/><Relationship Id="rId284" Type="http://schemas.openxmlformats.org/officeDocument/2006/relationships/hyperlink" Target="https://www.principal.com/" TargetMode="External"/><Relationship Id="rId319" Type="http://schemas.openxmlformats.org/officeDocument/2006/relationships/hyperlink" Target="https://www.kclife.com/" TargetMode="External"/><Relationship Id="rId37" Type="http://schemas.openxmlformats.org/officeDocument/2006/relationships/hyperlink" Target="https://insurance.archgroup.com/" TargetMode="External"/><Relationship Id="rId58" Type="http://schemas.openxmlformats.org/officeDocument/2006/relationships/hyperlink" Target="https://www.acuity.com/" TargetMode="External"/><Relationship Id="rId79" Type="http://schemas.openxmlformats.org/officeDocument/2006/relationships/hyperlink" Target="https://universalinsuranceholdings.com/" TargetMode="External"/><Relationship Id="rId102" Type="http://schemas.openxmlformats.org/officeDocument/2006/relationships/hyperlink" Target="https://www.alvarezandmarsal.com/" TargetMode="External"/><Relationship Id="rId123" Type="http://schemas.openxmlformats.org/officeDocument/2006/relationships/hyperlink" Target="https://www.bankfcb.com/en-us/" TargetMode="External"/><Relationship Id="rId144" Type="http://schemas.openxmlformats.org/officeDocument/2006/relationships/hyperlink" Target="https://www.chase.com/" TargetMode="External"/><Relationship Id="rId330" Type="http://schemas.openxmlformats.org/officeDocument/2006/relationships/hyperlink" Target="https://www.infarmbureau.org/" TargetMode="External"/><Relationship Id="rId90" Type="http://schemas.openxmlformats.org/officeDocument/2006/relationships/hyperlink" Target="https://www.churchmutual.com/" TargetMode="External"/><Relationship Id="rId165" Type="http://schemas.openxmlformats.org/officeDocument/2006/relationships/hyperlink" Target="https://www.peoples.bank/" TargetMode="External"/><Relationship Id="rId186" Type="http://schemas.openxmlformats.org/officeDocument/2006/relationships/hyperlink" Target="https://www.fidelity.com/" TargetMode="External"/><Relationship Id="rId351" Type="http://schemas.openxmlformats.org/officeDocument/2006/relationships/hyperlink" Target="https://cvshealth.com/" TargetMode="External"/><Relationship Id="rId211" Type="http://schemas.openxmlformats.org/officeDocument/2006/relationships/hyperlink" Target="https://www.northerntrust.com/united-states/what-we-do/investment-management" TargetMode="External"/><Relationship Id="rId232" Type="http://schemas.openxmlformats.org/officeDocument/2006/relationships/hyperlink" Target="https://www.edwardjones.com/us-en/?utm_source=bing&amp;utm_medium=cpc&amp;utm_campaign=b_brand_edward_jones_evaluate_exact&amp;utm_term=edward+jones&amp;c3api=bingX1187473041609294X74217112711486&amp;msclkid=53d7a2055a951428c567c323c9fb11e7" TargetMode="External"/><Relationship Id="rId253" Type="http://schemas.openxmlformats.org/officeDocument/2006/relationships/hyperlink" Target="https://www.williamblair.com/" TargetMode="External"/><Relationship Id="rId274" Type="http://schemas.openxmlformats.org/officeDocument/2006/relationships/hyperlink" Target="https://www.brighthousefinancial.com/" TargetMode="External"/><Relationship Id="rId295" Type="http://schemas.openxmlformats.org/officeDocument/2006/relationships/hyperlink" Target="https://www.aflac.com/" TargetMode="External"/><Relationship Id="rId309" Type="http://schemas.openxmlformats.org/officeDocument/2006/relationships/hyperlink" Target="https://www.wiltonre.com/" TargetMode="External"/><Relationship Id="rId27" Type="http://schemas.openxmlformats.org/officeDocument/2006/relationships/hyperlink" Target="https://www.hanover.com/" TargetMode="External"/><Relationship Id="rId48" Type="http://schemas.openxmlformats.org/officeDocument/2006/relationships/hyperlink" Target="https://partnerre.com/" TargetMode="External"/><Relationship Id="rId69" Type="http://schemas.openxmlformats.org/officeDocument/2006/relationships/hyperlink" Target="https://www.txfb-ins.com/" TargetMode="External"/><Relationship Id="rId113" Type="http://schemas.openxmlformats.org/officeDocument/2006/relationships/hyperlink" Target="https://www.jpmorganchase.com/" TargetMode="External"/><Relationship Id="rId134" Type="http://schemas.openxmlformats.org/officeDocument/2006/relationships/hyperlink" Target="https://www.goldmansachs.com/" TargetMode="External"/><Relationship Id="rId320" Type="http://schemas.openxmlformats.org/officeDocument/2006/relationships/hyperlink" Target="https://smlny.com/" TargetMode="External"/><Relationship Id="rId80" Type="http://schemas.openxmlformats.org/officeDocument/2006/relationships/hyperlink" Target="https://www.ncfb.org/" TargetMode="External"/><Relationship Id="rId155" Type="http://schemas.openxmlformats.org/officeDocument/2006/relationships/hyperlink" Target="https://www.navyfederal.org/?cmpid=ppc%7cgoogle%7cevgrn%7cbrn%7cgen%7cnavey%20federal%20credit%20union%7c05/04/2020%7cml%7c&amp;gclid=Cj0KCQjwpreJBhDvARIsAF1_BU1ogz38j45W7pQHHPDpHcihYaY2gKJKKXD4gTd--DLDy-OU2T5e6M8aApUvEALw_wcB&amp;gclsrc=aw.ds&amp;nclid=APVJRbR83cOjU6REKq46F-wGzc_x_yh2YhvmH1bVVHHscxMZw6bvDd57J1zq3_d6" TargetMode="External"/><Relationship Id="rId176" Type="http://schemas.openxmlformats.org/officeDocument/2006/relationships/hyperlink" Target="https://www.ubs.com/global/en.html" TargetMode="External"/><Relationship Id="rId197" Type="http://schemas.openxmlformats.org/officeDocument/2006/relationships/hyperlink" Target="https://www.scsfinancial.com/" TargetMode="External"/><Relationship Id="rId341" Type="http://schemas.openxmlformats.org/officeDocument/2006/relationships/hyperlink" Target="https://www.assurity.com/" TargetMode="External"/><Relationship Id="rId201" Type="http://schemas.openxmlformats.org/officeDocument/2006/relationships/hyperlink" Target="https://www.fidelity.com/" TargetMode="External"/><Relationship Id="rId222" Type="http://schemas.openxmlformats.org/officeDocument/2006/relationships/hyperlink" Target="https://www.nylinvestments.com/investmentsgroup" TargetMode="External"/><Relationship Id="rId243" Type="http://schemas.openxmlformats.org/officeDocument/2006/relationships/hyperlink" Target="https://www.putnam.com/?mkey=1003201186&amp;msrc=346679486773&amp;gclid=CjwKCAjw0_T4BRBlEiwAwoEiAf64WnFRqOR7vsHv3yOFEzgrYto78XwKA4HLt7ZRhAHvgyoAzK5qohoCFnIQAvD_BwE" TargetMode="External"/><Relationship Id="rId264" Type="http://schemas.openxmlformats.org/officeDocument/2006/relationships/hyperlink" Target="https://www.massmutual.com/" TargetMode="External"/><Relationship Id="rId285" Type="http://schemas.openxmlformats.org/officeDocument/2006/relationships/hyperlink" Target="https://www.genworth.com/" TargetMode="External"/><Relationship Id="rId17" Type="http://schemas.openxmlformats.org/officeDocument/2006/relationships/hyperlink" Target="https://www.erieinsurance.com/" TargetMode="External"/><Relationship Id="rId38" Type="http://schemas.openxmlformats.org/officeDocument/2006/relationships/hyperlink" Target="https://www.assurant.com/" TargetMode="External"/><Relationship Id="rId59" Type="http://schemas.openxmlformats.org/officeDocument/2006/relationships/hyperlink" Target="https://www.statefundca.com/" TargetMode="External"/><Relationship Id="rId103" Type="http://schemas.openxmlformats.org/officeDocument/2006/relationships/hyperlink" Target="https://www.bofaml.com/content/boaml/en_us/home.html?cm_mmc=GCB-Integrated-_-Google-PS-_-bofa_securities-_-Brand_Core&amp;gclid=Cj0KCQjwg7KJBhDyARIsAHrAXaHhQsYltkVgJCLSktjVHqadVHDZtTEzoXENUS0NThL3NIoTtgavghQaAlQ6EALw_wcB&amp;gclsrc=aw.ds" TargetMode="External"/><Relationship Id="rId124" Type="http://schemas.openxmlformats.org/officeDocument/2006/relationships/hyperlink" Target="https://www.ffmbank.com/" TargetMode="External"/><Relationship Id="rId310" Type="http://schemas.openxmlformats.org/officeDocument/2006/relationships/hyperlink" Target="https://www.aaalife.com/" TargetMode="External"/><Relationship Id="rId70" Type="http://schemas.openxmlformats.org/officeDocument/2006/relationships/hyperlink" Target="https://www.icwgroup.com/" TargetMode="External"/><Relationship Id="rId91" Type="http://schemas.openxmlformats.org/officeDocument/2006/relationships/hyperlink" Target="https://www.genworth.com/" TargetMode="External"/><Relationship Id="rId145" Type="http://schemas.openxmlformats.org/officeDocument/2006/relationships/hyperlink" Target="https://www.kvsb.com/" TargetMode="External"/><Relationship Id="rId166" Type="http://schemas.openxmlformats.org/officeDocument/2006/relationships/hyperlink" Target="https://www.pfsb-urbana.com/rates/" TargetMode="External"/><Relationship Id="rId187" Type="http://schemas.openxmlformats.org/officeDocument/2006/relationships/hyperlink" Target="https://www.northerntrust.com/united-states/home" TargetMode="External"/><Relationship Id="rId331" Type="http://schemas.openxmlformats.org/officeDocument/2006/relationships/hyperlink" Target="https://www.physiciansmutual.com/cs/home/home.html" TargetMode="External"/><Relationship Id="rId352" Type="http://schemas.openxmlformats.org/officeDocument/2006/relationships/hyperlink" Target="https://www.americanenterprise.com/" TargetMode="External"/><Relationship Id="rId1" Type="http://schemas.openxmlformats.org/officeDocument/2006/relationships/hyperlink" Target="https://apps.apple.com/us/app/bank-of-the-west-mobile-app/id428713765" TargetMode="External"/><Relationship Id="rId212" Type="http://schemas.openxmlformats.org/officeDocument/2006/relationships/hyperlink" Target="https://www.morganstanley.com/im.us.html" TargetMode="External"/><Relationship Id="rId233" Type="http://schemas.openxmlformats.org/officeDocument/2006/relationships/hyperlink" Target="https://www.nb.com/en/us/wealth-management" TargetMode="External"/><Relationship Id="rId254" Type="http://schemas.openxmlformats.org/officeDocument/2006/relationships/hyperlink" Target="https://www.stifel.com/" TargetMode="External"/><Relationship Id="rId28" Type="http://schemas.openxmlformats.org/officeDocument/2006/relationships/hyperlink" Target="https://www.kemper.com/" TargetMode="External"/><Relationship Id="rId49" Type="http://schemas.openxmlformats.org/officeDocument/2006/relationships/hyperlink" Target="https://amtrustfinancial.com/" TargetMode="External"/><Relationship Id="rId114" Type="http://schemas.openxmlformats.org/officeDocument/2006/relationships/hyperlink" Target="https://cibccm.com/en" TargetMode="External"/><Relationship Id="rId275" Type="http://schemas.openxmlformats.org/officeDocument/2006/relationships/hyperlink" Target="https://www.protective.com/" TargetMode="External"/><Relationship Id="rId296" Type="http://schemas.openxmlformats.org/officeDocument/2006/relationships/hyperlink" Target="https://www.allstate.com/" TargetMode="External"/><Relationship Id="rId300" Type="http://schemas.openxmlformats.org/officeDocument/2006/relationships/hyperlink" Target="https://www.greatwest.com/" TargetMode="External"/><Relationship Id="rId60" Type="http://schemas.openxmlformats.org/officeDocument/2006/relationships/hyperlink" Target="https://www.afgroup.com/" TargetMode="External"/><Relationship Id="rId81" Type="http://schemas.openxmlformats.org/officeDocument/2006/relationships/hyperlink" Target="https://www.aspen.co/" TargetMode="External"/><Relationship Id="rId135" Type="http://schemas.openxmlformats.org/officeDocument/2006/relationships/hyperlink" Target="https://www.grandbank.com/" TargetMode="External"/><Relationship Id="rId156" Type="http://schemas.openxmlformats.org/officeDocument/2006/relationships/hyperlink" Target="https://www.nevadafirst.com/" TargetMode="External"/><Relationship Id="rId177" Type="http://schemas.openxmlformats.org/officeDocument/2006/relationships/hyperlink" Target="https://www.umb.com/" TargetMode="External"/><Relationship Id="rId198" Type="http://schemas.openxmlformats.org/officeDocument/2006/relationships/hyperlink" Target="https://www.blackrock.com/us/individual" TargetMode="External"/><Relationship Id="rId321" Type="http://schemas.openxmlformats.org/officeDocument/2006/relationships/hyperlink" Target="https://www.cinfin.com/" TargetMode="External"/><Relationship Id="rId342" Type="http://schemas.openxmlformats.org/officeDocument/2006/relationships/hyperlink" Target="https://www.horacemann.com/" TargetMode="External"/><Relationship Id="rId202" Type="http://schemas.openxmlformats.org/officeDocument/2006/relationships/hyperlink" Target="https://apps.apple.com/us/app/fidelity-investments/id348177453" TargetMode="External"/><Relationship Id="rId223" Type="http://schemas.openxmlformats.org/officeDocument/2006/relationships/hyperlink" Target="https://www.alliancebernstein.com/" TargetMode="External"/><Relationship Id="rId244" Type="http://schemas.openxmlformats.org/officeDocument/2006/relationships/hyperlink" Target="https://corporate.americancentury.com/en.html" TargetMode="External"/><Relationship Id="rId18" Type="http://schemas.openxmlformats.org/officeDocument/2006/relationships/hyperlink" Target="https://www.cna.com/web/guest/cna/home" TargetMode="External"/><Relationship Id="rId39" Type="http://schemas.openxmlformats.org/officeDocument/2006/relationships/hyperlink" Target="https://www.qbe.com/us" TargetMode="External"/><Relationship Id="rId265" Type="http://schemas.openxmlformats.org/officeDocument/2006/relationships/hyperlink" Target="https://www.prudential.com/personal/prospect?utm_medium=cpc&amp;utm_source=GOOGLE&amp;utm_campaign=CORP_Indiv_MASS_General_N/A_Brand_MCT_BMM&amp;ds_cid=71700000059153757&amp;utm_content=Branded+-+Prudential&amp;ds_agid=58700005404088671&amp;utm_term=%252Bprudential&amp;ds_kid=43700049173443463&amp;matchtype=b&amp;network=g&amp;adposition=&amp;gclid=CjwKCAjw0_T4BRBlEiwAwoEiAYdkhQ-jAIoDp1u7rKJU0KQGOB40GzQ7zD6BTHF9xFAFSI4wLERZzRoCv5sQAvD_BwE&amp;gclsrc=aw.ds" TargetMode="External"/><Relationship Id="rId286" Type="http://schemas.openxmlformats.org/officeDocument/2006/relationships/hyperlink" Target="https://www.nationallife.com/" TargetMode="External"/><Relationship Id="rId50" Type="http://schemas.openxmlformats.org/officeDocument/2006/relationships/hyperlink" Target="https://www.axiscapital.com/" TargetMode="External"/><Relationship Id="rId104" Type="http://schemas.openxmlformats.org/officeDocument/2006/relationships/hyperlink" Target="https://www.investmentbank.barclays.com/" TargetMode="External"/><Relationship Id="rId125" Type="http://schemas.openxmlformats.org/officeDocument/2006/relationships/hyperlink" Target="https://www.firstfedindiana.bank/home/default.aspx" TargetMode="External"/><Relationship Id="rId146" Type="http://schemas.openxmlformats.org/officeDocument/2006/relationships/hyperlink" Target="https://www.lonestarnationalbank.com/" TargetMode="External"/><Relationship Id="rId167" Type="http://schemas.openxmlformats.org/officeDocument/2006/relationships/hyperlink" Target="https://www.firstpremier.com/" TargetMode="External"/><Relationship Id="rId188" Type="http://schemas.openxmlformats.org/officeDocument/2006/relationships/hyperlink" Target="https://www.bnymellonwealth.com/index.jsp" TargetMode="External"/><Relationship Id="rId311" Type="http://schemas.openxmlformats.org/officeDocument/2006/relationships/hyperlink" Target="https://www.sunlife.com/us" TargetMode="External"/><Relationship Id="rId332" Type="http://schemas.openxmlformats.org/officeDocument/2006/relationships/hyperlink" Target="https://www.cigna.com/" TargetMode="External"/><Relationship Id="rId353" Type="http://schemas.openxmlformats.org/officeDocument/2006/relationships/hyperlink" Target="http://ir.securitynational.com/" TargetMode="External"/><Relationship Id="rId71" Type="http://schemas.openxmlformats.org/officeDocument/2006/relationships/hyperlink" Target="https://www.intactspecialty.com/" TargetMode="External"/><Relationship Id="rId92" Type="http://schemas.openxmlformats.org/officeDocument/2006/relationships/hyperlink" Target="https://www.rlicorp.com/" TargetMode="External"/><Relationship Id="rId213" Type="http://schemas.openxmlformats.org/officeDocument/2006/relationships/hyperlink" Target="https://www.invesco.com/us" TargetMode="External"/><Relationship Id="rId234" Type="http://schemas.openxmlformats.org/officeDocument/2006/relationships/hyperlink" Target="https://www.janushenderson.com/en-us/" TargetMode="External"/><Relationship Id="rId2" Type="http://schemas.openxmlformats.org/officeDocument/2006/relationships/hyperlink" Target="https://apps.apple.com/us/app/bbva-united-states/id969671652?l=es" TargetMode="External"/><Relationship Id="rId29" Type="http://schemas.openxmlformats.org/officeDocument/2006/relationships/hyperlink" Target="https://www.ace.aaa.com/" TargetMode="External"/><Relationship Id="rId255" Type="http://schemas.openxmlformats.org/officeDocument/2006/relationships/hyperlink" Target="https://harrisassoc.com/" TargetMode="External"/><Relationship Id="rId276" Type="http://schemas.openxmlformats.org/officeDocument/2006/relationships/hyperlink" Target="http://www.primerica.com/public/" TargetMode="External"/><Relationship Id="rId297" Type="http://schemas.openxmlformats.org/officeDocument/2006/relationships/hyperlink" Target="https://www.globalatlantic.com/" TargetMode="External"/><Relationship Id="rId40" Type="http://schemas.openxmlformats.org/officeDocument/2006/relationships/hyperlink" Target="https://www.selective.com/" TargetMode="External"/><Relationship Id="rId115" Type="http://schemas.openxmlformats.org/officeDocument/2006/relationships/hyperlink" Target="https://www.citigroup.com/citi/" TargetMode="External"/><Relationship Id="rId136" Type="http://schemas.openxmlformats.org/officeDocument/2006/relationships/hyperlink" Target="https://greatmidwestbank.com/" TargetMode="External"/><Relationship Id="rId157" Type="http://schemas.openxmlformats.org/officeDocument/2006/relationships/hyperlink" Target="https://www.northrim.com/" TargetMode="External"/><Relationship Id="rId178" Type="http://schemas.openxmlformats.org/officeDocument/2006/relationships/hyperlink" Target="https://www.ufcu.org/" TargetMode="External"/><Relationship Id="rId301" Type="http://schemas.openxmlformats.org/officeDocument/2006/relationships/hyperlink" Target="https://cnoinc.com/" TargetMode="External"/><Relationship Id="rId322" Type="http://schemas.openxmlformats.org/officeDocument/2006/relationships/hyperlink" Target="https://www.athene.com/" TargetMode="External"/><Relationship Id="rId343" Type="http://schemas.openxmlformats.org/officeDocument/2006/relationships/hyperlink" Target="https://www.baltlife.com/" TargetMode="External"/><Relationship Id="rId61" Type="http://schemas.openxmlformats.org/officeDocument/2006/relationships/hyperlink" Target="https://w3.sfbcic.com/" TargetMode="External"/><Relationship Id="rId82" Type="http://schemas.openxmlformats.org/officeDocument/2006/relationships/hyperlink" Target="https://www.thedoctors.com/" TargetMode="External"/><Relationship Id="rId199" Type="http://schemas.openxmlformats.org/officeDocument/2006/relationships/hyperlink" Target="https://apps.apple.com/us/app/blkinsights/id1399492311" TargetMode="External"/><Relationship Id="rId203" Type="http://schemas.openxmlformats.org/officeDocument/2006/relationships/hyperlink" Target="https://www.ssga.com/us/en/individual/etfs" TargetMode="External"/><Relationship Id="rId19" Type="http://schemas.openxmlformats.org/officeDocument/2006/relationships/hyperlink" Target="https://tmamerica.com/" TargetMode="External"/><Relationship Id="rId224" Type="http://schemas.openxmlformats.org/officeDocument/2006/relationships/hyperlink" Target="https://apps.apple.com/us/app/bernstein-private-wealth/id1239784789" TargetMode="External"/><Relationship Id="rId245" Type="http://schemas.openxmlformats.org/officeDocument/2006/relationships/hyperlink" Target="https://www.fisherinvestments.com/en-us" TargetMode="External"/><Relationship Id="rId266" Type="http://schemas.openxmlformats.org/officeDocument/2006/relationships/hyperlink" Target="https://www.johnhancock.com/index.html" TargetMode="External"/><Relationship Id="rId287" Type="http://schemas.openxmlformats.org/officeDocument/2006/relationships/hyperlink" Target="https://www.legalandgeneral.com/adviser/" TargetMode="External"/><Relationship Id="rId30" Type="http://schemas.openxmlformats.org/officeDocument/2006/relationships/hyperlink" Target="https://www.zurichna.com/en" TargetMode="External"/><Relationship Id="rId105" Type="http://schemas.openxmlformats.org/officeDocument/2006/relationships/hyperlink" Target="https://www.truistsecurities.com/" TargetMode="External"/><Relationship Id="rId126" Type="http://schemas.openxmlformats.org/officeDocument/2006/relationships/hyperlink" Target="https://www.fgb.net/" TargetMode="External"/><Relationship Id="rId147" Type="http://schemas.openxmlformats.org/officeDocument/2006/relationships/hyperlink" Target="https://www.ibankmarine.com/" TargetMode="External"/><Relationship Id="rId168" Type="http://schemas.openxmlformats.org/officeDocument/2006/relationships/hyperlink" Target="https://www.presidential.com/" TargetMode="External"/><Relationship Id="rId312" Type="http://schemas.openxmlformats.org/officeDocument/2006/relationships/hyperlink" Target="https://www.cunamutual.com/" TargetMode="External"/><Relationship Id="rId333" Type="http://schemas.openxmlformats.org/officeDocument/2006/relationships/hyperlink" Target="https://americanfidelity.com/" TargetMode="External"/><Relationship Id="rId354" Type="http://schemas.openxmlformats.org/officeDocument/2006/relationships/hyperlink" Target="https://www.foresters.com/en" TargetMode="External"/><Relationship Id="rId51" Type="http://schemas.openxmlformats.org/officeDocument/2006/relationships/hyperlink" Target="https://starrcompanies.com/" TargetMode="External"/><Relationship Id="rId72" Type="http://schemas.openxmlformats.org/officeDocument/2006/relationships/hyperlink" Target="https://www.argolimited.com/" TargetMode="External"/><Relationship Id="rId93" Type="http://schemas.openxmlformats.org/officeDocument/2006/relationships/hyperlink" Target="https://www.fcci-group.com/en.html" TargetMode="External"/><Relationship Id="rId189" Type="http://schemas.openxmlformats.org/officeDocument/2006/relationships/hyperlink" Target="https://www.bessemertrust.com/" TargetMode="External"/><Relationship Id="rId3" Type="http://schemas.openxmlformats.org/officeDocument/2006/relationships/hyperlink" Target="https://www.paulvarelia.com/localagent?cmpid=PS:DAC:GOOGLE:DAC+State+Farm+%7C+Standard+%7C+Brand+%7C+BMM+%7C+Paul+Varelia+%7C+226-01-7700-13599:Brand+-+General+-+B:%2Bstatefarm:QS8MW1YS000&amp;gclid=CjwKCAjw1JeJBhB9EiwAV612y0yCNt3Q5yKVTkJLw3_q2tcsr448VNLbRVkiju8U11Cj9qPQF_wt7hoCPmcQAvD_BwE&amp;gclsrc=aw.ds" TargetMode="External"/><Relationship Id="rId214" Type="http://schemas.openxmlformats.org/officeDocument/2006/relationships/hyperlink" Target="https://www.tiaa.org/public/" TargetMode="External"/><Relationship Id="rId235" Type="http://schemas.openxmlformats.org/officeDocument/2006/relationships/hyperlink" Target="https://www.rbccm.com/en/home.page?gclid=799e2aee08f8123dc8674bc89f292f69&amp;gclsrc=3p.ds&amp;utm_source=bing&amp;utm_medium=cpc&amp;utm_campaign=B_Branded_RBCCM_Exact&amp;utm_term=rbc%20capital%20markets&amp;utm_content=Branded_RBCCM" TargetMode="External"/><Relationship Id="rId256" Type="http://schemas.openxmlformats.org/officeDocument/2006/relationships/hyperlink" Target="https://www.oppenheimer.com/index.aspx" TargetMode="External"/><Relationship Id="rId277" Type="http://schemas.openxmlformats.org/officeDocument/2006/relationships/hyperlink" Target="https://www.sammonsenterprises.com/" TargetMode="External"/><Relationship Id="rId298" Type="http://schemas.openxmlformats.org/officeDocument/2006/relationships/hyperlink" Target="https://www.scfbins.com/" TargetMode="External"/><Relationship Id="rId116" Type="http://schemas.openxmlformats.org/officeDocument/2006/relationships/hyperlink" Target="https://www.credit-suisse.com/us/en.html" TargetMode="External"/><Relationship Id="rId137" Type="http://schemas.openxmlformats.org/officeDocument/2006/relationships/hyperlink" Target="https://www.gulfbank.com/" TargetMode="External"/><Relationship Id="rId158" Type="http://schemas.openxmlformats.org/officeDocument/2006/relationships/hyperlink" Target="https://ohiocreditunions.org/" TargetMode="External"/><Relationship Id="rId302" Type="http://schemas.openxmlformats.org/officeDocument/2006/relationships/hyperlink" Target="https://www.americannational.com/" TargetMode="External"/><Relationship Id="rId323" Type="http://schemas.openxmlformats.org/officeDocument/2006/relationships/hyperlink" Target="https://www.americo.com/" TargetMode="External"/><Relationship Id="rId344" Type="http://schemas.openxmlformats.org/officeDocument/2006/relationships/hyperlink" Target="https://www.citizensfla.com/" TargetMode="External"/><Relationship Id="rId20" Type="http://schemas.openxmlformats.org/officeDocument/2006/relationships/hyperlink" Target="https://www.munichre.com/en.html" TargetMode="External"/><Relationship Id="rId41" Type="http://schemas.openxmlformats.org/officeDocument/2006/relationships/hyperlink" Target="https://www.oldrepublicinsurancegroup.com/companies/old-republic-insurance-company" TargetMode="External"/><Relationship Id="rId62" Type="http://schemas.openxmlformats.org/officeDocument/2006/relationships/hyperlink" Target="https://www.americannational.com/wps/portal/" TargetMode="External"/><Relationship Id="rId83" Type="http://schemas.openxmlformats.org/officeDocument/2006/relationships/hyperlink" Target="https://www.cumis.com/" TargetMode="External"/><Relationship Id="rId179" Type="http://schemas.openxmlformats.org/officeDocument/2006/relationships/hyperlink" Target="https://www.bankwithunited.com/" TargetMode="External"/><Relationship Id="rId190" Type="http://schemas.openxmlformats.org/officeDocument/2006/relationships/hyperlink" Target="https://www.bernstein.com/" TargetMode="External"/><Relationship Id="rId204" Type="http://schemas.openxmlformats.org/officeDocument/2006/relationships/hyperlink" Target="https://am.jpmorgan.com/us/en/asset-management/gim/adv/home" TargetMode="External"/><Relationship Id="rId225" Type="http://schemas.openxmlformats.org/officeDocument/2006/relationships/hyperlink" Target="https://www.mfs.com/en-us/individual-investor.html" TargetMode="External"/><Relationship Id="rId246" Type="http://schemas.openxmlformats.org/officeDocument/2006/relationships/hyperlink" Target="https://corporate.virtus.com/" TargetMode="External"/><Relationship Id="rId267" Type="http://schemas.openxmlformats.org/officeDocument/2006/relationships/hyperlink" Target="https://www.statefarm.com/" TargetMode="External"/><Relationship Id="rId288" Type="http://schemas.openxmlformats.org/officeDocument/2006/relationships/hyperlink" Target="https://www.zurichna.com/?WT.mc_id=ZNA_Google_General&amp;utm_source=google&amp;utm_medium=cpc&amp;utm_campaign=Brand_Zurich+NA_Phrase&amp;utm_content=General&amp;utm_term=zurich+insurance&amp;gclid=CjwKCAjw0_T4BRBlEiwAwoEiASmSZxYk7e3LxKRYlIWsGdotcL9dgQekxrdvTYCDhrR_2i2ZOTd1xhoCYdQQAvD_BwE&amp;gclsrc=aw.ds" TargetMode="External"/><Relationship Id="rId106" Type="http://schemas.openxmlformats.org/officeDocument/2006/relationships/hyperlink" Target="https://capitalmarkets.bmo.com/en/" TargetMode="External"/><Relationship Id="rId127" Type="http://schemas.openxmlformats.org/officeDocument/2006/relationships/hyperlink" Target="https://www.fhb.com/en/personal" TargetMode="External"/><Relationship Id="rId313" Type="http://schemas.openxmlformats.org/officeDocument/2006/relationships/hyperlink" Target="https://www.amfam.com/" TargetMode="External"/><Relationship Id="rId10" Type="http://schemas.openxmlformats.org/officeDocument/2006/relationships/hyperlink" Target="https://www.chubb.com/us-en/" TargetMode="External"/><Relationship Id="rId31" Type="http://schemas.openxmlformats.org/officeDocument/2006/relationships/hyperlink" Target="https://www.markel.com/" TargetMode="External"/><Relationship Id="rId52" Type="http://schemas.openxmlformats.org/officeDocument/2006/relationships/hyperlink" Target="https://www.shelterinsurance.com/" TargetMode="External"/><Relationship Id="rId73" Type="http://schemas.openxmlformats.org/officeDocument/2006/relationships/hyperlink" Target="https://www.uticanational.com/" TargetMode="External"/><Relationship Id="rId94" Type="http://schemas.openxmlformats.org/officeDocument/2006/relationships/hyperlink" Target="https://www.arbella.com/" TargetMode="External"/><Relationship Id="rId148" Type="http://schemas.openxmlformats.org/officeDocument/2006/relationships/hyperlink" Target="https://www.bnymellon.com/us/en.html?cid=COE_PS_ZB007_AboutUs_ALLSEG_GP_NA_GGL_____&amp;gclid=Cj0KCQjwg7KJBhDyARIsAHrAXaETkkkdup_RFftLAj9H9u6ip79PwxsOzgXwRZNqIon3WXHvOHd5shAaAr18EALw_wcB&amp;gclsrc=aw.ds" TargetMode="External"/><Relationship Id="rId169" Type="http://schemas.openxmlformats.org/officeDocument/2006/relationships/hyperlink" Target="https://www.myprovident.com/" TargetMode="External"/><Relationship Id="rId334" Type="http://schemas.openxmlformats.org/officeDocument/2006/relationships/hyperlink" Target="https://www.federatedinsurance.com/home" TargetMode="External"/><Relationship Id="rId355" Type="http://schemas.openxmlformats.org/officeDocument/2006/relationships/hyperlink" Target="https://www.ushealthgroup.com/" TargetMode="External"/><Relationship Id="rId4" Type="http://schemas.openxmlformats.org/officeDocument/2006/relationships/hyperlink" Target="https://www.bhhc.com/" TargetMode="External"/><Relationship Id="rId180" Type="http://schemas.openxmlformats.org/officeDocument/2006/relationships/hyperlink" Target="https://www.wellsfargo.com/" TargetMode="External"/><Relationship Id="rId215" Type="http://schemas.openxmlformats.org/officeDocument/2006/relationships/hyperlink" Target="https://en.wikipedia.org/wiki/TIAA" TargetMode="External"/><Relationship Id="rId236" Type="http://schemas.openxmlformats.org/officeDocument/2006/relationships/hyperlink" Target="https://www.principal.com/" TargetMode="External"/><Relationship Id="rId257" Type="http://schemas.openxmlformats.org/officeDocument/2006/relationships/hyperlink" Target="https://www.dodgeandcox.com/" TargetMode="External"/><Relationship Id="rId278" Type="http://schemas.openxmlformats.org/officeDocument/2006/relationships/hyperlink" Target="https://www.voya.com/" TargetMode="External"/><Relationship Id="rId303" Type="http://schemas.openxmlformats.org/officeDocument/2006/relationships/hyperlink" Target="https://www.unum.com/" TargetMode="External"/><Relationship Id="rId42" Type="http://schemas.openxmlformats.org/officeDocument/2006/relationships/hyperlink" Target="https://www.countryfinancial.com/" TargetMode="External"/><Relationship Id="rId84" Type="http://schemas.openxmlformats.org/officeDocument/2006/relationships/hyperlink" Target="https://www.proassurance.com/" TargetMode="External"/><Relationship Id="rId138" Type="http://schemas.openxmlformats.org/officeDocument/2006/relationships/hyperlink" Target="https://www.heritagebankofcommerce.bank/" TargetMode="External"/><Relationship Id="rId345" Type="http://schemas.openxmlformats.org/officeDocument/2006/relationships/hyperlink" Target="https://www.amica.com/" TargetMode="External"/><Relationship Id="rId191" Type="http://schemas.openxmlformats.org/officeDocument/2006/relationships/hyperlink" Target="https://www.firstrepublic.com/private-wealth-management" TargetMode="External"/><Relationship Id="rId205" Type="http://schemas.openxmlformats.org/officeDocument/2006/relationships/hyperlink" Target="https://www.capitalgroup.com/sg/en/" TargetMode="External"/><Relationship Id="rId247" Type="http://schemas.openxmlformats.org/officeDocument/2006/relationships/hyperlink" Target="https://www.oaktreecapital.com/" TargetMode="External"/><Relationship Id="rId107" Type="http://schemas.openxmlformats.org/officeDocument/2006/relationships/hyperlink" Target="https://group.bnpparibas/en/" TargetMode="External"/><Relationship Id="rId289" Type="http://schemas.openxmlformats.org/officeDocument/2006/relationships/hyperlink" Target="https://lbl.com/" TargetMode="External"/><Relationship Id="rId11" Type="http://schemas.openxmlformats.org/officeDocument/2006/relationships/hyperlink" Target="https://www.nationwide.com/sem/brand-b-pey.html?utm_medium=cpc&amp;utm_source=google&amp;utm_campaign=ni&amp;utm_content=brand:desktop:google:na:um:na:brand-core&amp;utm_term=nationwide%20corporation&amp;engine=GoogleBrandGeneric&amp;TFN=18888910148&amp;tfn=18888910148&amp;gclid=CjwKCAjw1JeJBhB9EiwAV612y8IPISlVf3GBPpfmASpILt-5wz8QmTygZbCF52fILKsY8PituBMwGRoCsnMQAvD_BwE" TargetMode="External"/><Relationship Id="rId53" Type="http://schemas.openxmlformats.org/officeDocument/2006/relationships/hyperlink" Target="https://www.emcins.com/" TargetMode="External"/><Relationship Id="rId149" Type="http://schemas.openxmlformats.org/officeDocument/2006/relationships/hyperlink" Target="https://www.merchantsnat.com/" TargetMode="External"/><Relationship Id="rId314" Type="http://schemas.openxmlformats.org/officeDocument/2006/relationships/hyperlink" Target="https://www.countryfinancial.com/" TargetMode="External"/><Relationship Id="rId356" Type="http://schemas.openxmlformats.org/officeDocument/2006/relationships/hyperlink" Target="https://www.illinoismutual.com/" TargetMode="External"/><Relationship Id="rId95" Type="http://schemas.openxmlformats.org/officeDocument/2006/relationships/hyperlink" Target="https://www.farmbureauinsurance-mi.com/" TargetMode="External"/><Relationship Id="rId160" Type="http://schemas.openxmlformats.org/officeDocument/2006/relationships/hyperlink" Target="https://theomnibank.com/" TargetMode="External"/><Relationship Id="rId216" Type="http://schemas.openxmlformats.org/officeDocument/2006/relationships/hyperlink" Target="https://www.wellington.com/en/" TargetMode="External"/><Relationship Id="rId258" Type="http://schemas.openxmlformats.org/officeDocument/2006/relationships/hyperlink" Target="https://www.waddell.com/" TargetMode="External"/><Relationship Id="rId22" Type="http://schemas.openxmlformats.org/officeDocument/2006/relationships/hyperlink" Target="https://www.berkley.com/" TargetMode="External"/><Relationship Id="rId64" Type="http://schemas.openxmlformats.org/officeDocument/2006/relationships/hyperlink" Target="https://www.fbfs.com/" TargetMode="External"/><Relationship Id="rId118" Type="http://schemas.openxmlformats.org/officeDocument/2006/relationships/hyperlink" Target="https://www.enterprisebank.com/" TargetMode="External"/><Relationship Id="rId325" Type="http://schemas.openxmlformats.org/officeDocument/2006/relationships/hyperlink" Target="https://www.assurant.com/" TargetMode="External"/><Relationship Id="rId171" Type="http://schemas.openxmlformats.org/officeDocument/2006/relationships/hyperlink" Target="https://www.salemfive.com/" TargetMode="External"/><Relationship Id="rId227" Type="http://schemas.openxmlformats.org/officeDocument/2006/relationships/hyperlink" Target="https://investments.metlife.com/?cid=c0dyq&amp;utm_id=c0dyq&amp;utm_source=bing&amp;utm_medium=cpc&amp;utm_campaign=i_mim-all_1q21_MetLife&amp;utm_content=all_taken%2Bfrom%2Badwords&amp;utm_term=MIM+-+General&amp;promoid=c0dyq&amp;&amp;msclkid=aa0ca3c528c81c542325c2e3b80a4d0e&amp;utm_source=bing&amp;utm_medium=cpc&amp;utm_campaign=MIM_MIM_2q20_MIM_US_Brand%20Search_Exact&amp;utm_term=metlife%20investment%20management&amp;utm_content=MIM%20-%20General&amp;gclid=aa0ca3c528c81c542325c2e3b80a4d0e&amp;gclsrc=3p.ds" TargetMode="External"/><Relationship Id="rId269" Type="http://schemas.openxmlformats.org/officeDocument/2006/relationships/hyperlink" Target="https://www.pacificlife.com/" TargetMode="External"/><Relationship Id="rId33" Type="http://schemas.openxmlformats.org/officeDocument/2006/relationships/hyperlink" Target="https://www.swissre.com/" TargetMode="External"/><Relationship Id="rId129" Type="http://schemas.openxmlformats.org/officeDocument/2006/relationships/hyperlink" Target="https://www.1stsource.com/" TargetMode="External"/><Relationship Id="rId280" Type="http://schemas.openxmlformats.org/officeDocument/2006/relationships/hyperlink" Target="https://www.globelifeinsurance.com/" TargetMode="External"/><Relationship Id="rId336" Type="http://schemas.openxmlformats.org/officeDocument/2006/relationships/hyperlink" Target="https://www.bostonmutual.com/" TargetMode="External"/><Relationship Id="rId75" Type="http://schemas.openxmlformats.org/officeDocument/2006/relationships/hyperlink" Target="https://www.statefundca.com/" TargetMode="External"/><Relationship Id="rId140" Type="http://schemas.openxmlformats.org/officeDocument/2006/relationships/hyperlink" Target="https://www.hbms.com/" TargetMode="External"/><Relationship Id="rId182" Type="http://schemas.openxmlformats.org/officeDocument/2006/relationships/hyperlink" Target="https://www.wnbfinancial.com/" TargetMode="External"/><Relationship Id="rId6" Type="http://schemas.openxmlformats.org/officeDocument/2006/relationships/hyperlink" Target="https://www.allstate.com/" TargetMode="External"/><Relationship Id="rId238" Type="http://schemas.openxmlformats.org/officeDocument/2006/relationships/hyperlink" Target="https://russellinvestments.com/us/" TargetMode="External"/><Relationship Id="rId291" Type="http://schemas.openxmlformats.org/officeDocument/2006/relationships/hyperlink" Target="https://www.usaa.com/inet/wc/insurance-products" TargetMode="External"/><Relationship Id="rId305" Type="http://schemas.openxmlformats.org/officeDocument/2006/relationships/hyperlink" Target="https://nsre.com/" TargetMode="External"/><Relationship Id="rId347" Type="http://schemas.openxmlformats.org/officeDocument/2006/relationships/hyperlink" Target="https://www.farmbureauinsurance-mi.com/" TargetMode="External"/><Relationship Id="rId44" Type="http://schemas.openxmlformats.org/officeDocument/2006/relationships/hyperlink" Target="https://www.ace.aaa.com/" TargetMode="External"/><Relationship Id="rId86" Type="http://schemas.openxmlformats.org/officeDocument/2006/relationships/hyperlink" Target="https://www.citizensfla.com/" TargetMode="External"/><Relationship Id="rId151" Type="http://schemas.openxmlformats.org/officeDocument/2006/relationships/hyperlink" Target="https://www.mcbankny.com/" TargetMode="External"/><Relationship Id="rId193" Type="http://schemas.openxmlformats.org/officeDocument/2006/relationships/hyperlink" Target="https://www.usbank.com/wealth-management.html?ecid=PS_23277&amp;ds_k=u.s.+bank+wealth+management&amp;c3apidt=p42599136481&amp;i=1&amp;gclid=EAIaIQobChMI2KvXxK234wIVTL7ACh13MgpEEAAYASAAEgKam_D_BwE&amp;gclsrc=aw.ds" TargetMode="External"/><Relationship Id="rId207" Type="http://schemas.openxmlformats.org/officeDocument/2006/relationships/hyperlink" Target="https://www.pimco.com/en-us/?gclid=CjwKCAjw0_T4BRBlEiwAwoEiAUpyIprHt5k3-lQF_YDnRE7bAiPVwlYj27ZjACdQWm2CIUdLuF5T6BoC7tYQAvD_BwE&amp;gclsrc=aw.ds&amp;showSplash=1&amp;utm_expid=.PnL1DROcQu-F9kByTmun2Q.0&amp;utm_referrer=https%3A%2F%2Fwww.google.com%2F" TargetMode="External"/><Relationship Id="rId249" Type="http://schemas.openxmlformats.org/officeDocument/2006/relationships/hyperlink" Target="https://apps.apple.com/us/app/aqr-events/id1216814523" TargetMode="External"/><Relationship Id="rId13" Type="http://schemas.openxmlformats.org/officeDocument/2006/relationships/hyperlink" Target="https://www.aig.com/" TargetMode="External"/><Relationship Id="rId109" Type="http://schemas.openxmlformats.org/officeDocument/2006/relationships/hyperlink" Target="https://www.bbh.com/us/en.html" TargetMode="External"/><Relationship Id="rId260" Type="http://schemas.openxmlformats.org/officeDocument/2006/relationships/hyperlink" Target="https://www.rwbaird.com/" TargetMode="External"/><Relationship Id="rId316" Type="http://schemas.openxmlformats.org/officeDocument/2006/relationships/hyperlink" Target="https://www.kemper.com/wps/portal/Kemper/Home/!ut/p/b1/04_Sj9CPykssy0xPLMnMz0vMAfGjzOLdg5wMLJ0MHQ3cgz1cDDxdzAw9jD0sDQyCTYAKIoEKDHAARwNC-r30ozKTcvXKk3P1DPQszQyNTAyNDcwtDCwNDC1N9MP1o1ANMDDwNzfw9PHzcgs08DcyMDeCKsDjAD-P_NxU_YLciMrggHRFAPqtTsE!/dl4/d5/L2dJQSEvUUt3QS80SmtFL1o2X0dSQjA5QjFBMDAwTzcwSUxOSkZRME8yMDcy/" TargetMode="External"/><Relationship Id="rId55" Type="http://schemas.openxmlformats.org/officeDocument/2006/relationships/hyperlink" Target="https://www.federatedinsurance.com/about-federated" TargetMode="External"/><Relationship Id="rId97" Type="http://schemas.openxmlformats.org/officeDocument/2006/relationships/hyperlink" Target="https://www.renre.com/" TargetMode="External"/><Relationship Id="rId120" Type="http://schemas.openxmlformats.org/officeDocument/2006/relationships/hyperlink" Target="https://www.firstambank.com/" TargetMode="External"/><Relationship Id="rId162" Type="http://schemas.openxmlformats.org/officeDocument/2006/relationships/hyperlink" Target="https://www.oxfordbank.com/" TargetMode="External"/><Relationship Id="rId218" Type="http://schemas.openxmlformats.org/officeDocument/2006/relationships/hyperlink" Target="https://apps.apple.com/us/app/ameriprise-financial/id437992173" TargetMode="External"/><Relationship Id="rId271" Type="http://schemas.openxmlformats.org/officeDocument/2006/relationships/hyperlink" Target="https://www.aig.com/individual" TargetMode="External"/><Relationship Id="rId24" Type="http://schemas.openxmlformats.org/officeDocument/2006/relationships/hyperlink" Target="https://www.cinfin.com/" TargetMode="External"/><Relationship Id="rId66" Type="http://schemas.openxmlformats.org/officeDocument/2006/relationships/hyperlink" Target="https://www.thesilverlining.com/" TargetMode="External"/><Relationship Id="rId131" Type="http://schemas.openxmlformats.org/officeDocument/2006/relationships/hyperlink" Target="https://www.franklinbnk.com/home/home" TargetMode="External"/><Relationship Id="rId327" Type="http://schemas.openxmlformats.org/officeDocument/2006/relationships/hyperlink" Target="https://www.cfglife.com/" TargetMode="External"/><Relationship Id="rId173" Type="http://schemas.openxmlformats.org/officeDocument/2006/relationships/hyperlink" Target="https://www.starfinancial.com/" TargetMode="External"/><Relationship Id="rId229" Type="http://schemas.openxmlformats.org/officeDocument/2006/relationships/hyperlink" Target="https://apps.apple.com/ky/app/dimensional-events/id1324771032" TargetMode="External"/><Relationship Id="rId240" Type="http://schemas.openxmlformats.org/officeDocument/2006/relationships/hyperlink" Target="https://www.tcw.com/" TargetMode="External"/><Relationship Id="rId35" Type="http://schemas.openxmlformats.org/officeDocument/2006/relationships/hyperlink" Target="https://www.sompo-hd.com/en/" TargetMode="External"/><Relationship Id="rId77" Type="http://schemas.openxmlformats.org/officeDocument/2006/relationships/hyperlink" Target="https://www.ufginsurance.com/" TargetMode="External"/><Relationship Id="rId100" Type="http://schemas.openxmlformats.org/officeDocument/2006/relationships/hyperlink" Target="https://www.amerisure.com/Home.aspx" TargetMode="External"/><Relationship Id="rId282" Type="http://schemas.openxmlformats.org/officeDocument/2006/relationships/hyperlink" Target="https://www.securian.com/" TargetMode="External"/><Relationship Id="rId338" Type="http://schemas.openxmlformats.org/officeDocument/2006/relationships/hyperlink" Target="https://www.shelterinsurance.com/insurance/lifeinsurance/" TargetMode="External"/><Relationship Id="rId8" Type="http://schemas.openxmlformats.org/officeDocument/2006/relationships/hyperlink" Target="https://www.travelers.com/" TargetMode="External"/><Relationship Id="rId142" Type="http://schemas.openxmlformats.org/officeDocument/2006/relationships/hyperlink" Target="https://www.iadb.org/en" TargetMode="External"/><Relationship Id="rId184" Type="http://schemas.openxmlformats.org/officeDocument/2006/relationships/hyperlink" Target="https://www.ubs.com/us/en/wealth-management.html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secu.com/" TargetMode="External"/><Relationship Id="rId21" Type="http://schemas.openxmlformats.org/officeDocument/2006/relationships/hyperlink" Target="https://www.bbvausa.com/" TargetMode="External"/><Relationship Id="rId324" Type="http://schemas.openxmlformats.org/officeDocument/2006/relationships/hyperlink" Target="https://www.gulfbank.com/" TargetMode="External"/><Relationship Id="rId531" Type="http://schemas.openxmlformats.org/officeDocument/2006/relationships/hyperlink" Target="https://www.bostonmutual.com/" TargetMode="External"/><Relationship Id="rId170" Type="http://schemas.openxmlformats.org/officeDocument/2006/relationships/hyperlink" Target="https://www.credithuman.com/" TargetMode="External"/><Relationship Id="rId268" Type="http://schemas.openxmlformats.org/officeDocument/2006/relationships/hyperlink" Target="https://www.aspen.co/" TargetMode="External"/><Relationship Id="rId475" Type="http://schemas.openxmlformats.org/officeDocument/2006/relationships/hyperlink" Target="https://www.securian.com/" TargetMode="External"/><Relationship Id="rId32" Type="http://schemas.openxmlformats.org/officeDocument/2006/relationships/hyperlink" Target="https://www.fnb-online.com/" TargetMode="External"/><Relationship Id="rId128" Type="http://schemas.openxmlformats.org/officeDocument/2006/relationships/hyperlink" Target="https://www.bellco.org/" TargetMode="External"/><Relationship Id="rId335" Type="http://schemas.openxmlformats.org/officeDocument/2006/relationships/hyperlink" Target="https://www.bnymellon.com/us/en.html?cid=COE_PS_ZB007_AboutUs_ALLSEG_GP_NA_GGL_____&amp;gclid=Cj0KCQjwg7KJBhDyARIsAHrAXaETkkkdup_RFftLAj9H9u6ip79PwxsOzgXwRZNqIon3WXHvOHd5shAaAr18EALw_wcB&amp;gclsrc=aw.ds" TargetMode="External"/><Relationship Id="rId542" Type="http://schemas.openxmlformats.org/officeDocument/2006/relationships/hyperlink" Target="https://www.farmbureauinsurance-mi.com/" TargetMode="External"/><Relationship Id="rId181" Type="http://schemas.openxmlformats.org/officeDocument/2006/relationships/hyperlink" Target="https://www.communityamerica.com/" TargetMode="External"/><Relationship Id="rId402" Type="http://schemas.openxmlformats.org/officeDocument/2006/relationships/hyperlink" Target="https://am.jpmorgan.com/us/en/asset-management/gim/adv/home" TargetMode="External"/><Relationship Id="rId279" Type="http://schemas.openxmlformats.org/officeDocument/2006/relationships/hyperlink" Target="https://www.rlicorp.com/" TargetMode="External"/><Relationship Id="rId486" Type="http://schemas.openxmlformats.org/officeDocument/2006/relationships/hyperlink" Target="https://www.ohionational.com/" TargetMode="External"/><Relationship Id="rId43" Type="http://schemas.openxmlformats.org/officeDocument/2006/relationships/hyperlink" Target="https://www.trustmarkbenefits.com/" TargetMode="External"/><Relationship Id="rId139" Type="http://schemas.openxmlformats.org/officeDocument/2006/relationships/hyperlink" Target="https://landmarkcu.com/login/" TargetMode="External"/><Relationship Id="rId346" Type="http://schemas.openxmlformats.org/officeDocument/2006/relationships/hyperlink" Target="https://www.olayan.com/" TargetMode="External"/><Relationship Id="rId192" Type="http://schemas.openxmlformats.org/officeDocument/2006/relationships/hyperlink" Target="https://www.progressive.com/" TargetMode="External"/><Relationship Id="rId206" Type="http://schemas.openxmlformats.org/officeDocument/2006/relationships/hyperlink" Target="https://tmamerica.com/" TargetMode="External"/><Relationship Id="rId413" Type="http://schemas.openxmlformats.org/officeDocument/2006/relationships/hyperlink" Target="https://www.wellington.com/en/" TargetMode="External"/><Relationship Id="rId497" Type="http://schemas.openxmlformats.org/officeDocument/2006/relationships/hyperlink" Target="https://www.americannational.com/" TargetMode="External"/><Relationship Id="rId12" Type="http://schemas.openxmlformats.org/officeDocument/2006/relationships/hyperlink" Target="https://www.53.com/content/fifth-third/en.html" TargetMode="External"/><Relationship Id="rId108" Type="http://schemas.openxmlformats.org/officeDocument/2006/relationships/hyperlink" Target="https://www.sdccu.com/" TargetMode="External"/><Relationship Id="rId315" Type="http://schemas.openxmlformats.org/officeDocument/2006/relationships/hyperlink" Target="https://www.fsbank.com/" TargetMode="External"/><Relationship Id="rId357" Type="http://schemas.openxmlformats.org/officeDocument/2006/relationships/hyperlink" Target="https://www.republicbank.com/home/home" TargetMode="External"/><Relationship Id="rId522" Type="http://schemas.openxmlformats.org/officeDocument/2006/relationships/hyperlink" Target="https://www.cfglife.com/" TargetMode="External"/><Relationship Id="rId54" Type="http://schemas.openxmlformats.org/officeDocument/2006/relationships/hyperlink" Target="https://www.greatwesternbank.com/" TargetMode="External"/><Relationship Id="rId96" Type="http://schemas.openxmlformats.org/officeDocument/2006/relationships/hyperlink" Target="https://www.firsttechfed.com/" TargetMode="External"/><Relationship Id="rId161" Type="http://schemas.openxmlformats.org/officeDocument/2006/relationships/hyperlink" Target="https://www.traviscu.org/" TargetMode="External"/><Relationship Id="rId217" Type="http://schemas.openxmlformats.org/officeDocument/2006/relationships/hyperlink" Target="https://www.zurichna.com/en" TargetMode="External"/><Relationship Id="rId399" Type="http://schemas.openxmlformats.org/officeDocument/2006/relationships/hyperlink" Target="https://investor.vanguard.com/home" TargetMode="External"/><Relationship Id="rId259" Type="http://schemas.openxmlformats.org/officeDocument/2006/relationships/hyperlink" Target="https://www.argolimited.com/" TargetMode="External"/><Relationship Id="rId424" Type="http://schemas.openxmlformats.org/officeDocument/2006/relationships/hyperlink" Target="https://www.federatedinvestors.com/" TargetMode="External"/><Relationship Id="rId466" Type="http://schemas.openxmlformats.org/officeDocument/2006/relationships/hyperlink" Target="https://www.axa.com/" TargetMode="External"/><Relationship Id="rId23" Type="http://schemas.openxmlformats.org/officeDocument/2006/relationships/hyperlink" Target="https://www.bmoharris.com/main/personal" TargetMode="External"/><Relationship Id="rId119" Type="http://schemas.openxmlformats.org/officeDocument/2006/relationships/hyperlink" Target="https://www.onpointcu.com/" TargetMode="External"/><Relationship Id="rId270" Type="http://schemas.openxmlformats.org/officeDocument/2006/relationships/hyperlink" Target="https://www.cumis.com/" TargetMode="External"/><Relationship Id="rId326" Type="http://schemas.openxmlformats.org/officeDocument/2006/relationships/hyperlink" Target="https://www.us.hsbc.com/" TargetMode="External"/><Relationship Id="rId533" Type="http://schemas.openxmlformats.org/officeDocument/2006/relationships/hyperlink" Target="https://www.shelterinsurance.com/insurance/lifeinsurance/" TargetMode="External"/><Relationship Id="rId65" Type="http://schemas.openxmlformats.org/officeDocument/2006/relationships/hyperlink" Target="https://www.renasantbank.com/" TargetMode="External"/><Relationship Id="rId130" Type="http://schemas.openxmlformats.org/officeDocument/2006/relationships/hyperlink" Target="https://www.wpcu.coop/en-us" TargetMode="External"/><Relationship Id="rId368" Type="http://schemas.openxmlformats.org/officeDocument/2006/relationships/hyperlink" Target="https://www.westsuburbanbank.com/" TargetMode="External"/><Relationship Id="rId172" Type="http://schemas.openxmlformats.org/officeDocument/2006/relationships/hyperlink" Target="https://www.langleyfcu.org/" TargetMode="External"/><Relationship Id="rId228" Type="http://schemas.openxmlformats.org/officeDocument/2006/relationships/hyperlink" Target="https://www.oldrepublicinsurancegroup.com/companies/old-republic-insurance-company" TargetMode="External"/><Relationship Id="rId435" Type="http://schemas.openxmlformats.org/officeDocument/2006/relationships/hyperlink" Target="https://www.lordabbett.com/en.html" TargetMode="External"/><Relationship Id="rId477" Type="http://schemas.openxmlformats.org/officeDocument/2006/relationships/hyperlink" Target="https://www.principal.com/" TargetMode="External"/><Relationship Id="rId281" Type="http://schemas.openxmlformats.org/officeDocument/2006/relationships/hyperlink" Target="https://www.arbella.com/" TargetMode="External"/><Relationship Id="rId337" Type="http://schemas.openxmlformats.org/officeDocument/2006/relationships/hyperlink" Target="https://www.meridianbanker.com/" TargetMode="External"/><Relationship Id="rId502" Type="http://schemas.openxmlformats.org/officeDocument/2006/relationships/hyperlink" Target="https://www.symetra.com/" TargetMode="External"/><Relationship Id="rId34" Type="http://schemas.openxmlformats.org/officeDocument/2006/relationships/hyperlink" Target="https://www.synovus.com/" TargetMode="External"/><Relationship Id="rId76" Type="http://schemas.openxmlformats.org/officeDocument/2006/relationships/hyperlink" Target="https://www.firstbank.com/" TargetMode="External"/><Relationship Id="rId141" Type="http://schemas.openxmlformats.org/officeDocument/2006/relationships/hyperlink" Target="https://www.veridiancu.org/" TargetMode="External"/><Relationship Id="rId379" Type="http://schemas.openxmlformats.org/officeDocument/2006/relationships/hyperlink" Target="https://www.bnymellonwealth.com/index.jsp" TargetMode="External"/><Relationship Id="rId544" Type="http://schemas.openxmlformats.org/officeDocument/2006/relationships/hyperlink" Target="https://www.chubb.com/us-en/" TargetMode="External"/><Relationship Id="rId7" Type="http://schemas.openxmlformats.org/officeDocument/2006/relationships/hyperlink" Target="https://www.pnc.com/en/personal-banking.html" TargetMode="External"/><Relationship Id="rId183" Type="http://schemas.openxmlformats.org/officeDocument/2006/relationships/hyperlink" Target="https://www.gecu.com/" TargetMode="External"/><Relationship Id="rId239" Type="http://schemas.openxmlformats.org/officeDocument/2006/relationships/hyperlink" Target="https://www.shelterinsurance.com/" TargetMode="External"/><Relationship Id="rId390" Type="http://schemas.openxmlformats.org/officeDocument/2006/relationships/hyperlink" Target="https://www.lpl.com/" TargetMode="External"/><Relationship Id="rId404" Type="http://schemas.openxmlformats.org/officeDocument/2006/relationships/hyperlink" Target="https://www.bnymellon.com/apac/en/home.jsp" TargetMode="External"/><Relationship Id="rId446" Type="http://schemas.openxmlformats.org/officeDocument/2006/relationships/hyperlink" Target="https://www.williamblair.com/" TargetMode="External"/><Relationship Id="rId250" Type="http://schemas.openxmlformats.org/officeDocument/2006/relationships/hyperlink" Target="https://www.fbitn.com/" TargetMode="External"/><Relationship Id="rId292" Type="http://schemas.openxmlformats.org/officeDocument/2006/relationships/hyperlink" Target="https://www.truistsecurities.com/" TargetMode="External"/><Relationship Id="rId306" Type="http://schemas.openxmlformats.org/officeDocument/2006/relationships/hyperlink" Target="https://www.myfarmers.bank/" TargetMode="External"/><Relationship Id="rId488" Type="http://schemas.openxmlformats.org/officeDocument/2006/relationships/hyperlink" Target="https://www.oneamerica.com/" TargetMode="External"/><Relationship Id="rId45" Type="http://schemas.openxmlformats.org/officeDocument/2006/relationships/hyperlink" Target="https://www.firsthorizon.com/" TargetMode="External"/><Relationship Id="rId87" Type="http://schemas.openxmlformats.org/officeDocument/2006/relationships/hyperlink" Target="https://www.berkshirebank.com/" TargetMode="External"/><Relationship Id="rId110" Type="http://schemas.openxmlformats.org/officeDocument/2006/relationships/hyperlink" Target="https://www.aacreditunion.org/" TargetMode="External"/><Relationship Id="rId348" Type="http://schemas.openxmlformats.org/officeDocument/2006/relationships/hyperlink" Target="https://www.suntrust.com/" TargetMode="External"/><Relationship Id="rId513" Type="http://schemas.openxmlformats.org/officeDocument/2006/relationships/hyperlink" Target="https://www.iowafarmbureau.com/" TargetMode="External"/><Relationship Id="rId152" Type="http://schemas.openxmlformats.org/officeDocument/2006/relationships/hyperlink" Target="https://www.summitcreditunion.com/" TargetMode="External"/><Relationship Id="rId194" Type="http://schemas.openxmlformats.org/officeDocument/2006/relationships/hyperlink" Target="https://www.libertymutual.com/mobile-app" TargetMode="External"/><Relationship Id="rId208" Type="http://schemas.openxmlformats.org/officeDocument/2006/relationships/hyperlink" Target="https://www.everestre.com/" TargetMode="External"/><Relationship Id="rId415" Type="http://schemas.openxmlformats.org/officeDocument/2006/relationships/hyperlink" Target="https://www.principal.com/" TargetMode="External"/><Relationship Id="rId457" Type="http://schemas.openxmlformats.org/officeDocument/2006/relationships/hyperlink" Target="https://www.massmutual.com/" TargetMode="External"/><Relationship Id="rId261" Type="http://schemas.openxmlformats.org/officeDocument/2006/relationships/hyperlink" Target="https://www.encova.com/" TargetMode="External"/><Relationship Id="rId499" Type="http://schemas.openxmlformats.org/officeDocument/2006/relationships/hyperlink" Target="https://www.ameritas.com/life-insurance/" TargetMode="External"/><Relationship Id="rId14" Type="http://schemas.openxmlformats.org/officeDocument/2006/relationships/hyperlink" Target="https://www.citizensbank.com/HomePage.aspx" TargetMode="External"/><Relationship Id="rId56" Type="http://schemas.openxmlformats.org/officeDocument/2006/relationships/hyperlink" Target="https://www.columbiabank.com/" TargetMode="External"/><Relationship Id="rId317" Type="http://schemas.openxmlformats.org/officeDocument/2006/relationships/hyperlink" Target="https://www.1firstbank.com/fl/en" TargetMode="External"/><Relationship Id="rId359" Type="http://schemas.openxmlformats.org/officeDocument/2006/relationships/hyperlink" Target="https://www.sfcu.org/" TargetMode="External"/><Relationship Id="rId524" Type="http://schemas.openxmlformats.org/officeDocument/2006/relationships/hyperlink" Target="https://www.erieinsurance.com/life-insurance" TargetMode="External"/><Relationship Id="rId98" Type="http://schemas.openxmlformats.org/officeDocument/2006/relationships/hyperlink" Target="https://www.alliantcreditunion.org/" TargetMode="External"/><Relationship Id="rId121" Type="http://schemas.openxmlformats.org/officeDocument/2006/relationships/hyperlink" Target="https://www.unfcu.org/home/" TargetMode="External"/><Relationship Id="rId163" Type="http://schemas.openxmlformats.org/officeDocument/2006/relationships/hyperlink" Target="https://www.tcunet.com/" TargetMode="External"/><Relationship Id="rId219" Type="http://schemas.openxmlformats.org/officeDocument/2006/relationships/hyperlink" Target="https://www.ace.aaa.com/" TargetMode="External"/><Relationship Id="rId370" Type="http://schemas.openxmlformats.org/officeDocument/2006/relationships/hyperlink" Target="https://www.rwbaird.com/" TargetMode="External"/><Relationship Id="rId426" Type="http://schemas.openxmlformats.org/officeDocument/2006/relationships/hyperlink" Target="https://www.edwardjones.com/us-en/?utm_source=bing&amp;utm_medium=cpc&amp;utm_campaign=b_brand_edward_jones_evaluate_exact&amp;utm_term=edward+jones&amp;c3api=bingX1187473041609294X74217112711486&amp;msclkid=53d7a2055a951428c567c323c9fb11e7" TargetMode="External"/><Relationship Id="rId230" Type="http://schemas.openxmlformats.org/officeDocument/2006/relationships/hyperlink" Target="https://www.sentry.com/" TargetMode="External"/><Relationship Id="rId468" Type="http://schemas.openxmlformats.org/officeDocument/2006/relationships/hyperlink" Target="https://www.protective.com/" TargetMode="External"/><Relationship Id="rId25" Type="http://schemas.openxmlformats.org/officeDocument/2006/relationships/hyperlink" Target="https://www.bankofthewest.com/" TargetMode="External"/><Relationship Id="rId67" Type="http://schemas.openxmlformats.org/officeDocument/2006/relationships/hyperlink" Target="https://www.glacierbank.com/" TargetMode="External"/><Relationship Id="rId272" Type="http://schemas.openxmlformats.org/officeDocument/2006/relationships/hyperlink" Target="https://www.texasmutual.com/" TargetMode="External"/><Relationship Id="rId328" Type="http://schemas.openxmlformats.org/officeDocument/2006/relationships/hyperlink" Target="https://www.huntington.com/" TargetMode="External"/><Relationship Id="rId535" Type="http://schemas.openxmlformats.org/officeDocument/2006/relationships/hyperlink" Target="https://www.auto-owners.com/" TargetMode="External"/><Relationship Id="rId132" Type="http://schemas.openxmlformats.org/officeDocument/2006/relationships/hyperlink" Target="https://www.redwoodcu.org/" TargetMode="External"/><Relationship Id="rId174" Type="http://schemas.openxmlformats.org/officeDocument/2006/relationships/hyperlink" Target="https://www.safecu.org/personal/online-and-mobile-banking/online-banking" TargetMode="External"/><Relationship Id="rId381" Type="http://schemas.openxmlformats.org/officeDocument/2006/relationships/hyperlink" Target="https://online.citi.com/US/JRS/pands/detail.do?ID=CitigoldOverview" TargetMode="External"/><Relationship Id="rId241" Type="http://schemas.openxmlformats.org/officeDocument/2006/relationships/hyperlink" Target="https://www.njm.com/" TargetMode="External"/><Relationship Id="rId437" Type="http://schemas.openxmlformats.org/officeDocument/2006/relationships/hyperlink" Target="https://www.putnam.com/?mkey=1003201186&amp;msrc=346679486773&amp;gclid=CjwKCAjw0_T4BRBlEiwAwoEiAf64WnFRqOR7vsHv3yOFEzgrYto78XwKA4HLt7ZRhAHvgyoAzK5qohoCFnIQAvD_BwE" TargetMode="External"/><Relationship Id="rId479" Type="http://schemas.openxmlformats.org/officeDocument/2006/relationships/hyperlink" Target="https://www.genworth.com/" TargetMode="External"/><Relationship Id="rId36" Type="http://schemas.openxmlformats.org/officeDocument/2006/relationships/hyperlink" Target="https://www.bancorpsouth.com/" TargetMode="External"/><Relationship Id="rId283" Type="http://schemas.openxmlformats.org/officeDocument/2006/relationships/hyperlink" Target="https://www.safetyinsurance.com/" TargetMode="External"/><Relationship Id="rId339" Type="http://schemas.openxmlformats.org/officeDocument/2006/relationships/hyperlink" Target="https://www.morganstanley.com/" TargetMode="External"/><Relationship Id="rId490" Type="http://schemas.openxmlformats.org/officeDocument/2006/relationships/hyperlink" Target="https://www.aflac.com/" TargetMode="External"/><Relationship Id="rId504" Type="http://schemas.openxmlformats.org/officeDocument/2006/relationships/hyperlink" Target="https://www.wiltonre.com/" TargetMode="External"/><Relationship Id="rId546" Type="http://schemas.openxmlformats.org/officeDocument/2006/relationships/hyperlink" Target="https://cvshealth.com/" TargetMode="External"/><Relationship Id="rId78" Type="http://schemas.openxmlformats.org/officeDocument/2006/relationships/hyperlink" Target="https://www.fcbanking.com/" TargetMode="External"/><Relationship Id="rId101" Type="http://schemas.openxmlformats.org/officeDocument/2006/relationships/hyperlink" Target="https://www.ssfcu.org/" TargetMode="External"/><Relationship Id="rId143" Type="http://schemas.openxmlformats.org/officeDocument/2006/relationships/hyperlink" Target="https://www.visionsfcu.org/" TargetMode="External"/><Relationship Id="rId185" Type="http://schemas.openxmlformats.org/officeDocument/2006/relationships/hyperlink" Target="https://www.genisyscu.org/" TargetMode="External"/><Relationship Id="rId350" Type="http://schemas.openxmlformats.org/officeDocument/2006/relationships/hyperlink" Target="https://www.patelco.org/" TargetMode="External"/><Relationship Id="rId406" Type="http://schemas.openxmlformats.org/officeDocument/2006/relationships/hyperlink" Target="https://www.prudential.com/personal/prospect?utm_medium=cpc&amp;utm_source=GOOGLE&amp;utm_campaign=CORP_Indiv_MASS_General_N/A_Brand_MCT_BMM&amp;ds_cid=71700000059153757&amp;utm_content=Branded+-+Prudential&amp;ds_agid=58700005404088671&amp;utm_term=%252Bprudential&amp;ds_kid=43700049173443463&amp;matchtype=b&amp;network=g&amp;adposition=&amp;gclid=CjwKCAjw0_T4BRBlEiwAwoEiAYdkhQ-jAIoDp1u7rKJU0KQGOB40GzQ7zD6BTHF9xFAFSI4wLERZzRoCv5sQAvD_BwE&amp;gclsrc=aw.ds" TargetMode="External"/><Relationship Id="rId9" Type="http://schemas.openxmlformats.org/officeDocument/2006/relationships/hyperlink" Target="https://www.regions.com/personal-banking" TargetMode="External"/><Relationship Id="rId210" Type="http://schemas.openxmlformats.org/officeDocument/2006/relationships/hyperlink" Target="https://www.alleghany.com/home/default.aspx" TargetMode="External"/><Relationship Id="rId392" Type="http://schemas.openxmlformats.org/officeDocument/2006/relationships/hyperlink" Target="https://www.brownadvisory.com/" TargetMode="External"/><Relationship Id="rId448" Type="http://schemas.openxmlformats.org/officeDocument/2006/relationships/hyperlink" Target="https://harrisassoc.com/" TargetMode="External"/><Relationship Id="rId252" Type="http://schemas.openxmlformats.org/officeDocument/2006/relationships/hyperlink" Target="https://www.alfainsurance.com/" TargetMode="External"/><Relationship Id="rId294" Type="http://schemas.openxmlformats.org/officeDocument/2006/relationships/hyperlink" Target="https://group.bnpparibas/en/" TargetMode="External"/><Relationship Id="rId308" Type="http://schemas.openxmlformats.org/officeDocument/2006/relationships/hyperlink" Target="https://fcbcarolinas.com/" TargetMode="External"/><Relationship Id="rId515" Type="http://schemas.openxmlformats.org/officeDocument/2006/relationships/hyperlink" Target="https://smlny.com/" TargetMode="External"/><Relationship Id="rId47" Type="http://schemas.openxmlformats.org/officeDocument/2006/relationships/hyperlink" Target="https://www.ibc.com/" TargetMode="External"/><Relationship Id="rId89" Type="http://schemas.openxmlformats.org/officeDocument/2006/relationships/hyperlink" Target="https://www.westamerica.com/" TargetMode="External"/><Relationship Id="rId112" Type="http://schemas.openxmlformats.org/officeDocument/2006/relationships/hyperlink" Target="https://www.patelco.org/" TargetMode="External"/><Relationship Id="rId154" Type="http://schemas.openxmlformats.org/officeDocument/2006/relationships/hyperlink" Target="https://www.tdecu.org/" TargetMode="External"/><Relationship Id="rId361" Type="http://schemas.openxmlformats.org/officeDocument/2006/relationships/hyperlink" Target="https://sbical.com/" TargetMode="External"/><Relationship Id="rId196" Type="http://schemas.openxmlformats.org/officeDocument/2006/relationships/hyperlink" Target="https://www.usaa.com/?&amp;ds_s=CPC&amp;ds_e=GOOGLE&amp;ds_c=ENT_ENT_Brand_General_GenPop_EXT&amp;ds_ag=About&amp;ds_k=usaa%20group&amp;txid=SEM:TX1:Q7VEZQOIE8&amp;ds_rl=1249521&amp;ds_rl=1249527&amp;gclid=CjwKCAjw1JeJBhB9EiwAV612yyoQnUDeOE4nSeUGh80i1phMlTuAhxZDJoCo8axBTZSTxk1equ77aRoCitgQAvD_BwE&amp;gclsrc=aw.ds&amp;akredirect=true" TargetMode="External"/><Relationship Id="rId417" Type="http://schemas.openxmlformats.org/officeDocument/2006/relationships/hyperlink" Target="https://amg.com/" TargetMode="External"/><Relationship Id="rId459" Type="http://schemas.openxmlformats.org/officeDocument/2006/relationships/hyperlink" Target="https://www.johnhancock.com/index.html" TargetMode="External"/><Relationship Id="rId16" Type="http://schemas.openxmlformats.org/officeDocument/2006/relationships/hyperlink" Target="https://www.citi.com/" TargetMode="External"/><Relationship Id="rId221" Type="http://schemas.openxmlformats.org/officeDocument/2006/relationships/hyperlink" Target="https://www.mercuryinsurance.com/" TargetMode="External"/><Relationship Id="rId263" Type="http://schemas.openxmlformats.org/officeDocument/2006/relationships/hyperlink" Target="https://www.kyfb.com/" TargetMode="External"/><Relationship Id="rId319" Type="http://schemas.openxmlformats.org/officeDocument/2006/relationships/hyperlink" Target="https://brileyfin.com/" TargetMode="External"/><Relationship Id="rId470" Type="http://schemas.openxmlformats.org/officeDocument/2006/relationships/hyperlink" Target="https://www.sammonsenterprises.com/" TargetMode="External"/><Relationship Id="rId526" Type="http://schemas.openxmlformats.org/officeDocument/2006/relationships/hyperlink" Target="https://www.physiciansmutual.com/cs/home/home.html" TargetMode="External"/><Relationship Id="rId58" Type="http://schemas.openxmlformats.org/officeDocument/2006/relationships/hyperlink" Target="https://www.trustcobank.com/" TargetMode="External"/><Relationship Id="rId123" Type="http://schemas.openxmlformats.org/officeDocument/2006/relationships/hyperlink" Target="https://www.wingsfinancial.com/" TargetMode="External"/><Relationship Id="rId330" Type="http://schemas.openxmlformats.org/officeDocument/2006/relationships/hyperlink" Target="https://www.jpmorgan.com/global" TargetMode="External"/><Relationship Id="rId165" Type="http://schemas.openxmlformats.org/officeDocument/2006/relationships/hyperlink" Target="https://www.uwcu.org/" TargetMode="External"/><Relationship Id="rId372" Type="http://schemas.openxmlformats.org/officeDocument/2006/relationships/hyperlink" Target="https://privatebank.jpmorgan.com/" TargetMode="External"/><Relationship Id="rId428" Type="http://schemas.openxmlformats.org/officeDocument/2006/relationships/hyperlink" Target="https://www.janushenderson.com/en-us/" TargetMode="External"/><Relationship Id="rId232" Type="http://schemas.openxmlformats.org/officeDocument/2006/relationships/hyperlink" Target="https://us.allianzgi.com/en-us?utm_source=Google&amp;utm_medium=ppc&amp;utm_campaign=brand&amp;gclid=CjwKCAjw1JeJBhB9EiwAV612y7DYqStRJyG8AtQbW0DKSKeELWTddWMSa80RxShtD_6FZ_LO-Qm4tRoCNHoQAvD_BwE" TargetMode="External"/><Relationship Id="rId274" Type="http://schemas.openxmlformats.org/officeDocument/2006/relationships/hyperlink" Target="https://www.donegalgroup.com/home" TargetMode="External"/><Relationship Id="rId481" Type="http://schemas.openxmlformats.org/officeDocument/2006/relationships/hyperlink" Target="https://www.legalandgeneral.com/adviser/" TargetMode="External"/><Relationship Id="rId27" Type="http://schemas.openxmlformats.org/officeDocument/2006/relationships/hyperlink" Target="https://www.peoples.com/" TargetMode="External"/><Relationship Id="rId69" Type="http://schemas.openxmlformats.org/officeDocument/2006/relationships/hyperlink" Target="https://www.firstbank.com/" TargetMode="External"/><Relationship Id="rId134" Type="http://schemas.openxmlformats.org/officeDocument/2006/relationships/hyperlink" Target="https://www.sccu.com/" TargetMode="External"/><Relationship Id="rId537" Type="http://schemas.openxmlformats.org/officeDocument/2006/relationships/hyperlink" Target="https://www.horacemann.com/" TargetMode="External"/><Relationship Id="rId80" Type="http://schemas.openxmlformats.org/officeDocument/2006/relationships/hyperlink" Target="https://www.bankatfirst.com/personal.html" TargetMode="External"/><Relationship Id="rId176" Type="http://schemas.openxmlformats.org/officeDocument/2006/relationships/hyperlink" Target="https://www.nymcu.org/" TargetMode="External"/><Relationship Id="rId341" Type="http://schemas.openxmlformats.org/officeDocument/2006/relationships/hyperlink" Target="https://nbbank.com/" TargetMode="External"/><Relationship Id="rId383" Type="http://schemas.openxmlformats.org/officeDocument/2006/relationships/hyperlink" Target="https://www.bessemertrust.com/" TargetMode="External"/><Relationship Id="rId439" Type="http://schemas.openxmlformats.org/officeDocument/2006/relationships/hyperlink" Target="https://www.fisherinvestments.com/en-us" TargetMode="External"/><Relationship Id="rId201" Type="http://schemas.openxmlformats.org/officeDocument/2006/relationships/hyperlink" Target="https://www.amfam.com/" TargetMode="External"/><Relationship Id="rId243" Type="http://schemas.openxmlformats.org/officeDocument/2006/relationships/hyperlink" Target="https://www.westfieldinsurance.com/" TargetMode="External"/><Relationship Id="rId285" Type="http://schemas.openxmlformats.org/officeDocument/2006/relationships/hyperlink" Target="https://www.pennnationalinsurance.com/portal/" TargetMode="External"/><Relationship Id="rId450" Type="http://schemas.openxmlformats.org/officeDocument/2006/relationships/hyperlink" Target="https://www.dodgeandcox.com/" TargetMode="External"/><Relationship Id="rId506" Type="http://schemas.openxmlformats.org/officeDocument/2006/relationships/hyperlink" Target="https://www.sunlife.com/us" TargetMode="External"/><Relationship Id="rId38" Type="http://schemas.openxmlformats.org/officeDocument/2006/relationships/hyperlink" Target="https://www.mynycb.com/" TargetMode="External"/><Relationship Id="rId103" Type="http://schemas.openxmlformats.org/officeDocument/2006/relationships/hyperlink" Target="https://www.bethpagefcu.com/" TargetMode="External"/><Relationship Id="rId310" Type="http://schemas.openxmlformats.org/officeDocument/2006/relationships/hyperlink" Target="https://www.bankfcb.com/en-us/" TargetMode="External"/><Relationship Id="rId492" Type="http://schemas.openxmlformats.org/officeDocument/2006/relationships/hyperlink" Target="https://www.globalatlantic.com/" TargetMode="External"/><Relationship Id="rId548" Type="http://schemas.openxmlformats.org/officeDocument/2006/relationships/hyperlink" Target="http://ir.securitynational.com/" TargetMode="External"/><Relationship Id="rId91" Type="http://schemas.openxmlformats.org/officeDocument/2006/relationships/hyperlink" Target="https://www.navyfederal.org/" TargetMode="External"/><Relationship Id="rId145" Type="http://schemas.openxmlformats.org/officeDocument/2006/relationships/hyperlink" Target="https://www.bcu.org/" TargetMode="External"/><Relationship Id="rId187" Type="http://schemas.openxmlformats.org/officeDocument/2006/relationships/hyperlink" Target="https://www.premieramerica.com/home" TargetMode="External"/><Relationship Id="rId352" Type="http://schemas.openxmlformats.org/officeDocument/2006/relationships/hyperlink" Target="https://www.peoples.bank/" TargetMode="External"/><Relationship Id="rId394" Type="http://schemas.openxmlformats.org/officeDocument/2006/relationships/hyperlink" Target="https://www.bbh.com/en-us/private-banking/private-wealth-management" TargetMode="External"/><Relationship Id="rId408" Type="http://schemas.openxmlformats.org/officeDocument/2006/relationships/hyperlink" Target="https://www.franklintempleton.com/" TargetMode="External"/><Relationship Id="rId212" Type="http://schemas.openxmlformats.org/officeDocument/2006/relationships/hyperlink" Target="https://www.greatamericaninsurancegroup.com/" TargetMode="External"/><Relationship Id="rId254" Type="http://schemas.openxmlformats.org/officeDocument/2006/relationships/hyperlink" Target="https://www.iatinsurancegroup.com/" TargetMode="External"/><Relationship Id="rId49" Type="http://schemas.openxmlformats.org/officeDocument/2006/relationships/hyperlink" Target="https://www.northwest.bank/" TargetMode="External"/><Relationship Id="rId114" Type="http://schemas.openxmlformats.org/officeDocument/2006/relationships/hyperlink" Target="https://www.esl.org/" TargetMode="External"/><Relationship Id="rId296" Type="http://schemas.openxmlformats.org/officeDocument/2006/relationships/hyperlink" Target="https://www.bbh.com/us/en.html" TargetMode="External"/><Relationship Id="rId461" Type="http://schemas.openxmlformats.org/officeDocument/2006/relationships/hyperlink" Target="https://www.transamerica.com/individual/" TargetMode="External"/><Relationship Id="rId517" Type="http://schemas.openxmlformats.org/officeDocument/2006/relationships/hyperlink" Target="https://www.athene.com/" TargetMode="External"/><Relationship Id="rId60" Type="http://schemas.openxmlformats.org/officeDocument/2006/relationships/hyperlink" Target="https://www.my100bank.com/" TargetMode="External"/><Relationship Id="rId156" Type="http://schemas.openxmlformats.org/officeDocument/2006/relationships/hyperlink" Target="https://www.chevronfcu.org/" TargetMode="External"/><Relationship Id="rId198" Type="http://schemas.openxmlformats.org/officeDocument/2006/relationships/hyperlink" Target="https://www.nationwide.com/sem/brand-b-pey.html?utm_medium=cpc&amp;utm_source=google&amp;utm_campaign=ni&amp;utm_content=brand:desktop:google:na:um:na:brand-core&amp;utm_term=nationwide%20corporation&amp;engine=GoogleBrandGeneric&amp;TFN=18888910148&amp;tfn=18888910148&amp;gclid=CjwKCAjw1JeJBhB9EiwAV612y8IPISlVf3GBPpfmASpILt-5wz8QmTygZbCF52fILKsY8PituBMwGRoCsnMQAvD_BwE" TargetMode="External"/><Relationship Id="rId321" Type="http://schemas.openxmlformats.org/officeDocument/2006/relationships/hyperlink" Target="https://www.goldmansachs.com/" TargetMode="External"/><Relationship Id="rId363" Type="http://schemas.openxmlformats.org/officeDocument/2006/relationships/hyperlink" Target="https://www.ubs.com/global/en.html" TargetMode="External"/><Relationship Id="rId419" Type="http://schemas.openxmlformats.org/officeDocument/2006/relationships/hyperlink" Target="https://www.alliancebernstein.com/" TargetMode="External"/><Relationship Id="rId223" Type="http://schemas.openxmlformats.org/officeDocument/2006/relationships/hyperlink" Target="https://axaxl.com/reinsurance" TargetMode="External"/><Relationship Id="rId430" Type="http://schemas.openxmlformats.org/officeDocument/2006/relationships/hyperlink" Target="https://www.principal.com/" TargetMode="External"/><Relationship Id="rId18" Type="http://schemas.openxmlformats.org/officeDocument/2006/relationships/hyperlink" Target="https://www.woodforest.com/" TargetMode="External"/><Relationship Id="rId265" Type="http://schemas.openxmlformats.org/officeDocument/2006/relationships/hyperlink" Target="https://www.radian.com/" TargetMode="External"/><Relationship Id="rId472" Type="http://schemas.openxmlformats.org/officeDocument/2006/relationships/hyperlink" Target="https://www.nationwide.com/sem/brand-b-pey.html?utm_medium=cpc&amp;utm_source=google&amp;utm_campaign=ni&amp;utm_content=brand:desktop:google:na:um:na:brand-core&amp;utm_term=nationwide&amp;engine=GoogleBrandGeneric&amp;TFN=18888910148&amp;tfn=18888910148&amp;gclid=Cj0KCQiAhMOMBhDhARIsAPVml-H2YLG_vsHJcLsNsejSFQBpsvA42QSD1UQSRxFtMf9zX0aySMjI66saAh37EALw_wcB" TargetMode="External"/><Relationship Id="rId528" Type="http://schemas.openxmlformats.org/officeDocument/2006/relationships/hyperlink" Target="https://americanfidelity.com/" TargetMode="External"/><Relationship Id="rId125" Type="http://schemas.openxmlformats.org/officeDocument/2006/relationships/hyperlink" Target="https://www.redfcu.org/" TargetMode="External"/><Relationship Id="rId167" Type="http://schemas.openxmlformats.org/officeDocument/2006/relationships/hyperlink" Target="https://www.navyarmyccu.com/" TargetMode="External"/><Relationship Id="rId332" Type="http://schemas.openxmlformats.org/officeDocument/2006/relationships/hyperlink" Target="https://www.kvsb.com/" TargetMode="External"/><Relationship Id="rId374" Type="http://schemas.openxmlformats.org/officeDocument/2006/relationships/hyperlink" Target="https://www.schwab.com/" TargetMode="External"/><Relationship Id="rId71" Type="http://schemas.openxmlformats.org/officeDocument/2006/relationships/hyperlink" Target="https://www.greatsouthernbank.com/" TargetMode="External"/><Relationship Id="rId234" Type="http://schemas.openxmlformats.org/officeDocument/2006/relationships/hyperlink" Target="https://www.scor.com/en" TargetMode="External"/><Relationship Id="rId2" Type="http://schemas.openxmlformats.org/officeDocument/2006/relationships/hyperlink" Target="https://www.semrush.com/analytics/keywordoverview/" TargetMode="External"/><Relationship Id="rId29" Type="http://schemas.openxmlformats.org/officeDocument/2006/relationships/hyperlink" Target="https://www.unionbank.com/" TargetMode="External"/><Relationship Id="rId276" Type="http://schemas.openxmlformats.org/officeDocument/2006/relationships/hyperlink" Target="https://palisades.us.com/" TargetMode="External"/><Relationship Id="rId441" Type="http://schemas.openxmlformats.org/officeDocument/2006/relationships/hyperlink" Target="https://www.oaktreecapital.com/" TargetMode="External"/><Relationship Id="rId483" Type="http://schemas.openxmlformats.org/officeDocument/2006/relationships/hyperlink" Target="https://lbl.com/" TargetMode="External"/><Relationship Id="rId539" Type="http://schemas.openxmlformats.org/officeDocument/2006/relationships/hyperlink" Target="https://www.citizensfla.com/" TargetMode="External"/><Relationship Id="rId40" Type="http://schemas.openxmlformats.org/officeDocument/2006/relationships/hyperlink" Target="https://www.associatedbank.com/" TargetMode="External"/><Relationship Id="rId136" Type="http://schemas.openxmlformats.org/officeDocument/2006/relationships/hyperlink" Target="https://www.msufcu.org/" TargetMode="External"/><Relationship Id="rId178" Type="http://schemas.openxmlformats.org/officeDocument/2006/relationships/hyperlink" Target="https://www.kfcu.org/" TargetMode="External"/><Relationship Id="rId301" Type="http://schemas.openxmlformats.org/officeDocument/2006/relationships/hyperlink" Target="https://cibccm.com/en" TargetMode="External"/><Relationship Id="rId343" Type="http://schemas.openxmlformats.org/officeDocument/2006/relationships/hyperlink" Target="https://www.nevadafirst.com/" TargetMode="External"/><Relationship Id="rId550" Type="http://schemas.openxmlformats.org/officeDocument/2006/relationships/hyperlink" Target="https://www.ushealthgroup.com/" TargetMode="External"/><Relationship Id="rId82" Type="http://schemas.openxmlformats.org/officeDocument/2006/relationships/hyperlink" Target="https://www.amerisbank.com/" TargetMode="External"/><Relationship Id="rId203" Type="http://schemas.openxmlformats.org/officeDocument/2006/relationships/hyperlink" Target="https://www.fairfax.ca/" TargetMode="External"/><Relationship Id="rId385" Type="http://schemas.openxmlformats.org/officeDocument/2006/relationships/hyperlink" Target="https://www.firstrepublic.com/private-wealth-management" TargetMode="External"/><Relationship Id="rId245" Type="http://schemas.openxmlformats.org/officeDocument/2006/relationships/hyperlink" Target="https://www.acuity.com/" TargetMode="External"/><Relationship Id="rId287" Type="http://schemas.openxmlformats.org/officeDocument/2006/relationships/hyperlink" Target="https://www.amerisure.com/Home.aspx" TargetMode="External"/><Relationship Id="rId410" Type="http://schemas.openxmlformats.org/officeDocument/2006/relationships/hyperlink" Target="https://www.morganstanley.com/im.us.html" TargetMode="External"/><Relationship Id="rId452" Type="http://schemas.openxmlformats.org/officeDocument/2006/relationships/hyperlink" Target="https://www.credit-suisse.com/sg/en.html" TargetMode="External"/><Relationship Id="rId494" Type="http://schemas.openxmlformats.org/officeDocument/2006/relationships/hyperlink" Target="https://www.jackson.com/" TargetMode="External"/><Relationship Id="rId508" Type="http://schemas.openxmlformats.org/officeDocument/2006/relationships/hyperlink" Target="https://www.amfam.com/" TargetMode="External"/><Relationship Id="rId105" Type="http://schemas.openxmlformats.org/officeDocument/2006/relationships/hyperlink" Target="https://www.macu.com/" TargetMode="External"/><Relationship Id="rId147" Type="http://schemas.openxmlformats.org/officeDocument/2006/relationships/hyperlink" Target="https://servicecu.org/" TargetMode="External"/><Relationship Id="rId312" Type="http://schemas.openxmlformats.org/officeDocument/2006/relationships/hyperlink" Target="https://www.firstfedindiana.bank/home/default.aspx" TargetMode="External"/><Relationship Id="rId354" Type="http://schemas.openxmlformats.org/officeDocument/2006/relationships/hyperlink" Target="https://www.firstpremier.com/" TargetMode="External"/><Relationship Id="rId51" Type="http://schemas.openxmlformats.org/officeDocument/2006/relationships/hyperlink" Target="https://www.ozk.com/personal/" TargetMode="External"/><Relationship Id="rId93" Type="http://schemas.openxmlformats.org/officeDocument/2006/relationships/hyperlink" Target="https://www.penfed.org/" TargetMode="External"/><Relationship Id="rId189" Type="http://schemas.openxmlformats.org/officeDocument/2006/relationships/hyperlink" Target="https://www.firstcommunity.com/" TargetMode="External"/><Relationship Id="rId396" Type="http://schemas.openxmlformats.org/officeDocument/2006/relationships/hyperlink" Target="https://www.williamblair.com/" TargetMode="External"/><Relationship Id="rId214" Type="http://schemas.openxmlformats.org/officeDocument/2006/relationships/hyperlink" Target="https://www.hanover.com/" TargetMode="External"/><Relationship Id="rId256" Type="http://schemas.openxmlformats.org/officeDocument/2006/relationships/hyperlink" Target="https://www.txfb-ins.com/" TargetMode="External"/><Relationship Id="rId298" Type="http://schemas.openxmlformats.org/officeDocument/2006/relationships/hyperlink" Target="https://www.centerviewpartners.com/" TargetMode="External"/><Relationship Id="rId421" Type="http://schemas.openxmlformats.org/officeDocument/2006/relationships/hyperlink" Target="https://www.blackrock.com/us/individual" TargetMode="External"/><Relationship Id="rId463" Type="http://schemas.openxmlformats.org/officeDocument/2006/relationships/hyperlink" Target="https://www.metlife.com/" TargetMode="External"/><Relationship Id="rId519" Type="http://schemas.openxmlformats.org/officeDocument/2006/relationships/hyperlink" Target="https://ia.ca/individuals" TargetMode="External"/><Relationship Id="rId116" Type="http://schemas.openxmlformats.org/officeDocument/2006/relationships/hyperlink" Target="https://www.logixbanking.com/" TargetMode="External"/><Relationship Id="rId158" Type="http://schemas.openxmlformats.org/officeDocument/2006/relationships/hyperlink" Target="https://www.jovia.org/" TargetMode="External"/><Relationship Id="rId323" Type="http://schemas.openxmlformats.org/officeDocument/2006/relationships/hyperlink" Target="https://greatmidwestbank.com/" TargetMode="External"/><Relationship Id="rId530" Type="http://schemas.openxmlformats.org/officeDocument/2006/relationships/hyperlink" Target="https://www.alfainsurance.com/" TargetMode="External"/><Relationship Id="rId20" Type="http://schemas.openxmlformats.org/officeDocument/2006/relationships/hyperlink" Target="https://www.scotiabank.com/global/en/global-site.html" TargetMode="External"/><Relationship Id="rId62" Type="http://schemas.openxmlformats.org/officeDocument/2006/relationships/hyperlink" Target="https://www.zionsbank.com/" TargetMode="External"/><Relationship Id="rId365" Type="http://schemas.openxmlformats.org/officeDocument/2006/relationships/hyperlink" Target="https://www.ufcu.org/" TargetMode="External"/><Relationship Id="rId225" Type="http://schemas.openxmlformats.org/officeDocument/2006/relationships/hyperlink" Target="https://www.assurant.com/" TargetMode="External"/><Relationship Id="rId267" Type="http://schemas.openxmlformats.org/officeDocument/2006/relationships/hyperlink" Target="https://www.ncfb.org/" TargetMode="External"/><Relationship Id="rId432" Type="http://schemas.openxmlformats.org/officeDocument/2006/relationships/hyperlink" Target="https://russellinvestments.com/us/" TargetMode="External"/><Relationship Id="rId474" Type="http://schemas.openxmlformats.org/officeDocument/2006/relationships/hyperlink" Target="https://www.pennmutual.com/" TargetMode="External"/><Relationship Id="rId127" Type="http://schemas.openxmlformats.org/officeDocument/2006/relationships/hyperlink" Target="https://bfsfcu.org/" TargetMode="External"/><Relationship Id="rId31" Type="http://schemas.openxmlformats.org/officeDocument/2006/relationships/hyperlink" Target="https://www.umpquabank.com/" TargetMode="External"/><Relationship Id="rId73" Type="http://schemas.openxmlformats.org/officeDocument/2006/relationships/hyperlink" Target="https://www.fultonbank.com/" TargetMode="External"/><Relationship Id="rId169" Type="http://schemas.openxmlformats.org/officeDocument/2006/relationships/hyperlink" Target="https://www.myeecu.org/home/home" TargetMode="External"/><Relationship Id="rId334" Type="http://schemas.openxmlformats.org/officeDocument/2006/relationships/hyperlink" Target="https://www.ibankmarine.com/" TargetMode="External"/><Relationship Id="rId376" Type="http://schemas.openxmlformats.org/officeDocument/2006/relationships/hyperlink" Target="https://www.fidelity.com/" TargetMode="External"/><Relationship Id="rId541" Type="http://schemas.openxmlformats.org/officeDocument/2006/relationships/hyperlink" Target="https://www.prosperitylife.com/" TargetMode="External"/><Relationship Id="rId4" Type="http://schemas.openxmlformats.org/officeDocument/2006/relationships/hyperlink" Target="https://www.chase.com/" TargetMode="External"/><Relationship Id="rId180" Type="http://schemas.openxmlformats.org/officeDocument/2006/relationships/hyperlink" Target="https://www.apcocu.org/" TargetMode="External"/><Relationship Id="rId236" Type="http://schemas.openxmlformats.org/officeDocument/2006/relationships/hyperlink" Target="https://amtrustfinancial.com/" TargetMode="External"/><Relationship Id="rId278" Type="http://schemas.openxmlformats.org/officeDocument/2006/relationships/hyperlink" Target="https://www.genworth.com/" TargetMode="External"/><Relationship Id="rId401" Type="http://schemas.openxmlformats.org/officeDocument/2006/relationships/hyperlink" Target="https://www.ssga.com/us/en/individual/etfs" TargetMode="External"/><Relationship Id="rId443" Type="http://schemas.openxmlformats.org/officeDocument/2006/relationships/hyperlink" Target="https://www.bridgewater.com/" TargetMode="External"/><Relationship Id="rId303" Type="http://schemas.openxmlformats.org/officeDocument/2006/relationships/hyperlink" Target="https://www.credit-suisse.com/us/en.html" TargetMode="External"/><Relationship Id="rId485" Type="http://schemas.openxmlformats.org/officeDocument/2006/relationships/hyperlink" Target="https://www.usaa.com/" TargetMode="External"/><Relationship Id="rId42" Type="http://schemas.openxmlformats.org/officeDocument/2006/relationships/hyperlink" Target="https://www.bannerbank.com/" TargetMode="External"/><Relationship Id="rId84" Type="http://schemas.openxmlformats.org/officeDocument/2006/relationships/hyperlink" Target="https://www.fnbo.com/" TargetMode="External"/><Relationship Id="rId138" Type="http://schemas.openxmlformats.org/officeDocument/2006/relationships/hyperlink" Target="https://members1st.org/" TargetMode="External"/><Relationship Id="rId345" Type="http://schemas.openxmlformats.org/officeDocument/2006/relationships/hyperlink" Target="https://ohiocreditunions.org/" TargetMode="External"/><Relationship Id="rId387" Type="http://schemas.openxmlformats.org/officeDocument/2006/relationships/hyperlink" Target="https://www.usbank.com/wealth-management.html" TargetMode="External"/><Relationship Id="rId510" Type="http://schemas.openxmlformats.org/officeDocument/2006/relationships/hyperlink" Target="https://www.fglife.com/" TargetMode="External"/><Relationship Id="rId191" Type="http://schemas.openxmlformats.org/officeDocument/2006/relationships/hyperlink" Target="https://www.bhhc.com/" TargetMode="External"/><Relationship Id="rId205" Type="http://schemas.openxmlformats.org/officeDocument/2006/relationships/hyperlink" Target="https://www.cna.com/web/guest/cna/home" TargetMode="External"/><Relationship Id="rId247" Type="http://schemas.openxmlformats.org/officeDocument/2006/relationships/hyperlink" Target="https://www.afgroup.com/" TargetMode="External"/><Relationship Id="rId412" Type="http://schemas.openxmlformats.org/officeDocument/2006/relationships/hyperlink" Target="https://www.tiaa.org/public/" TargetMode="External"/><Relationship Id="rId107" Type="http://schemas.openxmlformats.org/officeDocument/2006/relationships/hyperlink" Target="https://www.starone.org/" TargetMode="External"/><Relationship Id="rId289" Type="http://schemas.openxmlformats.org/officeDocument/2006/relationships/hyperlink" Target="https://www.alvarezandmarsal.com/" TargetMode="External"/><Relationship Id="rId454" Type="http://schemas.openxmlformats.org/officeDocument/2006/relationships/hyperlink" Target="https://www.northwesternmutual.com/" TargetMode="External"/><Relationship Id="rId496" Type="http://schemas.openxmlformats.org/officeDocument/2006/relationships/hyperlink" Target="https://cnoinc.com/" TargetMode="External"/><Relationship Id="rId11" Type="http://schemas.openxmlformats.org/officeDocument/2006/relationships/hyperlink" Target="https://www.td.com/us/en/personal-banking/" TargetMode="External"/><Relationship Id="rId53" Type="http://schemas.openxmlformats.org/officeDocument/2006/relationships/hyperlink" Target="https://www.nbtbank.com/personal" TargetMode="External"/><Relationship Id="rId149" Type="http://schemas.openxmlformats.org/officeDocument/2006/relationships/hyperlink" Target="https://www.ncsecu.org/home.html" TargetMode="External"/><Relationship Id="rId314" Type="http://schemas.openxmlformats.org/officeDocument/2006/relationships/hyperlink" Target="https://www.fhb.com/en/personal" TargetMode="External"/><Relationship Id="rId356" Type="http://schemas.openxmlformats.org/officeDocument/2006/relationships/hyperlink" Target="https://www.myprovident.com/" TargetMode="External"/><Relationship Id="rId398" Type="http://schemas.openxmlformats.org/officeDocument/2006/relationships/hyperlink" Target="https://www.blackrock.com/us/individual" TargetMode="External"/><Relationship Id="rId521" Type="http://schemas.openxmlformats.org/officeDocument/2006/relationships/hyperlink" Target="https://www.palig.com/" TargetMode="External"/><Relationship Id="rId95" Type="http://schemas.openxmlformats.org/officeDocument/2006/relationships/hyperlink" Target="https://www.schoolsfirstfcu.org/gateway/schoolsfirstfcu/home" TargetMode="External"/><Relationship Id="rId160" Type="http://schemas.openxmlformats.org/officeDocument/2006/relationships/hyperlink" Target="https://www.coastal24.com/" TargetMode="External"/><Relationship Id="rId216" Type="http://schemas.openxmlformats.org/officeDocument/2006/relationships/hyperlink" Target="https://www.ace.aaa.com/" TargetMode="External"/><Relationship Id="rId423" Type="http://schemas.openxmlformats.org/officeDocument/2006/relationships/hyperlink" Target="https://us.dimensional.com/" TargetMode="External"/><Relationship Id="rId258" Type="http://schemas.openxmlformats.org/officeDocument/2006/relationships/hyperlink" Target="https://www.intactspecialty.com/" TargetMode="External"/><Relationship Id="rId465" Type="http://schemas.openxmlformats.org/officeDocument/2006/relationships/hyperlink" Target="https://www.guardianlife.com/" TargetMode="External"/><Relationship Id="rId22" Type="http://schemas.openxmlformats.org/officeDocument/2006/relationships/hyperlink" Target="https://www.santanderbank.com/us/personal" TargetMode="External"/><Relationship Id="rId64" Type="http://schemas.openxmlformats.org/officeDocument/2006/relationships/hyperlink" Target="https://www.ucbi.com/" TargetMode="External"/><Relationship Id="rId118" Type="http://schemas.openxmlformats.org/officeDocument/2006/relationships/hyperlink" Target="https://www.cefcu.com/" TargetMode="External"/><Relationship Id="rId325" Type="http://schemas.openxmlformats.org/officeDocument/2006/relationships/hyperlink" Target="https://www.heritagebankofcommerce.bank/" TargetMode="External"/><Relationship Id="rId367" Type="http://schemas.openxmlformats.org/officeDocument/2006/relationships/hyperlink" Target="https://www.wellsfargo.com/" TargetMode="External"/><Relationship Id="rId532" Type="http://schemas.openxmlformats.org/officeDocument/2006/relationships/hyperlink" Target="https://www.farmers.com/" TargetMode="External"/><Relationship Id="rId171" Type="http://schemas.openxmlformats.org/officeDocument/2006/relationships/hyperlink" Target="https://www.ccu.com/" TargetMode="External"/><Relationship Id="rId227" Type="http://schemas.openxmlformats.org/officeDocument/2006/relationships/hyperlink" Target="https://www.selective.com/" TargetMode="External"/><Relationship Id="rId269" Type="http://schemas.openxmlformats.org/officeDocument/2006/relationships/hyperlink" Target="https://www.thedoctors.com/" TargetMode="External"/><Relationship Id="rId434" Type="http://schemas.openxmlformats.org/officeDocument/2006/relationships/hyperlink" Target="https://www.tcw.com/" TargetMode="External"/><Relationship Id="rId476" Type="http://schemas.openxmlformats.org/officeDocument/2006/relationships/hyperlink" Target="https://www.mutualofomaha.com/life-insurance" TargetMode="External"/><Relationship Id="rId33" Type="http://schemas.openxmlformats.org/officeDocument/2006/relationships/hyperlink" Target="https://www.arvest.com/" TargetMode="External"/><Relationship Id="rId129" Type="http://schemas.openxmlformats.org/officeDocument/2006/relationships/hyperlink" Target="https://www.ecu.org/" TargetMode="External"/><Relationship Id="rId280" Type="http://schemas.openxmlformats.org/officeDocument/2006/relationships/hyperlink" Target="https://www.fcci-group.com/en.html" TargetMode="External"/><Relationship Id="rId336" Type="http://schemas.openxmlformats.org/officeDocument/2006/relationships/hyperlink" Target="https://www.merchantsnat.com/" TargetMode="External"/><Relationship Id="rId501" Type="http://schemas.openxmlformats.org/officeDocument/2006/relationships/hyperlink" Target="https://www.tiaa.org/public/" TargetMode="External"/><Relationship Id="rId543" Type="http://schemas.openxmlformats.org/officeDocument/2006/relationships/hyperlink" Target="https://www.pekininsurance.com/" TargetMode="External"/><Relationship Id="rId75" Type="http://schemas.openxmlformats.org/officeDocument/2006/relationships/hyperlink" Target="https://parknationalbank.com/" TargetMode="External"/><Relationship Id="rId140" Type="http://schemas.openxmlformats.org/officeDocument/2006/relationships/hyperlink" Target="https://www.midflorida.com/" TargetMode="External"/><Relationship Id="rId182" Type="http://schemas.openxmlformats.org/officeDocument/2006/relationships/hyperlink" Target="https://www.sfcu.org/" TargetMode="External"/><Relationship Id="rId378" Type="http://schemas.openxmlformats.org/officeDocument/2006/relationships/hyperlink" Target="https://www.northerntrust.com/united-states/home" TargetMode="External"/><Relationship Id="rId403" Type="http://schemas.openxmlformats.org/officeDocument/2006/relationships/hyperlink" Target="https://www.capitalgroup.com/sg/en/" TargetMode="External"/><Relationship Id="rId6" Type="http://schemas.openxmlformats.org/officeDocument/2006/relationships/hyperlink" Target="https://www.usbank.com/index.html" TargetMode="External"/><Relationship Id="rId238" Type="http://schemas.openxmlformats.org/officeDocument/2006/relationships/hyperlink" Target="https://starrcompanies.com/" TargetMode="External"/><Relationship Id="rId445" Type="http://schemas.openxmlformats.org/officeDocument/2006/relationships/hyperlink" Target="https://www.gam.com/en" TargetMode="External"/><Relationship Id="rId487" Type="http://schemas.openxmlformats.org/officeDocument/2006/relationships/hyperlink" Target="https://www.talcottresolution.com/" TargetMode="External"/><Relationship Id="rId291" Type="http://schemas.openxmlformats.org/officeDocument/2006/relationships/hyperlink" Target="https://www.investmentbank.barclays.com/" TargetMode="External"/><Relationship Id="rId305" Type="http://schemas.openxmlformats.org/officeDocument/2006/relationships/hyperlink" Target="https://www.enterprisebank.com/" TargetMode="External"/><Relationship Id="rId347" Type="http://schemas.openxmlformats.org/officeDocument/2006/relationships/hyperlink" Target="https://theomnibank.com/" TargetMode="External"/><Relationship Id="rId512" Type="http://schemas.openxmlformats.org/officeDocument/2006/relationships/hyperlink" Target="https://www.nationalwesternlife.com/" TargetMode="External"/><Relationship Id="rId44" Type="http://schemas.openxmlformats.org/officeDocument/2006/relationships/hyperlink" Target="https://cbna.com/" TargetMode="External"/><Relationship Id="rId86" Type="http://schemas.openxmlformats.org/officeDocument/2006/relationships/hyperlink" Target="https://www.easternbank.com/" TargetMode="External"/><Relationship Id="rId151" Type="http://schemas.openxmlformats.org/officeDocument/2006/relationships/hyperlink" Target="https://www.wescom.org/" TargetMode="External"/><Relationship Id="rId389" Type="http://schemas.openxmlformats.org/officeDocument/2006/relationships/hyperlink" Target="https://www.stifel.com/" TargetMode="External"/><Relationship Id="rId193" Type="http://schemas.openxmlformats.org/officeDocument/2006/relationships/hyperlink" Target="https://www.allstate.com/" TargetMode="External"/><Relationship Id="rId207" Type="http://schemas.openxmlformats.org/officeDocument/2006/relationships/hyperlink" Target="https://www.munichre.com/en.html" TargetMode="External"/><Relationship Id="rId249" Type="http://schemas.openxmlformats.org/officeDocument/2006/relationships/hyperlink" Target="https://www.americannational.com/wps/portal/" TargetMode="External"/><Relationship Id="rId414" Type="http://schemas.openxmlformats.org/officeDocument/2006/relationships/hyperlink" Target="https://www.ameriprise.com/" TargetMode="External"/><Relationship Id="rId456" Type="http://schemas.openxmlformats.org/officeDocument/2006/relationships/hyperlink" Target="https://www.newyorklife.com/" TargetMode="External"/><Relationship Id="rId498" Type="http://schemas.openxmlformats.org/officeDocument/2006/relationships/hyperlink" Target="https://www.unum.com/" TargetMode="External"/><Relationship Id="rId13" Type="http://schemas.openxmlformats.org/officeDocument/2006/relationships/hyperlink" Target="https://www.key.com/personal/index.jsp" TargetMode="External"/><Relationship Id="rId109" Type="http://schemas.openxmlformats.org/officeDocument/2006/relationships/hyperlink" Target="https://www.alaskausa.org/" TargetMode="External"/><Relationship Id="rId260" Type="http://schemas.openxmlformats.org/officeDocument/2006/relationships/hyperlink" Target="https://www.uticanational.com/" TargetMode="External"/><Relationship Id="rId316" Type="http://schemas.openxmlformats.org/officeDocument/2006/relationships/hyperlink" Target="https://www.1stsource.com/" TargetMode="External"/><Relationship Id="rId523" Type="http://schemas.openxmlformats.org/officeDocument/2006/relationships/hyperlink" Target="https://www.nglic.com/" TargetMode="External"/><Relationship Id="rId55" Type="http://schemas.openxmlformats.org/officeDocument/2006/relationships/hyperlink" Target="https://www.capitalbank.com/" TargetMode="External"/><Relationship Id="rId97" Type="http://schemas.openxmlformats.org/officeDocument/2006/relationships/hyperlink" Target="https://www.golden1.com/manage-accounts/online-banking" TargetMode="External"/><Relationship Id="rId120" Type="http://schemas.openxmlformats.org/officeDocument/2006/relationships/hyperlink" Target="https://www.deltacommunitycu.com/home.aspx" TargetMode="External"/><Relationship Id="rId358" Type="http://schemas.openxmlformats.org/officeDocument/2006/relationships/hyperlink" Target="https://www.salemfive.com/" TargetMode="External"/><Relationship Id="rId162" Type="http://schemas.openxmlformats.org/officeDocument/2006/relationships/hyperlink" Target="https://www.gecreditunion.org/home/home" TargetMode="External"/><Relationship Id="rId218" Type="http://schemas.openxmlformats.org/officeDocument/2006/relationships/hyperlink" Target="https://www.markel.com/" TargetMode="External"/><Relationship Id="rId425" Type="http://schemas.openxmlformats.org/officeDocument/2006/relationships/hyperlink" Target="https://www.massmutual.com/?cm_mmc=bing-_-brandmm_b-_-ppc-_-200026789-VQ16-c&amp;utm_source=bing&amp;utm_medium=cpc&amp;utm_campaign=MASS_BD_Brand+Only_Search_Branded_Brand+Only_Exact_Web&amp;utm_term=massmutual&amp;utm_content=Position+1+Keywords&amp;device_type=c&amp;gclid=0b0f820b3f851768a7ade32dadfcdffa&amp;gclsrc=3p.ds" TargetMode="External"/><Relationship Id="rId467" Type="http://schemas.openxmlformats.org/officeDocument/2006/relationships/hyperlink" Target="https://www.brighthousefinancial.com/" TargetMode="External"/><Relationship Id="rId271" Type="http://schemas.openxmlformats.org/officeDocument/2006/relationships/hyperlink" Target="https://www.proassurance.com/" TargetMode="External"/><Relationship Id="rId24" Type="http://schemas.openxmlformats.org/officeDocument/2006/relationships/hyperlink" Target="https://www.firstcitizens.com/" TargetMode="External"/><Relationship Id="rId66" Type="http://schemas.openxmlformats.org/officeDocument/2006/relationships/hyperlink" Target="https://www.frostbank.com/" TargetMode="External"/><Relationship Id="rId131" Type="http://schemas.openxmlformats.org/officeDocument/2006/relationships/hyperlink" Target="https://www.iccu.com/" TargetMode="External"/><Relationship Id="rId327" Type="http://schemas.openxmlformats.org/officeDocument/2006/relationships/hyperlink" Target="https://www.hbms.com/" TargetMode="External"/><Relationship Id="rId369" Type="http://schemas.openxmlformats.org/officeDocument/2006/relationships/hyperlink" Target="https://www.wnbfinancial.com/" TargetMode="External"/><Relationship Id="rId534" Type="http://schemas.openxmlformats.org/officeDocument/2006/relationships/hyperlink" Target="https://term.fidelitylife.com/general?campaign_source=FLAGOOSEMLP&amp;utm_source=google&amp;utm_medium=paidsearch&amp;utm_campaign=FIDL_Search_US_N_Life+Insurance_General_Branded_Exact&amp;utm_term=fidelity%20life%20insurance&amp;gclid=CjwKCAjwmqKJBhAWEiwAMvGt6AVFNqV3Fnyp5YzzRvWztgeXVeEe_o0__gvYk1nVuLUKQoxCBCKbORoCU30QAvD_BwE&amp;gclsrc=aw.ds" TargetMode="External"/><Relationship Id="rId173" Type="http://schemas.openxmlformats.org/officeDocument/2006/relationships/hyperlink" Target="https://www.nasafcu.com/" TargetMode="External"/><Relationship Id="rId229" Type="http://schemas.openxmlformats.org/officeDocument/2006/relationships/hyperlink" Target="https://www.countryfinancial.com/" TargetMode="External"/><Relationship Id="rId380" Type="http://schemas.openxmlformats.org/officeDocument/2006/relationships/hyperlink" Target="https://www.raymondjames.com/" TargetMode="External"/><Relationship Id="rId436" Type="http://schemas.openxmlformats.org/officeDocument/2006/relationships/hyperlink" Target="https://www.citigroup.com/citi/" TargetMode="External"/><Relationship Id="rId240" Type="http://schemas.openxmlformats.org/officeDocument/2006/relationships/hyperlink" Target="https://www.emcins.com/" TargetMode="External"/><Relationship Id="rId478" Type="http://schemas.openxmlformats.org/officeDocument/2006/relationships/hyperlink" Target="https://www.westernsouthern.com/" TargetMode="External"/><Relationship Id="rId35" Type="http://schemas.openxmlformats.org/officeDocument/2006/relationships/hyperlink" Target="https://www.wafdbank.com/" TargetMode="External"/><Relationship Id="rId77" Type="http://schemas.openxmlformats.org/officeDocument/2006/relationships/hyperlink" Target="https://www.firstmerchants.com/" TargetMode="External"/><Relationship Id="rId100" Type="http://schemas.openxmlformats.org/officeDocument/2006/relationships/hyperlink" Target="https://www.suncoastcreditunion.com/" TargetMode="External"/><Relationship Id="rId282" Type="http://schemas.openxmlformats.org/officeDocument/2006/relationships/hyperlink" Target="https://www.farmbureauinsurance-mi.com/" TargetMode="External"/><Relationship Id="rId338" Type="http://schemas.openxmlformats.org/officeDocument/2006/relationships/hyperlink" Target="https://www.mcbankny.com/" TargetMode="External"/><Relationship Id="rId503" Type="http://schemas.openxmlformats.org/officeDocument/2006/relationships/hyperlink" Target="https://www.lhlic.com/" TargetMode="External"/><Relationship Id="rId545" Type="http://schemas.openxmlformats.org/officeDocument/2006/relationships/hyperlink" Target="https://www.uhc.com/" TargetMode="External"/><Relationship Id="rId8" Type="http://schemas.openxmlformats.org/officeDocument/2006/relationships/hyperlink" Target="https://www.bbt.com/" TargetMode="External"/><Relationship Id="rId142" Type="http://schemas.openxmlformats.org/officeDocument/2006/relationships/hyperlink" Target="https://www.statefarmfcu.com/" TargetMode="External"/><Relationship Id="rId184" Type="http://schemas.openxmlformats.org/officeDocument/2006/relationships/hyperlink" Target="https://unitedfcu.com/" TargetMode="External"/><Relationship Id="rId391" Type="http://schemas.openxmlformats.org/officeDocument/2006/relationships/hyperlink" Target="https://www.nb.com/pages/public/en-us/wealth-management.aspx" TargetMode="External"/><Relationship Id="rId405" Type="http://schemas.openxmlformats.org/officeDocument/2006/relationships/hyperlink" Target="https://www.pimco.com/en-us/?gclid=CjwKCAjw0_T4BRBlEiwAwoEiAUpyIprHt5k3-lQF_YDnRE7bAiPVwlYj27ZjACdQWm2CIUdLuF5T6BoC7tYQAvD_BwE&amp;gclsrc=aw.ds&amp;showSplash=1&amp;utm_expid=.PnL1DROcQu-F9kByTmun2Q.0&amp;utm_referrer=https%3A%2F%2Fwww.google.com%2F" TargetMode="External"/><Relationship Id="rId447" Type="http://schemas.openxmlformats.org/officeDocument/2006/relationships/hyperlink" Target="https://www.stifel.com/" TargetMode="External"/><Relationship Id="rId251" Type="http://schemas.openxmlformats.org/officeDocument/2006/relationships/hyperlink" Target="https://www.fbfs.com/" TargetMode="External"/><Relationship Id="rId489" Type="http://schemas.openxmlformats.org/officeDocument/2006/relationships/hyperlink" Target="https://www.allianzlife.com/" TargetMode="External"/><Relationship Id="rId46" Type="http://schemas.openxmlformats.org/officeDocument/2006/relationships/hyperlink" Target="https://www.hancockwhitney.com/" TargetMode="External"/><Relationship Id="rId293" Type="http://schemas.openxmlformats.org/officeDocument/2006/relationships/hyperlink" Target="https://capitalmarkets.bmo.com/en/" TargetMode="External"/><Relationship Id="rId307" Type="http://schemas.openxmlformats.org/officeDocument/2006/relationships/hyperlink" Target="https://www.firstambank.com/" TargetMode="External"/><Relationship Id="rId349" Type="http://schemas.openxmlformats.org/officeDocument/2006/relationships/hyperlink" Target="https://www.oxfordbank.com/" TargetMode="External"/><Relationship Id="rId514" Type="http://schemas.openxmlformats.org/officeDocument/2006/relationships/hyperlink" Target="https://www.kclife.com/" TargetMode="External"/><Relationship Id="rId88" Type="http://schemas.openxmlformats.org/officeDocument/2006/relationships/hyperlink" Target="https://www.calbanktrust.com/" TargetMode="External"/><Relationship Id="rId111" Type="http://schemas.openxmlformats.org/officeDocument/2006/relationships/hyperlink" Target="https://www.teachersfcu.org/" TargetMode="External"/><Relationship Id="rId153" Type="http://schemas.openxmlformats.org/officeDocument/2006/relationships/hyperlink" Target="https://www.gesa.com/" TargetMode="External"/><Relationship Id="rId195" Type="http://schemas.openxmlformats.org/officeDocument/2006/relationships/hyperlink" Target="https://www.travelers.com/" TargetMode="External"/><Relationship Id="rId209" Type="http://schemas.openxmlformats.org/officeDocument/2006/relationships/hyperlink" Target="https://www.berkley.com/" TargetMode="External"/><Relationship Id="rId360" Type="http://schemas.openxmlformats.org/officeDocument/2006/relationships/hyperlink" Target="https://www.starfinancial.com/" TargetMode="External"/><Relationship Id="rId416" Type="http://schemas.openxmlformats.org/officeDocument/2006/relationships/hyperlink" Target="https://www.geodecapital.com/" TargetMode="External"/><Relationship Id="rId220" Type="http://schemas.openxmlformats.org/officeDocument/2006/relationships/hyperlink" Target="https://www.swissre.com/" TargetMode="External"/><Relationship Id="rId458" Type="http://schemas.openxmlformats.org/officeDocument/2006/relationships/hyperlink" Target="https://www.prudential.com/personal/prospect?utm_medium=cpc&amp;utm_source=GOOGLE&amp;utm_campaign=CORP_Indiv_MASS_General_N/A_Brand_MCT_BMM&amp;ds_cid=71700000059153757&amp;utm_content=Branded+-+Prudential&amp;ds_agid=58700005404088671&amp;utm_term=%252Bprudential&amp;ds_kid=43700049173443463&amp;matchtype=b&amp;network=g&amp;adposition=&amp;gclid=CjwKCAjw0_T4BRBlEiwAwoEiAYdkhQ-jAIoDp1u7rKJU0KQGOB40GzQ7zD6BTHF9xFAFSI4wLERZzRoCv5sQAvD_BwE&amp;gclsrc=aw.ds" TargetMode="External"/><Relationship Id="rId15" Type="http://schemas.openxmlformats.org/officeDocument/2006/relationships/hyperlink" Target="https://www3.mtb.com/" TargetMode="External"/><Relationship Id="rId57" Type="http://schemas.openxmlformats.org/officeDocument/2006/relationships/hyperlink" Target="https://www.simmonsbank.com/" TargetMode="External"/><Relationship Id="rId262" Type="http://schemas.openxmlformats.org/officeDocument/2006/relationships/hyperlink" Target="https://www.statefundca.com/" TargetMode="External"/><Relationship Id="rId318" Type="http://schemas.openxmlformats.org/officeDocument/2006/relationships/hyperlink" Target="https://www.franklinbnk.com/home/home" TargetMode="External"/><Relationship Id="rId525" Type="http://schemas.openxmlformats.org/officeDocument/2006/relationships/hyperlink" Target="https://www.infarmbureau.org/" TargetMode="External"/><Relationship Id="rId99" Type="http://schemas.openxmlformats.org/officeDocument/2006/relationships/hyperlink" Target="https://www.americafirst.com/" TargetMode="External"/><Relationship Id="rId122" Type="http://schemas.openxmlformats.org/officeDocument/2006/relationships/hyperlink" Target="https://www.greenstate.org/" TargetMode="External"/><Relationship Id="rId164" Type="http://schemas.openxmlformats.org/officeDocument/2006/relationships/hyperlink" Target="https://wsecu.org/" TargetMode="External"/><Relationship Id="rId371" Type="http://schemas.openxmlformats.org/officeDocument/2006/relationships/hyperlink" Target="https://www.morganstanley.com/" TargetMode="External"/><Relationship Id="rId427" Type="http://schemas.openxmlformats.org/officeDocument/2006/relationships/hyperlink" Target="https://www.nb.com/en/us/wealth-management" TargetMode="External"/><Relationship Id="rId469" Type="http://schemas.openxmlformats.org/officeDocument/2006/relationships/hyperlink" Target="http://www.primerica.com/public/" TargetMode="External"/><Relationship Id="rId26" Type="http://schemas.openxmlformats.org/officeDocument/2006/relationships/hyperlink" Target="https://www.comerica.com/" TargetMode="External"/><Relationship Id="rId231" Type="http://schemas.openxmlformats.org/officeDocument/2006/relationships/hyperlink" Target="https://www.ace.aaa.com/" TargetMode="External"/><Relationship Id="rId273" Type="http://schemas.openxmlformats.org/officeDocument/2006/relationships/hyperlink" Target="https://www.citizensfla.com/" TargetMode="External"/><Relationship Id="rId329" Type="http://schemas.openxmlformats.org/officeDocument/2006/relationships/hyperlink" Target="https://www.iadb.org/en" TargetMode="External"/><Relationship Id="rId480" Type="http://schemas.openxmlformats.org/officeDocument/2006/relationships/hyperlink" Target="https://www.nationallife.com/" TargetMode="External"/><Relationship Id="rId536" Type="http://schemas.openxmlformats.org/officeDocument/2006/relationships/hyperlink" Target="https://www.assurity.com/" TargetMode="External"/><Relationship Id="rId68" Type="http://schemas.openxmlformats.org/officeDocument/2006/relationships/hyperlink" Target="https://www.cbtcares.com/" TargetMode="External"/><Relationship Id="rId133" Type="http://schemas.openxmlformats.org/officeDocument/2006/relationships/hyperlink" Target="https://www.desertfinancial.com/personal" TargetMode="External"/><Relationship Id="rId175" Type="http://schemas.openxmlformats.org/officeDocument/2006/relationships/hyperlink" Target="https://www.unifyfcu.com/" TargetMode="External"/><Relationship Id="rId340" Type="http://schemas.openxmlformats.org/officeDocument/2006/relationships/hyperlink" Target="https://www.rocklandtrust.com/nantucket-bank" TargetMode="External"/><Relationship Id="rId200" Type="http://schemas.openxmlformats.org/officeDocument/2006/relationships/hyperlink" Target="https://www.aig.com/" TargetMode="External"/><Relationship Id="rId382" Type="http://schemas.openxmlformats.org/officeDocument/2006/relationships/hyperlink" Target="https://us.rbcwealthmanagement.com/thefamilygroup/" TargetMode="External"/><Relationship Id="rId438" Type="http://schemas.openxmlformats.org/officeDocument/2006/relationships/hyperlink" Target="https://corporate.americancentury.com/en.html" TargetMode="External"/><Relationship Id="rId242" Type="http://schemas.openxmlformats.org/officeDocument/2006/relationships/hyperlink" Target="https://www.federatedinsurance.com/about-federated" TargetMode="External"/><Relationship Id="rId284" Type="http://schemas.openxmlformats.org/officeDocument/2006/relationships/hyperlink" Target="https://www.renre.com/" TargetMode="External"/><Relationship Id="rId491" Type="http://schemas.openxmlformats.org/officeDocument/2006/relationships/hyperlink" Target="https://www.allstate.com/" TargetMode="External"/><Relationship Id="rId505" Type="http://schemas.openxmlformats.org/officeDocument/2006/relationships/hyperlink" Target="https://www.aaalife.com/" TargetMode="External"/><Relationship Id="rId37" Type="http://schemas.openxmlformats.org/officeDocument/2006/relationships/hyperlink" Target="https://www.prosperitybankusa.com/Personal" TargetMode="External"/><Relationship Id="rId79" Type="http://schemas.openxmlformats.org/officeDocument/2006/relationships/hyperlink" Target="https://www.rabobank.com/en/home/index.html?languageDoesNotExists=zh" TargetMode="External"/><Relationship Id="rId102" Type="http://schemas.openxmlformats.org/officeDocument/2006/relationships/hyperlink" Target="https://www.rbfcu.org/" TargetMode="External"/><Relationship Id="rId144" Type="http://schemas.openxmlformats.org/officeDocument/2006/relationships/hyperlink" Target="https://www.tinkerfcu.org/" TargetMode="External"/><Relationship Id="rId547" Type="http://schemas.openxmlformats.org/officeDocument/2006/relationships/hyperlink" Target="https://www.americanenterprise.com/" TargetMode="External"/><Relationship Id="rId90" Type="http://schemas.openxmlformats.org/officeDocument/2006/relationships/hyperlink" Target="https://www.bremer.com/" TargetMode="External"/><Relationship Id="rId186" Type="http://schemas.openxmlformats.org/officeDocument/2006/relationships/hyperlink" Target="https://www.rcu.org/" TargetMode="External"/><Relationship Id="rId351" Type="http://schemas.openxmlformats.org/officeDocument/2006/relationships/hyperlink" Target="https://bankpatriot.com/" TargetMode="External"/><Relationship Id="rId393" Type="http://schemas.openxmlformats.org/officeDocument/2006/relationships/hyperlink" Target="https://www.suntrust.com/wealth-management" TargetMode="External"/><Relationship Id="rId407" Type="http://schemas.openxmlformats.org/officeDocument/2006/relationships/hyperlink" Target="https://www.troweprice.com/corporate/en/home.html" TargetMode="External"/><Relationship Id="rId449" Type="http://schemas.openxmlformats.org/officeDocument/2006/relationships/hyperlink" Target="https://www.oppenheimer.com/index.aspx" TargetMode="External"/><Relationship Id="rId211" Type="http://schemas.openxmlformats.org/officeDocument/2006/relationships/hyperlink" Target="https://www.cinfin.com/" TargetMode="External"/><Relationship Id="rId253" Type="http://schemas.openxmlformats.org/officeDocument/2006/relationships/hyperlink" Target="https://www.thesilverlining.com/" TargetMode="External"/><Relationship Id="rId295" Type="http://schemas.openxmlformats.org/officeDocument/2006/relationships/hyperlink" Target="https://www.bpsg.com/" TargetMode="External"/><Relationship Id="rId309" Type="http://schemas.openxmlformats.org/officeDocument/2006/relationships/hyperlink" Target="https://www.firstcitizens.com/" TargetMode="External"/><Relationship Id="rId460" Type="http://schemas.openxmlformats.org/officeDocument/2006/relationships/hyperlink" Target="https://www.statefarm.com/" TargetMode="External"/><Relationship Id="rId516" Type="http://schemas.openxmlformats.org/officeDocument/2006/relationships/hyperlink" Target="https://www.cinfin.com/" TargetMode="External"/><Relationship Id="rId48" Type="http://schemas.openxmlformats.org/officeDocument/2006/relationships/hyperlink" Target="https://www.commercebank.com/" TargetMode="External"/><Relationship Id="rId113" Type="http://schemas.openxmlformats.org/officeDocument/2006/relationships/hyperlink" Target="https://www.lmcu.org/" TargetMode="External"/><Relationship Id="rId320" Type="http://schemas.openxmlformats.org/officeDocument/2006/relationships/hyperlink" Target="https://www.glacierbank.com/" TargetMode="External"/><Relationship Id="rId155" Type="http://schemas.openxmlformats.org/officeDocument/2006/relationships/hyperlink" Target="https://www.nwfcu.org/" TargetMode="External"/><Relationship Id="rId197" Type="http://schemas.openxmlformats.org/officeDocument/2006/relationships/hyperlink" Target="https://www.chubb.com/us-en/" TargetMode="External"/><Relationship Id="rId362" Type="http://schemas.openxmlformats.org/officeDocument/2006/relationships/hyperlink" Target="https://www.usbank.com/index.html" TargetMode="External"/><Relationship Id="rId418" Type="http://schemas.openxmlformats.org/officeDocument/2006/relationships/hyperlink" Target="https://www.nylinvestments.com/investmentsgroup" TargetMode="External"/><Relationship Id="rId222" Type="http://schemas.openxmlformats.org/officeDocument/2006/relationships/hyperlink" Target="https://www.sompo-hd.com/en/" TargetMode="External"/><Relationship Id="rId264" Type="http://schemas.openxmlformats.org/officeDocument/2006/relationships/hyperlink" Target="https://www.ufginsurance.com/" TargetMode="External"/><Relationship Id="rId471" Type="http://schemas.openxmlformats.org/officeDocument/2006/relationships/hyperlink" Target="https://www.voya.com/" TargetMode="External"/><Relationship Id="rId17" Type="http://schemas.openxmlformats.org/officeDocument/2006/relationships/hyperlink" Target="https://www.capitalone.com/" TargetMode="External"/><Relationship Id="rId59" Type="http://schemas.openxmlformats.org/officeDocument/2006/relationships/hyperlink" Target="https://www.investorsbank.com/" TargetMode="External"/><Relationship Id="rId124" Type="http://schemas.openxmlformats.org/officeDocument/2006/relationships/hyperlink" Target="https://www.pffcu.org/" TargetMode="External"/><Relationship Id="rId527" Type="http://schemas.openxmlformats.org/officeDocument/2006/relationships/hyperlink" Target="https://www.cigna.com/" TargetMode="External"/><Relationship Id="rId70" Type="http://schemas.openxmlformats.org/officeDocument/2006/relationships/hyperlink" Target="https://www.eastwestbank.com/" TargetMode="External"/><Relationship Id="rId166" Type="http://schemas.openxmlformats.org/officeDocument/2006/relationships/hyperlink" Target="https://stcu.org/" TargetMode="External"/><Relationship Id="rId331" Type="http://schemas.openxmlformats.org/officeDocument/2006/relationships/hyperlink" Target="https://www.chase.com/" TargetMode="External"/><Relationship Id="rId373" Type="http://schemas.openxmlformats.org/officeDocument/2006/relationships/hyperlink" Target="https://www.wellsfargo.com/" TargetMode="External"/><Relationship Id="rId429" Type="http://schemas.openxmlformats.org/officeDocument/2006/relationships/hyperlink" Target="https://www.rbccm.com/en/home.page?gclid=799e2aee08f8123dc8674bc89f292f69&amp;gclsrc=3p.ds&amp;utm_source=bing&amp;utm_medium=cpc&amp;utm_campaign=B_Branded_RBCCM_Exact&amp;utm_term=rbc%20capital%20markets&amp;utm_content=Branded_RBCCM" TargetMode="External"/><Relationship Id="rId1" Type="http://schemas.openxmlformats.org/officeDocument/2006/relationships/hyperlink" Target="https://www.semrush.com/batch/" TargetMode="External"/><Relationship Id="rId233" Type="http://schemas.openxmlformats.org/officeDocument/2006/relationships/hyperlink" Target="https://www.stateauto.com/" TargetMode="External"/><Relationship Id="rId440" Type="http://schemas.openxmlformats.org/officeDocument/2006/relationships/hyperlink" Target="https://corporate.virtus.com/" TargetMode="External"/><Relationship Id="rId28" Type="http://schemas.openxmlformats.org/officeDocument/2006/relationships/hyperlink" Target="https://www.tcfbank.com/" TargetMode="External"/><Relationship Id="rId275" Type="http://schemas.openxmlformats.org/officeDocument/2006/relationships/hyperlink" Target="https://www.mgic.com/en/" TargetMode="External"/><Relationship Id="rId300" Type="http://schemas.openxmlformats.org/officeDocument/2006/relationships/hyperlink" Target="https://www.jpmorganchase.com/" TargetMode="External"/><Relationship Id="rId482" Type="http://schemas.openxmlformats.org/officeDocument/2006/relationships/hyperlink" Target="https://www.zurichna.com/?WT.mc_id=ZNA_Google_General&amp;utm_source=google&amp;utm_medium=cpc&amp;utm_campaign=Brand_Zurich+NA_Phrase&amp;utm_content=General&amp;utm_term=zurich+insurance&amp;gclid=CjwKCAjw0_T4BRBlEiwAwoEiASmSZxYk7e3LxKRYlIWsGdotcL9dgQekxrdvTYCDhrR_2i2ZOTd1xhoCYdQQAvD_BwE&amp;gclsrc=aw.ds" TargetMode="External"/><Relationship Id="rId538" Type="http://schemas.openxmlformats.org/officeDocument/2006/relationships/hyperlink" Target="https://www.baltlife.com/" TargetMode="External"/><Relationship Id="rId81" Type="http://schemas.openxmlformats.org/officeDocument/2006/relationships/hyperlink" Target="https://www.bankunited.com/" TargetMode="External"/><Relationship Id="rId135" Type="http://schemas.openxmlformats.org/officeDocument/2006/relationships/hyperlink" Target="https://www.dfcufinancial.com/" TargetMode="External"/><Relationship Id="rId177" Type="http://schemas.openxmlformats.org/officeDocument/2006/relationships/hyperlink" Target="https://www.techcu.com/" TargetMode="External"/><Relationship Id="rId342" Type="http://schemas.openxmlformats.org/officeDocument/2006/relationships/hyperlink" Target="https://www.navyfederal.org/?cmpid=ppc%7cgoogle%7cevgrn%7cbrn%7cgen%7cnavey%20federal%20credit%20union%7c05/04/2020%7cml%7c&amp;gclid=Cj0KCQjwpreJBhDvARIsAF1_BU1ogz38j45W7pQHHPDpHcihYaY2gKJKKXD4gTd--DLDy-OU2T5e6M8aApUvEALw_wcB&amp;gclsrc=aw.ds&amp;nclid=APVJRbR83cOjU6REKq46F-wGzc_x_yh2YhvmH1bVVHHscxMZw6bvDd57J1zq3_d6" TargetMode="External"/><Relationship Id="rId384" Type="http://schemas.openxmlformats.org/officeDocument/2006/relationships/hyperlink" Target="https://www.bernstein.com/" TargetMode="External"/><Relationship Id="rId202" Type="http://schemas.openxmlformats.org/officeDocument/2006/relationships/hyperlink" Target="https://auto.amicacoverage.com/?ahphd=8448197174&amp;ahphm=8443932850&amp;utm_campaign=auto+generic-all-california&amp;utm_source=google&amp;utm_medium=cpc&amp;utm_term=auto%20insurance&amp;utm_matchtype=b&amp;utm_adgroup_id=115350005450&amp;utm_content=511027590700&amp;utm_campaign_id=12650831902&amp;utm_device=c&amp;utm_position=&amp;utm_network=g&amp;utm_extension=&amp;utm_location=9031300&amp;utm_keyword_id=kwd-10595591&amp;Cm_mmc=Marin-_-PaidSearch-_-auto+generic-all-california-_-GetAQuote&amp;Cm_mmca1=PaidSearch&amp;cm_mmca2=Auto&amp;cm_mmca3=kwd-10595591&amp;gclid=CjwKCAjw1JeJBhB9EiwAV612y945Nrw7cTK8q-OQ-8WKPUN9HE1kjUS_ewnxsN05L-QJ_nB_Lh8kQBoCVNQQAvD_BwE" TargetMode="External"/><Relationship Id="rId244" Type="http://schemas.openxmlformats.org/officeDocument/2006/relationships/hyperlink" Target="https://www.mapfreinsurance.com/who-we-are/" TargetMode="External"/><Relationship Id="rId39" Type="http://schemas.openxmlformats.org/officeDocument/2006/relationships/hyperlink" Target="https://www.valley.com/" TargetMode="External"/><Relationship Id="rId286" Type="http://schemas.openxmlformats.org/officeDocument/2006/relationships/hyperlink" Target="https://www.wnins.com/" TargetMode="External"/><Relationship Id="rId451" Type="http://schemas.openxmlformats.org/officeDocument/2006/relationships/hyperlink" Target="https://www.waddell.com/" TargetMode="External"/><Relationship Id="rId493" Type="http://schemas.openxmlformats.org/officeDocument/2006/relationships/hyperlink" Target="https://www.scfbins.com/" TargetMode="External"/><Relationship Id="rId507" Type="http://schemas.openxmlformats.org/officeDocument/2006/relationships/hyperlink" Target="https://www.cunamutual.com/" TargetMode="External"/><Relationship Id="rId549" Type="http://schemas.openxmlformats.org/officeDocument/2006/relationships/hyperlink" Target="https://www.foresters.com/en" TargetMode="External"/><Relationship Id="rId50" Type="http://schemas.openxmlformats.org/officeDocument/2006/relationships/hyperlink" Target="https://www.oldnational.com/" TargetMode="External"/><Relationship Id="rId104" Type="http://schemas.openxmlformats.org/officeDocument/2006/relationships/hyperlink" Target="https://www.dcu.org/" TargetMode="External"/><Relationship Id="rId146" Type="http://schemas.openxmlformats.org/officeDocument/2006/relationships/hyperlink" Target="https://www.missionfed.com/" TargetMode="External"/><Relationship Id="rId188" Type="http://schemas.openxmlformats.org/officeDocument/2006/relationships/hyperlink" Target="https://providentcu.org/" TargetMode="External"/><Relationship Id="rId311" Type="http://schemas.openxmlformats.org/officeDocument/2006/relationships/hyperlink" Target="https://www.ffmbank.com/" TargetMode="External"/><Relationship Id="rId353" Type="http://schemas.openxmlformats.org/officeDocument/2006/relationships/hyperlink" Target="https://www.pfsb-urbana.com/rates/" TargetMode="External"/><Relationship Id="rId395" Type="http://schemas.openxmlformats.org/officeDocument/2006/relationships/hyperlink" Target="https://www.capitalgroup.com/pcs/" TargetMode="External"/><Relationship Id="rId409" Type="http://schemas.openxmlformats.org/officeDocument/2006/relationships/hyperlink" Target="https://www.northerntrust.com/united-states/what-we-do/investment-management" TargetMode="External"/><Relationship Id="rId92" Type="http://schemas.openxmlformats.org/officeDocument/2006/relationships/hyperlink" Target="https://www.ncsecu.org/home.html" TargetMode="External"/><Relationship Id="rId213" Type="http://schemas.openxmlformats.org/officeDocument/2006/relationships/hyperlink" Target="https://www.fmglobal.com/?gclid=CjwKCAjw1JeJBhB9EiwAV612y4H6cxJobGw8RXPyl8xzpmB-nwodSTQLOYyaUzh7R2YHdZxetqmV4hoCPDgQAvD_BwE&amp;gclsrc=aw.ds" TargetMode="External"/><Relationship Id="rId420" Type="http://schemas.openxmlformats.org/officeDocument/2006/relationships/hyperlink" Target="https://www.mfs.com/en-us/individual-investor.html" TargetMode="External"/><Relationship Id="rId255" Type="http://schemas.openxmlformats.org/officeDocument/2006/relationships/hyperlink" Target="https://www.grangeinsurance.com/" TargetMode="External"/><Relationship Id="rId297" Type="http://schemas.openxmlformats.org/officeDocument/2006/relationships/hyperlink" Target="https://www.cantor.com/" TargetMode="External"/><Relationship Id="rId462" Type="http://schemas.openxmlformats.org/officeDocument/2006/relationships/hyperlink" Target="https://www.pacificlife.com/" TargetMode="External"/><Relationship Id="rId518" Type="http://schemas.openxmlformats.org/officeDocument/2006/relationships/hyperlink" Target="https://www.americo.com/" TargetMode="External"/><Relationship Id="rId115" Type="http://schemas.openxmlformats.org/officeDocument/2006/relationships/hyperlink" Target="https://www.ent.com/" TargetMode="External"/><Relationship Id="rId157" Type="http://schemas.openxmlformats.org/officeDocument/2006/relationships/hyperlink" Target="https://www.affinityfcu.com/" TargetMode="External"/><Relationship Id="rId322" Type="http://schemas.openxmlformats.org/officeDocument/2006/relationships/hyperlink" Target="https://www.grandbank.com/" TargetMode="External"/><Relationship Id="rId364" Type="http://schemas.openxmlformats.org/officeDocument/2006/relationships/hyperlink" Target="https://www.umb.com/" TargetMode="External"/><Relationship Id="rId61" Type="http://schemas.openxmlformats.org/officeDocument/2006/relationships/hyperlink" Target="https://www.wesbanco.com/" TargetMode="External"/><Relationship Id="rId199" Type="http://schemas.openxmlformats.org/officeDocument/2006/relationships/hyperlink" Target="https://www.farmers.com/landing/ps-brand-desktop-1/?cid=ce7bz&amp;promoid=ce7bz&amp;SourceID=PERABFGOBDP2102BRA0086117ce7bz&amp;gclid=CjwKCAjw1JeJBhB9EiwAV612yzEbWjhNOhS-o0OwFzlzZhvmK1Bzdy4-Q-M04OeSQwksR6N5mWSbqBoC868QAvD_BwE&amp;gclsrc=aw.ds" TargetMode="External"/><Relationship Id="rId19" Type="http://schemas.openxmlformats.org/officeDocument/2006/relationships/hyperlink" Target="https://www.huntington.com/" TargetMode="External"/><Relationship Id="rId224" Type="http://schemas.openxmlformats.org/officeDocument/2006/relationships/hyperlink" Target="https://insurance.archgroup.com/" TargetMode="External"/><Relationship Id="rId266" Type="http://schemas.openxmlformats.org/officeDocument/2006/relationships/hyperlink" Target="https://universalinsuranceholdings.com/" TargetMode="External"/><Relationship Id="rId431" Type="http://schemas.openxmlformats.org/officeDocument/2006/relationships/hyperlink" Target="https://www.barings.com/us/guest" TargetMode="External"/><Relationship Id="rId473" Type="http://schemas.openxmlformats.org/officeDocument/2006/relationships/hyperlink" Target="https://home.globelifeinsurance.com/" TargetMode="External"/><Relationship Id="rId529" Type="http://schemas.openxmlformats.org/officeDocument/2006/relationships/hyperlink" Target="https://www.federatedinsurance.com/home" TargetMode="External"/><Relationship Id="rId30" Type="http://schemas.openxmlformats.org/officeDocument/2006/relationships/hyperlink" Target="https://www.1stnb.com/" TargetMode="External"/><Relationship Id="rId126" Type="http://schemas.openxmlformats.org/officeDocument/2006/relationships/hyperlink" Target="https://www.hvcu.org/" TargetMode="External"/><Relationship Id="rId168" Type="http://schemas.openxmlformats.org/officeDocument/2006/relationships/hyperlink" Target="https://www.towerfcu.org/" TargetMode="External"/><Relationship Id="rId333" Type="http://schemas.openxmlformats.org/officeDocument/2006/relationships/hyperlink" Target="https://www.lonestarnationalbank.com/" TargetMode="External"/><Relationship Id="rId540" Type="http://schemas.openxmlformats.org/officeDocument/2006/relationships/hyperlink" Target="https://www.amica.com/" TargetMode="External"/><Relationship Id="rId72" Type="http://schemas.openxmlformats.org/officeDocument/2006/relationships/hyperlink" Target="https://southstatebank.com/personal" TargetMode="External"/><Relationship Id="rId375" Type="http://schemas.openxmlformats.org/officeDocument/2006/relationships/hyperlink" Target="https://vanguard.com/" TargetMode="External"/><Relationship Id="rId3" Type="http://schemas.openxmlformats.org/officeDocument/2006/relationships/hyperlink" Target="https://www.wellsfargo.com/" TargetMode="External"/><Relationship Id="rId235" Type="http://schemas.openxmlformats.org/officeDocument/2006/relationships/hyperlink" Target="https://partnerre.com/" TargetMode="External"/><Relationship Id="rId277" Type="http://schemas.openxmlformats.org/officeDocument/2006/relationships/hyperlink" Target="https://www.churchmutual.com/" TargetMode="External"/><Relationship Id="rId400" Type="http://schemas.openxmlformats.org/officeDocument/2006/relationships/hyperlink" Target="https://www.fidelity.com/" TargetMode="External"/><Relationship Id="rId442" Type="http://schemas.openxmlformats.org/officeDocument/2006/relationships/hyperlink" Target="https://www.aqr.com/" TargetMode="External"/><Relationship Id="rId484" Type="http://schemas.openxmlformats.org/officeDocument/2006/relationships/hyperlink" Target="https://www.riversource.com/" TargetMode="External"/><Relationship Id="rId137" Type="http://schemas.openxmlformats.org/officeDocument/2006/relationships/hyperlink" Target="https://www.kinecta.org/" TargetMode="External"/><Relationship Id="rId302" Type="http://schemas.openxmlformats.org/officeDocument/2006/relationships/hyperlink" Target="https://www.citigroup.com/citi/" TargetMode="External"/><Relationship Id="rId344" Type="http://schemas.openxmlformats.org/officeDocument/2006/relationships/hyperlink" Target="https://www.northrim.com/" TargetMode="External"/><Relationship Id="rId41" Type="http://schemas.openxmlformats.org/officeDocument/2006/relationships/hyperlink" Target="https://www.iberiabank.com/personal/" TargetMode="External"/><Relationship Id="rId83" Type="http://schemas.openxmlformats.org/officeDocument/2006/relationships/hyperlink" Target="https://www.flagstar.com/" TargetMode="External"/><Relationship Id="rId179" Type="http://schemas.openxmlformats.org/officeDocument/2006/relationships/hyperlink" Target="https://www.applefcu.org/" TargetMode="External"/><Relationship Id="rId386" Type="http://schemas.openxmlformats.org/officeDocument/2006/relationships/hyperlink" Target="https://www.pnc.com/en/personal-banking.html?lnksrc=topnav" TargetMode="External"/><Relationship Id="rId551" Type="http://schemas.openxmlformats.org/officeDocument/2006/relationships/hyperlink" Target="https://www.illinoismutual.com/" TargetMode="External"/><Relationship Id="rId190" Type="http://schemas.openxmlformats.org/officeDocument/2006/relationships/hyperlink" Target="https://www.paulvarelia.com/localagent?cmpid=PS:DAC:GOOGLE:DAC+State+Farm+%7C+Standard+%7C+Brand+%7C+BMM+%7C+Paul+Varelia+%7C+226-01-7700-13599:Brand+-+General+-+B:%2Bstatefarm:QS8MW1YS000&amp;gclid=CjwKCAjw1JeJBhB9EiwAV612y0yCNt3Q5yKVTkJLw3_q2tcsr448VNLbRVkiju8U11Cj9qPQF_wt7hoCPmcQAvD_BwE&amp;gclsrc=aw.ds" TargetMode="External"/><Relationship Id="rId204" Type="http://schemas.openxmlformats.org/officeDocument/2006/relationships/hyperlink" Target="https://www.erieinsurance.com/" TargetMode="External"/><Relationship Id="rId246" Type="http://schemas.openxmlformats.org/officeDocument/2006/relationships/hyperlink" Target="https://www.statefundca.com/" TargetMode="External"/><Relationship Id="rId288" Type="http://schemas.openxmlformats.org/officeDocument/2006/relationships/hyperlink" Target="https://alleninvestments.com/" TargetMode="External"/><Relationship Id="rId411" Type="http://schemas.openxmlformats.org/officeDocument/2006/relationships/hyperlink" Target="https://www.invesco.com/us" TargetMode="External"/><Relationship Id="rId453" Type="http://schemas.openxmlformats.org/officeDocument/2006/relationships/hyperlink" Target="https://www.rwbaird.com/" TargetMode="External"/><Relationship Id="rId509" Type="http://schemas.openxmlformats.org/officeDocument/2006/relationships/hyperlink" Target="https://www.countryfinancial.com/" TargetMode="External"/><Relationship Id="rId106" Type="http://schemas.openxmlformats.org/officeDocument/2006/relationships/hyperlink" Target="https://vystarcu.org/" TargetMode="External"/><Relationship Id="rId313" Type="http://schemas.openxmlformats.org/officeDocument/2006/relationships/hyperlink" Target="https://www.fgb.net/" TargetMode="External"/><Relationship Id="rId495" Type="http://schemas.openxmlformats.org/officeDocument/2006/relationships/hyperlink" Target="https://www.greatwest.com/" TargetMode="External"/><Relationship Id="rId10" Type="http://schemas.openxmlformats.org/officeDocument/2006/relationships/hyperlink" Target="https://www.suntrust.com/" TargetMode="External"/><Relationship Id="rId52" Type="http://schemas.openxmlformats.org/officeDocument/2006/relationships/hyperlink" Target="https://public.websteronline.com/" TargetMode="External"/><Relationship Id="rId94" Type="http://schemas.openxmlformats.org/officeDocument/2006/relationships/hyperlink" Target="https://www.becu.org/" TargetMode="External"/><Relationship Id="rId148" Type="http://schemas.openxmlformats.org/officeDocument/2006/relationships/hyperlink" Target="https://www.citadelbanking.com/" TargetMode="External"/><Relationship Id="rId355" Type="http://schemas.openxmlformats.org/officeDocument/2006/relationships/hyperlink" Target="https://www.presidential.com/" TargetMode="External"/><Relationship Id="rId397" Type="http://schemas.openxmlformats.org/officeDocument/2006/relationships/hyperlink" Target="https://www.scsfinancial.com/" TargetMode="External"/><Relationship Id="rId520" Type="http://schemas.openxmlformats.org/officeDocument/2006/relationships/hyperlink" Target="https://www.assurant.com/" TargetMode="External"/><Relationship Id="rId215" Type="http://schemas.openxmlformats.org/officeDocument/2006/relationships/hyperlink" Target="https://www.kemper.com/" TargetMode="External"/><Relationship Id="rId257" Type="http://schemas.openxmlformats.org/officeDocument/2006/relationships/hyperlink" Target="https://www.icwgroup.com/" TargetMode="External"/><Relationship Id="rId422" Type="http://schemas.openxmlformats.org/officeDocument/2006/relationships/hyperlink" Target="https://investments.metlife.com/?cid=c0dyq&amp;utm_id=c0dyq&amp;utm_source=bing&amp;utm_medium=cpc&amp;utm_campaign=i_mim-all_1q21_MetLife&amp;utm_content=all_taken%2Bfrom%2Badwords&amp;utm_term=MIM+-+General&amp;promoid=c0dyq&amp;&amp;msclkid=aa0ca3c528c81c542325c2e3b80a4d0e&amp;utm_source=bing&amp;utm_medium=cpc&amp;utm_campaign=MIM_MIM_2q20_MIM_US_Brand%20Search_Exact&amp;utm_term=metlife%20investment%20management&amp;utm_content=MIM%20-%20General&amp;gclid=aa0ca3c528c81c542325c2e3b80a4d0e&amp;gclsrc=3p.ds" TargetMode="External"/><Relationship Id="rId464" Type="http://schemas.openxmlformats.org/officeDocument/2006/relationships/hyperlink" Target="https://www.aigdirect.com/" TargetMode="External"/><Relationship Id="rId299" Type="http://schemas.openxmlformats.org/officeDocument/2006/relationships/hyperlink" Target="https://www.chartway.com/" TargetMode="External"/><Relationship Id="rId63" Type="http://schemas.openxmlformats.org/officeDocument/2006/relationships/hyperlink" Target="https://www.bokfinancial.com/" TargetMode="External"/><Relationship Id="rId159" Type="http://schemas.openxmlformats.org/officeDocument/2006/relationships/hyperlink" Target="https://www.communityfirstcu.org/" TargetMode="External"/><Relationship Id="rId366" Type="http://schemas.openxmlformats.org/officeDocument/2006/relationships/hyperlink" Target="https://www.bankwithunited.com/" TargetMode="External"/><Relationship Id="rId226" Type="http://schemas.openxmlformats.org/officeDocument/2006/relationships/hyperlink" Target="https://www.qbe.com/us" TargetMode="External"/><Relationship Id="rId433" Type="http://schemas.openxmlformats.org/officeDocument/2006/relationships/hyperlink" Target="https://www.loomissayles.com/" TargetMode="External"/><Relationship Id="rId74" Type="http://schemas.openxmlformats.org/officeDocument/2006/relationships/hyperlink" Target="https://www.umb.com/" TargetMode="External"/><Relationship Id="rId377" Type="http://schemas.openxmlformats.org/officeDocument/2006/relationships/hyperlink" Target="https://www.goldmansachs.com/?cid=ps-pd-google-GSBrand-click-128639395-269925535416&amp;mkwid=snCkKjyu8_dc_pcrid_269925535416_pkw_goldman%20sachs_pmt_e_pdv_c_slid__pgrid_5625031435_ptaid_kwd-10236243_&amp;gclid=Cj0KCQjwjo2JBhCRARIsAFG667WFxrKvP4BEXbFCkca2AaK-QpUALSSLIrjSB7JRi4n7FEPMQ7Gt7UUaAotuEALw_wcB" TargetMode="External"/><Relationship Id="rId500" Type="http://schemas.openxmlformats.org/officeDocument/2006/relationships/hyperlink" Target="https://nsre.com/" TargetMode="External"/><Relationship Id="rId5" Type="http://schemas.openxmlformats.org/officeDocument/2006/relationships/hyperlink" Target="https://www.bankofamerica.com/" TargetMode="External"/><Relationship Id="rId237" Type="http://schemas.openxmlformats.org/officeDocument/2006/relationships/hyperlink" Target="https://www.axiscapital.com/" TargetMode="External"/><Relationship Id="rId444" Type="http://schemas.openxmlformats.org/officeDocument/2006/relationships/hyperlink" Target="https://www.thehartford.com/" TargetMode="External"/><Relationship Id="rId290" Type="http://schemas.openxmlformats.org/officeDocument/2006/relationships/hyperlink" Target="https://www.bofaml.com/content/boaml/en_us/home.html?cm_mmc=GCB-Integrated-_-Google-PS-_-bofa_securities-_-Brand_Core&amp;gclid=Cj0KCQjwg7KJBhDyARIsAHrAXaHhQsYltkVgJCLSktjVHqadVHDZtTEzoXENUS0NThL3NIoTtgavghQaAlQ6EALw_wcB&amp;gclsrc=aw.ds" TargetMode="External"/><Relationship Id="rId304" Type="http://schemas.openxmlformats.org/officeDocument/2006/relationships/hyperlink" Target="https://www.db.com/index?language_id=1" TargetMode="External"/><Relationship Id="rId388" Type="http://schemas.openxmlformats.org/officeDocument/2006/relationships/hyperlink" Target="http://www.rwbaird.com/" TargetMode="External"/><Relationship Id="rId511" Type="http://schemas.openxmlformats.org/officeDocument/2006/relationships/hyperlink" Target="https://www.kemper.com/wps/portal/Kemper/Home/!ut/p/b1/04_Sj9CPykssy0xPLMnMz0vMAfGjzOLdg5wMLJ0MHQ3cgz1cDDxdzAw9jD0sDQyCTYAKIoEKDHAARwNC-r30ozKTcvXKk3P1DPQszQyNTAyNDcwtDCwNDC1N9MP1o1ANMDDwNzfw9PHzcgs08DcyMDeCKsDjAD-P_NxU_YLciMrggHRFAPqtTsE!/dl4/d5/L2dJQSEvUUt3QS80SmtFL1o2X0dSQjA5QjFBMDAwTzcwSUxOSkZRME8yMDcy/" TargetMode="External"/><Relationship Id="rId85" Type="http://schemas.openxmlformats.org/officeDocument/2006/relationships/hyperlink" Target="https://www.firstmidwest.com/personal/" TargetMode="External"/><Relationship Id="rId150" Type="http://schemas.openxmlformats.org/officeDocument/2006/relationships/hyperlink" Target="https://www.vacu.org/" TargetMode="External"/><Relationship Id="rId248" Type="http://schemas.openxmlformats.org/officeDocument/2006/relationships/hyperlink" Target="https://w3.sfbcic.com/" TargetMode="External"/><Relationship Id="rId455" Type="http://schemas.openxmlformats.org/officeDocument/2006/relationships/hyperlink" Target="https://www.lfg.com/public/individual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itigroup.com/citi/" TargetMode="External"/><Relationship Id="rId18" Type="http://schemas.openxmlformats.org/officeDocument/2006/relationships/hyperlink" Target="https://www.pnc.com/en/personal-banking.html?lnksrc=topnav" TargetMode="External"/><Relationship Id="rId26" Type="http://schemas.openxmlformats.org/officeDocument/2006/relationships/hyperlink" Target="https://www.bbh.com/en-us" TargetMode="External"/><Relationship Id="rId39" Type="http://schemas.openxmlformats.org/officeDocument/2006/relationships/hyperlink" Target="https://www.veritablelp.com/" TargetMode="External"/><Relationship Id="rId21" Type="http://schemas.openxmlformats.org/officeDocument/2006/relationships/hyperlink" Target="https://www.stifel.com/" TargetMode="External"/><Relationship Id="rId34" Type="http://schemas.openxmlformats.org/officeDocument/2006/relationships/hyperlink" Target="https://www.williamblair.com/" TargetMode="External"/><Relationship Id="rId7" Type="http://schemas.openxmlformats.org/officeDocument/2006/relationships/hyperlink" Target="https://vanguard.com/" TargetMode="External"/><Relationship Id="rId2" Type="http://schemas.openxmlformats.org/officeDocument/2006/relationships/hyperlink" Target="https://www.morganstanley.com/" TargetMode="External"/><Relationship Id="rId16" Type="http://schemas.openxmlformats.org/officeDocument/2006/relationships/hyperlink" Target="https://www.bernstein.com/" TargetMode="External"/><Relationship Id="rId20" Type="http://schemas.openxmlformats.org/officeDocument/2006/relationships/hyperlink" Target="http://www.rwbaird.com/" TargetMode="External"/><Relationship Id="rId29" Type="http://schemas.openxmlformats.org/officeDocument/2006/relationships/hyperlink" Target="https://wealth.bmoharris.com/" TargetMode="External"/><Relationship Id="rId41" Type="http://schemas.openxmlformats.org/officeDocument/2006/relationships/hyperlink" Target="https://www.edwardjones.com/index.html" TargetMode="External"/><Relationship Id="rId1" Type="http://schemas.openxmlformats.org/officeDocument/2006/relationships/hyperlink" Target="https://www.bankofamerica.com/" TargetMode="External"/><Relationship Id="rId6" Type="http://schemas.openxmlformats.org/officeDocument/2006/relationships/hyperlink" Target="https://www.schwab.com/" TargetMode="External"/><Relationship Id="rId11" Type="http://schemas.openxmlformats.org/officeDocument/2006/relationships/hyperlink" Target="https://www.bnymellonwealth.com/index.jsp" TargetMode="External"/><Relationship Id="rId24" Type="http://schemas.openxmlformats.org/officeDocument/2006/relationships/hyperlink" Target="https://www.brownadvisory.com/" TargetMode="External"/><Relationship Id="rId32" Type="http://schemas.openxmlformats.org/officeDocument/2006/relationships/hyperlink" Target="https://www.capitalgroup.com/pcs/" TargetMode="External"/><Relationship Id="rId37" Type="http://schemas.openxmlformats.org/officeDocument/2006/relationships/hyperlink" Target="https://www.fiduciarytrust.com/" TargetMode="External"/><Relationship Id="rId40" Type="http://schemas.openxmlformats.org/officeDocument/2006/relationships/hyperlink" Target="https://www.bbrpartners.com/" TargetMode="External"/><Relationship Id="rId5" Type="http://schemas.openxmlformats.org/officeDocument/2006/relationships/hyperlink" Target="https://www.wellsfargo.com/" TargetMode="External"/><Relationship Id="rId15" Type="http://schemas.openxmlformats.org/officeDocument/2006/relationships/hyperlink" Target="https://www.bessemertrust.com/" TargetMode="External"/><Relationship Id="rId23" Type="http://schemas.openxmlformats.org/officeDocument/2006/relationships/hyperlink" Target="https://www.nb.com/pages/public/en-us/wealth-management.aspx" TargetMode="External"/><Relationship Id="rId28" Type="http://schemas.openxmlformats.org/officeDocument/2006/relationships/hyperlink" Target="https://www.glenmede.com/" TargetMode="External"/><Relationship Id="rId36" Type="http://schemas.openxmlformats.org/officeDocument/2006/relationships/hyperlink" Target="https://www.regions.com/personal-banking" TargetMode="External"/><Relationship Id="rId10" Type="http://schemas.openxmlformats.org/officeDocument/2006/relationships/hyperlink" Target="https://www.northerntrust.com/united-states/home" TargetMode="External"/><Relationship Id="rId19" Type="http://schemas.openxmlformats.org/officeDocument/2006/relationships/hyperlink" Target="https://www.usbank.com/wealth-management.html?ecid=PS_23277&amp;ds_k=u.s.+bank+wealth+management&amp;c3apidt=p42599136481&amp;i=1&amp;gclid=EAIaIQobChMI2KvXxK234wIVTL7ACh13MgpEEAAYASAAEgKam_D_BwE&amp;gclsrc=aw.ds" TargetMode="External"/><Relationship Id="rId31" Type="http://schemas.openxmlformats.org/officeDocument/2006/relationships/hyperlink" Target="https://www.bbt.com/" TargetMode="External"/><Relationship Id="rId4" Type="http://schemas.openxmlformats.org/officeDocument/2006/relationships/hyperlink" Target="https://www.ubs.com/us/en/wealth-management.html" TargetMode="External"/><Relationship Id="rId9" Type="http://schemas.openxmlformats.org/officeDocument/2006/relationships/hyperlink" Target="https://www.goldmansachs.com/" TargetMode="External"/><Relationship Id="rId14" Type="http://schemas.openxmlformats.org/officeDocument/2006/relationships/hyperlink" Target="https://www.rbcwealthmanagement.com/us/en/" TargetMode="External"/><Relationship Id="rId22" Type="http://schemas.openxmlformats.org/officeDocument/2006/relationships/hyperlink" Target="https://www.lpl.com/" TargetMode="External"/><Relationship Id="rId27" Type="http://schemas.openxmlformats.org/officeDocument/2006/relationships/hyperlink" Target="https://private-wealth.us.cibc.com/" TargetMode="External"/><Relationship Id="rId30" Type="http://schemas.openxmlformats.org/officeDocument/2006/relationships/hyperlink" Target="https://www.key.com/kpb/index.jsp" TargetMode="External"/><Relationship Id="rId35" Type="http://schemas.openxmlformats.org/officeDocument/2006/relationships/hyperlink" Target="https://www.53.com/content/fifth-third/en.html" TargetMode="External"/><Relationship Id="rId8" Type="http://schemas.openxmlformats.org/officeDocument/2006/relationships/hyperlink" Target="https://www.fidelity.com/" TargetMode="External"/><Relationship Id="rId3" Type="http://schemas.openxmlformats.org/officeDocument/2006/relationships/hyperlink" Target="https://privatebank.jpmorgan.com/" TargetMode="External"/><Relationship Id="rId12" Type="http://schemas.openxmlformats.org/officeDocument/2006/relationships/hyperlink" Target="https://www.raymondjames.com/" TargetMode="External"/><Relationship Id="rId17" Type="http://schemas.openxmlformats.org/officeDocument/2006/relationships/hyperlink" Target="https://www.firstrepublic.com/" TargetMode="External"/><Relationship Id="rId25" Type="http://schemas.openxmlformats.org/officeDocument/2006/relationships/hyperlink" Target="https://www.suntrust.com/wealth-management" TargetMode="External"/><Relationship Id="rId33" Type="http://schemas.openxmlformats.org/officeDocument/2006/relationships/hyperlink" Target="https://www.janney.com/" TargetMode="External"/><Relationship Id="rId38" Type="http://schemas.openxmlformats.org/officeDocument/2006/relationships/hyperlink" Target="https://www.scsfinancial.com/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uardianlife.com/" TargetMode="External"/><Relationship Id="rId18" Type="http://schemas.openxmlformats.org/officeDocument/2006/relationships/hyperlink" Target="https://www.lfg.com/public/individual" TargetMode="External"/><Relationship Id="rId26" Type="http://schemas.openxmlformats.org/officeDocument/2006/relationships/hyperlink" Target="https://www.newyorklife.com/" TargetMode="External"/><Relationship Id="rId39" Type="http://schemas.openxmlformats.org/officeDocument/2006/relationships/hyperlink" Target="https://www.statefarm.com/" TargetMode="External"/><Relationship Id="rId21" Type="http://schemas.openxmlformats.org/officeDocument/2006/relationships/hyperlink" Target="https://www.metlife.com/" TargetMode="External"/><Relationship Id="rId34" Type="http://schemas.openxmlformats.org/officeDocument/2006/relationships/hyperlink" Target="https://www.protective.com/" TargetMode="External"/><Relationship Id="rId42" Type="http://schemas.openxmlformats.org/officeDocument/2006/relationships/hyperlink" Target="https://www.tiaa.org/public" TargetMode="External"/><Relationship Id="rId47" Type="http://schemas.openxmlformats.org/officeDocument/2006/relationships/hyperlink" Target="https://www.voya.com/" TargetMode="External"/><Relationship Id="rId50" Type="http://schemas.openxmlformats.org/officeDocument/2006/relationships/hyperlink" Target="https://www.geico.com/web-and-mobile/social-media/" TargetMode="External"/><Relationship Id="rId7" Type="http://schemas.openxmlformats.org/officeDocument/2006/relationships/hyperlink" Target="https://us.axa.com/home.html" TargetMode="External"/><Relationship Id="rId2" Type="http://schemas.openxmlformats.org/officeDocument/2006/relationships/hyperlink" Target="https://www.aig.com/" TargetMode="External"/><Relationship Id="rId16" Type="http://schemas.openxmlformats.org/officeDocument/2006/relationships/hyperlink" Target="https://www.legalandgeneral.com/" TargetMode="External"/><Relationship Id="rId29" Type="http://schemas.openxmlformats.org/officeDocument/2006/relationships/hyperlink" Target="https://www.oneamerica.com/" TargetMode="External"/><Relationship Id="rId11" Type="http://schemas.openxmlformats.org/officeDocument/2006/relationships/hyperlink" Target="https://www.globalatlantic.com/" TargetMode="External"/><Relationship Id="rId24" Type="http://schemas.openxmlformats.org/officeDocument/2006/relationships/hyperlink" Target="https://www.nationallife.com/" TargetMode="External"/><Relationship Id="rId32" Type="http://schemas.openxmlformats.org/officeDocument/2006/relationships/hyperlink" Target="http://www.primerica.com/public/" TargetMode="External"/><Relationship Id="rId37" Type="http://schemas.openxmlformats.org/officeDocument/2006/relationships/hyperlink" Target="https://www.securian.com/" TargetMode="External"/><Relationship Id="rId40" Type="http://schemas.openxmlformats.org/officeDocument/2006/relationships/hyperlink" Target="https://www.symetra.com/" TargetMode="External"/><Relationship Id="rId45" Type="http://schemas.openxmlformats.org/officeDocument/2006/relationships/hyperlink" Target="https://www.unum.com/" TargetMode="External"/><Relationship Id="rId5" Type="http://schemas.openxmlformats.org/officeDocument/2006/relationships/hyperlink" Target="https://www.americannational.com/wps/portal/an/home" TargetMode="External"/><Relationship Id="rId15" Type="http://schemas.openxmlformats.org/officeDocument/2006/relationships/hyperlink" Target="https://www.johnhancock.com/" TargetMode="External"/><Relationship Id="rId23" Type="http://schemas.openxmlformats.org/officeDocument/2006/relationships/hyperlink" Target="https://nsre.com/" TargetMode="External"/><Relationship Id="rId28" Type="http://schemas.openxmlformats.org/officeDocument/2006/relationships/hyperlink" Target="https://www.ohionational.com/sites/public/" TargetMode="External"/><Relationship Id="rId36" Type="http://schemas.openxmlformats.org/officeDocument/2006/relationships/hyperlink" Target="https://www.riversource.com/" TargetMode="External"/><Relationship Id="rId49" Type="http://schemas.openxmlformats.org/officeDocument/2006/relationships/hyperlink" Target="https://www.zurich.com/" TargetMode="External"/><Relationship Id="rId10" Type="http://schemas.openxmlformats.org/officeDocument/2006/relationships/hyperlink" Target="https://www.genworth.com/" TargetMode="External"/><Relationship Id="rId19" Type="http://schemas.openxmlformats.org/officeDocument/2006/relationships/hyperlink" Target="https://www.lhlic.com/" TargetMode="External"/><Relationship Id="rId31" Type="http://schemas.openxmlformats.org/officeDocument/2006/relationships/hyperlink" Target="https://www.pennmutual.com/" TargetMode="External"/><Relationship Id="rId44" Type="http://schemas.openxmlformats.org/officeDocument/2006/relationships/hyperlink" Target="https://www.transamerica.com/" TargetMode="External"/><Relationship Id="rId4" Type="http://schemas.openxmlformats.org/officeDocument/2006/relationships/hyperlink" Target="https://www.allstate.com/" TargetMode="External"/><Relationship Id="rId9" Type="http://schemas.openxmlformats.org/officeDocument/2006/relationships/hyperlink" Target="https://www.cnoinc.com/" TargetMode="External"/><Relationship Id="rId14" Type="http://schemas.openxmlformats.org/officeDocument/2006/relationships/hyperlink" Target="https://www.jackson.com/index.xhtml" TargetMode="External"/><Relationship Id="rId22" Type="http://schemas.openxmlformats.org/officeDocument/2006/relationships/hyperlink" Target="https://www.mutualofomaha.com/" TargetMode="External"/><Relationship Id="rId27" Type="http://schemas.openxmlformats.org/officeDocument/2006/relationships/hyperlink" Target="https://www.northwesternmutual.com/" TargetMode="External"/><Relationship Id="rId30" Type="http://schemas.openxmlformats.org/officeDocument/2006/relationships/hyperlink" Target="https://www.pacificlife.com/" TargetMode="External"/><Relationship Id="rId35" Type="http://schemas.openxmlformats.org/officeDocument/2006/relationships/hyperlink" Target="https://www.prudential.com/" TargetMode="External"/><Relationship Id="rId43" Type="http://schemas.openxmlformats.org/officeDocument/2006/relationships/hyperlink" Target="https://www.torchmarkcorp.com/" TargetMode="External"/><Relationship Id="rId48" Type="http://schemas.openxmlformats.org/officeDocument/2006/relationships/hyperlink" Target="https://www.westernsouthern.com/" TargetMode="External"/><Relationship Id="rId8" Type="http://schemas.openxmlformats.org/officeDocument/2006/relationships/hyperlink" Target="https://www.brighthousefinancial.com/?cid=paidsearch_google_alwayson_intersect_70146000000c3oSAAS&amp;gclid=EAIaIQobChMIkYmyraG34wIVh56zCh1GbgR1EAAYASAAEgIr4_D_BwE&amp;gclsrc=aw.ds" TargetMode="External"/><Relationship Id="rId3" Type="http://schemas.openxmlformats.org/officeDocument/2006/relationships/hyperlink" Target="https://www.allianzlife.com/" TargetMode="External"/><Relationship Id="rId12" Type="http://schemas.openxmlformats.org/officeDocument/2006/relationships/hyperlink" Target="http://www.greatwest.com/" TargetMode="External"/><Relationship Id="rId17" Type="http://schemas.openxmlformats.org/officeDocument/2006/relationships/hyperlink" Target="https://lbl.com/" TargetMode="External"/><Relationship Id="rId25" Type="http://schemas.openxmlformats.org/officeDocument/2006/relationships/hyperlink" Target="https://www.nationwide.com/" TargetMode="External"/><Relationship Id="rId33" Type="http://schemas.openxmlformats.org/officeDocument/2006/relationships/hyperlink" Target="https://www.principal.com/" TargetMode="External"/><Relationship Id="rId38" Type="http://schemas.openxmlformats.org/officeDocument/2006/relationships/hyperlink" Target="https://www.sfbli.com/" TargetMode="External"/><Relationship Id="rId46" Type="http://schemas.openxmlformats.org/officeDocument/2006/relationships/hyperlink" Target="https://www.usaa.com/" TargetMode="External"/><Relationship Id="rId20" Type="http://schemas.openxmlformats.org/officeDocument/2006/relationships/hyperlink" Target="https://www.massmutual.com/" TargetMode="External"/><Relationship Id="rId41" Type="http://schemas.openxmlformats.org/officeDocument/2006/relationships/hyperlink" Target="https://www.talcottresolution.com/" TargetMode="External"/><Relationship Id="rId1" Type="http://schemas.openxmlformats.org/officeDocument/2006/relationships/hyperlink" Target="https://www.aflac.com/" TargetMode="External"/><Relationship Id="rId6" Type="http://schemas.openxmlformats.org/officeDocument/2006/relationships/hyperlink" Target="https://www.amerita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F788"/>
  <sheetViews>
    <sheetView workbookViewId="0">
      <pane xSplit="3" ySplit="3" topLeftCell="AD460" activePane="bottomRight" state="frozen"/>
      <selection pane="topRight" activeCell="D1" sqref="D1"/>
      <selection pane="bottomLeft" activeCell="A4" sqref="A4"/>
      <selection pane="bottomRight" activeCell="AF470" sqref="AF470"/>
    </sheetView>
  </sheetViews>
  <sheetFormatPr baseColWidth="10" defaultColWidth="14.5" defaultRowHeight="15" customHeight="1"/>
  <cols>
    <col min="1" max="1" width="8.5" customWidth="1"/>
    <col min="2" max="2" width="24.1640625" customWidth="1"/>
    <col min="3" max="3" width="13.1640625" customWidth="1"/>
    <col min="4" max="4" width="35" customWidth="1"/>
    <col min="5" max="5" width="22.1640625" customWidth="1"/>
    <col min="6" max="6" width="11.83203125" customWidth="1"/>
    <col min="7" max="7" width="11.6640625" customWidth="1"/>
    <col min="8" max="8" width="10.5" customWidth="1"/>
    <col min="9" max="9" width="9.83203125" customWidth="1"/>
    <col min="10" max="10" width="8" customWidth="1"/>
    <col min="14" max="14" width="36.5" customWidth="1"/>
    <col min="15" max="20" width="17.1640625" customWidth="1"/>
    <col min="21" max="21" width="19.33203125" customWidth="1"/>
    <col min="22" max="23" width="17.1640625" hidden="1" customWidth="1"/>
    <col min="24" max="24" width="23" customWidth="1"/>
    <col min="29" max="29" width="18.1640625" customWidth="1"/>
    <col min="30" max="30" width="20.6640625" customWidth="1"/>
    <col min="31" max="31" width="34.5" customWidth="1"/>
    <col min="32" max="32" width="16.5" customWidth="1"/>
    <col min="33" max="33" width="18.1640625" customWidth="1"/>
    <col min="34" max="34" width="33" customWidth="1"/>
    <col min="41" max="41" width="21.1640625" customWidth="1"/>
    <col min="44" max="44" width="50.83203125" customWidth="1"/>
    <col min="45" max="45" width="12.83203125" customWidth="1"/>
    <col min="46" max="46" width="17" customWidth="1"/>
    <col min="47" max="47" width="27.5" customWidth="1"/>
  </cols>
  <sheetData>
    <row r="1" spans="1:58" ht="16.5" customHeight="1">
      <c r="A1" s="1" t="s">
        <v>0</v>
      </c>
      <c r="B1" s="2" t="s">
        <v>1</v>
      </c>
      <c r="C1" s="3" t="s">
        <v>2</v>
      </c>
      <c r="D1" s="4"/>
      <c r="E1" s="4" t="s">
        <v>3</v>
      </c>
      <c r="F1" s="4"/>
      <c r="G1" s="4"/>
      <c r="H1" s="4"/>
      <c r="I1" s="4"/>
      <c r="J1" s="4"/>
      <c r="K1" s="5"/>
      <c r="L1" s="5"/>
      <c r="M1" s="5"/>
      <c r="N1" s="6" t="s">
        <v>4</v>
      </c>
      <c r="O1" s="6"/>
      <c r="P1" s="6"/>
      <c r="Q1" s="6"/>
      <c r="R1" s="6"/>
      <c r="S1" s="7"/>
      <c r="T1" s="7"/>
      <c r="U1" s="7"/>
      <c r="V1" s="6"/>
      <c r="W1" s="6"/>
      <c r="X1" s="8" t="s">
        <v>5</v>
      </c>
      <c r="Y1" s="8"/>
      <c r="Z1" s="8"/>
      <c r="AA1" s="8"/>
      <c r="AB1" s="8"/>
      <c r="AC1" s="9"/>
      <c r="AD1" s="9"/>
      <c r="AE1" s="9"/>
      <c r="AF1" s="9"/>
      <c r="AG1" s="8"/>
      <c r="AH1" s="10" t="s">
        <v>6</v>
      </c>
      <c r="AI1" s="10"/>
      <c r="AJ1" s="10"/>
      <c r="AK1" s="10"/>
      <c r="AL1" s="10"/>
      <c r="AM1" s="10"/>
      <c r="AN1" s="11"/>
      <c r="AO1" s="11"/>
      <c r="AP1" s="12">
        <v>1815</v>
      </c>
      <c r="AQ1" s="12"/>
      <c r="AR1" s="13" t="s">
        <v>7</v>
      </c>
      <c r="AS1" s="14"/>
      <c r="AT1" s="13"/>
      <c r="AU1" s="15" t="s">
        <v>8</v>
      </c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</row>
    <row r="2" spans="1:58" ht="16.5" customHeight="1">
      <c r="A2" s="1"/>
      <c r="B2" s="3"/>
      <c r="C2" s="3"/>
      <c r="D2" s="4"/>
      <c r="E2" s="4" t="s">
        <v>9</v>
      </c>
      <c r="F2" s="4" t="s">
        <v>10</v>
      </c>
      <c r="G2" s="4" t="s">
        <v>10</v>
      </c>
      <c r="H2" s="4" t="s">
        <v>10</v>
      </c>
      <c r="I2" s="4" t="s">
        <v>10</v>
      </c>
      <c r="J2" s="4" t="s">
        <v>10</v>
      </c>
      <c r="K2" s="5" t="s">
        <v>10</v>
      </c>
      <c r="L2" s="5" t="s">
        <v>10</v>
      </c>
      <c r="M2" s="5" t="s">
        <v>10</v>
      </c>
      <c r="N2" s="6"/>
      <c r="O2" s="6" t="s">
        <v>10</v>
      </c>
      <c r="P2" s="6" t="s">
        <v>10</v>
      </c>
      <c r="Q2" s="6" t="s">
        <v>10</v>
      </c>
      <c r="R2" s="6" t="s">
        <v>10</v>
      </c>
      <c r="S2" s="7" t="s">
        <v>10</v>
      </c>
      <c r="T2" s="7" t="s">
        <v>10</v>
      </c>
      <c r="U2" s="7" t="s">
        <v>10</v>
      </c>
      <c r="V2" s="6" t="s">
        <v>10</v>
      </c>
      <c r="W2" s="6" t="s">
        <v>11</v>
      </c>
      <c r="X2" s="8"/>
      <c r="Y2" s="8" t="s">
        <v>10</v>
      </c>
      <c r="Z2" s="8" t="s">
        <v>10</v>
      </c>
      <c r="AA2" s="8" t="s">
        <v>10</v>
      </c>
      <c r="AB2" s="8" t="s">
        <v>10</v>
      </c>
      <c r="AC2" s="9" t="s">
        <v>10</v>
      </c>
      <c r="AD2" s="9" t="s">
        <v>10</v>
      </c>
      <c r="AE2" s="9" t="s">
        <v>10</v>
      </c>
      <c r="AF2" s="9" t="s">
        <v>10</v>
      </c>
      <c r="AG2" s="8" t="s">
        <v>11</v>
      </c>
      <c r="AH2" s="10"/>
      <c r="AI2" s="10" t="s">
        <v>10</v>
      </c>
      <c r="AJ2" s="10" t="s">
        <v>10</v>
      </c>
      <c r="AK2" s="10" t="s">
        <v>10</v>
      </c>
      <c r="AL2" s="10" t="s">
        <v>10</v>
      </c>
      <c r="AM2" s="10" t="s">
        <v>10</v>
      </c>
      <c r="AN2" s="11" t="s">
        <v>10</v>
      </c>
      <c r="AO2" s="11" t="s">
        <v>10</v>
      </c>
      <c r="AP2" s="12" t="s">
        <v>11</v>
      </c>
      <c r="AQ2" s="12" t="s">
        <v>11</v>
      </c>
      <c r="AR2" s="14"/>
      <c r="AS2" s="13" t="s">
        <v>12</v>
      </c>
      <c r="AT2" s="13"/>
      <c r="AU2" s="15"/>
      <c r="AV2" s="16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58" ht="15.75" customHeight="1">
      <c r="A3" s="1"/>
      <c r="B3" s="3"/>
      <c r="C3" s="3"/>
      <c r="D3" s="4"/>
      <c r="E3" s="4" t="s">
        <v>13</v>
      </c>
      <c r="F3" s="4" t="s">
        <v>14</v>
      </c>
      <c r="G3" s="4" t="s">
        <v>15</v>
      </c>
      <c r="H3" s="4" t="s">
        <v>16</v>
      </c>
      <c r="I3" s="4" t="s">
        <v>17</v>
      </c>
      <c r="J3" s="4" t="s">
        <v>18</v>
      </c>
      <c r="K3" s="5" t="s">
        <v>19</v>
      </c>
      <c r="L3" s="5" t="s">
        <v>20</v>
      </c>
      <c r="M3" s="5" t="s">
        <v>21</v>
      </c>
      <c r="N3" s="6" t="s">
        <v>13</v>
      </c>
      <c r="O3" s="6" t="s">
        <v>22</v>
      </c>
      <c r="P3" s="6" t="s">
        <v>15</v>
      </c>
      <c r="Q3" s="6" t="s">
        <v>23</v>
      </c>
      <c r="R3" s="6" t="s">
        <v>18</v>
      </c>
      <c r="S3" s="7" t="s">
        <v>19</v>
      </c>
      <c r="T3" s="7" t="s">
        <v>24</v>
      </c>
      <c r="U3" s="7" t="s">
        <v>25</v>
      </c>
      <c r="V3" s="6" t="s">
        <v>26</v>
      </c>
      <c r="W3" s="6" t="s">
        <v>27</v>
      </c>
      <c r="X3" s="8" t="s">
        <v>13</v>
      </c>
      <c r="Y3" s="8" t="s">
        <v>22</v>
      </c>
      <c r="Z3" s="8" t="s">
        <v>28</v>
      </c>
      <c r="AA3" s="8" t="s">
        <v>15</v>
      </c>
      <c r="AB3" s="8" t="s">
        <v>29</v>
      </c>
      <c r="AC3" s="9" t="s">
        <v>30</v>
      </c>
      <c r="AD3" s="9" t="s">
        <v>31</v>
      </c>
      <c r="AE3" s="9" t="s">
        <v>32</v>
      </c>
      <c r="AF3" s="9" t="s">
        <v>24</v>
      </c>
      <c r="AG3" s="18" t="s">
        <v>33</v>
      </c>
      <c r="AH3" s="10" t="s">
        <v>13</v>
      </c>
      <c r="AI3" s="10" t="s">
        <v>14</v>
      </c>
      <c r="AJ3" s="10" t="s">
        <v>15</v>
      </c>
      <c r="AK3" s="10" t="s">
        <v>34</v>
      </c>
      <c r="AL3" s="10" t="s">
        <v>16</v>
      </c>
      <c r="AM3" s="10" t="s">
        <v>35</v>
      </c>
      <c r="AN3" s="11" t="s">
        <v>36</v>
      </c>
      <c r="AO3" s="11" t="s">
        <v>24</v>
      </c>
      <c r="AP3" s="12" t="s">
        <v>37</v>
      </c>
      <c r="AQ3" s="12" t="s">
        <v>38</v>
      </c>
      <c r="AR3" s="13" t="s">
        <v>13</v>
      </c>
      <c r="AS3" s="13" t="s">
        <v>39</v>
      </c>
      <c r="AT3" s="13" t="s">
        <v>40</v>
      </c>
      <c r="AU3" s="15" t="s">
        <v>41</v>
      </c>
      <c r="AV3" s="16"/>
      <c r="AW3" s="17"/>
      <c r="AX3" s="17"/>
      <c r="AY3" s="17"/>
      <c r="AZ3" s="17"/>
      <c r="BA3" s="17"/>
      <c r="BB3" s="17"/>
      <c r="BC3" s="17"/>
      <c r="BD3" s="17"/>
      <c r="BE3" s="17"/>
      <c r="BF3" s="17"/>
    </row>
    <row r="4" spans="1:58" ht="15.75" customHeight="1">
      <c r="A4" s="19">
        <v>1</v>
      </c>
      <c r="B4" s="16" t="s">
        <v>42</v>
      </c>
      <c r="C4" s="16" t="s">
        <v>43</v>
      </c>
      <c r="D4" s="16" t="s">
        <v>42</v>
      </c>
      <c r="E4" s="20" t="s">
        <v>44</v>
      </c>
      <c r="F4" s="20">
        <v>1118615</v>
      </c>
      <c r="G4" s="20">
        <v>7209</v>
      </c>
      <c r="H4" s="20">
        <v>4418</v>
      </c>
      <c r="I4" s="20">
        <v>1051</v>
      </c>
      <c r="J4" s="20">
        <v>63</v>
      </c>
      <c r="K4" s="21">
        <v>2.0329440200676313E-4</v>
      </c>
      <c r="L4" s="21">
        <v>0.01</v>
      </c>
      <c r="M4" s="21">
        <v>1.3921247093941387E-4</v>
      </c>
      <c r="N4" s="20" t="s">
        <v>44</v>
      </c>
      <c r="O4" s="20">
        <v>99003</v>
      </c>
      <c r="P4" s="20">
        <v>6991</v>
      </c>
      <c r="Q4" s="20">
        <v>1095</v>
      </c>
      <c r="R4" s="20">
        <v>17</v>
      </c>
      <c r="S4" s="21">
        <v>4.8975800877654255E-3</v>
      </c>
      <c r="T4" s="21">
        <v>9.0498762491317654E-4</v>
      </c>
      <c r="U4" s="21">
        <v>0.02</v>
      </c>
      <c r="V4" s="20"/>
      <c r="W4" s="20"/>
      <c r="X4" s="20" t="s">
        <v>44</v>
      </c>
      <c r="Y4" s="20">
        <v>325010</v>
      </c>
      <c r="Z4" s="20">
        <v>3246</v>
      </c>
      <c r="AA4" s="20">
        <v>1916</v>
      </c>
      <c r="AB4" s="20">
        <v>493</v>
      </c>
      <c r="AC4" s="21">
        <v>2.2810367594460754E-6</v>
      </c>
      <c r="AD4" s="21">
        <v>0.9627233518176217</v>
      </c>
      <c r="AE4" s="21">
        <v>0.01</v>
      </c>
      <c r="AF4" s="21">
        <v>8.0480927403934289E-5</v>
      </c>
      <c r="AG4" s="20">
        <v>4800</v>
      </c>
      <c r="AH4" s="20" t="s">
        <v>42</v>
      </c>
      <c r="AI4" s="20">
        <v>295000</v>
      </c>
      <c r="AJ4" s="20">
        <v>698</v>
      </c>
      <c r="AK4" s="20">
        <v>320</v>
      </c>
      <c r="AL4" s="20">
        <v>103</v>
      </c>
      <c r="AM4" s="20">
        <v>78</v>
      </c>
      <c r="AN4" s="21">
        <v>4.8832522078726912E-5</v>
      </c>
      <c r="AO4" s="21">
        <f t="shared" ref="AO4:AO15" si="0">SUM(AJ4+AK4+AL4)/AI4</f>
        <v>3.8E-3</v>
      </c>
      <c r="AP4" s="20">
        <v>1882</v>
      </c>
      <c r="AQ4" s="20">
        <v>1629</v>
      </c>
      <c r="AR4" s="20" t="s">
        <v>42</v>
      </c>
      <c r="AS4" s="22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</row>
    <row r="5" spans="1:58" ht="15.75" customHeight="1">
      <c r="A5" s="19">
        <v>2</v>
      </c>
      <c r="B5" s="16" t="s">
        <v>45</v>
      </c>
      <c r="C5" s="16" t="s">
        <v>43</v>
      </c>
      <c r="D5" s="16" t="s">
        <v>45</v>
      </c>
      <c r="E5" s="20" t="s">
        <v>46</v>
      </c>
      <c r="F5" s="20">
        <v>3924425</v>
      </c>
      <c r="G5" s="20">
        <v>3515</v>
      </c>
      <c r="H5" s="20">
        <v>2130</v>
      </c>
      <c r="I5" s="20">
        <v>640</v>
      </c>
      <c r="J5" s="20">
        <v>41</v>
      </c>
      <c r="K5" s="21">
        <v>4.2340361135183686E-5</v>
      </c>
      <c r="L5" s="21">
        <v>0.01</v>
      </c>
      <c r="M5" s="21">
        <v>1.8869073984157944E-5</v>
      </c>
      <c r="N5" s="20" t="s">
        <v>46</v>
      </c>
      <c r="O5" s="20">
        <v>197675</v>
      </c>
      <c r="P5" s="20">
        <v>11465</v>
      </c>
      <c r="Q5" s="20">
        <v>1661</v>
      </c>
      <c r="R5" s="20">
        <v>31</v>
      </c>
      <c r="S5" s="21">
        <v>2.182297522166293E-3</v>
      </c>
      <c r="T5" s="21">
        <v>7.353393824690767E-4</v>
      </c>
      <c r="U5" s="21">
        <v>0.02</v>
      </c>
      <c r="V5" s="20"/>
      <c r="W5" s="20"/>
      <c r="X5" s="20" t="s">
        <v>47</v>
      </c>
      <c r="Y5" s="20">
        <v>385719</v>
      </c>
      <c r="Z5" s="20">
        <v>51</v>
      </c>
      <c r="AA5" s="20">
        <v>585</v>
      </c>
      <c r="AB5" s="20">
        <v>208</v>
      </c>
      <c r="AC5" s="21">
        <v>4.2840692462172926E-5</v>
      </c>
      <c r="AD5" s="21">
        <v>0.90909090909090906</v>
      </c>
      <c r="AE5" s="21">
        <v>0.01</v>
      </c>
      <c r="AF5" s="21">
        <v>2.2351665632438047E-5</v>
      </c>
      <c r="AG5" s="20">
        <v>4100</v>
      </c>
      <c r="AH5" s="20" t="s">
        <v>48</v>
      </c>
      <c r="AI5" s="20">
        <v>50600</v>
      </c>
      <c r="AJ5" s="20">
        <v>274</v>
      </c>
      <c r="AK5" s="20">
        <v>64</v>
      </c>
      <c r="AL5" s="20">
        <v>22</v>
      </c>
      <c r="AM5" s="20">
        <v>11</v>
      </c>
      <c r="AN5" s="21">
        <v>6.5705452307208967E-4</v>
      </c>
      <c r="AO5" s="21">
        <f t="shared" si="0"/>
        <v>7.1146245059288534E-3</v>
      </c>
      <c r="AP5" s="20">
        <v>1236</v>
      </c>
      <c r="AQ5" s="20">
        <v>1854</v>
      </c>
      <c r="AR5" s="20" t="s">
        <v>45</v>
      </c>
      <c r="AS5" s="22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</row>
    <row r="6" spans="1:58" ht="15.75" customHeight="1">
      <c r="A6" s="19">
        <v>3</v>
      </c>
      <c r="B6" s="16" t="s">
        <v>49</v>
      </c>
      <c r="C6" s="16" t="s">
        <v>43</v>
      </c>
      <c r="D6" s="16" t="s">
        <v>49</v>
      </c>
      <c r="E6" s="20" t="s">
        <v>50</v>
      </c>
      <c r="F6" s="20">
        <v>2841946</v>
      </c>
      <c r="G6" s="20">
        <v>24784</v>
      </c>
      <c r="H6" s="20">
        <v>15777</v>
      </c>
      <c r="I6" s="20">
        <v>3381</v>
      </c>
      <c r="J6" s="20">
        <v>101</v>
      </c>
      <c r="K6" s="21">
        <v>1.739745110468565E-4</v>
      </c>
      <c r="L6" s="21">
        <v>0.01</v>
      </c>
      <c r="M6" s="21">
        <v>1.9099375669274463E-4</v>
      </c>
      <c r="N6" s="20" t="s">
        <v>50</v>
      </c>
      <c r="O6" s="20">
        <v>163460</v>
      </c>
      <c r="P6" s="20">
        <v>19962</v>
      </c>
      <c r="Q6" s="20">
        <v>1392</v>
      </c>
      <c r="R6" s="20">
        <v>52</v>
      </c>
      <c r="S6" s="21">
        <v>2.5722604764281285E-3</v>
      </c>
      <c r="T6" s="21">
        <v>1.4538863562419857E-3</v>
      </c>
      <c r="U6" s="21">
        <v>0.04</v>
      </c>
      <c r="V6" s="20"/>
      <c r="W6" s="20"/>
      <c r="X6" s="20" t="s">
        <v>50</v>
      </c>
      <c r="Y6" s="20">
        <v>561510</v>
      </c>
      <c r="Z6" s="20">
        <v>228</v>
      </c>
      <c r="AA6" s="20">
        <v>2252</v>
      </c>
      <c r="AB6" s="20">
        <v>626</v>
      </c>
      <c r="AC6" s="21">
        <v>2.2497672727230769E-5</v>
      </c>
      <c r="AD6" s="21">
        <v>0.66321243523316065</v>
      </c>
      <c r="AE6" s="21">
        <v>0.01</v>
      </c>
      <c r="AF6" s="21">
        <v>5.575510197618059E-5</v>
      </c>
      <c r="AG6" s="20">
        <v>247</v>
      </c>
      <c r="AH6" s="20" t="s">
        <v>51</v>
      </c>
      <c r="AI6" s="20">
        <v>106000</v>
      </c>
      <c r="AJ6" s="20">
        <v>290</v>
      </c>
      <c r="AK6" s="20">
        <v>13</v>
      </c>
      <c r="AL6" s="20">
        <v>0</v>
      </c>
      <c r="AM6" s="20">
        <v>17</v>
      </c>
      <c r="AN6" s="21">
        <v>1.6971618836213729E-4</v>
      </c>
      <c r="AO6" s="21">
        <f t="shared" si="0"/>
        <v>2.8584905660377358E-3</v>
      </c>
      <c r="AP6" s="20">
        <v>49</v>
      </c>
      <c r="AQ6" s="20">
        <v>129</v>
      </c>
      <c r="AR6" s="20" t="s">
        <v>52</v>
      </c>
      <c r="AS6" s="22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</row>
    <row r="7" spans="1:58" ht="15.75" customHeight="1">
      <c r="A7" s="19">
        <v>4</v>
      </c>
      <c r="B7" s="16" t="s">
        <v>53</v>
      </c>
      <c r="C7" s="16" t="s">
        <v>43</v>
      </c>
      <c r="D7" s="16" t="s">
        <v>53</v>
      </c>
      <c r="E7" s="20" t="s">
        <v>54</v>
      </c>
      <c r="F7" s="20">
        <v>327039</v>
      </c>
      <c r="G7" s="20">
        <v>6168</v>
      </c>
      <c r="H7" s="20">
        <v>3006</v>
      </c>
      <c r="I7" s="20">
        <v>1275</v>
      </c>
      <c r="J7" s="20">
        <v>68</v>
      </c>
      <c r="K7" s="21">
        <v>5.1366894696604172E-4</v>
      </c>
      <c r="L7" s="21">
        <v>0.02</v>
      </c>
      <c r="M7" s="21">
        <v>3.7966835210533528E-4</v>
      </c>
      <c r="N7" s="20" t="s">
        <v>54</v>
      </c>
      <c r="O7" s="20">
        <v>23589</v>
      </c>
      <c r="P7" s="20">
        <v>6881</v>
      </c>
      <c r="Q7" s="20">
        <v>567</v>
      </c>
      <c r="R7" s="20">
        <v>51</v>
      </c>
      <c r="S7" s="21">
        <v>6.2959599310735137E-3</v>
      </c>
      <c r="T7" s="21">
        <v>3.4901517009211856E-3</v>
      </c>
      <c r="U7" s="21">
        <v>0.05</v>
      </c>
      <c r="V7" s="20"/>
      <c r="W7" s="20"/>
      <c r="X7" s="20" t="s">
        <v>54</v>
      </c>
      <c r="Y7" s="20">
        <v>42354</v>
      </c>
      <c r="Z7" s="20">
        <v>1306</v>
      </c>
      <c r="AA7" s="20">
        <v>838</v>
      </c>
      <c r="AB7" s="20">
        <v>207</v>
      </c>
      <c r="AC7" s="21">
        <v>1.8967086165776886E-5</v>
      </c>
      <c r="AD7" s="21">
        <v>0.90352220520673809</v>
      </c>
      <c r="AE7" s="21">
        <v>0.02</v>
      </c>
      <c r="AF7" s="21">
        <v>2.6925015796200655E-4</v>
      </c>
      <c r="AG7" s="20">
        <v>2600</v>
      </c>
      <c r="AH7" s="20" t="s">
        <v>53</v>
      </c>
      <c r="AI7" s="20">
        <v>7060</v>
      </c>
      <c r="AJ7" s="20">
        <v>22</v>
      </c>
      <c r="AK7" s="20">
        <v>1</v>
      </c>
      <c r="AL7" s="20">
        <v>8</v>
      </c>
      <c r="AM7" s="20">
        <v>5</v>
      </c>
      <c r="AN7" s="21">
        <v>8.9488025826489452E-4</v>
      </c>
      <c r="AO7" s="21">
        <f t="shared" si="0"/>
        <v>4.3909348441926342E-3</v>
      </c>
      <c r="AP7" s="20">
        <v>1313</v>
      </c>
      <c r="AQ7" s="20">
        <v>814</v>
      </c>
      <c r="AR7" s="20" t="s">
        <v>53</v>
      </c>
      <c r="AS7" s="22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</row>
    <row r="8" spans="1:58" ht="15.75" customHeight="1">
      <c r="A8" s="19">
        <v>5</v>
      </c>
      <c r="B8" s="16" t="s">
        <v>55</v>
      </c>
      <c r="C8" s="16" t="s">
        <v>43</v>
      </c>
      <c r="D8" s="16" t="s">
        <v>55</v>
      </c>
      <c r="E8" s="20" t="s">
        <v>56</v>
      </c>
      <c r="F8" s="20">
        <v>337698</v>
      </c>
      <c r="G8" s="20">
        <v>1092</v>
      </c>
      <c r="H8" s="20">
        <v>1464</v>
      </c>
      <c r="I8" s="20">
        <v>252</v>
      </c>
      <c r="J8" s="20">
        <v>25</v>
      </c>
      <c r="K8" s="21">
        <v>3.7330334795258017E-4</v>
      </c>
      <c r="L8" s="21">
        <v>0.01</v>
      </c>
      <c r="M8" s="21">
        <v>1.0144112716102721E-4</v>
      </c>
      <c r="N8" s="20" t="s">
        <v>56</v>
      </c>
      <c r="O8" s="20">
        <v>15948</v>
      </c>
      <c r="P8" s="20">
        <v>2918</v>
      </c>
      <c r="Q8" s="20">
        <v>376</v>
      </c>
      <c r="R8" s="20">
        <v>30</v>
      </c>
      <c r="S8" s="21">
        <v>7.4469147160374722E-3</v>
      </c>
      <c r="T8" s="21">
        <v>2.4283417552296111E-3</v>
      </c>
      <c r="U8" s="21">
        <v>0.08</v>
      </c>
      <c r="V8" s="20"/>
      <c r="W8" s="20"/>
      <c r="X8" s="20" t="s">
        <v>56</v>
      </c>
      <c r="Y8" s="20">
        <v>35162</v>
      </c>
      <c r="Z8" s="20">
        <v>73</v>
      </c>
      <c r="AA8" s="20">
        <v>374</v>
      </c>
      <c r="AB8" s="20">
        <v>153</v>
      </c>
      <c r="AC8" s="21">
        <v>2.0761356796252249E-4</v>
      </c>
      <c r="AD8" s="21">
        <v>0.88709677419354838</v>
      </c>
      <c r="AE8" s="21">
        <v>0.05</v>
      </c>
      <c r="AF8" s="21">
        <v>1.6473685283982758E-4</v>
      </c>
      <c r="AG8" s="20">
        <v>7200</v>
      </c>
      <c r="AH8" s="20" t="s">
        <v>55</v>
      </c>
      <c r="AI8" s="20">
        <v>5620</v>
      </c>
      <c r="AJ8" s="20">
        <v>0</v>
      </c>
      <c r="AK8" s="20">
        <v>0</v>
      </c>
      <c r="AL8" s="20">
        <v>0</v>
      </c>
      <c r="AM8" s="20">
        <v>0</v>
      </c>
      <c r="AN8" s="21">
        <v>0</v>
      </c>
      <c r="AO8" s="21">
        <f t="shared" si="0"/>
        <v>0</v>
      </c>
      <c r="AP8" s="20">
        <v>2672</v>
      </c>
      <c r="AQ8" s="20">
        <v>981</v>
      </c>
      <c r="AR8" s="20" t="s">
        <v>55</v>
      </c>
      <c r="AS8" s="23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</row>
    <row r="9" spans="1:58" ht="15.75" customHeight="1">
      <c r="A9" s="19">
        <v>6</v>
      </c>
      <c r="B9" s="16" t="s">
        <v>57</v>
      </c>
      <c r="C9" s="16" t="s">
        <v>43</v>
      </c>
      <c r="D9" s="16" t="s">
        <v>57</v>
      </c>
      <c r="E9" s="20" t="s">
        <v>58</v>
      </c>
      <c r="F9" s="20">
        <v>232787</v>
      </c>
      <c r="G9" s="20">
        <v>0</v>
      </c>
      <c r="H9" s="20">
        <v>0</v>
      </c>
      <c r="I9" s="20">
        <v>0</v>
      </c>
      <c r="J9" s="20">
        <v>0</v>
      </c>
      <c r="K9" s="21">
        <v>0</v>
      </c>
      <c r="L9" s="21">
        <v>0.01</v>
      </c>
      <c r="M9" s="21">
        <v>0</v>
      </c>
      <c r="N9" s="20" t="s">
        <v>59</v>
      </c>
      <c r="O9" s="20">
        <v>12470</v>
      </c>
      <c r="P9" s="20">
        <v>0</v>
      </c>
      <c r="Q9" s="20">
        <v>0</v>
      </c>
      <c r="R9" s="20">
        <v>0</v>
      </c>
      <c r="S9" s="21">
        <v>0</v>
      </c>
      <c r="T9" s="21">
        <v>0</v>
      </c>
      <c r="U9" s="21">
        <v>0.02</v>
      </c>
      <c r="V9" s="24"/>
      <c r="W9" s="24"/>
      <c r="X9" s="20" t="s">
        <v>60</v>
      </c>
      <c r="Y9" s="20">
        <v>11925</v>
      </c>
      <c r="Z9" s="20">
        <v>735</v>
      </c>
      <c r="AA9" s="20">
        <v>98</v>
      </c>
      <c r="AB9" s="20">
        <v>3</v>
      </c>
      <c r="AC9" s="21">
        <v>1.1669160951613826E-5</v>
      </c>
      <c r="AD9" s="21">
        <v>1</v>
      </c>
      <c r="AE9" s="21">
        <v>0.04</v>
      </c>
      <c r="AF9" s="21">
        <v>9.3226448906914752E-5</v>
      </c>
      <c r="AG9" s="20">
        <v>404</v>
      </c>
      <c r="AH9" s="20" t="s">
        <v>57</v>
      </c>
      <c r="AI9" s="20">
        <v>2880</v>
      </c>
      <c r="AJ9" s="20">
        <v>0</v>
      </c>
      <c r="AK9" s="20">
        <v>0</v>
      </c>
      <c r="AL9" s="20">
        <v>0</v>
      </c>
      <c r="AM9" s="20">
        <v>0</v>
      </c>
      <c r="AN9" s="21">
        <v>0</v>
      </c>
      <c r="AO9" s="21">
        <f t="shared" si="0"/>
        <v>0</v>
      </c>
      <c r="AP9" s="20">
        <v>119</v>
      </c>
      <c r="AQ9" s="20">
        <v>160</v>
      </c>
      <c r="AR9" s="20" t="s">
        <v>57</v>
      </c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</row>
    <row r="10" spans="1:58" ht="15.75" customHeight="1">
      <c r="A10" s="19">
        <v>7</v>
      </c>
      <c r="B10" s="16" t="s">
        <v>61</v>
      </c>
      <c r="C10" s="16" t="s">
        <v>43</v>
      </c>
      <c r="D10" s="16" t="s">
        <v>61</v>
      </c>
      <c r="E10" s="20" t="s">
        <v>62</v>
      </c>
      <c r="F10" s="20">
        <v>293264</v>
      </c>
      <c r="G10" s="20">
        <v>793</v>
      </c>
      <c r="H10" s="20">
        <v>735</v>
      </c>
      <c r="I10" s="20">
        <v>124</v>
      </c>
      <c r="J10" s="20">
        <v>82</v>
      </c>
      <c r="K10" s="21">
        <v>7.3997451120699759E-5</v>
      </c>
      <c r="L10" s="21">
        <v>0.01</v>
      </c>
      <c r="M10" s="21">
        <v>6.5954249911928065E-5</v>
      </c>
      <c r="N10" s="20" t="s">
        <v>62</v>
      </c>
      <c r="O10" s="20">
        <v>7134</v>
      </c>
      <c r="P10" s="20">
        <v>2496</v>
      </c>
      <c r="Q10" s="20">
        <v>96</v>
      </c>
      <c r="R10" s="20">
        <v>53</v>
      </c>
      <c r="S10" s="21">
        <v>7.1109453787253146E-3</v>
      </c>
      <c r="T10" s="21">
        <v>4.0965228812221924E-3</v>
      </c>
      <c r="U10" s="21">
        <v>7.0000000000000007E-2</v>
      </c>
      <c r="V10" s="24"/>
      <c r="W10" s="24">
        <v>0</v>
      </c>
      <c r="X10" s="20" t="s">
        <v>63</v>
      </c>
      <c r="Y10" s="20">
        <v>23497</v>
      </c>
      <c r="Z10" s="20">
        <v>998</v>
      </c>
      <c r="AA10" s="20">
        <v>338</v>
      </c>
      <c r="AB10" s="20">
        <v>72</v>
      </c>
      <c r="AC10" s="21">
        <v>1.7577336172327651E-5</v>
      </c>
      <c r="AD10" s="21">
        <v>0.88650306748466257</v>
      </c>
      <c r="AE10" s="21">
        <v>0.03</v>
      </c>
      <c r="AF10" s="21">
        <v>1.9067588586938039E-4</v>
      </c>
      <c r="AG10" s="20">
        <v>500</v>
      </c>
      <c r="AH10" s="20" t="s">
        <v>64</v>
      </c>
      <c r="AI10" s="20">
        <v>5200</v>
      </c>
      <c r="AJ10" s="20">
        <v>74</v>
      </c>
      <c r="AK10" s="20">
        <v>15</v>
      </c>
      <c r="AL10" s="20">
        <v>16</v>
      </c>
      <c r="AM10" s="20">
        <v>31</v>
      </c>
      <c r="AN10" s="21">
        <v>6.8064993891078286E-4</v>
      </c>
      <c r="AO10" s="21">
        <f t="shared" si="0"/>
        <v>2.0192307692307693E-2</v>
      </c>
      <c r="AP10" s="20">
        <v>176</v>
      </c>
      <c r="AQ10" s="20">
        <v>115</v>
      </c>
      <c r="AR10" s="20" t="s">
        <v>61</v>
      </c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</row>
    <row r="11" spans="1:58" ht="15.75" customHeight="1">
      <c r="A11" s="19">
        <v>8</v>
      </c>
      <c r="B11" s="16" t="s">
        <v>65</v>
      </c>
      <c r="C11" s="16" t="s">
        <v>43</v>
      </c>
      <c r="D11" s="16" t="s">
        <v>65</v>
      </c>
      <c r="E11" s="20" t="s">
        <v>66</v>
      </c>
      <c r="F11" s="20">
        <v>123066</v>
      </c>
      <c r="G11" s="20">
        <v>38</v>
      </c>
      <c r="H11" s="20">
        <v>128</v>
      </c>
      <c r="I11" s="20">
        <v>13</v>
      </c>
      <c r="J11" s="20">
        <v>2</v>
      </c>
      <c r="K11" s="21">
        <v>7.4369379275810842E-4</v>
      </c>
      <c r="L11" s="21">
        <v>0.01</v>
      </c>
      <c r="M11" s="21">
        <v>1.6167256364306705E-5</v>
      </c>
      <c r="N11" s="20" t="s">
        <v>66</v>
      </c>
      <c r="O11" s="20">
        <v>9393</v>
      </c>
      <c r="P11" s="20">
        <v>0</v>
      </c>
      <c r="Q11" s="20">
        <v>0</v>
      </c>
      <c r="R11" s="20">
        <v>0</v>
      </c>
      <c r="S11" s="21">
        <v>0</v>
      </c>
      <c r="T11" s="21">
        <v>0</v>
      </c>
      <c r="U11" s="21">
        <v>0.03</v>
      </c>
      <c r="V11" s="20"/>
      <c r="W11" s="20">
        <v>0</v>
      </c>
      <c r="X11" s="20" t="s">
        <v>65</v>
      </c>
      <c r="Y11" s="20">
        <v>24060</v>
      </c>
      <c r="Z11" s="20">
        <v>1</v>
      </c>
      <c r="AA11" s="20">
        <v>4</v>
      </c>
      <c r="AB11" s="20">
        <v>1</v>
      </c>
      <c r="AC11" s="21">
        <v>2.0805592543275632E-4</v>
      </c>
      <c r="AD11" s="21">
        <v>0</v>
      </c>
      <c r="AE11" s="21">
        <v>0.01</v>
      </c>
      <c r="AF11" s="21">
        <v>2.2614774503560469E-6</v>
      </c>
      <c r="AG11" s="20">
        <v>206</v>
      </c>
      <c r="AH11" s="20" t="s">
        <v>65</v>
      </c>
      <c r="AI11" s="20">
        <v>1690</v>
      </c>
      <c r="AJ11" s="20">
        <v>0</v>
      </c>
      <c r="AK11" s="20">
        <v>0</v>
      </c>
      <c r="AL11" s="20">
        <v>0</v>
      </c>
      <c r="AM11" s="20">
        <v>0</v>
      </c>
      <c r="AN11" s="21">
        <v>0</v>
      </c>
      <c r="AO11" s="21">
        <f t="shared" si="0"/>
        <v>0</v>
      </c>
      <c r="AP11" s="20">
        <v>59</v>
      </c>
      <c r="AQ11" s="20">
        <v>91</v>
      </c>
      <c r="AR11" s="20" t="s">
        <v>65</v>
      </c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</row>
    <row r="12" spans="1:58" ht="15.75" customHeight="1">
      <c r="A12" s="19">
        <v>9</v>
      </c>
      <c r="B12" s="16" t="s">
        <v>67</v>
      </c>
      <c r="C12" s="16" t="s">
        <v>43</v>
      </c>
      <c r="D12" s="16" t="s">
        <v>67</v>
      </c>
      <c r="E12" s="20" t="s">
        <v>68</v>
      </c>
      <c r="F12" s="20">
        <v>832935</v>
      </c>
      <c r="G12" s="20">
        <v>752</v>
      </c>
      <c r="H12" s="20">
        <v>1178</v>
      </c>
      <c r="I12" s="20">
        <v>85</v>
      </c>
      <c r="J12" s="20">
        <v>33</v>
      </c>
      <c r="K12" s="21">
        <v>7.8213653807480897E-5</v>
      </c>
      <c r="L12" s="21">
        <v>0.01</v>
      </c>
      <c r="M12" s="21">
        <v>2.805489756137901E-5</v>
      </c>
      <c r="N12" s="20" t="s">
        <v>69</v>
      </c>
      <c r="O12" s="20">
        <v>30013</v>
      </c>
      <c r="P12" s="20">
        <v>3219</v>
      </c>
      <c r="Q12" s="20">
        <v>421</v>
      </c>
      <c r="R12" s="20">
        <v>33</v>
      </c>
      <c r="S12" s="21">
        <v>3.8299730534301253E-3</v>
      </c>
      <c r="T12" s="21">
        <v>1.373794682208632E-3</v>
      </c>
      <c r="U12" s="21">
        <v>0.04</v>
      </c>
      <c r="V12" s="24"/>
      <c r="W12" s="24"/>
      <c r="X12" s="20" t="s">
        <v>70</v>
      </c>
      <c r="Y12" s="20">
        <v>55044</v>
      </c>
      <c r="Z12" s="20">
        <v>1739</v>
      </c>
      <c r="AA12" s="20">
        <v>476</v>
      </c>
      <c r="AB12" s="20">
        <v>78</v>
      </c>
      <c r="AC12" s="21">
        <v>5.8107359317861729E-6</v>
      </c>
      <c r="AD12" s="21">
        <v>0.95512082853855007</v>
      </c>
      <c r="AE12" s="21">
        <v>0.01</v>
      </c>
      <c r="AF12" s="21">
        <v>1.0983554114539292E-4</v>
      </c>
      <c r="AG12" s="20">
        <v>1100</v>
      </c>
      <c r="AH12" s="20" t="s">
        <v>71</v>
      </c>
      <c r="AI12" s="20">
        <v>12800</v>
      </c>
      <c r="AJ12" s="20">
        <v>79</v>
      </c>
      <c r="AK12" s="20">
        <v>41</v>
      </c>
      <c r="AL12" s="20">
        <v>42</v>
      </c>
      <c r="AM12" s="20">
        <v>17</v>
      </c>
      <c r="AN12" s="21">
        <v>8.1532354997226842E-4</v>
      </c>
      <c r="AO12" s="21">
        <f t="shared" si="0"/>
        <v>1.2656250000000001E-2</v>
      </c>
      <c r="AP12" s="20">
        <v>380</v>
      </c>
      <c r="AQ12" s="20">
        <v>365</v>
      </c>
      <c r="AR12" s="20" t="s">
        <v>72</v>
      </c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</row>
    <row r="13" spans="1:58" ht="15.75" customHeight="1">
      <c r="A13" s="19">
        <v>10</v>
      </c>
      <c r="B13" s="16" t="s">
        <v>73</v>
      </c>
      <c r="C13" s="16" t="s">
        <v>43</v>
      </c>
      <c r="D13" s="16" t="s">
        <v>73</v>
      </c>
      <c r="E13" s="20" t="s">
        <v>74</v>
      </c>
      <c r="F13" s="20">
        <v>217461</v>
      </c>
      <c r="G13" s="20">
        <v>2159</v>
      </c>
      <c r="H13" s="20">
        <v>904</v>
      </c>
      <c r="I13" s="20">
        <v>168</v>
      </c>
      <c r="J13" s="20">
        <v>33</v>
      </c>
      <c r="K13" s="21">
        <v>5.6664215059067438E-4</v>
      </c>
      <c r="L13" s="21">
        <v>0.01</v>
      </c>
      <c r="M13" s="21">
        <v>2.032520757553506E-4</v>
      </c>
      <c r="N13" s="20" t="s">
        <v>75</v>
      </c>
      <c r="O13" s="20">
        <v>8573</v>
      </c>
      <c r="P13" s="20">
        <v>1206</v>
      </c>
      <c r="Q13" s="20">
        <v>136</v>
      </c>
      <c r="R13" s="20">
        <v>20</v>
      </c>
      <c r="S13" s="21">
        <v>8.1023333778733365E-3</v>
      </c>
      <c r="T13" s="21">
        <v>1.7613768212768118E-3</v>
      </c>
      <c r="U13" s="21">
        <v>0.04</v>
      </c>
      <c r="V13" s="24"/>
      <c r="W13" s="24"/>
      <c r="X13" s="20" t="s">
        <v>76</v>
      </c>
      <c r="Y13" s="20">
        <v>38114</v>
      </c>
      <c r="Z13" s="20">
        <v>548</v>
      </c>
      <c r="AA13" s="20">
        <v>325</v>
      </c>
      <c r="AB13" s="20">
        <v>59</v>
      </c>
      <c r="AC13" s="21">
        <v>1.8364555043216401E-5</v>
      </c>
      <c r="AD13" s="21">
        <v>0.89889705882352944</v>
      </c>
      <c r="AE13" s="21">
        <v>0.01</v>
      </c>
      <c r="AF13" s="21">
        <v>1.0938887134437594E-4</v>
      </c>
      <c r="AG13" s="20">
        <v>982</v>
      </c>
      <c r="AH13" s="20" t="s">
        <v>73</v>
      </c>
      <c r="AI13" s="20">
        <v>18600</v>
      </c>
      <c r="AJ13" s="20">
        <v>0</v>
      </c>
      <c r="AK13" s="20">
        <v>0</v>
      </c>
      <c r="AL13" s="20">
        <v>0</v>
      </c>
      <c r="AM13" s="20">
        <v>0</v>
      </c>
      <c r="AN13" s="21">
        <v>0</v>
      </c>
      <c r="AO13" s="21">
        <f t="shared" si="0"/>
        <v>0</v>
      </c>
      <c r="AP13" s="20">
        <v>364</v>
      </c>
      <c r="AQ13" s="20">
        <v>206</v>
      </c>
      <c r="AR13" s="20" t="s">
        <v>77</v>
      </c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</row>
    <row r="14" spans="1:58" ht="15.75" customHeight="1">
      <c r="A14" s="19">
        <v>11</v>
      </c>
      <c r="B14" s="16" t="s">
        <v>78</v>
      </c>
      <c r="C14" s="16" t="s">
        <v>43</v>
      </c>
      <c r="D14" s="16" t="s">
        <v>78</v>
      </c>
      <c r="E14" s="20" t="s">
        <v>79</v>
      </c>
      <c r="F14" s="20">
        <v>129686</v>
      </c>
      <c r="G14" s="20">
        <v>1360</v>
      </c>
      <c r="H14" s="20">
        <v>472</v>
      </c>
      <c r="I14" s="20">
        <v>152</v>
      </c>
      <c r="J14" s="20">
        <v>57</v>
      </c>
      <c r="K14" s="21">
        <v>3.0335847508143409E-4</v>
      </c>
      <c r="L14" s="21">
        <v>0.01</v>
      </c>
      <c r="M14" s="21">
        <v>1.879503595613233E-4</v>
      </c>
      <c r="N14" s="20" t="s">
        <v>79</v>
      </c>
      <c r="O14" s="20">
        <v>7352</v>
      </c>
      <c r="P14" s="20">
        <v>2084</v>
      </c>
      <c r="Q14" s="20">
        <v>120</v>
      </c>
      <c r="R14" s="20">
        <v>37</v>
      </c>
      <c r="S14" s="21">
        <v>8.8519944719080215E-3</v>
      </c>
      <c r="T14" s="21">
        <v>3.5600412550064863E-3</v>
      </c>
      <c r="U14" s="21">
        <v>0.09</v>
      </c>
      <c r="V14" s="24"/>
      <c r="W14" s="24"/>
      <c r="X14" s="20" t="s">
        <v>79</v>
      </c>
      <c r="Y14" s="20">
        <v>23470</v>
      </c>
      <c r="Z14" s="20">
        <v>89</v>
      </c>
      <c r="AA14" s="20">
        <v>305</v>
      </c>
      <c r="AB14" s="20">
        <v>54</v>
      </c>
      <c r="AC14" s="21">
        <v>1.7764713065740844E-4</v>
      </c>
      <c r="AD14" s="21">
        <v>0.40909090909090906</v>
      </c>
      <c r="AE14" s="21">
        <v>0.02</v>
      </c>
      <c r="AF14" s="21">
        <v>1.6606144822322962E-4</v>
      </c>
      <c r="AG14" s="20">
        <v>578</v>
      </c>
      <c r="AH14" s="20" t="s">
        <v>78</v>
      </c>
      <c r="AI14" s="20">
        <v>1180</v>
      </c>
      <c r="AJ14" s="20">
        <v>27</v>
      </c>
      <c r="AK14" s="20">
        <v>5</v>
      </c>
      <c r="AL14" s="20">
        <v>0</v>
      </c>
      <c r="AM14" s="20">
        <v>18</v>
      </c>
      <c r="AN14" s="21">
        <v>1.5663852354583607E-3</v>
      </c>
      <c r="AO14" s="21">
        <f t="shared" si="0"/>
        <v>2.7118644067796609E-2</v>
      </c>
      <c r="AP14" s="20">
        <v>303</v>
      </c>
      <c r="AQ14" s="20">
        <v>88</v>
      </c>
      <c r="AR14" s="20" t="s">
        <v>78</v>
      </c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</row>
    <row r="15" spans="1:58" ht="15.75" customHeight="1">
      <c r="A15" s="19">
        <v>12</v>
      </c>
      <c r="B15" s="16" t="s">
        <v>80</v>
      </c>
      <c r="C15" s="16" t="s">
        <v>43</v>
      </c>
      <c r="D15" s="16" t="s">
        <v>80</v>
      </c>
      <c r="E15" s="20" t="s">
        <v>81</v>
      </c>
      <c r="F15" s="20">
        <v>172439</v>
      </c>
      <c r="G15" s="20">
        <v>16012</v>
      </c>
      <c r="H15" s="20">
        <v>1619</v>
      </c>
      <c r="I15" s="20">
        <v>739</v>
      </c>
      <c r="J15" s="20">
        <v>42</v>
      </c>
      <c r="K15" s="21">
        <v>2.7562232900850553E-3</v>
      </c>
      <c r="L15" s="21">
        <v>0.03</v>
      </c>
      <c r="M15" s="21">
        <v>1.2582758498214386E-3</v>
      </c>
      <c r="N15" s="20" t="s">
        <v>81</v>
      </c>
      <c r="O15" s="20">
        <v>18102</v>
      </c>
      <c r="P15" s="20">
        <v>1638</v>
      </c>
      <c r="Q15" s="20">
        <v>176</v>
      </c>
      <c r="R15" s="20">
        <v>20</v>
      </c>
      <c r="S15" s="21">
        <v>5.2351861177562086E-3</v>
      </c>
      <c r="T15" s="21">
        <v>1.1380839386426541E-3</v>
      </c>
      <c r="U15" s="21">
        <v>0.04</v>
      </c>
      <c r="V15" s="24"/>
      <c r="W15" s="24"/>
      <c r="X15" s="20" t="s">
        <v>81</v>
      </c>
      <c r="Y15" s="20">
        <v>24250</v>
      </c>
      <c r="Z15" s="20">
        <v>210</v>
      </c>
      <c r="AA15" s="20">
        <v>400</v>
      </c>
      <c r="AB15" s="20">
        <v>66</v>
      </c>
      <c r="AC15" s="21">
        <v>9.1712348326513011E-5</v>
      </c>
      <c r="AD15" s="21">
        <v>0.88717948717948714</v>
      </c>
      <c r="AE15" s="21">
        <v>0.02</v>
      </c>
      <c r="AF15" s="21">
        <v>2.0934340378877977E-4</v>
      </c>
      <c r="AG15" s="20">
        <v>492</v>
      </c>
      <c r="AH15" s="20" t="s">
        <v>82</v>
      </c>
      <c r="AI15" s="20">
        <v>1880</v>
      </c>
      <c r="AJ15" s="20">
        <v>15</v>
      </c>
      <c r="AK15" s="20">
        <v>19</v>
      </c>
      <c r="AL15" s="20">
        <v>3</v>
      </c>
      <c r="AM15" s="20">
        <v>14</v>
      </c>
      <c r="AN15" s="21">
        <v>1.4362683453642889E-3</v>
      </c>
      <c r="AO15" s="21">
        <f t="shared" si="0"/>
        <v>1.9680851063829788E-2</v>
      </c>
      <c r="AP15" s="20">
        <v>271</v>
      </c>
      <c r="AQ15" s="20">
        <v>97</v>
      </c>
      <c r="AR15" s="20" t="s">
        <v>82</v>
      </c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</row>
    <row r="16" spans="1:58" ht="15.75" customHeight="1">
      <c r="A16" s="19">
        <v>13</v>
      </c>
      <c r="B16" s="16" t="s">
        <v>83</v>
      </c>
      <c r="C16" s="16" t="s">
        <v>43</v>
      </c>
      <c r="D16" s="16" t="s">
        <v>83</v>
      </c>
      <c r="E16" s="20" t="s">
        <v>84</v>
      </c>
      <c r="F16" s="20">
        <v>88101</v>
      </c>
      <c r="G16" s="20">
        <v>2237</v>
      </c>
      <c r="H16" s="20">
        <v>438</v>
      </c>
      <c r="I16" s="20">
        <v>261</v>
      </c>
      <c r="J16" s="20">
        <v>71</v>
      </c>
      <c r="K16" s="21">
        <v>5.1849985398967624E-4</v>
      </c>
      <c r="L16" s="21">
        <v>0.02</v>
      </c>
      <c r="M16" s="21">
        <v>4.0014662644855464E-4</v>
      </c>
      <c r="N16" s="25"/>
      <c r="O16" s="25"/>
      <c r="P16" s="25"/>
      <c r="Q16" s="25"/>
      <c r="R16" s="25"/>
      <c r="S16" s="26"/>
      <c r="T16" s="26"/>
      <c r="U16" s="26"/>
      <c r="V16" s="24"/>
      <c r="W16" s="24"/>
      <c r="X16" s="20" t="s">
        <v>85</v>
      </c>
      <c r="Y16" s="20">
        <v>11806</v>
      </c>
      <c r="Z16" s="20">
        <v>95</v>
      </c>
      <c r="AA16" s="20">
        <v>238</v>
      </c>
      <c r="AB16" s="20">
        <v>52</v>
      </c>
      <c r="AC16" s="21">
        <v>2.6210473366411626E-4</v>
      </c>
      <c r="AD16" s="21">
        <v>0.55263157894736836</v>
      </c>
      <c r="AE16" s="21">
        <v>0.02</v>
      </c>
      <c r="AF16" s="21">
        <v>2.6780266265681449E-4</v>
      </c>
      <c r="AG16" s="20">
        <v>368</v>
      </c>
      <c r="AH16" s="27" t="s">
        <v>83</v>
      </c>
      <c r="AI16" s="20">
        <v>0</v>
      </c>
      <c r="AJ16" s="20">
        <v>4</v>
      </c>
      <c r="AK16" s="20">
        <v>0</v>
      </c>
      <c r="AL16" s="20">
        <v>0</v>
      </c>
      <c r="AM16" s="20">
        <v>2</v>
      </c>
      <c r="AN16" s="21">
        <v>0</v>
      </c>
      <c r="AO16" s="21"/>
      <c r="AP16" s="20">
        <v>231</v>
      </c>
      <c r="AQ16" s="20">
        <v>44</v>
      </c>
      <c r="AR16" s="20" t="s">
        <v>83</v>
      </c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</row>
    <row r="17" spans="1:58" ht="15.75" customHeight="1">
      <c r="A17" s="19">
        <v>14</v>
      </c>
      <c r="B17" s="16" t="s">
        <v>86</v>
      </c>
      <c r="C17" s="16" t="s">
        <v>43</v>
      </c>
      <c r="D17" s="16" t="s">
        <v>86</v>
      </c>
      <c r="E17" s="20" t="s">
        <v>87</v>
      </c>
      <c r="F17" s="20">
        <v>1202360</v>
      </c>
      <c r="G17" s="20">
        <v>51346</v>
      </c>
      <c r="H17" s="20">
        <v>1133</v>
      </c>
      <c r="I17" s="20">
        <v>826</v>
      </c>
      <c r="J17" s="20">
        <v>51</v>
      </c>
      <c r="K17" s="21">
        <v>8.9224090194282304E-4</v>
      </c>
      <c r="L17" s="21">
        <v>0.02</v>
      </c>
      <c r="M17" s="21">
        <v>4.9461180433786926E-4</v>
      </c>
      <c r="N17" s="20" t="s">
        <v>88</v>
      </c>
      <c r="O17" s="20">
        <v>68936</v>
      </c>
      <c r="P17" s="20">
        <v>3405</v>
      </c>
      <c r="Q17" s="20">
        <v>493</v>
      </c>
      <c r="R17" s="20">
        <v>25</v>
      </c>
      <c r="S17" s="21">
        <v>2.3155864915200917E-3</v>
      </c>
      <c r="T17" s="21">
        <v>6.2923545965219881E-4</v>
      </c>
      <c r="U17" s="21">
        <v>0.02</v>
      </c>
      <c r="V17" s="24"/>
      <c r="W17" s="24"/>
      <c r="X17" s="20" t="s">
        <v>87</v>
      </c>
      <c r="Y17" s="20">
        <v>903457</v>
      </c>
      <c r="Z17" s="20">
        <v>196</v>
      </c>
      <c r="AA17" s="20">
        <v>5528</v>
      </c>
      <c r="AB17" s="20">
        <v>1553</v>
      </c>
      <c r="AC17" s="21">
        <v>3.9913832361536028E-5</v>
      </c>
      <c r="AD17" s="21">
        <v>0.33333333333333331</v>
      </c>
      <c r="AE17" s="21">
        <v>0.01</v>
      </c>
      <c r="AF17" s="21">
        <v>8.5033816770228935E-5</v>
      </c>
      <c r="AG17" s="20">
        <v>2400</v>
      </c>
      <c r="AH17" s="20" t="s">
        <v>87</v>
      </c>
      <c r="AI17" s="20">
        <v>52300</v>
      </c>
      <c r="AJ17" s="20">
        <v>1189</v>
      </c>
      <c r="AK17" s="20">
        <v>319</v>
      </c>
      <c r="AL17" s="20">
        <v>77</v>
      </c>
      <c r="AM17" s="20">
        <v>45</v>
      </c>
      <c r="AN17" s="21">
        <v>6.8025766876738216E-4</v>
      </c>
      <c r="AO17" s="21">
        <f t="shared" ref="AO17:AO30" si="1">SUM(AJ17+AK17+AL17)/AI17</f>
        <v>3.0305927342256213E-2</v>
      </c>
      <c r="AP17" s="20">
        <v>1062</v>
      </c>
      <c r="AQ17" s="20">
        <v>834</v>
      </c>
      <c r="AR17" s="20" t="s">
        <v>86</v>
      </c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</row>
    <row r="18" spans="1:58" ht="15.75" customHeight="1">
      <c r="A18" s="19">
        <v>15</v>
      </c>
      <c r="B18" s="16" t="s">
        <v>89</v>
      </c>
      <c r="C18" s="16" t="s">
        <v>43</v>
      </c>
      <c r="D18" s="16" t="s">
        <v>89</v>
      </c>
      <c r="E18" s="20" t="s">
        <v>90</v>
      </c>
      <c r="F18" s="20">
        <v>4210027</v>
      </c>
      <c r="G18" s="20">
        <v>3471</v>
      </c>
      <c r="H18" s="20">
        <v>3904</v>
      </c>
      <c r="I18" s="20">
        <v>526</v>
      </c>
      <c r="J18" s="20">
        <v>47</v>
      </c>
      <c r="K18" s="21">
        <v>4.4233889980881493E-5</v>
      </c>
      <c r="L18" s="21">
        <v>0.01</v>
      </c>
      <c r="M18" s="21">
        <v>2.2597748142406852E-5</v>
      </c>
      <c r="N18" s="20" t="s">
        <v>90</v>
      </c>
      <c r="O18" s="20">
        <v>77697</v>
      </c>
      <c r="P18" s="20">
        <v>6217</v>
      </c>
      <c r="Q18" s="20">
        <v>1392</v>
      </c>
      <c r="R18" s="20">
        <v>44</v>
      </c>
      <c r="S18" s="21">
        <v>2.3243074616504096E-3</v>
      </c>
      <c r="T18" s="21">
        <v>1.1116253077458481E-3</v>
      </c>
      <c r="U18" s="21">
        <v>0.04</v>
      </c>
      <c r="V18" s="24"/>
      <c r="W18" s="24"/>
      <c r="X18" s="20" t="s">
        <v>90</v>
      </c>
      <c r="Y18" s="20">
        <v>194959</v>
      </c>
      <c r="Z18" s="20">
        <v>423</v>
      </c>
      <c r="AA18" s="20">
        <v>8098</v>
      </c>
      <c r="AB18" s="20">
        <v>709</v>
      </c>
      <c r="AC18" s="21">
        <v>1.0737219805716259E-4</v>
      </c>
      <c r="AD18" s="21">
        <v>0.73551637279596971</v>
      </c>
      <c r="AE18" s="21">
        <v>0.03</v>
      </c>
      <c r="AF18" s="21">
        <v>4.9251160413176756E-4</v>
      </c>
      <c r="AG18" s="20">
        <v>2800</v>
      </c>
      <c r="AH18" s="20" t="s">
        <v>89</v>
      </c>
      <c r="AI18" s="20">
        <v>35200</v>
      </c>
      <c r="AJ18" s="20">
        <v>744</v>
      </c>
      <c r="AK18" s="20">
        <v>65</v>
      </c>
      <c r="AL18" s="20">
        <v>145</v>
      </c>
      <c r="AM18" s="20">
        <v>31</v>
      </c>
      <c r="AN18" s="21">
        <v>8.9344613956995401E-4</v>
      </c>
      <c r="AO18" s="21">
        <f t="shared" si="1"/>
        <v>2.7102272727272728E-2</v>
      </c>
      <c r="AP18" s="20">
        <v>1452</v>
      </c>
      <c r="AQ18" s="20">
        <v>651</v>
      </c>
      <c r="AR18" s="20" t="s">
        <v>91</v>
      </c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</row>
    <row r="19" spans="1:58" ht="15.75" customHeight="1">
      <c r="A19" s="19">
        <v>16</v>
      </c>
      <c r="B19" s="16" t="s">
        <v>92</v>
      </c>
      <c r="C19" s="16" t="s">
        <v>43</v>
      </c>
      <c r="D19" s="16" t="s">
        <v>92</v>
      </c>
      <c r="E19" s="20" t="s">
        <v>93</v>
      </c>
      <c r="F19" s="20">
        <v>17727</v>
      </c>
      <c r="G19" s="20">
        <v>655</v>
      </c>
      <c r="H19" s="20">
        <v>152</v>
      </c>
      <c r="I19" s="20">
        <v>127</v>
      </c>
      <c r="J19" s="20">
        <v>13</v>
      </c>
      <c r="K19" s="21">
        <v>4.5827868037387224E-3</v>
      </c>
      <c r="L19" s="21">
        <v>0.03</v>
      </c>
      <c r="M19" s="21">
        <v>6.4756770052829774E-4</v>
      </c>
      <c r="N19" s="28" t="s">
        <v>94</v>
      </c>
      <c r="O19" s="20">
        <v>2060</v>
      </c>
      <c r="P19" s="20">
        <v>0</v>
      </c>
      <c r="Q19" s="20">
        <v>0</v>
      </c>
      <c r="R19" s="20">
        <v>0</v>
      </c>
      <c r="S19" s="21">
        <v>0</v>
      </c>
      <c r="T19" s="21">
        <v>0</v>
      </c>
      <c r="U19" s="21">
        <v>0.01</v>
      </c>
      <c r="V19" s="24"/>
      <c r="W19" s="24"/>
      <c r="X19" s="20" t="s">
        <v>95</v>
      </c>
      <c r="Y19" s="20">
        <v>1833</v>
      </c>
      <c r="Z19" s="20">
        <v>44</v>
      </c>
      <c r="AA19" s="20">
        <v>17</v>
      </c>
      <c r="AB19" s="20">
        <v>3</v>
      </c>
      <c r="AC19" s="21">
        <v>2.4991592720874703E-4</v>
      </c>
      <c r="AD19" s="21">
        <v>0.9285714285714286</v>
      </c>
      <c r="AE19" s="21">
        <v>0.03</v>
      </c>
      <c r="AF19" s="21">
        <v>1.1952500866505292E-4</v>
      </c>
      <c r="AG19" s="20">
        <v>25</v>
      </c>
      <c r="AH19" s="27" t="s">
        <v>96</v>
      </c>
      <c r="AI19" s="20">
        <v>299</v>
      </c>
      <c r="AJ19" s="20">
        <v>3</v>
      </c>
      <c r="AK19" s="20">
        <v>2</v>
      </c>
      <c r="AL19" s="20">
        <v>0</v>
      </c>
      <c r="AM19" s="20">
        <v>3</v>
      </c>
      <c r="AN19" s="21">
        <v>5.8842392175725506E-3</v>
      </c>
      <c r="AO19" s="21">
        <f t="shared" si="1"/>
        <v>1.6722408026755852E-2</v>
      </c>
      <c r="AP19" s="20">
        <v>12</v>
      </c>
      <c r="AQ19" s="20">
        <v>6</v>
      </c>
      <c r="AR19" s="20" t="s">
        <v>96</v>
      </c>
      <c r="AS19" s="20"/>
      <c r="AT19" s="20"/>
      <c r="AU19" s="29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</row>
    <row r="20" spans="1:58" ht="15.75" customHeight="1">
      <c r="A20" s="19">
        <v>17</v>
      </c>
      <c r="B20" s="16" t="s">
        <v>97</v>
      </c>
      <c r="C20" s="16" t="s">
        <v>43</v>
      </c>
      <c r="D20" s="16" t="s">
        <v>97</v>
      </c>
      <c r="E20" s="20" t="s">
        <v>98</v>
      </c>
      <c r="F20" s="20">
        <v>263798</v>
      </c>
      <c r="G20" s="20">
        <v>7918</v>
      </c>
      <c r="H20" s="20">
        <v>4230</v>
      </c>
      <c r="I20" s="20">
        <v>685</v>
      </c>
      <c r="J20" s="20">
        <v>45</v>
      </c>
      <c r="K20" s="21">
        <v>1.2971530734299155E-3</v>
      </c>
      <c r="L20" s="21">
        <v>0.02</v>
      </c>
      <c r="M20" s="21">
        <v>6.3447704678637159E-4</v>
      </c>
      <c r="N20" s="20" t="s">
        <v>99</v>
      </c>
      <c r="O20" s="20">
        <v>5454</v>
      </c>
      <c r="P20" s="20">
        <v>2125</v>
      </c>
      <c r="Q20" s="20">
        <v>120</v>
      </c>
      <c r="R20" s="20">
        <v>30</v>
      </c>
      <c r="S20" s="21">
        <v>1.4537618781424223E-2</v>
      </c>
      <c r="T20" s="21">
        <v>4.7405278635078993E-3</v>
      </c>
      <c r="U20" s="21">
        <v>0.09</v>
      </c>
      <c r="V20" s="24"/>
      <c r="W20" s="24"/>
      <c r="X20" s="20" t="s">
        <v>100</v>
      </c>
      <c r="Y20" s="20">
        <v>21235</v>
      </c>
      <c r="Z20" s="20">
        <v>66</v>
      </c>
      <c r="AA20" s="20">
        <v>143</v>
      </c>
      <c r="AB20" s="20">
        <v>17</v>
      </c>
      <c r="AC20" s="21">
        <v>1.1452873295335572E-4</v>
      </c>
      <c r="AD20" s="21">
        <v>0.83018867924528306</v>
      </c>
      <c r="AE20" s="21">
        <v>0.01</v>
      </c>
      <c r="AF20" s="21">
        <v>8.2161917118711718E-5</v>
      </c>
      <c r="AG20" s="20">
        <v>332</v>
      </c>
      <c r="AH20" s="20" t="s">
        <v>101</v>
      </c>
      <c r="AI20" s="20">
        <v>2230</v>
      </c>
      <c r="AJ20" s="20">
        <v>35</v>
      </c>
      <c r="AK20" s="20">
        <v>14</v>
      </c>
      <c r="AL20" s="20">
        <v>10</v>
      </c>
      <c r="AM20" s="20">
        <v>4</v>
      </c>
      <c r="AN20" s="21">
        <v>6.7711936718786031E-3</v>
      </c>
      <c r="AO20" s="21">
        <f t="shared" si="1"/>
        <v>2.6457399103139014E-2</v>
      </c>
      <c r="AP20" s="20">
        <v>160</v>
      </c>
      <c r="AQ20" s="20">
        <v>72</v>
      </c>
      <c r="AR20" s="20" t="s">
        <v>102</v>
      </c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</row>
    <row r="21" spans="1:58" ht="15.75" customHeight="1">
      <c r="A21" s="19">
        <v>18</v>
      </c>
      <c r="B21" s="16" t="s">
        <v>103</v>
      </c>
      <c r="C21" s="16" t="s">
        <v>43</v>
      </c>
      <c r="D21" s="16" t="s">
        <v>103</v>
      </c>
      <c r="E21" s="20" t="s">
        <v>104</v>
      </c>
      <c r="F21" s="20">
        <v>799699</v>
      </c>
      <c r="G21" s="20">
        <v>32270</v>
      </c>
      <c r="H21" s="20">
        <v>4759</v>
      </c>
      <c r="I21" s="20">
        <v>1819</v>
      </c>
      <c r="J21" s="20">
        <v>68</v>
      </c>
      <c r="K21" s="21">
        <v>7.8812940862283353E-4</v>
      </c>
      <c r="L21" s="21">
        <v>0.02</v>
      </c>
      <c r="M21" s="21">
        <v>5.8253043246035523E-4</v>
      </c>
      <c r="N21" s="20" t="s">
        <v>104</v>
      </c>
      <c r="O21" s="20">
        <v>43402</v>
      </c>
      <c r="P21" s="20">
        <v>7259</v>
      </c>
      <c r="Q21" s="20">
        <v>367</v>
      </c>
      <c r="R21" s="20">
        <v>68</v>
      </c>
      <c r="S21" s="21">
        <v>2.6262642225757873E-3</v>
      </c>
      <c r="T21" s="21">
        <v>1.9411518166864514E-3</v>
      </c>
      <c r="U21" s="21">
        <v>0.03</v>
      </c>
      <c r="V21" s="24"/>
      <c r="W21" s="24"/>
      <c r="X21" s="20" t="s">
        <v>104</v>
      </c>
      <c r="Y21" s="20">
        <v>103140</v>
      </c>
      <c r="Z21" s="20">
        <v>94</v>
      </c>
      <c r="AA21" s="20">
        <v>1556</v>
      </c>
      <c r="AB21" s="20">
        <v>215</v>
      </c>
      <c r="AC21" s="21">
        <v>2.0229741713120752E-4</v>
      </c>
      <c r="AD21" s="21">
        <v>0.25</v>
      </c>
      <c r="AE21" s="21">
        <v>0.02</v>
      </c>
      <c r="AF21" s="21">
        <v>1.8690522234948511E-4</v>
      </c>
      <c r="AG21" s="20">
        <v>401</v>
      </c>
      <c r="AH21" s="20" t="s">
        <v>103</v>
      </c>
      <c r="AI21" s="20">
        <v>13700</v>
      </c>
      <c r="AJ21" s="20">
        <v>5</v>
      </c>
      <c r="AK21" s="20">
        <v>0</v>
      </c>
      <c r="AL21" s="20">
        <v>1</v>
      </c>
      <c r="AM21" s="20">
        <v>33</v>
      </c>
      <c r="AN21" s="21">
        <v>1.3568521031207602E-5</v>
      </c>
      <c r="AO21" s="21">
        <f t="shared" si="1"/>
        <v>4.3795620437956203E-4</v>
      </c>
      <c r="AP21" s="20">
        <v>134</v>
      </c>
      <c r="AQ21" s="20">
        <v>149</v>
      </c>
      <c r="AR21" s="20" t="s">
        <v>103</v>
      </c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</row>
    <row r="22" spans="1:58" ht="15.75" customHeight="1">
      <c r="A22" s="19">
        <v>19</v>
      </c>
      <c r="B22" s="16" t="s">
        <v>105</v>
      </c>
      <c r="C22" s="16" t="s">
        <v>43</v>
      </c>
      <c r="D22" s="16" t="s">
        <v>105</v>
      </c>
      <c r="E22" s="20" t="s">
        <v>106</v>
      </c>
      <c r="F22" s="20">
        <v>5794980</v>
      </c>
      <c r="G22" s="20">
        <v>2289</v>
      </c>
      <c r="H22" s="20">
        <v>974</v>
      </c>
      <c r="I22" s="20">
        <v>349</v>
      </c>
      <c r="J22" s="20">
        <v>227</v>
      </c>
      <c r="K22" s="21">
        <v>2.8650959627056558E-6</v>
      </c>
      <c r="L22" s="21">
        <v>0.01</v>
      </c>
      <c r="M22" s="21">
        <v>7.069312864502002E-6</v>
      </c>
      <c r="N22" s="20" t="s">
        <v>107</v>
      </c>
      <c r="O22" s="20">
        <v>8239</v>
      </c>
      <c r="P22" s="20">
        <v>606</v>
      </c>
      <c r="Q22" s="20">
        <v>559</v>
      </c>
      <c r="R22" s="20">
        <v>18</v>
      </c>
      <c r="S22" s="21">
        <v>7.9176685474559565E-3</v>
      </c>
      <c r="T22" s="21">
        <v>1.5491090636326871E-3</v>
      </c>
      <c r="U22" s="21">
        <v>0.02</v>
      </c>
      <c r="V22" s="24"/>
      <c r="W22" s="24"/>
      <c r="X22" s="20" t="s">
        <v>108</v>
      </c>
      <c r="Y22" s="20">
        <v>14073</v>
      </c>
      <c r="Z22" s="20">
        <v>2752</v>
      </c>
      <c r="AA22" s="20">
        <v>400</v>
      </c>
      <c r="AB22" s="20">
        <v>35</v>
      </c>
      <c r="AC22" s="21">
        <v>1.1405107092571807E-5</v>
      </c>
      <c r="AD22" s="21">
        <v>0.98944302875864587</v>
      </c>
      <c r="AE22" s="21">
        <v>0.13</v>
      </c>
      <c r="AF22" s="21">
        <v>3.4116146433432461E-4</v>
      </c>
      <c r="AG22" s="20">
        <v>435</v>
      </c>
      <c r="AH22" s="20" t="s">
        <v>109</v>
      </c>
      <c r="AI22" s="20">
        <v>5370</v>
      </c>
      <c r="AJ22" s="20">
        <v>0</v>
      </c>
      <c r="AK22" s="20">
        <v>0</v>
      </c>
      <c r="AL22" s="20">
        <v>0</v>
      </c>
      <c r="AM22" s="20">
        <v>0</v>
      </c>
      <c r="AN22" s="21">
        <v>0</v>
      </c>
      <c r="AO22" s="21">
        <f t="shared" si="1"/>
        <v>0</v>
      </c>
      <c r="AP22" s="20">
        <v>119</v>
      </c>
      <c r="AQ22" s="20">
        <v>215</v>
      </c>
      <c r="AR22" s="20" t="s">
        <v>109</v>
      </c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</row>
    <row r="23" spans="1:58" ht="15.75" customHeight="1">
      <c r="A23" s="19">
        <v>20</v>
      </c>
      <c r="B23" s="16" t="s">
        <v>110</v>
      </c>
      <c r="C23" s="16" t="s">
        <v>43</v>
      </c>
      <c r="D23" s="16" t="s">
        <v>110</v>
      </c>
      <c r="E23" s="20" t="s">
        <v>111</v>
      </c>
      <c r="F23" s="20">
        <v>125568</v>
      </c>
      <c r="G23" s="20">
        <v>825</v>
      </c>
      <c r="H23" s="20">
        <v>506</v>
      </c>
      <c r="I23" s="20">
        <v>86</v>
      </c>
      <c r="J23" s="20">
        <v>21</v>
      </c>
      <c r="K23" s="21">
        <v>5.7558070258120991E-4</v>
      </c>
      <c r="L23" s="21">
        <v>0.01</v>
      </c>
      <c r="M23" s="21">
        <v>1.3138255167614572E-4</v>
      </c>
      <c r="N23" s="20" t="s">
        <v>111</v>
      </c>
      <c r="O23" s="20">
        <v>7039</v>
      </c>
      <c r="P23" s="20">
        <v>164</v>
      </c>
      <c r="Q23" s="20">
        <v>50</v>
      </c>
      <c r="R23" s="20">
        <v>5</v>
      </c>
      <c r="S23" s="21">
        <v>6.1939724810218966E-3</v>
      </c>
      <c r="T23" s="21">
        <v>3.366289391859727E-4</v>
      </c>
      <c r="U23" s="21">
        <v>0.02</v>
      </c>
      <c r="V23" s="24"/>
      <c r="W23" s="24"/>
      <c r="X23" s="20" t="s">
        <v>111</v>
      </c>
      <c r="Y23" s="20">
        <v>6978</v>
      </c>
      <c r="Z23" s="20">
        <v>128</v>
      </c>
      <c r="AA23" s="20">
        <v>32</v>
      </c>
      <c r="AB23" s="20">
        <v>11</v>
      </c>
      <c r="AC23" s="21">
        <v>4.8321496418891163E-5</v>
      </c>
      <c r="AD23" s="21">
        <v>0.95238095238095233</v>
      </c>
      <c r="AE23" s="21">
        <v>0.02</v>
      </c>
      <c r="AF23" s="21">
        <v>6.7229908061065959E-5</v>
      </c>
      <c r="AG23" s="20">
        <v>141</v>
      </c>
      <c r="AH23" s="27" t="s">
        <v>112</v>
      </c>
      <c r="AI23" s="20">
        <v>16800</v>
      </c>
      <c r="AJ23" s="20">
        <v>0</v>
      </c>
      <c r="AK23" s="20">
        <v>0</v>
      </c>
      <c r="AL23" s="20">
        <v>0</v>
      </c>
      <c r="AM23" s="20">
        <v>0</v>
      </c>
      <c r="AN23" s="21">
        <v>0</v>
      </c>
      <c r="AO23" s="21">
        <f t="shared" si="1"/>
        <v>0</v>
      </c>
      <c r="AP23" s="20">
        <v>55</v>
      </c>
      <c r="AQ23" s="20">
        <v>46</v>
      </c>
      <c r="AR23" s="20" t="s">
        <v>113</v>
      </c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</row>
    <row r="24" spans="1:58" ht="15.75" customHeight="1">
      <c r="A24" s="19">
        <v>21</v>
      </c>
      <c r="B24" s="16" t="s">
        <v>114</v>
      </c>
      <c r="C24" s="16" t="s">
        <v>43</v>
      </c>
      <c r="D24" s="16" t="s">
        <v>114</v>
      </c>
      <c r="E24" s="20" t="s">
        <v>115</v>
      </c>
      <c r="F24" s="20">
        <v>97788</v>
      </c>
      <c r="G24" s="20">
        <v>656</v>
      </c>
      <c r="H24" s="20">
        <v>211</v>
      </c>
      <c r="I24" s="20">
        <v>65</v>
      </c>
      <c r="J24" s="20">
        <v>40</v>
      </c>
      <c r="K24" s="21">
        <v>2.6976434408493565E-4</v>
      </c>
      <c r="L24" s="21">
        <v>0.01</v>
      </c>
      <c r="M24" s="21">
        <v>1.1728884525431986E-4</v>
      </c>
      <c r="N24" s="20" t="s">
        <v>116</v>
      </c>
      <c r="O24" s="20">
        <v>6318</v>
      </c>
      <c r="P24" s="20">
        <v>369</v>
      </c>
      <c r="Q24" s="20">
        <v>69</v>
      </c>
      <c r="R24" s="20">
        <v>6</v>
      </c>
      <c r="S24" s="21">
        <v>1.1732330848769346E-2</v>
      </c>
      <c r="T24" s="21">
        <v>7.6515201187626165E-4</v>
      </c>
      <c r="U24" s="21">
        <v>0.02</v>
      </c>
      <c r="V24" s="24"/>
      <c r="W24" s="24"/>
      <c r="X24" s="20" t="s">
        <v>115</v>
      </c>
      <c r="Y24" s="20">
        <v>12813</v>
      </c>
      <c r="Z24" s="20">
        <v>204</v>
      </c>
      <c r="AA24" s="20">
        <v>113</v>
      </c>
      <c r="AB24" s="20">
        <v>30</v>
      </c>
      <c r="AC24" s="21">
        <v>5.5165560556156869E-5</v>
      </c>
      <c r="AD24" s="21">
        <v>0.69230769230769229</v>
      </c>
      <c r="AE24" s="21">
        <v>0.02</v>
      </c>
      <c r="AF24" s="21">
        <v>1.2172400861847654E-4</v>
      </c>
      <c r="AG24" s="20">
        <v>696</v>
      </c>
      <c r="AH24" s="20" t="s">
        <v>114</v>
      </c>
      <c r="AI24" s="20">
        <v>4360</v>
      </c>
      <c r="AJ24" s="20">
        <v>23</v>
      </c>
      <c r="AK24" s="20">
        <v>11</v>
      </c>
      <c r="AL24" s="20">
        <v>0</v>
      </c>
      <c r="AM24" s="20">
        <v>8</v>
      </c>
      <c r="AN24" s="21">
        <v>1.1040652056277056E-3</v>
      </c>
      <c r="AO24" s="21">
        <f t="shared" si="1"/>
        <v>7.7981651376146793E-3</v>
      </c>
      <c r="AP24" s="20">
        <v>313</v>
      </c>
      <c r="AQ24" s="20">
        <v>82</v>
      </c>
      <c r="AR24" s="20" t="s">
        <v>114</v>
      </c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</row>
    <row r="25" spans="1:58" ht="15.75" customHeight="1">
      <c r="A25" s="19">
        <v>22</v>
      </c>
      <c r="B25" s="16" t="s">
        <v>117</v>
      </c>
      <c r="C25" s="16" t="s">
        <v>43</v>
      </c>
      <c r="D25" s="16" t="s">
        <v>117</v>
      </c>
      <c r="E25" s="20" t="s">
        <v>118</v>
      </c>
      <c r="F25" s="20">
        <v>9901</v>
      </c>
      <c r="G25" s="20">
        <v>1115</v>
      </c>
      <c r="H25" s="20">
        <v>77</v>
      </c>
      <c r="I25" s="20">
        <v>395</v>
      </c>
      <c r="J25" s="20">
        <v>40</v>
      </c>
      <c r="K25" s="21">
        <v>4.2814663705220144E-3</v>
      </c>
      <c r="L25" s="21">
        <v>7.0000000000000007E-2</v>
      </c>
      <c r="M25" s="21">
        <v>1.861507117618267E-3</v>
      </c>
      <c r="N25" s="25"/>
      <c r="O25" s="25"/>
      <c r="P25" s="25"/>
      <c r="Q25" s="25"/>
      <c r="R25" s="25"/>
      <c r="S25" s="26"/>
      <c r="T25" s="26"/>
      <c r="U25" s="26"/>
      <c r="V25" s="24"/>
      <c r="W25" s="24"/>
      <c r="X25" s="20" t="s">
        <v>119</v>
      </c>
      <c r="Y25" s="20">
        <v>2036</v>
      </c>
      <c r="Z25" s="20">
        <v>49</v>
      </c>
      <c r="AA25" s="20">
        <v>63</v>
      </c>
      <c r="AB25" s="20">
        <v>10</v>
      </c>
      <c r="AC25" s="21">
        <v>7.3731356386264079E-4</v>
      </c>
      <c r="AD25" s="21">
        <v>0.6470588235294118</v>
      </c>
      <c r="AE25" s="21">
        <v>0.06</v>
      </c>
      <c r="AF25" s="21">
        <v>3.9269961553553697E-4</v>
      </c>
      <c r="AG25" s="20">
        <v>53</v>
      </c>
      <c r="AH25" s="20" t="s">
        <v>117</v>
      </c>
      <c r="AI25" s="20">
        <v>1300</v>
      </c>
      <c r="AJ25" s="20">
        <v>2</v>
      </c>
      <c r="AK25" s="20">
        <v>0</v>
      </c>
      <c r="AL25" s="20">
        <v>0</v>
      </c>
      <c r="AM25" s="20">
        <v>1</v>
      </c>
      <c r="AN25" s="21">
        <v>1.5748031496062992E-3</v>
      </c>
      <c r="AO25" s="21">
        <f t="shared" si="1"/>
        <v>1.5384615384615385E-3</v>
      </c>
      <c r="AP25" s="20">
        <v>16</v>
      </c>
      <c r="AQ25" s="20">
        <v>12</v>
      </c>
      <c r="AR25" s="20" t="s">
        <v>117</v>
      </c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</row>
    <row r="26" spans="1:58" ht="15.75" customHeight="1">
      <c r="A26" s="19">
        <v>23</v>
      </c>
      <c r="B26" s="16" t="s">
        <v>120</v>
      </c>
      <c r="C26" s="16" t="s">
        <v>43</v>
      </c>
      <c r="D26" s="16" t="s">
        <v>120</v>
      </c>
      <c r="E26" s="20" t="s">
        <v>121</v>
      </c>
      <c r="F26" s="20">
        <v>54108</v>
      </c>
      <c r="G26" s="20">
        <v>450</v>
      </c>
      <c r="H26" s="20">
        <v>402</v>
      </c>
      <c r="I26" s="20">
        <v>64</v>
      </c>
      <c r="J26" s="20">
        <v>49</v>
      </c>
      <c r="K26" s="21">
        <v>3.8209583287226675E-4</v>
      </c>
      <c r="L26" s="21">
        <v>0.01</v>
      </c>
      <c r="M26" s="21">
        <v>2.0350756316022905E-4</v>
      </c>
      <c r="N26" s="20" t="s">
        <v>121</v>
      </c>
      <c r="O26" s="20">
        <v>9403</v>
      </c>
      <c r="P26" s="20">
        <v>2483</v>
      </c>
      <c r="Q26" s="20">
        <v>193</v>
      </c>
      <c r="R26" s="20">
        <v>46</v>
      </c>
      <c r="S26" s="21">
        <v>6.2519972559582134E-3</v>
      </c>
      <c r="T26" s="21">
        <v>3.1259986279791058E-3</v>
      </c>
      <c r="U26" s="21">
        <v>0.05</v>
      </c>
      <c r="V26" s="24"/>
      <c r="W26" s="24"/>
      <c r="X26" s="20" t="s">
        <v>121</v>
      </c>
      <c r="Y26" s="20">
        <v>9273</v>
      </c>
      <c r="Z26" s="20">
        <v>611</v>
      </c>
      <c r="AA26" s="20">
        <v>589</v>
      </c>
      <c r="AB26" s="20">
        <v>111</v>
      </c>
      <c r="AC26" s="21">
        <v>1.2373366771527028E-4</v>
      </c>
      <c r="AD26" s="21">
        <v>0.38512396694214879</v>
      </c>
      <c r="AE26" s="21">
        <v>0.06</v>
      </c>
      <c r="AF26" s="21">
        <v>8.2175294536989286E-4</v>
      </c>
      <c r="AG26" s="20">
        <v>184</v>
      </c>
      <c r="AH26" s="20" t="s">
        <v>120</v>
      </c>
      <c r="AI26" s="20">
        <v>1790</v>
      </c>
      <c r="AJ26" s="20">
        <v>0</v>
      </c>
      <c r="AK26" s="20">
        <v>0</v>
      </c>
      <c r="AL26" s="20">
        <v>0</v>
      </c>
      <c r="AM26" s="20">
        <v>2</v>
      </c>
      <c r="AN26" s="21">
        <v>0</v>
      </c>
      <c r="AO26" s="21">
        <f t="shared" si="1"/>
        <v>0</v>
      </c>
      <c r="AP26" s="20">
        <v>73</v>
      </c>
      <c r="AQ26" s="20">
        <v>57</v>
      </c>
      <c r="AR26" s="20" t="s">
        <v>120</v>
      </c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</row>
    <row r="27" spans="1:58" ht="15.75" customHeight="1">
      <c r="A27" s="19">
        <v>24</v>
      </c>
      <c r="B27" s="16" t="s">
        <v>122</v>
      </c>
      <c r="C27" s="16" t="s">
        <v>43</v>
      </c>
      <c r="D27" s="16" t="s">
        <v>122</v>
      </c>
      <c r="E27" s="20" t="s">
        <v>123</v>
      </c>
      <c r="F27" s="20">
        <v>10777</v>
      </c>
      <c r="G27" s="20">
        <v>1012</v>
      </c>
      <c r="H27" s="20">
        <v>273</v>
      </c>
      <c r="I27" s="20">
        <v>178</v>
      </c>
      <c r="J27" s="20">
        <v>83</v>
      </c>
      <c r="K27" s="21">
        <v>1.8066325003406548E-3</v>
      </c>
      <c r="L27" s="21">
        <v>0.09</v>
      </c>
      <c r="M27" s="21">
        <v>1.6298967122638521E-3</v>
      </c>
      <c r="N27" s="20" t="s">
        <v>124</v>
      </c>
      <c r="O27" s="20">
        <v>1094</v>
      </c>
      <c r="P27" s="20">
        <v>950</v>
      </c>
      <c r="Q27" s="20">
        <v>57</v>
      </c>
      <c r="R27" s="20">
        <v>69</v>
      </c>
      <c r="S27" s="21">
        <v>1.4280859717797053E-2</v>
      </c>
      <c r="T27" s="21">
        <v>1.071064478834779E-2</v>
      </c>
      <c r="U27" s="21">
        <v>0.17</v>
      </c>
      <c r="V27" s="24"/>
      <c r="W27" s="24"/>
      <c r="X27" s="20" t="s">
        <v>125</v>
      </c>
      <c r="Y27" s="20">
        <v>2255</v>
      </c>
      <c r="Z27" s="20">
        <v>142</v>
      </c>
      <c r="AA27" s="20">
        <v>116</v>
      </c>
      <c r="AB27" s="20">
        <v>20</v>
      </c>
      <c r="AC27" s="21">
        <v>4.3931847836596312E-4</v>
      </c>
      <c r="AD27" s="21">
        <v>0.56074766355140182</v>
      </c>
      <c r="AE27" s="21">
        <v>0.11</v>
      </c>
      <c r="AF27" s="21">
        <v>6.6375291840074866E-4</v>
      </c>
      <c r="AG27" s="20">
        <v>1200</v>
      </c>
      <c r="AH27" s="20" t="s">
        <v>126</v>
      </c>
      <c r="AI27" s="20">
        <v>275</v>
      </c>
      <c r="AJ27" s="20">
        <v>4</v>
      </c>
      <c r="AK27" s="20">
        <v>0</v>
      </c>
      <c r="AL27" s="20">
        <v>0</v>
      </c>
      <c r="AM27" s="20">
        <v>7</v>
      </c>
      <c r="AN27" s="21">
        <v>2.0932285957861404E-3</v>
      </c>
      <c r="AO27" s="21">
        <f t="shared" si="1"/>
        <v>1.4545454545454545E-2</v>
      </c>
      <c r="AP27" s="20">
        <v>346</v>
      </c>
      <c r="AQ27" s="20">
        <v>225</v>
      </c>
      <c r="AR27" s="20" t="s">
        <v>122</v>
      </c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</row>
    <row r="28" spans="1:58" ht="15.75" customHeight="1">
      <c r="A28" s="19">
        <v>25</v>
      </c>
      <c r="B28" s="16" t="s">
        <v>127</v>
      </c>
      <c r="C28" s="16" t="s">
        <v>43</v>
      </c>
      <c r="D28" s="16" t="s">
        <v>127</v>
      </c>
      <c r="E28" s="20" t="s">
        <v>128</v>
      </c>
      <c r="F28" s="20">
        <v>5098</v>
      </c>
      <c r="G28" s="20">
        <v>658</v>
      </c>
      <c r="H28" s="20">
        <v>133</v>
      </c>
      <c r="I28" s="20">
        <v>97</v>
      </c>
      <c r="J28" s="20">
        <v>59</v>
      </c>
      <c r="K28" s="21">
        <v>3.2027734180212859E-3</v>
      </c>
      <c r="L28" s="21">
        <v>0.1</v>
      </c>
      <c r="M28" s="21">
        <v>2.0539525180788684E-3</v>
      </c>
      <c r="N28" s="20" t="s">
        <v>129</v>
      </c>
      <c r="O28" s="20">
        <v>841</v>
      </c>
      <c r="P28" s="20">
        <v>355</v>
      </c>
      <c r="Q28" s="20">
        <v>12</v>
      </c>
      <c r="R28" s="20">
        <v>18</v>
      </c>
      <c r="S28" s="21">
        <v>2.5367184004709512E-2</v>
      </c>
      <c r="T28" s="21">
        <v>4.9631446965736001E-3</v>
      </c>
      <c r="U28" s="21">
        <v>0.09</v>
      </c>
      <c r="V28" s="24"/>
      <c r="W28" s="24"/>
      <c r="X28" s="20" t="s">
        <v>130</v>
      </c>
      <c r="Y28" s="20">
        <v>2988</v>
      </c>
      <c r="Z28" s="20">
        <v>227</v>
      </c>
      <c r="AA28" s="20">
        <v>100</v>
      </c>
      <c r="AB28" s="20">
        <v>41</v>
      </c>
      <c r="AC28" s="21">
        <v>2.0895094752841444E-4</v>
      </c>
      <c r="AD28" s="21">
        <v>0.58490566037735847</v>
      </c>
      <c r="AE28" s="21">
        <v>0.06</v>
      </c>
      <c r="AF28" s="21">
        <v>5.1556375096684863E-4</v>
      </c>
      <c r="AG28" s="20">
        <v>73</v>
      </c>
      <c r="AH28" s="27" t="s">
        <v>127</v>
      </c>
      <c r="AI28" s="20">
        <v>200</v>
      </c>
      <c r="AJ28" s="20">
        <v>0</v>
      </c>
      <c r="AK28" s="20">
        <v>0</v>
      </c>
      <c r="AL28" s="20">
        <v>0</v>
      </c>
      <c r="AM28" s="20">
        <v>0</v>
      </c>
      <c r="AN28" s="21">
        <v>0</v>
      </c>
      <c r="AO28" s="21">
        <f t="shared" si="1"/>
        <v>0</v>
      </c>
      <c r="AP28" s="20">
        <v>35</v>
      </c>
      <c r="AQ28" s="20">
        <v>22</v>
      </c>
      <c r="AR28" s="20" t="s">
        <v>131</v>
      </c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</row>
    <row r="29" spans="1:58" ht="15.75" customHeight="1">
      <c r="A29" s="19">
        <v>26</v>
      </c>
      <c r="B29" s="16" t="s">
        <v>132</v>
      </c>
      <c r="C29" s="16" t="s">
        <v>43</v>
      </c>
      <c r="D29" s="16" t="s">
        <v>132</v>
      </c>
      <c r="E29" s="20" t="s">
        <v>133</v>
      </c>
      <c r="F29" s="20">
        <v>41755</v>
      </c>
      <c r="G29" s="20">
        <v>522</v>
      </c>
      <c r="H29" s="20">
        <v>199</v>
      </c>
      <c r="I29" s="20">
        <v>25</v>
      </c>
      <c r="J29" s="20">
        <v>6</v>
      </c>
      <c r="K29" s="21">
        <v>3.2604772806185821E-3</v>
      </c>
      <c r="L29" s="21">
        <v>0.01</v>
      </c>
      <c r="M29" s="21">
        <v>2.1263982264903798E-4</v>
      </c>
      <c r="N29" s="25"/>
      <c r="O29" s="25"/>
      <c r="P29" s="25"/>
      <c r="Q29" s="25"/>
      <c r="R29" s="25"/>
      <c r="S29" s="26"/>
      <c r="T29" s="26"/>
      <c r="U29" s="26"/>
      <c r="V29" s="20"/>
      <c r="W29" s="20"/>
      <c r="X29" s="20" t="s">
        <v>134</v>
      </c>
      <c r="Y29" s="20">
        <v>1078</v>
      </c>
      <c r="Z29" s="20">
        <v>98</v>
      </c>
      <c r="AA29" s="20">
        <v>4</v>
      </c>
      <c r="AB29" s="20">
        <v>0</v>
      </c>
      <c r="AC29" s="21">
        <v>3.7977563317849072E-5</v>
      </c>
      <c r="AD29" s="21">
        <v>0.97938144329896903</v>
      </c>
      <c r="AE29" s="21">
        <v>0.01</v>
      </c>
      <c r="AF29" s="21">
        <v>4.0454360925534857E-5</v>
      </c>
      <c r="AG29" s="20">
        <v>2</v>
      </c>
      <c r="AH29" s="20" t="s">
        <v>132</v>
      </c>
      <c r="AI29" s="20">
        <v>2380</v>
      </c>
      <c r="AJ29" s="20">
        <v>0</v>
      </c>
      <c r="AK29" s="20">
        <v>0</v>
      </c>
      <c r="AL29" s="20">
        <v>0</v>
      </c>
      <c r="AM29" s="20">
        <v>0</v>
      </c>
      <c r="AN29" s="21">
        <v>0</v>
      </c>
      <c r="AO29" s="21">
        <f t="shared" si="1"/>
        <v>0</v>
      </c>
      <c r="AP29" s="20">
        <v>0</v>
      </c>
      <c r="AQ29" s="20">
        <v>1</v>
      </c>
      <c r="AR29" s="20" t="s">
        <v>132</v>
      </c>
      <c r="AS29" s="22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</row>
    <row r="30" spans="1:58" ht="15.75" customHeight="1">
      <c r="A30" s="19">
        <v>27</v>
      </c>
      <c r="B30" s="16" t="s">
        <v>135</v>
      </c>
      <c r="C30" s="16" t="s">
        <v>43</v>
      </c>
      <c r="D30" s="16" t="s">
        <v>135</v>
      </c>
      <c r="E30" s="30" t="s">
        <v>136</v>
      </c>
      <c r="F30" s="20">
        <v>68455</v>
      </c>
      <c r="G30" s="20">
        <v>773</v>
      </c>
      <c r="H30" s="20">
        <v>147</v>
      </c>
      <c r="I30" s="20">
        <v>48</v>
      </c>
      <c r="J30" s="20">
        <v>40</v>
      </c>
      <c r="K30" s="21">
        <v>3.740152554933693E-4</v>
      </c>
      <c r="L30" s="21">
        <v>0.02</v>
      </c>
      <c r="M30" s="21">
        <v>1.6261532847537793E-4</v>
      </c>
      <c r="N30" s="20" t="s">
        <v>137</v>
      </c>
      <c r="O30" s="20">
        <v>1426</v>
      </c>
      <c r="P30" s="20">
        <v>588</v>
      </c>
      <c r="Q30" s="20">
        <v>31</v>
      </c>
      <c r="R30" s="20">
        <v>17</v>
      </c>
      <c r="S30" s="21">
        <v>2.7341455891828188E-2</v>
      </c>
      <c r="T30" s="21">
        <v>5.0522255452291201E-3</v>
      </c>
      <c r="U30" s="21">
        <v>0.11</v>
      </c>
      <c r="V30" s="20" t="s">
        <v>138</v>
      </c>
      <c r="W30" s="20"/>
      <c r="X30" s="20" t="s">
        <v>136</v>
      </c>
      <c r="Y30" s="20">
        <v>12687</v>
      </c>
      <c r="Z30" s="20">
        <v>173</v>
      </c>
      <c r="AA30" s="20">
        <v>68</v>
      </c>
      <c r="AB30" s="20">
        <v>12</v>
      </c>
      <c r="AC30" s="21">
        <v>3.6454510633363535E-5</v>
      </c>
      <c r="AD30" s="21">
        <v>0.89940828402366868</v>
      </c>
      <c r="AE30" s="21">
        <v>0.01</v>
      </c>
      <c r="AF30" s="21">
        <v>6.855032977795535E-5</v>
      </c>
      <c r="AG30" s="20">
        <v>83</v>
      </c>
      <c r="AH30" s="20" t="s">
        <v>135</v>
      </c>
      <c r="AI30" s="20">
        <v>942</v>
      </c>
      <c r="AJ30" s="20">
        <v>7</v>
      </c>
      <c r="AK30" s="20">
        <v>0</v>
      </c>
      <c r="AL30" s="20">
        <v>0</v>
      </c>
      <c r="AM30" s="20">
        <v>3</v>
      </c>
      <c r="AN30" s="21">
        <v>2.492125462431796E-3</v>
      </c>
      <c r="AO30" s="21">
        <f t="shared" si="1"/>
        <v>7.4309978768577496E-3</v>
      </c>
      <c r="AP30" s="31">
        <v>39</v>
      </c>
      <c r="AQ30" s="31">
        <v>27</v>
      </c>
      <c r="AR30" s="20" t="s">
        <v>135</v>
      </c>
      <c r="AS30" s="32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</row>
    <row r="31" spans="1:58" ht="15.75" customHeight="1">
      <c r="A31" s="19">
        <v>28</v>
      </c>
      <c r="B31" s="16" t="s">
        <v>139</v>
      </c>
      <c r="C31" s="16" t="s">
        <v>43</v>
      </c>
      <c r="D31" s="16" t="s">
        <v>140</v>
      </c>
      <c r="E31" s="25"/>
      <c r="F31" s="25"/>
      <c r="G31" s="25"/>
      <c r="H31" s="25"/>
      <c r="I31" s="25"/>
      <c r="J31" s="25"/>
      <c r="K31" s="26"/>
      <c r="L31" s="26"/>
      <c r="M31" s="26"/>
      <c r="N31" s="25"/>
      <c r="O31" s="25"/>
      <c r="P31" s="25"/>
      <c r="Q31" s="25"/>
      <c r="R31" s="25"/>
      <c r="S31" s="26"/>
      <c r="T31" s="26"/>
      <c r="U31" s="26"/>
      <c r="V31" s="20" t="s">
        <v>138</v>
      </c>
      <c r="W31" s="20"/>
      <c r="X31" s="27" t="s">
        <v>141</v>
      </c>
      <c r="Y31" s="20">
        <v>4084</v>
      </c>
      <c r="Z31" s="20">
        <v>30</v>
      </c>
      <c r="AA31" s="20">
        <v>32</v>
      </c>
      <c r="AB31" s="20">
        <v>2</v>
      </c>
      <c r="AC31" s="21">
        <v>2.8720710590497288E-4</v>
      </c>
      <c r="AD31" s="21">
        <v>0.94736842105263153</v>
      </c>
      <c r="AE31" s="21">
        <v>0.01</v>
      </c>
      <c r="AF31" s="21">
        <v>9.053267468743711E-5</v>
      </c>
      <c r="AG31" s="20">
        <v>7</v>
      </c>
      <c r="AH31" s="20" t="s">
        <v>142</v>
      </c>
      <c r="AI31" s="20">
        <v>0</v>
      </c>
      <c r="AJ31" s="20">
        <v>0</v>
      </c>
      <c r="AK31" s="20">
        <v>0</v>
      </c>
      <c r="AL31" s="20">
        <v>0</v>
      </c>
      <c r="AM31" s="20">
        <v>0</v>
      </c>
      <c r="AN31" s="21">
        <v>0</v>
      </c>
      <c r="AO31" s="21"/>
      <c r="AP31" s="20">
        <v>3</v>
      </c>
      <c r="AQ31" s="20">
        <v>2</v>
      </c>
      <c r="AR31" s="20" t="s">
        <v>143</v>
      </c>
      <c r="AS31" s="22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</row>
    <row r="32" spans="1:58" ht="15.75" customHeight="1">
      <c r="A32" s="19">
        <v>29</v>
      </c>
      <c r="B32" s="16" t="s">
        <v>144</v>
      </c>
      <c r="C32" s="16" t="s">
        <v>43</v>
      </c>
      <c r="D32" s="16" t="s">
        <v>144</v>
      </c>
      <c r="E32" s="20" t="s">
        <v>145</v>
      </c>
      <c r="F32" s="20">
        <v>49415</v>
      </c>
      <c r="G32" s="20">
        <v>793</v>
      </c>
      <c r="H32" s="20">
        <v>74</v>
      </c>
      <c r="I32" s="20">
        <v>143</v>
      </c>
      <c r="J32" s="20">
        <v>34</v>
      </c>
      <c r="K32" s="21">
        <v>6.9141386802149896E-4</v>
      </c>
      <c r="L32" s="21">
        <v>0.01</v>
      </c>
      <c r="M32" s="21">
        <v>2.5552251644272783E-4</v>
      </c>
      <c r="N32" s="25"/>
      <c r="O32" s="25"/>
      <c r="P32" s="25"/>
      <c r="Q32" s="25"/>
      <c r="R32" s="25"/>
      <c r="S32" s="26"/>
      <c r="T32" s="26"/>
      <c r="U32" s="26"/>
      <c r="V32" s="20" t="s">
        <v>138</v>
      </c>
      <c r="W32" s="20"/>
      <c r="X32" s="20" t="s">
        <v>145</v>
      </c>
      <c r="Y32" s="20">
        <v>7508</v>
      </c>
      <c r="Z32" s="20">
        <v>125</v>
      </c>
      <c r="AA32" s="20">
        <v>183</v>
      </c>
      <c r="AB32" s="20">
        <v>29</v>
      </c>
      <c r="AC32" s="21">
        <v>2.2507440267924747E-4</v>
      </c>
      <c r="AD32" s="21">
        <v>0.75490196078431371</v>
      </c>
      <c r="AE32" s="21">
        <v>0.02</v>
      </c>
      <c r="AF32" s="21">
        <v>3.0580761233593414E-4</v>
      </c>
      <c r="AG32" s="20">
        <v>47</v>
      </c>
      <c r="AH32" s="20" t="s">
        <v>144</v>
      </c>
      <c r="AI32" s="20">
        <v>880</v>
      </c>
      <c r="AJ32" s="20">
        <v>0</v>
      </c>
      <c r="AK32" s="20">
        <v>0</v>
      </c>
      <c r="AL32" s="20">
        <v>0</v>
      </c>
      <c r="AM32" s="20">
        <v>0</v>
      </c>
      <c r="AN32" s="21">
        <v>0</v>
      </c>
      <c r="AO32" s="21">
        <f>SUM(AJ32+AK32+AL32)/AI32</f>
        <v>0</v>
      </c>
      <c r="AP32" s="20">
        <v>26</v>
      </c>
      <c r="AQ32" s="20">
        <v>14</v>
      </c>
      <c r="AR32" s="20" t="s">
        <v>144</v>
      </c>
      <c r="AS32" s="22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</row>
    <row r="33" spans="1:58" ht="15.75" customHeight="1">
      <c r="A33" s="19">
        <v>30</v>
      </c>
      <c r="B33" s="16" t="s">
        <v>146</v>
      </c>
      <c r="C33" s="16" t="s">
        <v>43</v>
      </c>
      <c r="D33" s="16" t="s">
        <v>146</v>
      </c>
      <c r="E33" s="20" t="s">
        <v>147</v>
      </c>
      <c r="F33" s="20">
        <v>140</v>
      </c>
      <c r="G33" s="20">
        <v>0</v>
      </c>
      <c r="H33" s="20">
        <v>0</v>
      </c>
      <c r="I33" s="20">
        <v>0</v>
      </c>
      <c r="J33" s="20">
        <v>0</v>
      </c>
      <c r="K33" s="21">
        <v>0</v>
      </c>
      <c r="L33" s="21" t="s">
        <v>138</v>
      </c>
      <c r="M33" s="21">
        <v>0</v>
      </c>
      <c r="N33" s="20" t="s">
        <v>148</v>
      </c>
      <c r="O33" s="20">
        <v>938</v>
      </c>
      <c r="P33" s="20">
        <v>990</v>
      </c>
      <c r="Q33" s="20">
        <v>13</v>
      </c>
      <c r="R33" s="20">
        <v>140</v>
      </c>
      <c r="S33" s="21">
        <v>8.7776434680232138E-3</v>
      </c>
      <c r="T33" s="21">
        <v>4.5796400702729804E-3</v>
      </c>
      <c r="U33" s="21" t="s">
        <v>138</v>
      </c>
      <c r="V33" s="20" t="s">
        <v>138</v>
      </c>
      <c r="W33" s="20"/>
      <c r="X33" s="25"/>
      <c r="Y33" s="25"/>
      <c r="Z33" s="25"/>
      <c r="AA33" s="25"/>
      <c r="AB33" s="25"/>
      <c r="AC33" s="26"/>
      <c r="AD33" s="26"/>
      <c r="AE33" s="26"/>
      <c r="AF33" s="26"/>
      <c r="AG33" s="25"/>
      <c r="AH33" s="25"/>
      <c r="AI33" s="25"/>
      <c r="AJ33" s="25"/>
      <c r="AK33" s="25"/>
      <c r="AL33" s="25"/>
      <c r="AM33" s="25"/>
      <c r="AN33" s="26"/>
      <c r="AO33" s="26"/>
      <c r="AP33" s="25"/>
      <c r="AQ33" s="25"/>
      <c r="AR33" s="20" t="s">
        <v>149</v>
      </c>
      <c r="AS33" s="22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</row>
    <row r="34" spans="1:58" ht="15.75" customHeight="1">
      <c r="A34" s="19">
        <v>31</v>
      </c>
      <c r="B34" s="16" t="s">
        <v>150</v>
      </c>
      <c r="C34" s="16" t="s">
        <v>43</v>
      </c>
      <c r="D34" s="16" t="s">
        <v>150</v>
      </c>
      <c r="E34" s="20" t="s">
        <v>151</v>
      </c>
      <c r="F34" s="20">
        <v>44003</v>
      </c>
      <c r="G34" s="20">
        <v>11371</v>
      </c>
      <c r="H34" s="20">
        <v>1737</v>
      </c>
      <c r="I34" s="20">
        <v>3263</v>
      </c>
      <c r="J34" s="20">
        <v>264</v>
      </c>
      <c r="K34" s="21">
        <v>1.5224467171972959E-3</v>
      </c>
      <c r="L34" s="21">
        <v>7.0000000000000007E-2</v>
      </c>
      <c r="M34" s="21">
        <v>4.3687601450009368E-3</v>
      </c>
      <c r="N34" s="20" t="s">
        <v>151</v>
      </c>
      <c r="O34" s="20">
        <v>4431</v>
      </c>
      <c r="P34" s="20">
        <v>3400</v>
      </c>
      <c r="Q34" s="20">
        <v>119</v>
      </c>
      <c r="R34" s="20">
        <v>104</v>
      </c>
      <c r="S34" s="21">
        <v>7.7211888924774257E-3</v>
      </c>
      <c r="T34" s="21">
        <v>8.7283004871483941E-3</v>
      </c>
      <c r="U34" s="21">
        <v>0.06</v>
      </c>
      <c r="V34" s="20"/>
      <c r="W34" s="20"/>
      <c r="X34" s="20" t="s">
        <v>151</v>
      </c>
      <c r="Y34" s="20">
        <v>6901</v>
      </c>
      <c r="Z34" s="20">
        <v>64</v>
      </c>
      <c r="AA34" s="20">
        <v>66</v>
      </c>
      <c r="AB34" s="20">
        <v>26</v>
      </c>
      <c r="AC34" s="21">
        <v>2.1117803144793246E-4</v>
      </c>
      <c r="AD34" s="21">
        <v>0.78723404255319152</v>
      </c>
      <c r="AE34" s="21">
        <v>0.02</v>
      </c>
      <c r="AF34" s="21">
        <v>1.4461104327412769E-4</v>
      </c>
      <c r="AG34" s="20">
        <v>112</v>
      </c>
      <c r="AH34" s="20" t="s">
        <v>150</v>
      </c>
      <c r="AI34" s="20">
        <v>1550</v>
      </c>
      <c r="AJ34" s="20">
        <v>32</v>
      </c>
      <c r="AK34" s="20">
        <v>8</v>
      </c>
      <c r="AL34" s="20">
        <v>0</v>
      </c>
      <c r="AM34" s="20">
        <v>20</v>
      </c>
      <c r="AN34" s="21">
        <v>1.3157458202791631E-3</v>
      </c>
      <c r="AO34" s="21">
        <f>SUM(AJ34+AK34+AL34)/AI34</f>
        <v>2.5806451612903226E-2</v>
      </c>
      <c r="AP34" s="20">
        <v>49</v>
      </c>
      <c r="AQ34" s="20">
        <v>31</v>
      </c>
      <c r="AR34" s="20" t="s">
        <v>150</v>
      </c>
      <c r="AS34" s="22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</row>
    <row r="35" spans="1:58" ht="15.75" customHeight="1">
      <c r="A35" s="19">
        <v>32</v>
      </c>
      <c r="B35" s="16" t="s">
        <v>152</v>
      </c>
      <c r="C35" s="16" t="s">
        <v>43</v>
      </c>
      <c r="D35" s="16" t="s">
        <v>152</v>
      </c>
      <c r="E35" s="20" t="s">
        <v>153</v>
      </c>
      <c r="F35" s="20">
        <v>7797</v>
      </c>
      <c r="G35" s="20">
        <v>2079</v>
      </c>
      <c r="H35" s="20">
        <v>92</v>
      </c>
      <c r="I35" s="20">
        <v>495</v>
      </c>
      <c r="J35" s="20">
        <v>62</v>
      </c>
      <c r="K35" s="21">
        <v>6.1490141882487234E-3</v>
      </c>
      <c r="L35" s="21">
        <v>0.11</v>
      </c>
      <c r="M35" s="21">
        <v>4.1439008659937054E-3</v>
      </c>
      <c r="N35" s="20" t="s">
        <v>154</v>
      </c>
      <c r="O35" s="20">
        <v>2454</v>
      </c>
      <c r="P35" s="20">
        <v>1350</v>
      </c>
      <c r="Q35" s="20">
        <v>21</v>
      </c>
      <c r="R35" s="20">
        <v>20</v>
      </c>
      <c r="S35" s="21">
        <v>2.9000454007006064E-2</v>
      </c>
      <c r="T35" s="21">
        <v>6.3044465232621871E-3</v>
      </c>
      <c r="U35" s="21">
        <v>0.08</v>
      </c>
      <c r="V35" s="20" t="s">
        <v>138</v>
      </c>
      <c r="W35" s="20"/>
      <c r="X35" s="20" t="s">
        <v>153</v>
      </c>
      <c r="Y35" s="20">
        <v>2461</v>
      </c>
      <c r="Z35" s="20">
        <v>86</v>
      </c>
      <c r="AA35" s="20">
        <v>173</v>
      </c>
      <c r="AB35" s="20">
        <v>27</v>
      </c>
      <c r="AC35" s="21">
        <v>9.4787912350933513E-4</v>
      </c>
      <c r="AD35" s="21">
        <v>0.55999999999999994</v>
      </c>
      <c r="AE35" s="21">
        <v>0.04</v>
      </c>
      <c r="AF35" s="21">
        <v>8.860609198022046E-4</v>
      </c>
      <c r="AG35" s="20">
        <v>52</v>
      </c>
      <c r="AH35" s="20" t="s">
        <v>152</v>
      </c>
      <c r="AI35" s="20">
        <v>0</v>
      </c>
      <c r="AJ35" s="20">
        <v>0</v>
      </c>
      <c r="AK35" s="20">
        <v>0</v>
      </c>
      <c r="AL35" s="20">
        <v>0</v>
      </c>
      <c r="AM35" s="20">
        <v>0</v>
      </c>
      <c r="AN35" s="21">
        <v>0</v>
      </c>
      <c r="AO35" s="21"/>
      <c r="AP35" s="20">
        <v>32</v>
      </c>
      <c r="AQ35" s="20">
        <v>3</v>
      </c>
      <c r="AR35" s="20" t="s">
        <v>152</v>
      </c>
      <c r="AS35" s="22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</row>
    <row r="36" spans="1:58" ht="15.75" customHeight="1">
      <c r="A36" s="19">
        <v>33</v>
      </c>
      <c r="B36" s="16" t="s">
        <v>155</v>
      </c>
      <c r="C36" s="16" t="s">
        <v>43</v>
      </c>
      <c r="D36" s="16" t="s">
        <v>155</v>
      </c>
      <c r="E36" s="20" t="s">
        <v>156</v>
      </c>
      <c r="F36" s="20">
        <v>12093</v>
      </c>
      <c r="G36" s="20">
        <v>425</v>
      </c>
      <c r="H36" s="20">
        <v>28</v>
      </c>
      <c r="I36" s="20">
        <v>63</v>
      </c>
      <c r="J36" s="20">
        <v>33</v>
      </c>
      <c r="K36" s="21">
        <v>1.5028457906931377E-3</v>
      </c>
      <c r="L36" s="21">
        <v>0.03</v>
      </c>
      <c r="M36" s="21">
        <v>5.390642510094951E-4</v>
      </c>
      <c r="N36" s="20" t="s">
        <v>157</v>
      </c>
      <c r="O36" s="20">
        <v>721</v>
      </c>
      <c r="P36" s="20">
        <v>704</v>
      </c>
      <c r="Q36" s="20">
        <v>22</v>
      </c>
      <c r="R36" s="20">
        <v>28</v>
      </c>
      <c r="S36" s="21">
        <v>3.2614704305327272E-2</v>
      </c>
      <c r="T36" s="21">
        <v>3.8995842104195648E-3</v>
      </c>
      <c r="U36" s="21" t="s">
        <v>138</v>
      </c>
      <c r="V36" s="20" t="s">
        <v>138</v>
      </c>
      <c r="W36" s="20"/>
      <c r="X36" s="20" t="s">
        <v>156</v>
      </c>
      <c r="Y36" s="20">
        <v>1763</v>
      </c>
      <c r="Z36" s="20">
        <v>31</v>
      </c>
      <c r="AA36" s="20">
        <v>43</v>
      </c>
      <c r="AB36" s="20">
        <v>14</v>
      </c>
      <c r="AC36" s="21">
        <v>7.9799559594617231E-4</v>
      </c>
      <c r="AD36" s="21">
        <v>0.75</v>
      </c>
      <c r="AE36" s="21" t="s">
        <v>138</v>
      </c>
      <c r="AF36" s="21">
        <v>1.3878184277324736E-4</v>
      </c>
      <c r="AG36" s="20">
        <v>230</v>
      </c>
      <c r="AH36" s="20" t="s">
        <v>158</v>
      </c>
      <c r="AI36" s="20">
        <v>309</v>
      </c>
      <c r="AJ36" s="20">
        <v>5</v>
      </c>
      <c r="AK36" s="20">
        <v>0</v>
      </c>
      <c r="AL36" s="20">
        <v>0</v>
      </c>
      <c r="AM36" s="20">
        <v>4</v>
      </c>
      <c r="AN36" s="21">
        <v>4.5240803943875614E-3</v>
      </c>
      <c r="AO36" s="21">
        <f t="shared" ref="AO36:AO38" si="2">SUM(AJ36+AK36+AL36)/AI36</f>
        <v>1.6181229773462782E-2</v>
      </c>
      <c r="AP36" s="20">
        <v>64</v>
      </c>
      <c r="AQ36" s="20">
        <v>37</v>
      </c>
      <c r="AR36" s="20" t="s">
        <v>155</v>
      </c>
      <c r="AS36" s="22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</row>
    <row r="37" spans="1:58" ht="15.75" customHeight="1">
      <c r="A37" s="19">
        <v>34</v>
      </c>
      <c r="B37" s="16" t="s">
        <v>159</v>
      </c>
      <c r="C37" s="16" t="s">
        <v>43</v>
      </c>
      <c r="D37" s="16" t="s">
        <v>159</v>
      </c>
      <c r="E37" s="20" t="s">
        <v>160</v>
      </c>
      <c r="F37" s="20">
        <v>27446</v>
      </c>
      <c r="G37" s="20">
        <v>701</v>
      </c>
      <c r="H37" s="20">
        <v>48</v>
      </c>
      <c r="I37" s="20">
        <v>659</v>
      </c>
      <c r="J37" s="20">
        <v>45</v>
      </c>
      <c r="K37" s="21">
        <v>1.1712149281743205E-3</v>
      </c>
      <c r="L37" s="21">
        <v>0.03</v>
      </c>
      <c r="M37" s="21">
        <v>5.7287686704178716E-4</v>
      </c>
      <c r="N37" s="25"/>
      <c r="O37" s="25"/>
      <c r="P37" s="25"/>
      <c r="Q37" s="25"/>
      <c r="R37" s="25"/>
      <c r="S37" s="26"/>
      <c r="T37" s="26"/>
      <c r="U37" s="26"/>
      <c r="V37" s="20"/>
      <c r="W37" s="20"/>
      <c r="X37" s="20" t="s">
        <v>161</v>
      </c>
      <c r="Y37" s="20">
        <v>1386</v>
      </c>
      <c r="Z37" s="20">
        <v>76</v>
      </c>
      <c r="AA37" s="20">
        <v>78</v>
      </c>
      <c r="AB37" s="20">
        <v>20</v>
      </c>
      <c r="AC37" s="21">
        <v>9.6398438245338491E-4</v>
      </c>
      <c r="AD37" s="21">
        <v>0.70454545454545459</v>
      </c>
      <c r="AE37" s="21">
        <v>0.1</v>
      </c>
      <c r="AF37" s="21">
        <v>7.7537874240815748E-4</v>
      </c>
      <c r="AG37" s="20">
        <v>22</v>
      </c>
      <c r="AH37" s="20" t="s">
        <v>162</v>
      </c>
      <c r="AI37" s="20">
        <v>170</v>
      </c>
      <c r="AJ37" s="20">
        <v>0</v>
      </c>
      <c r="AK37" s="20">
        <v>0</v>
      </c>
      <c r="AL37" s="20">
        <v>0</v>
      </c>
      <c r="AM37" s="20">
        <v>0</v>
      </c>
      <c r="AN37" s="21">
        <v>0</v>
      </c>
      <c r="AO37" s="21">
        <f t="shared" si="2"/>
        <v>0</v>
      </c>
      <c r="AP37" s="20">
        <v>13</v>
      </c>
      <c r="AQ37" s="20">
        <v>5</v>
      </c>
      <c r="AR37" s="20" t="s">
        <v>163</v>
      </c>
      <c r="AS37" s="22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</row>
    <row r="38" spans="1:58" ht="15.75" customHeight="1">
      <c r="A38" s="19">
        <v>35</v>
      </c>
      <c r="B38" s="16" t="s">
        <v>164</v>
      </c>
      <c r="C38" s="16" t="s">
        <v>43</v>
      </c>
      <c r="D38" s="16" t="s">
        <v>164</v>
      </c>
      <c r="E38" s="20" t="s">
        <v>165</v>
      </c>
      <c r="F38" s="20">
        <v>5900</v>
      </c>
      <c r="G38" s="20">
        <v>337</v>
      </c>
      <c r="H38" s="20">
        <v>68</v>
      </c>
      <c r="I38" s="20">
        <v>216</v>
      </c>
      <c r="J38" s="20">
        <v>26</v>
      </c>
      <c r="K38" s="21">
        <v>4.400979002951385E-3</v>
      </c>
      <c r="L38" s="21">
        <v>0.06</v>
      </c>
      <c r="M38" s="21">
        <v>1.243754935616696E-3</v>
      </c>
      <c r="N38" s="25"/>
      <c r="O38" s="25"/>
      <c r="P38" s="25"/>
      <c r="Q38" s="25"/>
      <c r="R38" s="25"/>
      <c r="S38" s="26"/>
      <c r="T38" s="26"/>
      <c r="U38" s="26"/>
      <c r="V38" s="25"/>
      <c r="W38" s="25"/>
      <c r="X38" s="20" t="s">
        <v>166</v>
      </c>
      <c r="Y38" s="20">
        <v>67</v>
      </c>
      <c r="Z38" s="20">
        <v>6</v>
      </c>
      <c r="AA38" s="20">
        <v>1</v>
      </c>
      <c r="AB38" s="20">
        <v>0</v>
      </c>
      <c r="AC38" s="21">
        <v>2.4875621890547263E-3</v>
      </c>
      <c r="AD38" s="21">
        <v>1</v>
      </c>
      <c r="AE38" s="21">
        <v>0.1</v>
      </c>
      <c r="AF38" s="21">
        <v>1.6223231667748214E-4</v>
      </c>
      <c r="AG38" s="20">
        <v>8</v>
      </c>
      <c r="AH38" s="20" t="s">
        <v>167</v>
      </c>
      <c r="AI38" s="20">
        <v>86</v>
      </c>
      <c r="AJ38" s="20">
        <v>0</v>
      </c>
      <c r="AK38" s="20">
        <v>0</v>
      </c>
      <c r="AL38" s="20">
        <v>0</v>
      </c>
      <c r="AM38" s="20">
        <v>0</v>
      </c>
      <c r="AN38" s="21">
        <v>0</v>
      </c>
      <c r="AO38" s="21">
        <f t="shared" si="2"/>
        <v>0</v>
      </c>
      <c r="AP38" s="20">
        <v>4</v>
      </c>
      <c r="AQ38" s="20">
        <v>0</v>
      </c>
      <c r="AR38" s="20" t="s">
        <v>164</v>
      </c>
      <c r="AS38" s="22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</row>
    <row r="39" spans="1:58" ht="15.75" customHeight="1">
      <c r="A39" s="19">
        <v>36</v>
      </c>
      <c r="B39" s="16" t="s">
        <v>168</v>
      </c>
      <c r="C39" s="16" t="s">
        <v>43</v>
      </c>
      <c r="D39" s="16" t="s">
        <v>168</v>
      </c>
      <c r="E39" s="25" t="s">
        <v>169</v>
      </c>
      <c r="F39" s="25"/>
      <c r="G39" s="25"/>
      <c r="H39" s="25"/>
      <c r="I39" s="25"/>
      <c r="J39" s="25"/>
      <c r="K39" s="26"/>
      <c r="L39" s="26"/>
      <c r="M39" s="26"/>
      <c r="N39" s="25"/>
      <c r="O39" s="25"/>
      <c r="P39" s="25"/>
      <c r="Q39" s="25"/>
      <c r="R39" s="25"/>
      <c r="S39" s="26"/>
      <c r="T39" s="26"/>
      <c r="U39" s="26"/>
      <c r="V39" s="20" t="s">
        <v>138</v>
      </c>
      <c r="W39" s="20"/>
      <c r="X39" s="25"/>
      <c r="Y39" s="25"/>
      <c r="Z39" s="25"/>
      <c r="AA39" s="25"/>
      <c r="AB39" s="25"/>
      <c r="AC39" s="26"/>
      <c r="AD39" s="26"/>
      <c r="AE39" s="26"/>
      <c r="AF39" s="26"/>
      <c r="AG39" s="25"/>
      <c r="AH39" s="25"/>
      <c r="AI39" s="25"/>
      <c r="AJ39" s="25"/>
      <c r="AK39" s="25"/>
      <c r="AL39" s="25"/>
      <c r="AM39" s="25"/>
      <c r="AN39" s="26"/>
      <c r="AO39" s="26"/>
      <c r="AP39" s="25"/>
      <c r="AQ39" s="25"/>
      <c r="AR39" s="20" t="s">
        <v>170</v>
      </c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</row>
    <row r="40" spans="1:58" ht="15.75" customHeight="1">
      <c r="A40" s="19">
        <v>37</v>
      </c>
      <c r="B40" s="16" t="s">
        <v>171</v>
      </c>
      <c r="C40" s="16" t="s">
        <v>43</v>
      </c>
      <c r="D40" s="16" t="s">
        <v>171</v>
      </c>
      <c r="E40" s="20" t="s">
        <v>172</v>
      </c>
      <c r="F40" s="20">
        <v>2912670</v>
      </c>
      <c r="G40" s="20">
        <v>336</v>
      </c>
      <c r="H40" s="20">
        <v>111</v>
      </c>
      <c r="I40" s="20">
        <v>57</v>
      </c>
      <c r="J40" s="20">
        <v>43</v>
      </c>
      <c r="K40" s="21">
        <v>4.2379798660466329E-6</v>
      </c>
      <c r="L40" s="21">
        <v>0.01</v>
      </c>
      <c r="M40" s="21">
        <v>1.9807949373913605E-6</v>
      </c>
      <c r="N40" s="20" t="s">
        <v>173</v>
      </c>
      <c r="O40" s="20">
        <v>42706</v>
      </c>
      <c r="P40" s="20">
        <v>4647</v>
      </c>
      <c r="Q40" s="20">
        <v>191</v>
      </c>
      <c r="R40" s="20">
        <v>14</v>
      </c>
      <c r="S40" s="21">
        <v>8.2114617902564642E-3</v>
      </c>
      <c r="T40" s="21">
        <v>1.2495702724303315E-3</v>
      </c>
      <c r="U40" s="21">
        <v>0.03</v>
      </c>
      <c r="V40" s="20" t="s">
        <v>138</v>
      </c>
      <c r="W40" s="20"/>
      <c r="X40" s="20" t="s">
        <v>174</v>
      </c>
      <c r="Y40" s="20">
        <v>10821</v>
      </c>
      <c r="Z40" s="20">
        <v>142</v>
      </c>
      <c r="AA40" s="20">
        <v>174</v>
      </c>
      <c r="AB40" s="20">
        <v>17</v>
      </c>
      <c r="AC40" s="21">
        <v>1.2492792655967991E-4</v>
      </c>
      <c r="AD40" s="21">
        <v>0.82258064516129037</v>
      </c>
      <c r="AE40" s="21">
        <v>0.03</v>
      </c>
      <c r="AF40" s="21">
        <v>1.9282353882037553E-4</v>
      </c>
      <c r="AG40" s="20">
        <v>42</v>
      </c>
      <c r="AH40" s="20" t="s">
        <v>175</v>
      </c>
      <c r="AI40" s="20">
        <v>767</v>
      </c>
      <c r="AJ40" s="20">
        <v>8</v>
      </c>
      <c r="AK40" s="20">
        <v>0</v>
      </c>
      <c r="AL40" s="20">
        <v>0</v>
      </c>
      <c r="AM40" s="20">
        <v>2</v>
      </c>
      <c r="AN40" s="21">
        <v>5.2770448548812663E-3</v>
      </c>
      <c r="AO40" s="21">
        <f t="shared" ref="AO40:AO44" si="3">SUM(AJ40+AK40+AL40)/AI40</f>
        <v>1.0430247718383311E-2</v>
      </c>
      <c r="AP40" s="20">
        <v>10</v>
      </c>
      <c r="AQ40" s="20">
        <v>16</v>
      </c>
      <c r="AR40" s="20" t="s">
        <v>176</v>
      </c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</row>
    <row r="41" spans="1:58" ht="15.75" customHeight="1">
      <c r="A41" s="19">
        <v>38</v>
      </c>
      <c r="B41" s="16" t="s">
        <v>177</v>
      </c>
      <c r="C41" s="16" t="s">
        <v>43</v>
      </c>
      <c r="D41" s="16" t="s">
        <v>177</v>
      </c>
      <c r="E41" s="20" t="s">
        <v>178</v>
      </c>
      <c r="F41" s="20">
        <v>20115</v>
      </c>
      <c r="G41" s="20">
        <v>874</v>
      </c>
      <c r="H41" s="20">
        <v>47</v>
      </c>
      <c r="I41" s="20">
        <v>166</v>
      </c>
      <c r="J41" s="20">
        <v>51</v>
      </c>
      <c r="K41" s="21">
        <v>1.1267926886640877E-3</v>
      </c>
      <c r="L41" s="21">
        <v>0.02</v>
      </c>
      <c r="M41" s="21">
        <v>6.2463507741161392E-4</v>
      </c>
      <c r="N41" s="20" t="s">
        <v>178</v>
      </c>
      <c r="O41" s="20">
        <v>1147</v>
      </c>
      <c r="P41" s="20">
        <v>1194</v>
      </c>
      <c r="Q41" s="20">
        <v>33</v>
      </c>
      <c r="R41" s="20">
        <v>47</v>
      </c>
      <c r="S41" s="21">
        <v>2.3707605851456225E-2</v>
      </c>
      <c r="T41" s="21">
        <v>1.2111494293678726E-2</v>
      </c>
      <c r="U41" s="21">
        <v>0.12</v>
      </c>
      <c r="V41" s="20"/>
      <c r="W41" s="20"/>
      <c r="X41" s="25"/>
      <c r="Y41" s="25"/>
      <c r="Z41" s="25"/>
      <c r="AA41" s="25"/>
      <c r="AB41" s="25"/>
      <c r="AC41" s="26"/>
      <c r="AD41" s="26"/>
      <c r="AE41" s="26"/>
      <c r="AF41" s="26"/>
      <c r="AG41" s="20">
        <v>5</v>
      </c>
      <c r="AH41" s="20" t="s">
        <v>177</v>
      </c>
      <c r="AI41" s="20">
        <v>251</v>
      </c>
      <c r="AJ41" s="20">
        <v>0</v>
      </c>
      <c r="AK41" s="20">
        <v>0</v>
      </c>
      <c r="AL41" s="20">
        <v>0</v>
      </c>
      <c r="AM41" s="20">
        <v>0</v>
      </c>
      <c r="AN41" s="21">
        <v>0</v>
      </c>
      <c r="AO41" s="21">
        <f t="shared" si="3"/>
        <v>0</v>
      </c>
      <c r="AP41" s="20">
        <v>5</v>
      </c>
      <c r="AQ41" s="20">
        <v>0</v>
      </c>
      <c r="AR41" s="20" t="s">
        <v>177</v>
      </c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</row>
    <row r="42" spans="1:58" ht="15.75" customHeight="1">
      <c r="A42" s="19">
        <v>39</v>
      </c>
      <c r="B42" s="16" t="s">
        <v>179</v>
      </c>
      <c r="C42" s="16" t="s">
        <v>43</v>
      </c>
      <c r="D42" s="16" t="s">
        <v>179</v>
      </c>
      <c r="E42" s="20" t="s">
        <v>180</v>
      </c>
      <c r="F42" s="20">
        <v>41230</v>
      </c>
      <c r="G42" s="20">
        <v>2443</v>
      </c>
      <c r="H42" s="20">
        <v>181</v>
      </c>
      <c r="I42" s="20">
        <v>387</v>
      </c>
      <c r="J42" s="20">
        <v>83</v>
      </c>
      <c r="K42" s="21">
        <v>9.3895254206136211E-4</v>
      </c>
      <c r="L42" s="21">
        <v>0.02</v>
      </c>
      <c r="M42" s="21">
        <v>8.4709848903362025E-4</v>
      </c>
      <c r="N42" s="20" t="s">
        <v>180</v>
      </c>
      <c r="O42" s="20">
        <v>1700</v>
      </c>
      <c r="P42" s="20">
        <v>687</v>
      </c>
      <c r="Q42" s="20">
        <v>20</v>
      </c>
      <c r="R42" s="20">
        <v>29</v>
      </c>
      <c r="S42" s="21">
        <v>1.4579161979257502E-2</v>
      </c>
      <c r="T42" s="21">
        <v>4.5956054065050822E-3</v>
      </c>
      <c r="U42" s="21">
        <v>0.06</v>
      </c>
      <c r="V42" s="20" t="s">
        <v>138</v>
      </c>
      <c r="W42" s="20"/>
      <c r="X42" s="20" t="s">
        <v>181</v>
      </c>
      <c r="Y42" s="20">
        <v>5142</v>
      </c>
      <c r="Z42" s="20">
        <v>165</v>
      </c>
      <c r="AA42" s="20">
        <v>94</v>
      </c>
      <c r="AB42" s="20">
        <v>22</v>
      </c>
      <c r="AC42" s="21">
        <v>1.3686456170166448E-4</v>
      </c>
      <c r="AD42" s="21">
        <v>0.4576271186440678</v>
      </c>
      <c r="AE42" s="21">
        <v>0.02</v>
      </c>
      <c r="AF42" s="21">
        <v>2.454636160953765E-4</v>
      </c>
      <c r="AG42" s="20">
        <v>156</v>
      </c>
      <c r="AH42" s="20" t="s">
        <v>179</v>
      </c>
      <c r="AI42" s="20">
        <v>561</v>
      </c>
      <c r="AJ42" s="20">
        <v>18</v>
      </c>
      <c r="AK42" s="20">
        <v>1</v>
      </c>
      <c r="AL42" s="20">
        <v>3</v>
      </c>
      <c r="AM42" s="20">
        <v>18</v>
      </c>
      <c r="AN42" s="21">
        <v>2.2126001353492868E-3</v>
      </c>
      <c r="AO42" s="21">
        <f t="shared" si="3"/>
        <v>3.9215686274509803E-2</v>
      </c>
      <c r="AP42" s="20">
        <v>101</v>
      </c>
      <c r="AQ42" s="20">
        <v>19</v>
      </c>
      <c r="AR42" s="20" t="s">
        <v>179</v>
      </c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</row>
    <row r="43" spans="1:58" ht="15.75" customHeight="1">
      <c r="A43" s="19">
        <v>40</v>
      </c>
      <c r="B43" s="16" t="s">
        <v>182</v>
      </c>
      <c r="C43" s="16" t="s">
        <v>43</v>
      </c>
      <c r="D43" s="16" t="s">
        <v>182</v>
      </c>
      <c r="E43" s="22" t="s">
        <v>183</v>
      </c>
      <c r="F43" s="20">
        <v>35418</v>
      </c>
      <c r="G43" s="20">
        <v>600</v>
      </c>
      <c r="H43" s="20">
        <v>68</v>
      </c>
      <c r="I43" s="20">
        <v>163</v>
      </c>
      <c r="J43" s="20">
        <v>31</v>
      </c>
      <c r="K43" s="21">
        <v>8.4494044973465042E-4</v>
      </c>
      <c r="L43" s="21">
        <v>0.01</v>
      </c>
      <c r="M43" s="21">
        <v>2.8470819501928436E-4</v>
      </c>
      <c r="N43" s="20" t="s">
        <v>184</v>
      </c>
      <c r="O43" s="20">
        <v>2129</v>
      </c>
      <c r="P43" s="20">
        <v>152</v>
      </c>
      <c r="Q43" s="20">
        <v>9</v>
      </c>
      <c r="R43" s="20">
        <v>6</v>
      </c>
      <c r="S43" s="21">
        <v>1.2708936497023581E-2</v>
      </c>
      <c r="T43" s="21">
        <v>8.288436845884943E-4</v>
      </c>
      <c r="U43" s="21">
        <v>0.01</v>
      </c>
      <c r="V43" s="20"/>
      <c r="W43" s="20"/>
      <c r="X43" s="20" t="s">
        <v>183</v>
      </c>
      <c r="Y43" s="20">
        <v>1823</v>
      </c>
      <c r="Z43" s="20">
        <v>6</v>
      </c>
      <c r="AA43" s="20">
        <v>5</v>
      </c>
      <c r="AB43" s="20">
        <v>0</v>
      </c>
      <c r="AC43" s="21">
        <v>4.5752493266580934E-4</v>
      </c>
      <c r="AD43" s="21">
        <v>0</v>
      </c>
      <c r="AE43" s="21">
        <v>0.01</v>
      </c>
      <c r="AF43" s="21">
        <v>2.9838582565161477E-5</v>
      </c>
      <c r="AG43" s="20">
        <v>12</v>
      </c>
      <c r="AH43" s="20" t="s">
        <v>183</v>
      </c>
      <c r="AI43" s="20">
        <v>342</v>
      </c>
      <c r="AJ43" s="20">
        <v>0</v>
      </c>
      <c r="AK43" s="20">
        <v>0</v>
      </c>
      <c r="AL43" s="20">
        <v>0</v>
      </c>
      <c r="AM43" s="20">
        <v>0</v>
      </c>
      <c r="AN43" s="21">
        <v>0</v>
      </c>
      <c r="AO43" s="21">
        <f t="shared" si="3"/>
        <v>0</v>
      </c>
      <c r="AP43" s="20">
        <v>8</v>
      </c>
      <c r="AQ43" s="20">
        <v>1</v>
      </c>
      <c r="AR43" s="20" t="s">
        <v>183</v>
      </c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</row>
    <row r="44" spans="1:58" ht="15.75" customHeight="1">
      <c r="A44" s="19">
        <v>41</v>
      </c>
      <c r="B44" s="16" t="s">
        <v>185</v>
      </c>
      <c r="C44" s="16" t="s">
        <v>43</v>
      </c>
      <c r="D44" s="16" t="s">
        <v>185</v>
      </c>
      <c r="E44" s="20" t="s">
        <v>186</v>
      </c>
      <c r="F44" s="20">
        <v>31463</v>
      </c>
      <c r="G44" s="20">
        <v>367</v>
      </c>
      <c r="H44" s="20">
        <v>25</v>
      </c>
      <c r="I44" s="20">
        <v>159</v>
      </c>
      <c r="J44" s="20">
        <v>54</v>
      </c>
      <c r="K44" s="21">
        <v>3.5982465649797969E-4</v>
      </c>
      <c r="L44" s="21">
        <v>0.01</v>
      </c>
      <c r="M44" s="21">
        <v>2.1120142881403154E-4</v>
      </c>
      <c r="N44" s="20" t="s">
        <v>187</v>
      </c>
      <c r="O44" s="20">
        <v>447</v>
      </c>
      <c r="P44" s="20">
        <v>319</v>
      </c>
      <c r="Q44" s="20">
        <v>4</v>
      </c>
      <c r="R44" s="20">
        <v>23</v>
      </c>
      <c r="S44" s="21">
        <v>2.7820975734675506E-2</v>
      </c>
      <c r="T44" s="21">
        <v>3.6288229219141968E-3</v>
      </c>
      <c r="U44" s="21" t="s">
        <v>138</v>
      </c>
      <c r="V44" s="20" t="s">
        <v>138</v>
      </c>
      <c r="W44" s="20"/>
      <c r="X44" s="20" t="s">
        <v>188</v>
      </c>
      <c r="Y44" s="20">
        <v>7784</v>
      </c>
      <c r="Z44" s="20">
        <v>57</v>
      </c>
      <c r="AA44" s="20">
        <v>38</v>
      </c>
      <c r="AB44" s="20">
        <v>14</v>
      </c>
      <c r="AC44" s="21">
        <v>1.2598852206927572E-4</v>
      </c>
      <c r="AD44" s="21">
        <v>0.8</v>
      </c>
      <c r="AE44" s="21" t="s">
        <v>138</v>
      </c>
      <c r="AF44" s="21">
        <v>3.697489234641787E-5</v>
      </c>
      <c r="AG44" s="20">
        <v>7</v>
      </c>
      <c r="AH44" s="20" t="s">
        <v>185</v>
      </c>
      <c r="AI44" s="20">
        <v>131</v>
      </c>
      <c r="AJ44" s="20">
        <v>0</v>
      </c>
      <c r="AK44" s="20">
        <v>0</v>
      </c>
      <c r="AL44" s="20">
        <v>2</v>
      </c>
      <c r="AM44" s="20">
        <v>2</v>
      </c>
      <c r="AN44" s="21">
        <v>0</v>
      </c>
      <c r="AO44" s="21">
        <f t="shared" si="3"/>
        <v>1.5267175572519083E-2</v>
      </c>
      <c r="AP44" s="20">
        <v>6</v>
      </c>
      <c r="AQ44" s="20">
        <v>0</v>
      </c>
      <c r="AR44" s="20" t="s">
        <v>185</v>
      </c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</row>
    <row r="45" spans="1:58" ht="15.75" customHeight="1">
      <c r="A45" s="19">
        <v>42</v>
      </c>
      <c r="B45" s="16" t="s">
        <v>189</v>
      </c>
      <c r="C45" s="16" t="s">
        <v>43</v>
      </c>
      <c r="D45" s="16" t="s">
        <v>189</v>
      </c>
      <c r="E45" s="20" t="s">
        <v>190</v>
      </c>
      <c r="F45" s="20">
        <v>8641</v>
      </c>
      <c r="G45" s="20">
        <v>437</v>
      </c>
      <c r="H45" s="20">
        <v>22</v>
      </c>
      <c r="I45" s="20">
        <v>215</v>
      </c>
      <c r="J45" s="20">
        <v>31</v>
      </c>
      <c r="K45" s="21">
        <v>2.6236136237702224E-3</v>
      </c>
      <c r="L45" s="21">
        <v>0.04</v>
      </c>
      <c r="M45" s="21">
        <v>8.8404372105300966E-4</v>
      </c>
      <c r="N45" s="20" t="s">
        <v>191</v>
      </c>
      <c r="O45" s="20">
        <v>1475</v>
      </c>
      <c r="P45" s="20">
        <v>231</v>
      </c>
      <c r="Q45" s="20">
        <v>8</v>
      </c>
      <c r="R45" s="20">
        <v>27</v>
      </c>
      <c r="S45" s="21">
        <v>7.1696645035343133E-3</v>
      </c>
      <c r="T45" s="21">
        <v>7.0138022317183478E-4</v>
      </c>
      <c r="U45" s="21" t="s">
        <v>138</v>
      </c>
      <c r="V45" s="20" t="s">
        <v>138</v>
      </c>
      <c r="W45" s="20"/>
      <c r="X45" s="27" t="s">
        <v>192</v>
      </c>
      <c r="Y45" s="20">
        <v>882</v>
      </c>
      <c r="Z45" s="20">
        <v>26</v>
      </c>
      <c r="AA45" s="20">
        <v>4</v>
      </c>
      <c r="AB45" s="20">
        <v>0</v>
      </c>
      <c r="AC45" s="21">
        <v>0</v>
      </c>
      <c r="AD45" s="21">
        <v>0.5</v>
      </c>
      <c r="AE45" s="21" t="s">
        <v>138</v>
      </c>
      <c r="AF45" s="21">
        <v>0</v>
      </c>
      <c r="AG45" s="20">
        <v>15</v>
      </c>
      <c r="AH45" s="20" t="s">
        <v>189</v>
      </c>
      <c r="AI45" s="20">
        <v>0</v>
      </c>
      <c r="AJ45" s="20">
        <v>0</v>
      </c>
      <c r="AK45" s="20">
        <v>0</v>
      </c>
      <c r="AL45" s="20">
        <v>0</v>
      </c>
      <c r="AM45" s="20">
        <v>0</v>
      </c>
      <c r="AN45" s="21">
        <v>0</v>
      </c>
      <c r="AO45" s="21"/>
      <c r="AP45" s="20">
        <v>5</v>
      </c>
      <c r="AQ45" s="20">
        <v>2</v>
      </c>
      <c r="AR45" s="20" t="s">
        <v>193</v>
      </c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</row>
    <row r="46" spans="1:58" ht="15.75" customHeight="1">
      <c r="A46" s="19">
        <v>43</v>
      </c>
      <c r="B46" s="16" t="s">
        <v>194</v>
      </c>
      <c r="C46" s="16" t="s">
        <v>43</v>
      </c>
      <c r="D46" s="16" t="s">
        <v>194</v>
      </c>
      <c r="E46" s="20" t="s">
        <v>195</v>
      </c>
      <c r="F46" s="20">
        <v>24371</v>
      </c>
      <c r="G46" s="20">
        <v>5094</v>
      </c>
      <c r="H46" s="20">
        <v>290</v>
      </c>
      <c r="I46" s="20">
        <v>471</v>
      </c>
      <c r="J46" s="20">
        <v>36</v>
      </c>
      <c r="K46" s="21">
        <v>4.984003155372136E-3</v>
      </c>
      <c r="L46" s="21" t="s">
        <v>138</v>
      </c>
      <c r="M46" s="21">
        <v>5.4173947341001481E-4</v>
      </c>
      <c r="N46" s="20" t="s">
        <v>195</v>
      </c>
      <c r="O46" s="20">
        <v>821</v>
      </c>
      <c r="P46" s="20">
        <v>391</v>
      </c>
      <c r="Q46" s="20">
        <v>1</v>
      </c>
      <c r="R46" s="20">
        <v>32</v>
      </c>
      <c r="S46" s="21">
        <v>1.6676944050340595E-2</v>
      </c>
      <c r="T46" s="21">
        <v>1.4501690478557036E-3</v>
      </c>
      <c r="U46" s="21" t="s">
        <v>138</v>
      </c>
      <c r="V46" s="20" t="s">
        <v>138</v>
      </c>
      <c r="W46" s="20"/>
      <c r="X46" s="25"/>
      <c r="Y46" s="25"/>
      <c r="Z46" s="25"/>
      <c r="AA46" s="25"/>
      <c r="AB46" s="25"/>
      <c r="AC46" s="26"/>
      <c r="AD46" s="26"/>
      <c r="AE46" s="26"/>
      <c r="AF46" s="26"/>
      <c r="AG46" s="25">
        <v>3</v>
      </c>
      <c r="AH46" s="20" t="s">
        <v>194</v>
      </c>
      <c r="AI46" s="20">
        <v>146</v>
      </c>
      <c r="AJ46" s="20">
        <v>1</v>
      </c>
      <c r="AK46" s="20">
        <v>0</v>
      </c>
      <c r="AL46" s="20">
        <v>0</v>
      </c>
      <c r="AM46" s="20">
        <v>2</v>
      </c>
      <c r="AN46" s="21">
        <v>0</v>
      </c>
      <c r="AO46" s="21">
        <f t="shared" ref="AO46:AO56" si="4">SUM(AJ46+AK46+AL46)/AI46</f>
        <v>6.8493150684931503E-3</v>
      </c>
      <c r="AP46" s="20">
        <v>0</v>
      </c>
      <c r="AQ46" s="20">
        <v>3</v>
      </c>
      <c r="AR46" s="20" t="s">
        <v>196</v>
      </c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</row>
    <row r="47" spans="1:58" ht="15.75" customHeight="1">
      <c r="A47" s="19">
        <v>44</v>
      </c>
      <c r="B47" s="16" t="s">
        <v>197</v>
      </c>
      <c r="C47" s="16" t="s">
        <v>43</v>
      </c>
      <c r="D47" s="16" t="s">
        <v>197</v>
      </c>
      <c r="E47" s="20" t="s">
        <v>198</v>
      </c>
      <c r="F47" s="20">
        <v>45741</v>
      </c>
      <c r="G47" s="20">
        <v>1910</v>
      </c>
      <c r="H47" s="20">
        <v>318</v>
      </c>
      <c r="I47" s="20">
        <v>312</v>
      </c>
      <c r="J47" s="20">
        <v>88</v>
      </c>
      <c r="K47" s="21">
        <v>7.035885964441985E-4</v>
      </c>
      <c r="L47" s="21">
        <v>0.02</v>
      </c>
      <c r="M47" s="21">
        <v>6.7299778790314642E-4</v>
      </c>
      <c r="N47" s="20" t="s">
        <v>199</v>
      </c>
      <c r="O47" s="20">
        <v>4933</v>
      </c>
      <c r="P47" s="20">
        <v>1762</v>
      </c>
      <c r="Q47" s="20">
        <v>61</v>
      </c>
      <c r="R47" s="20">
        <v>36</v>
      </c>
      <c r="S47" s="21">
        <v>1.0320404871577721E-2</v>
      </c>
      <c r="T47" s="21">
        <v>4.0384192975738906E-3</v>
      </c>
      <c r="U47" s="21">
        <v>0.02</v>
      </c>
      <c r="V47" s="20" t="s">
        <v>138</v>
      </c>
      <c r="W47" s="20"/>
      <c r="X47" s="20" t="s">
        <v>200</v>
      </c>
      <c r="Y47" s="20">
        <v>4686</v>
      </c>
      <c r="Z47" s="20">
        <v>191</v>
      </c>
      <c r="AA47" s="20">
        <v>292</v>
      </c>
      <c r="AB47" s="20">
        <v>26</v>
      </c>
      <c r="AC47" s="21">
        <v>3.5961055037527021E-4</v>
      </c>
      <c r="AD47" s="21">
        <v>0.70802919708029188</v>
      </c>
      <c r="AE47" s="21">
        <v>0.06</v>
      </c>
      <c r="AF47" s="21">
        <v>7.4267396273153643E-4</v>
      </c>
      <c r="AG47" s="20">
        <v>176</v>
      </c>
      <c r="AH47" s="20" t="s">
        <v>197</v>
      </c>
      <c r="AI47" s="20">
        <v>149</v>
      </c>
      <c r="AJ47" s="20">
        <v>2</v>
      </c>
      <c r="AK47" s="20">
        <v>0</v>
      </c>
      <c r="AL47" s="20">
        <v>0</v>
      </c>
      <c r="AM47" s="20">
        <v>1</v>
      </c>
      <c r="AN47" s="21">
        <v>1.4184397163120567E-2</v>
      </c>
      <c r="AO47" s="21">
        <f t="shared" si="4"/>
        <v>1.3422818791946308E-2</v>
      </c>
      <c r="AP47" s="20">
        <v>92</v>
      </c>
      <c r="AQ47" s="20">
        <v>26</v>
      </c>
      <c r="AR47" s="20" t="s">
        <v>197</v>
      </c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</row>
    <row r="48" spans="1:58" ht="15.75" customHeight="1">
      <c r="A48" s="19">
        <v>45</v>
      </c>
      <c r="B48" s="16" t="s">
        <v>201</v>
      </c>
      <c r="C48" s="16" t="s">
        <v>43</v>
      </c>
      <c r="D48" s="16" t="s">
        <v>201</v>
      </c>
      <c r="E48" s="33" t="s">
        <v>202</v>
      </c>
      <c r="F48" s="20">
        <v>36896</v>
      </c>
      <c r="G48" s="20">
        <v>2557</v>
      </c>
      <c r="H48" s="20">
        <v>286</v>
      </c>
      <c r="I48" s="20">
        <v>342</v>
      </c>
      <c r="J48" s="20">
        <v>117</v>
      </c>
      <c r="K48" s="21">
        <v>8.1361895290455843E-4</v>
      </c>
      <c r="L48" s="21">
        <v>0.03</v>
      </c>
      <c r="M48" s="21">
        <v>1.034711059672101E-3</v>
      </c>
      <c r="N48" s="20" t="s">
        <v>202</v>
      </c>
      <c r="O48" s="20">
        <v>3385</v>
      </c>
      <c r="P48" s="20">
        <v>1369</v>
      </c>
      <c r="Q48" s="20">
        <v>18</v>
      </c>
      <c r="R48" s="20">
        <v>58</v>
      </c>
      <c r="S48" s="21">
        <v>7.1425619093065567E-3</v>
      </c>
      <c r="T48" s="21">
        <v>4.5029194645628294E-3</v>
      </c>
      <c r="U48" s="21">
        <v>0.05</v>
      </c>
      <c r="V48" s="20" t="s">
        <v>138</v>
      </c>
      <c r="W48" s="20"/>
      <c r="X48" s="20" t="s">
        <v>203</v>
      </c>
      <c r="Y48" s="20">
        <v>2309</v>
      </c>
      <c r="Z48" s="20">
        <v>88</v>
      </c>
      <c r="AA48" s="20">
        <v>106</v>
      </c>
      <c r="AB48" s="20">
        <v>5</v>
      </c>
      <c r="AC48" s="21">
        <v>5.9423194582787855E-4</v>
      </c>
      <c r="AD48" s="21">
        <v>0.5</v>
      </c>
      <c r="AE48" s="21">
        <v>0.03</v>
      </c>
      <c r="AF48" s="21">
        <v>5.2318247404411035E-4</v>
      </c>
      <c r="AG48" s="20">
        <v>56</v>
      </c>
      <c r="AH48" s="20" t="s">
        <v>201</v>
      </c>
      <c r="AI48" s="20">
        <v>473</v>
      </c>
      <c r="AJ48" s="20">
        <v>0</v>
      </c>
      <c r="AK48" s="20">
        <v>0</v>
      </c>
      <c r="AL48" s="20">
        <v>0</v>
      </c>
      <c r="AM48" s="20">
        <v>0</v>
      </c>
      <c r="AN48" s="21">
        <v>0</v>
      </c>
      <c r="AO48" s="21">
        <f t="shared" si="4"/>
        <v>0</v>
      </c>
      <c r="AP48" s="20">
        <v>27</v>
      </c>
      <c r="AQ48" s="20">
        <v>10</v>
      </c>
      <c r="AR48" s="20" t="s">
        <v>201</v>
      </c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</row>
    <row r="49" spans="1:58" ht="15.75" customHeight="1">
      <c r="A49" s="19">
        <v>46</v>
      </c>
      <c r="B49" s="16" t="s">
        <v>204</v>
      </c>
      <c r="C49" s="16" t="s">
        <v>43</v>
      </c>
      <c r="D49" s="16" t="s">
        <v>204</v>
      </c>
      <c r="E49" s="20" t="s">
        <v>205</v>
      </c>
      <c r="F49" s="20">
        <v>16586</v>
      </c>
      <c r="G49" s="20">
        <v>5868</v>
      </c>
      <c r="H49" s="20">
        <v>657</v>
      </c>
      <c r="I49" s="20">
        <v>552</v>
      </c>
      <c r="J49" s="20">
        <v>29</v>
      </c>
      <c r="K49" s="21">
        <v>3.8024862109694757E-3</v>
      </c>
      <c r="L49" s="21" t="s">
        <v>138</v>
      </c>
      <c r="M49" s="21">
        <v>4.1331371858363867E-4</v>
      </c>
      <c r="N49" s="20" t="s">
        <v>206</v>
      </c>
      <c r="O49" s="20">
        <v>1804</v>
      </c>
      <c r="P49" s="20">
        <v>825</v>
      </c>
      <c r="Q49" s="20">
        <v>16</v>
      </c>
      <c r="R49" s="20">
        <v>16</v>
      </c>
      <c r="S49" s="21">
        <v>3.7469694052418873E-2</v>
      </c>
      <c r="T49" s="21">
        <v>1.2218378495353981E-3</v>
      </c>
      <c r="U49" s="21" t="s">
        <v>138</v>
      </c>
      <c r="V49" s="20" t="s">
        <v>138</v>
      </c>
      <c r="W49" s="20"/>
      <c r="X49" s="20" t="s">
        <v>207</v>
      </c>
      <c r="Y49" s="20">
        <v>50</v>
      </c>
      <c r="Z49" s="20">
        <v>0</v>
      </c>
      <c r="AA49" s="20">
        <v>0</v>
      </c>
      <c r="AB49" s="20">
        <v>0</v>
      </c>
      <c r="AC49" s="21">
        <v>0</v>
      </c>
      <c r="AD49" s="21">
        <v>0</v>
      </c>
      <c r="AE49" s="21" t="s">
        <v>138</v>
      </c>
      <c r="AF49" s="21">
        <v>0</v>
      </c>
      <c r="AG49" s="20">
        <v>18</v>
      </c>
      <c r="AH49" s="20" t="s">
        <v>204</v>
      </c>
      <c r="AI49" s="20">
        <v>1100</v>
      </c>
      <c r="AJ49" s="20">
        <v>22</v>
      </c>
      <c r="AK49" s="20">
        <v>1</v>
      </c>
      <c r="AL49" s="20">
        <v>0</v>
      </c>
      <c r="AM49" s="20">
        <v>1</v>
      </c>
      <c r="AN49" s="21">
        <v>0</v>
      </c>
      <c r="AO49" s="21">
        <f t="shared" si="4"/>
        <v>2.0909090909090908E-2</v>
      </c>
      <c r="AP49" s="20">
        <v>5</v>
      </c>
      <c r="AQ49" s="20">
        <v>1</v>
      </c>
      <c r="AR49" s="20" t="s">
        <v>204</v>
      </c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</row>
    <row r="50" spans="1:58" ht="15.75" customHeight="1">
      <c r="A50" s="19">
        <v>47</v>
      </c>
      <c r="B50" s="16" t="s">
        <v>208</v>
      </c>
      <c r="C50" s="16" t="s">
        <v>43</v>
      </c>
      <c r="D50" s="16" t="s">
        <v>208</v>
      </c>
      <c r="E50" s="20" t="s">
        <v>209</v>
      </c>
      <c r="F50" s="20">
        <v>37660</v>
      </c>
      <c r="G50" s="20">
        <v>1088</v>
      </c>
      <c r="H50" s="20">
        <v>94</v>
      </c>
      <c r="I50" s="20">
        <v>161</v>
      </c>
      <c r="J50" s="20">
        <v>21</v>
      </c>
      <c r="K50" s="21">
        <v>1.8486784569381968E-3</v>
      </c>
      <c r="L50" s="21">
        <v>0.02</v>
      </c>
      <c r="M50" s="21">
        <v>4.2198095212719709E-4</v>
      </c>
      <c r="N50" s="20" t="s">
        <v>209</v>
      </c>
      <c r="O50" s="20">
        <v>1750</v>
      </c>
      <c r="P50" s="20">
        <v>1635</v>
      </c>
      <c r="Q50" s="20">
        <v>31</v>
      </c>
      <c r="R50" s="20">
        <v>59</v>
      </c>
      <c r="S50" s="21">
        <v>1.647138195074466E-2</v>
      </c>
      <c r="T50" s="21">
        <v>1.0563168859716683E-2</v>
      </c>
      <c r="U50" s="21">
        <v>0.11</v>
      </c>
      <c r="V50" s="20"/>
      <c r="W50" s="20"/>
      <c r="X50" s="20" t="s">
        <v>210</v>
      </c>
      <c r="Y50" s="20">
        <v>7724</v>
      </c>
      <c r="Z50" s="20">
        <v>72</v>
      </c>
      <c r="AA50" s="20">
        <v>70</v>
      </c>
      <c r="AB50" s="20">
        <v>11</v>
      </c>
      <c r="AC50" s="21">
        <v>1.4740952623309381E-4</v>
      </c>
      <c r="AD50" s="21">
        <v>0.81132075471698117</v>
      </c>
      <c r="AE50" s="21">
        <v>0.02</v>
      </c>
      <c r="AF50" s="21">
        <v>1.1376169959293108E-4</v>
      </c>
      <c r="AG50" s="20">
        <v>810</v>
      </c>
      <c r="AH50" s="27" t="s">
        <v>208</v>
      </c>
      <c r="AI50" s="20">
        <v>105</v>
      </c>
      <c r="AJ50" s="20">
        <v>0</v>
      </c>
      <c r="AK50" s="20">
        <v>0</v>
      </c>
      <c r="AL50" s="20">
        <v>0</v>
      </c>
      <c r="AM50" s="20">
        <v>0</v>
      </c>
      <c r="AN50" s="21">
        <v>0</v>
      </c>
      <c r="AO50" s="21">
        <f t="shared" si="4"/>
        <v>0</v>
      </c>
      <c r="AP50" s="20">
        <v>68</v>
      </c>
      <c r="AQ50" s="20">
        <v>16</v>
      </c>
      <c r="AR50" s="20" t="s">
        <v>208</v>
      </c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</row>
    <row r="51" spans="1:58" ht="15.75" customHeight="1">
      <c r="A51" s="19">
        <v>48</v>
      </c>
      <c r="B51" s="16" t="s">
        <v>211</v>
      </c>
      <c r="C51" s="16" t="s">
        <v>43</v>
      </c>
      <c r="D51" s="16" t="s">
        <v>211</v>
      </c>
      <c r="E51" s="20" t="s">
        <v>212</v>
      </c>
      <c r="F51" s="20">
        <v>8408</v>
      </c>
      <c r="G51" s="20">
        <v>441</v>
      </c>
      <c r="H51" s="20">
        <v>86</v>
      </c>
      <c r="I51" s="20">
        <v>479</v>
      </c>
      <c r="J51" s="20">
        <v>27</v>
      </c>
      <c r="K51" s="21">
        <v>4.7295887454127487E-3</v>
      </c>
      <c r="L51" s="21">
        <v>0.05</v>
      </c>
      <c r="M51" s="21">
        <v>1.3880314796320024E-3</v>
      </c>
      <c r="N51" s="20" t="s">
        <v>213</v>
      </c>
      <c r="O51" s="20">
        <v>1253</v>
      </c>
      <c r="P51" s="20">
        <v>1227</v>
      </c>
      <c r="Q51" s="20">
        <v>7</v>
      </c>
      <c r="R51" s="20">
        <v>78</v>
      </c>
      <c r="S51" s="21">
        <v>1.1814440417233223E-2</v>
      </c>
      <c r="T51" s="21">
        <v>4.8798775636398097E-3</v>
      </c>
      <c r="U51" s="21" t="s">
        <v>138</v>
      </c>
      <c r="V51" s="20" t="s">
        <v>138</v>
      </c>
      <c r="W51" s="20"/>
      <c r="X51" s="20" t="s">
        <v>214</v>
      </c>
      <c r="Y51" s="20">
        <v>1515</v>
      </c>
      <c r="Z51" s="20">
        <v>30</v>
      </c>
      <c r="AA51" s="20">
        <v>24</v>
      </c>
      <c r="AB51" s="20">
        <v>8</v>
      </c>
      <c r="AC51" s="21">
        <v>7.7549461065230276E-4</v>
      </c>
      <c r="AD51" s="21">
        <v>0.5714285714285714</v>
      </c>
      <c r="AE51" s="21" t="s">
        <v>138</v>
      </c>
      <c r="AF51" s="21">
        <v>1.0958076020086887E-4</v>
      </c>
      <c r="AG51" s="20">
        <v>9</v>
      </c>
      <c r="AH51" s="34" t="s">
        <v>215</v>
      </c>
      <c r="AI51" s="20">
        <v>34</v>
      </c>
      <c r="AJ51" s="20">
        <v>0</v>
      </c>
      <c r="AK51" s="20">
        <v>0</v>
      </c>
      <c r="AL51" s="20">
        <v>0</v>
      </c>
      <c r="AM51" s="20">
        <v>1</v>
      </c>
      <c r="AN51" s="21">
        <v>0</v>
      </c>
      <c r="AO51" s="21">
        <f t="shared" si="4"/>
        <v>0</v>
      </c>
      <c r="AP51" s="20">
        <v>3</v>
      </c>
      <c r="AQ51" s="20">
        <v>2</v>
      </c>
      <c r="AR51" s="20" t="s">
        <v>211</v>
      </c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</row>
    <row r="52" spans="1:58" ht="15.75" customHeight="1">
      <c r="A52" s="19">
        <v>49</v>
      </c>
      <c r="B52" s="16" t="s">
        <v>216</v>
      </c>
      <c r="C52" s="16" t="s">
        <v>43</v>
      </c>
      <c r="D52" s="16" t="s">
        <v>216</v>
      </c>
      <c r="E52" s="20" t="s">
        <v>217</v>
      </c>
      <c r="F52" s="20">
        <v>30477</v>
      </c>
      <c r="G52" s="20">
        <v>1741</v>
      </c>
      <c r="H52" s="20">
        <v>107</v>
      </c>
      <c r="I52" s="20">
        <v>566</v>
      </c>
      <c r="J52" s="20">
        <v>103</v>
      </c>
      <c r="K52" s="21">
        <v>8.072354575559982E-4</v>
      </c>
      <c r="L52" s="21">
        <v>0.02</v>
      </c>
      <c r="M52" s="21">
        <v>9.0375274052465013E-4</v>
      </c>
      <c r="N52" s="25"/>
      <c r="O52" s="25"/>
      <c r="P52" s="25"/>
      <c r="Q52" s="25"/>
      <c r="R52" s="25"/>
      <c r="S52" s="26"/>
      <c r="T52" s="26"/>
      <c r="U52" s="26"/>
      <c r="V52" s="20"/>
      <c r="W52" s="20"/>
      <c r="X52" s="20" t="s">
        <v>218</v>
      </c>
      <c r="Y52" s="20">
        <v>2346</v>
      </c>
      <c r="Z52" s="20">
        <v>337</v>
      </c>
      <c r="AA52" s="20">
        <v>239</v>
      </c>
      <c r="AB52" s="20">
        <v>30</v>
      </c>
      <c r="AC52" s="21">
        <v>3.4299486563713229E-4</v>
      </c>
      <c r="AD52" s="21">
        <v>0.3108108108108108</v>
      </c>
      <c r="AE52" s="21">
        <v>0.17</v>
      </c>
      <c r="AF52" s="21">
        <v>1.256405105649061E-3</v>
      </c>
      <c r="AG52" s="20">
        <v>18</v>
      </c>
      <c r="AH52" s="20" t="s">
        <v>219</v>
      </c>
      <c r="AI52" s="20">
        <v>704</v>
      </c>
      <c r="AJ52" s="20">
        <v>0</v>
      </c>
      <c r="AK52" s="20">
        <v>0</v>
      </c>
      <c r="AL52" s="20">
        <v>0</v>
      </c>
      <c r="AM52" s="20">
        <v>0</v>
      </c>
      <c r="AN52" s="21">
        <v>0</v>
      </c>
      <c r="AO52" s="21">
        <f t="shared" si="4"/>
        <v>0</v>
      </c>
      <c r="AP52" s="20">
        <v>12</v>
      </c>
      <c r="AQ52" s="20">
        <v>2</v>
      </c>
      <c r="AR52" s="20" t="s">
        <v>220</v>
      </c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</row>
    <row r="53" spans="1:58" ht="15.75" customHeight="1">
      <c r="A53" s="19">
        <v>50</v>
      </c>
      <c r="B53" s="16" t="s">
        <v>221</v>
      </c>
      <c r="C53" s="16" t="s">
        <v>43</v>
      </c>
      <c r="D53" s="16" t="s">
        <v>221</v>
      </c>
      <c r="E53" s="20" t="s">
        <v>222</v>
      </c>
      <c r="F53" s="20">
        <v>14147</v>
      </c>
      <c r="G53" s="20">
        <v>349</v>
      </c>
      <c r="H53" s="20">
        <v>32</v>
      </c>
      <c r="I53" s="20">
        <v>139</v>
      </c>
      <c r="J53" s="20">
        <v>17</v>
      </c>
      <c r="K53" s="21">
        <v>2.269229368880972E-3</v>
      </c>
      <c r="L53" s="21">
        <v>0.02</v>
      </c>
      <c r="M53" s="21">
        <v>4.193141225106144E-4</v>
      </c>
      <c r="N53" s="20" t="s">
        <v>223</v>
      </c>
      <c r="O53" s="20">
        <v>985</v>
      </c>
      <c r="P53" s="20">
        <v>43</v>
      </c>
      <c r="Q53" s="20">
        <v>1</v>
      </c>
      <c r="R53" s="20">
        <v>1</v>
      </c>
      <c r="S53" s="21">
        <v>4.536082474226804E-2</v>
      </c>
      <c r="T53" s="21">
        <v>4.9305244285073959E-4</v>
      </c>
      <c r="U53" s="21">
        <v>0.02</v>
      </c>
      <c r="V53" s="20"/>
      <c r="W53" s="20"/>
      <c r="X53" s="20" t="s">
        <v>223</v>
      </c>
      <c r="Y53" s="20">
        <v>1122</v>
      </c>
      <c r="Z53" s="20">
        <v>19</v>
      </c>
      <c r="AA53" s="20">
        <v>35</v>
      </c>
      <c r="AB53" s="20">
        <v>8</v>
      </c>
      <c r="AC53" s="21">
        <v>2.0385613488195964E-3</v>
      </c>
      <c r="AD53" s="21">
        <v>0.8</v>
      </c>
      <c r="AE53" s="21">
        <v>0.08</v>
      </c>
      <c r="AF53" s="21">
        <v>4.2100723508230788E-4</v>
      </c>
      <c r="AG53" s="20">
        <v>13</v>
      </c>
      <c r="AH53" s="27" t="s">
        <v>221</v>
      </c>
      <c r="AI53" s="20">
        <v>47</v>
      </c>
      <c r="AJ53" s="20">
        <v>0</v>
      </c>
      <c r="AK53" s="20">
        <v>0</v>
      </c>
      <c r="AL53" s="20">
        <v>0</v>
      </c>
      <c r="AM53" s="20">
        <v>0</v>
      </c>
      <c r="AN53" s="21">
        <v>0</v>
      </c>
      <c r="AO53" s="21">
        <f t="shared" si="4"/>
        <v>0</v>
      </c>
      <c r="AP53" s="20">
        <v>8</v>
      </c>
      <c r="AQ53" s="20">
        <v>5</v>
      </c>
      <c r="AR53" s="20" t="s">
        <v>221</v>
      </c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</row>
    <row r="54" spans="1:58" ht="15.75" customHeight="1">
      <c r="A54" s="19">
        <v>51</v>
      </c>
      <c r="B54" s="16" t="s">
        <v>224</v>
      </c>
      <c r="C54" s="16" t="s">
        <v>43</v>
      </c>
      <c r="D54" s="16" t="s">
        <v>224</v>
      </c>
      <c r="E54" s="20" t="s">
        <v>225</v>
      </c>
      <c r="F54" s="20">
        <v>19196</v>
      </c>
      <c r="G54" s="20">
        <v>3251</v>
      </c>
      <c r="H54" s="20">
        <v>106</v>
      </c>
      <c r="I54" s="20">
        <v>156</v>
      </c>
      <c r="J54" s="20">
        <v>49</v>
      </c>
      <c r="K54" s="21">
        <v>4.0385095187596377E-3</v>
      </c>
      <c r="L54" s="21">
        <v>0.04</v>
      </c>
      <c r="M54" s="21">
        <v>2.150945287165459E-3</v>
      </c>
      <c r="N54" s="27" t="s">
        <v>225</v>
      </c>
      <c r="O54" s="20">
        <v>370</v>
      </c>
      <c r="P54" s="20">
        <v>70</v>
      </c>
      <c r="Q54" s="20">
        <v>4</v>
      </c>
      <c r="R54" s="20">
        <v>2</v>
      </c>
      <c r="S54" s="21">
        <v>0.10528311425682507</v>
      </c>
      <c r="T54" s="21">
        <v>2.2887633534092408E-3</v>
      </c>
      <c r="U54" s="21">
        <v>7.0000000000000007E-2</v>
      </c>
      <c r="V54" s="20" t="s">
        <v>138</v>
      </c>
      <c r="W54" s="20"/>
      <c r="X54" s="20" t="s">
        <v>225</v>
      </c>
      <c r="Y54" s="20">
        <v>5956</v>
      </c>
      <c r="Z54" s="20">
        <v>60</v>
      </c>
      <c r="AA54" s="20">
        <v>102</v>
      </c>
      <c r="AB54" s="20">
        <v>9</v>
      </c>
      <c r="AC54" s="21">
        <v>3.158297263174039E-4</v>
      </c>
      <c r="AD54" s="21">
        <v>0.62962962962962965</v>
      </c>
      <c r="AE54" s="21">
        <v>0.02</v>
      </c>
      <c r="AF54" s="21">
        <v>2.0254297666007421E-4</v>
      </c>
      <c r="AG54" s="20">
        <v>82</v>
      </c>
      <c r="AH54" s="20" t="s">
        <v>226</v>
      </c>
      <c r="AI54" s="20">
        <v>385</v>
      </c>
      <c r="AJ54" s="20">
        <v>2</v>
      </c>
      <c r="AK54" s="20">
        <v>0</v>
      </c>
      <c r="AL54" s="20">
        <v>2</v>
      </c>
      <c r="AM54" s="20">
        <v>3</v>
      </c>
      <c r="AN54" s="21">
        <v>3.5515830791421343E-3</v>
      </c>
      <c r="AO54" s="21">
        <f t="shared" si="4"/>
        <v>1.038961038961039E-2</v>
      </c>
      <c r="AP54" s="20">
        <v>57</v>
      </c>
      <c r="AQ54" s="20">
        <v>6</v>
      </c>
      <c r="AR54" s="20" t="s">
        <v>224</v>
      </c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</row>
    <row r="55" spans="1:58" ht="15.75" customHeight="1">
      <c r="A55" s="19">
        <v>52</v>
      </c>
      <c r="B55" s="16" t="s">
        <v>227</v>
      </c>
      <c r="C55" s="16" t="s">
        <v>43</v>
      </c>
      <c r="D55" s="16" t="s">
        <v>227</v>
      </c>
      <c r="E55" s="35" t="s">
        <v>228</v>
      </c>
      <c r="F55" s="20">
        <v>3720</v>
      </c>
      <c r="G55" s="20">
        <v>1636</v>
      </c>
      <c r="H55" s="20">
        <v>83</v>
      </c>
      <c r="I55" s="20">
        <v>326</v>
      </c>
      <c r="J55" s="20">
        <v>64</v>
      </c>
      <c r="K55" s="21">
        <v>9.6262657660156487E-3</v>
      </c>
      <c r="L55" s="21">
        <v>0.17</v>
      </c>
      <c r="M55" s="21">
        <v>6.6965327067934934E-3</v>
      </c>
      <c r="N55" s="20" t="s">
        <v>228</v>
      </c>
      <c r="O55" s="20">
        <v>992</v>
      </c>
      <c r="P55" s="20">
        <v>1801</v>
      </c>
      <c r="Q55" s="20">
        <v>15</v>
      </c>
      <c r="R55" s="20">
        <v>60</v>
      </c>
      <c r="S55" s="21">
        <v>3.1206013630489218E-2</v>
      </c>
      <c r="T55" s="21">
        <v>2.0351748019884271E-2</v>
      </c>
      <c r="U55" s="21">
        <v>0.12</v>
      </c>
      <c r="V55" s="35"/>
      <c r="W55" s="35"/>
      <c r="X55" s="25"/>
      <c r="Y55" s="25"/>
      <c r="Z55" s="25"/>
      <c r="AA55" s="25"/>
      <c r="AB55" s="25"/>
      <c r="AC55" s="26"/>
      <c r="AD55" s="26"/>
      <c r="AE55" s="26"/>
      <c r="AF55" s="26"/>
      <c r="AG55" s="25"/>
      <c r="AH55" s="20" t="s">
        <v>227</v>
      </c>
      <c r="AI55" s="20">
        <v>216</v>
      </c>
      <c r="AJ55" s="20">
        <v>7</v>
      </c>
      <c r="AK55" s="20">
        <v>1</v>
      </c>
      <c r="AL55" s="20">
        <v>0</v>
      </c>
      <c r="AM55" s="20">
        <v>13</v>
      </c>
      <c r="AN55" s="21">
        <v>2.9728725380899295E-3</v>
      </c>
      <c r="AO55" s="21">
        <f t="shared" si="4"/>
        <v>3.7037037037037035E-2</v>
      </c>
      <c r="AP55" s="35"/>
      <c r="AQ55" s="35"/>
      <c r="AR55" s="20" t="s">
        <v>227</v>
      </c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</row>
    <row r="56" spans="1:58" ht="15.75" customHeight="1">
      <c r="A56" s="19">
        <v>53</v>
      </c>
      <c r="B56" s="16" t="s">
        <v>229</v>
      </c>
      <c r="C56" s="16" t="s">
        <v>43</v>
      </c>
      <c r="D56" s="16" t="s">
        <v>229</v>
      </c>
      <c r="E56" s="20" t="s">
        <v>230</v>
      </c>
      <c r="F56" s="20">
        <v>1242</v>
      </c>
      <c r="G56" s="20">
        <v>358</v>
      </c>
      <c r="H56" s="20">
        <v>14</v>
      </c>
      <c r="I56" s="20">
        <v>106</v>
      </c>
      <c r="J56" s="20">
        <v>11</v>
      </c>
      <c r="K56" s="21">
        <v>3.650348799195046E-2</v>
      </c>
      <c r="L56" s="21" t="s">
        <v>138</v>
      </c>
      <c r="M56" s="21">
        <v>1.1903311301722976E-3</v>
      </c>
      <c r="N56" s="25"/>
      <c r="O56" s="25"/>
      <c r="P56" s="25"/>
      <c r="Q56" s="25"/>
      <c r="R56" s="25"/>
      <c r="S56" s="26"/>
      <c r="T56" s="26"/>
      <c r="U56" s="26"/>
      <c r="V56" s="20"/>
      <c r="W56" s="20"/>
      <c r="X56" s="20" t="s">
        <v>231</v>
      </c>
      <c r="Y56" s="20">
        <v>2454</v>
      </c>
      <c r="Z56" s="20">
        <v>16</v>
      </c>
      <c r="AA56" s="20">
        <v>39</v>
      </c>
      <c r="AB56" s="20">
        <v>18</v>
      </c>
      <c r="AC56" s="21">
        <v>6.9455431467821838E-4</v>
      </c>
      <c r="AD56" s="21">
        <v>0.75</v>
      </c>
      <c r="AE56" s="21" t="s">
        <v>138</v>
      </c>
      <c r="AF56" s="21">
        <v>2.2648510261246251E-5</v>
      </c>
      <c r="AG56" s="20">
        <v>9</v>
      </c>
      <c r="AH56" s="27" t="s">
        <v>229</v>
      </c>
      <c r="AI56" s="20">
        <v>95</v>
      </c>
      <c r="AJ56" s="20">
        <v>0</v>
      </c>
      <c r="AK56" s="20">
        <v>0</v>
      </c>
      <c r="AL56" s="20">
        <v>0</v>
      </c>
      <c r="AM56" s="20">
        <v>0</v>
      </c>
      <c r="AN56" s="21">
        <v>0</v>
      </c>
      <c r="AO56" s="21">
        <f t="shared" si="4"/>
        <v>0</v>
      </c>
      <c r="AP56" s="20">
        <v>6</v>
      </c>
      <c r="AQ56" s="20"/>
      <c r="AR56" s="20" t="s">
        <v>229</v>
      </c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</row>
    <row r="57" spans="1:58" ht="15.75" customHeight="1">
      <c r="A57" s="19">
        <v>54</v>
      </c>
      <c r="B57" s="16" t="s">
        <v>232</v>
      </c>
      <c r="C57" s="16" t="s">
        <v>43</v>
      </c>
      <c r="D57" s="16" t="s">
        <v>232</v>
      </c>
      <c r="E57" s="20" t="s">
        <v>233</v>
      </c>
      <c r="F57" s="20">
        <v>643</v>
      </c>
      <c r="G57" s="20">
        <v>35</v>
      </c>
      <c r="H57" s="20">
        <v>1</v>
      </c>
      <c r="I57" s="20">
        <v>1</v>
      </c>
      <c r="J57" s="20">
        <v>13</v>
      </c>
      <c r="K57" s="21">
        <v>9.9285520150066853E-3</v>
      </c>
      <c r="L57" s="21" t="s">
        <v>138</v>
      </c>
      <c r="M57" s="21">
        <v>4.3167617456550808E-4</v>
      </c>
      <c r="N57" s="25"/>
      <c r="O57" s="25"/>
      <c r="P57" s="25"/>
      <c r="Q57" s="25"/>
      <c r="R57" s="25"/>
      <c r="S57" s="26"/>
      <c r="T57" s="26"/>
      <c r="U57" s="26"/>
      <c r="V57" s="25"/>
      <c r="W57" s="25"/>
      <c r="X57" s="25"/>
      <c r="Y57" s="25"/>
      <c r="Z57" s="25"/>
      <c r="AA57" s="25"/>
      <c r="AB57" s="25"/>
      <c r="AC57" s="26"/>
      <c r="AD57" s="26"/>
      <c r="AE57" s="26"/>
      <c r="AF57" s="26"/>
      <c r="AG57" s="25"/>
      <c r="AH57" s="25"/>
      <c r="AI57" s="25"/>
      <c r="AJ57" s="25"/>
      <c r="AK57" s="25"/>
      <c r="AL57" s="25"/>
      <c r="AM57" s="25"/>
      <c r="AN57" s="26"/>
      <c r="AO57" s="26"/>
      <c r="AP57" s="25"/>
      <c r="AQ57" s="25"/>
      <c r="AR57" s="20" t="s">
        <v>234</v>
      </c>
      <c r="AS57" s="29"/>
      <c r="AT57" s="29"/>
      <c r="AU57" s="29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</row>
    <row r="58" spans="1:58" ht="15.75" customHeight="1">
      <c r="A58" s="19">
        <v>55</v>
      </c>
      <c r="B58" s="16" t="s">
        <v>235</v>
      </c>
      <c r="C58" s="16" t="s">
        <v>43</v>
      </c>
      <c r="D58" s="16" t="s">
        <v>235</v>
      </c>
      <c r="E58" s="20" t="s">
        <v>236</v>
      </c>
      <c r="F58" s="20">
        <v>29968</v>
      </c>
      <c r="G58" s="20">
        <v>263</v>
      </c>
      <c r="H58" s="20">
        <v>13</v>
      </c>
      <c r="I58" s="20">
        <v>40</v>
      </c>
      <c r="J58" s="20">
        <v>16</v>
      </c>
      <c r="K58" s="21">
        <v>7.5627332711786927E-4</v>
      </c>
      <c r="L58" s="21">
        <v>0.01</v>
      </c>
      <c r="M58" s="21">
        <v>1.3152579602049901E-4</v>
      </c>
      <c r="N58" s="20" t="s">
        <v>237</v>
      </c>
      <c r="O58" s="20">
        <v>1238</v>
      </c>
      <c r="P58" s="20">
        <v>372</v>
      </c>
      <c r="Q58" s="20">
        <v>7</v>
      </c>
      <c r="R58" s="20">
        <v>12</v>
      </c>
      <c r="S58" s="21">
        <v>2.5861326525419434E-2</v>
      </c>
      <c r="T58" s="21">
        <v>3.3732165033155785E-3</v>
      </c>
      <c r="U58" s="21">
        <v>0.03</v>
      </c>
      <c r="V58" s="29"/>
      <c r="W58" s="29"/>
      <c r="X58" s="20" t="s">
        <v>238</v>
      </c>
      <c r="Y58" s="20">
        <v>1690</v>
      </c>
      <c r="Z58" s="20">
        <v>8</v>
      </c>
      <c r="AA58" s="20">
        <v>19</v>
      </c>
      <c r="AB58" s="20">
        <v>3</v>
      </c>
      <c r="AC58" s="21">
        <v>1.2239902080783353E-3</v>
      </c>
      <c r="AD58" s="21">
        <v>1</v>
      </c>
      <c r="AE58" s="21" t="s">
        <v>138</v>
      </c>
      <c r="AF58" s="21">
        <v>1.3304241392155818E-5</v>
      </c>
      <c r="AG58" s="20">
        <v>40</v>
      </c>
      <c r="AH58" s="20" t="s">
        <v>235</v>
      </c>
      <c r="AI58" s="20">
        <v>96</v>
      </c>
      <c r="AJ58" s="20">
        <v>0</v>
      </c>
      <c r="AK58" s="20">
        <v>0</v>
      </c>
      <c r="AL58" s="20">
        <v>0</v>
      </c>
      <c r="AM58" s="20">
        <v>1</v>
      </c>
      <c r="AN58" s="21">
        <v>0</v>
      </c>
      <c r="AO58" s="21">
        <f t="shared" ref="AO58:AO62" si="5">SUM(AJ58+AK58+AL58)/AI58</f>
        <v>0</v>
      </c>
      <c r="AP58" s="29">
        <v>23</v>
      </c>
      <c r="AQ58" s="29">
        <v>7</v>
      </c>
      <c r="AR58" s="20" t="s">
        <v>235</v>
      </c>
      <c r="AS58" s="29"/>
      <c r="AT58" s="20"/>
      <c r="AU58" s="29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</row>
    <row r="59" spans="1:58" ht="15.75" customHeight="1">
      <c r="A59" s="19">
        <v>56</v>
      </c>
      <c r="B59" s="16" t="s">
        <v>239</v>
      </c>
      <c r="C59" s="16" t="s">
        <v>43</v>
      </c>
      <c r="D59" s="16" t="s">
        <v>239</v>
      </c>
      <c r="E59" s="20" t="s">
        <v>240</v>
      </c>
      <c r="F59" s="20">
        <v>36498</v>
      </c>
      <c r="G59" s="20">
        <v>2409</v>
      </c>
      <c r="H59" s="20">
        <v>139</v>
      </c>
      <c r="I59" s="20">
        <v>1581</v>
      </c>
      <c r="J59" s="20">
        <v>82</v>
      </c>
      <c r="K59" s="21">
        <v>1.4456430370843939E-3</v>
      </c>
      <c r="L59" s="21">
        <v>0.04</v>
      </c>
      <c r="M59" s="21">
        <v>1.2885079243578294E-3</v>
      </c>
      <c r="N59" s="20" t="s">
        <v>240</v>
      </c>
      <c r="O59" s="20">
        <v>1648</v>
      </c>
      <c r="P59" s="20">
        <v>1886</v>
      </c>
      <c r="Q59" s="20">
        <v>89</v>
      </c>
      <c r="R59" s="20">
        <v>66</v>
      </c>
      <c r="S59" s="21">
        <v>1.8687261011998968E-2</v>
      </c>
      <c r="T59" s="21">
        <v>1.3406078552086215E-2</v>
      </c>
      <c r="U59" s="21">
        <v>0.11</v>
      </c>
      <c r="V59" s="29"/>
      <c r="W59" s="29"/>
      <c r="X59" s="20" t="s">
        <v>241</v>
      </c>
      <c r="Y59" s="20">
        <v>1985</v>
      </c>
      <c r="Z59" s="20">
        <v>160</v>
      </c>
      <c r="AA59" s="20">
        <v>609</v>
      </c>
      <c r="AB59" s="20">
        <v>119</v>
      </c>
      <c r="AC59" s="21">
        <v>2.9846863063800032E-3</v>
      </c>
      <c r="AD59" s="21">
        <v>0.25</v>
      </c>
      <c r="AE59" s="21">
        <v>1</v>
      </c>
      <c r="AF59" s="21">
        <v>4.9636630964797869E-3</v>
      </c>
      <c r="AG59" s="20">
        <v>189</v>
      </c>
      <c r="AH59" s="20" t="s">
        <v>239</v>
      </c>
      <c r="AI59" s="20">
        <v>250</v>
      </c>
      <c r="AJ59" s="20">
        <v>0</v>
      </c>
      <c r="AK59" s="20">
        <v>0</v>
      </c>
      <c r="AL59" s="20">
        <v>0</v>
      </c>
      <c r="AM59" s="20">
        <v>2</v>
      </c>
      <c r="AN59" s="21">
        <v>0</v>
      </c>
      <c r="AO59" s="21">
        <f t="shared" si="5"/>
        <v>0</v>
      </c>
      <c r="AP59" s="29">
        <v>116</v>
      </c>
      <c r="AQ59" s="29">
        <v>9</v>
      </c>
      <c r="AR59" s="20" t="s">
        <v>239</v>
      </c>
      <c r="AS59" s="29"/>
      <c r="AT59" s="20"/>
      <c r="AU59" s="29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</row>
    <row r="60" spans="1:58" ht="15.75" customHeight="1">
      <c r="A60" s="19">
        <v>57</v>
      </c>
      <c r="B60" s="16" t="s">
        <v>242</v>
      </c>
      <c r="C60" s="16" t="s">
        <v>43</v>
      </c>
      <c r="D60" s="16" t="s">
        <v>242</v>
      </c>
      <c r="E60" s="20" t="s">
        <v>243</v>
      </c>
      <c r="F60" s="20">
        <v>3688</v>
      </c>
      <c r="G60" s="20">
        <v>1627</v>
      </c>
      <c r="H60" s="20">
        <v>199</v>
      </c>
      <c r="I60" s="20">
        <v>218</v>
      </c>
      <c r="J60" s="20">
        <v>38</v>
      </c>
      <c r="K60" s="21">
        <v>1.9240229700396232E-2</v>
      </c>
      <c r="L60" s="21" t="s">
        <v>138</v>
      </c>
      <c r="M60" s="21">
        <v>2.7187281098385971E-3</v>
      </c>
      <c r="N60" s="20" t="s">
        <v>244</v>
      </c>
      <c r="O60" s="20">
        <v>210</v>
      </c>
      <c r="P60" s="20">
        <v>524</v>
      </c>
      <c r="Q60" s="20">
        <v>3</v>
      </c>
      <c r="R60" s="20">
        <v>36</v>
      </c>
      <c r="S60" s="21">
        <v>7.299771168620528E-2</v>
      </c>
      <c r="T60" s="21">
        <v>8.7279872668288901E-3</v>
      </c>
      <c r="U60" s="21" t="s">
        <v>138</v>
      </c>
      <c r="V60" s="29"/>
      <c r="W60" s="29"/>
      <c r="X60" s="20" t="s">
        <v>245</v>
      </c>
      <c r="Y60" s="20">
        <v>27</v>
      </c>
      <c r="Z60" s="20">
        <v>21</v>
      </c>
      <c r="AA60" s="20">
        <v>41</v>
      </c>
      <c r="AB60" s="20">
        <v>14</v>
      </c>
      <c r="AC60" s="21">
        <v>9.6923076923076931E-2</v>
      </c>
      <c r="AD60" s="21">
        <v>0</v>
      </c>
      <c r="AE60" s="21" t="s">
        <v>138</v>
      </c>
      <c r="AF60" s="21">
        <v>6.3210702341137126E-3</v>
      </c>
      <c r="AG60" s="20">
        <v>2</v>
      </c>
      <c r="AH60" s="27" t="s">
        <v>246</v>
      </c>
      <c r="AI60" s="20">
        <v>11</v>
      </c>
      <c r="AJ60" s="20">
        <v>2</v>
      </c>
      <c r="AK60" s="20">
        <v>2</v>
      </c>
      <c r="AL60" s="20">
        <v>1</v>
      </c>
      <c r="AM60" s="20">
        <v>2</v>
      </c>
      <c r="AN60" s="21">
        <v>0</v>
      </c>
      <c r="AO60" s="21">
        <f t="shared" si="5"/>
        <v>0.45454545454545453</v>
      </c>
      <c r="AP60" s="29">
        <v>2</v>
      </c>
      <c r="AQ60" s="29"/>
      <c r="AR60" s="20" t="s">
        <v>246</v>
      </c>
      <c r="AS60" s="29"/>
      <c r="AT60" s="29"/>
      <c r="AU60" s="29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</row>
    <row r="61" spans="1:58" ht="15.75" customHeight="1">
      <c r="A61" s="19">
        <v>58</v>
      </c>
      <c r="B61" s="16" t="s">
        <v>247</v>
      </c>
      <c r="C61" s="16" t="s">
        <v>43</v>
      </c>
      <c r="D61" s="16" t="s">
        <v>247</v>
      </c>
      <c r="E61" s="20" t="s">
        <v>248</v>
      </c>
      <c r="F61" s="20">
        <v>4613</v>
      </c>
      <c r="G61" s="20">
        <v>395</v>
      </c>
      <c r="H61" s="20">
        <v>36</v>
      </c>
      <c r="I61" s="20">
        <v>40</v>
      </c>
      <c r="J61" s="20">
        <v>89</v>
      </c>
      <c r="K61" s="21">
        <v>1.181053183527985E-3</v>
      </c>
      <c r="L61" s="21">
        <v>0.03</v>
      </c>
      <c r="M61" s="21">
        <v>1.1425405797172892E-3</v>
      </c>
      <c r="N61" s="20" t="s">
        <v>249</v>
      </c>
      <c r="O61" s="20">
        <v>724</v>
      </c>
      <c r="P61" s="20">
        <v>653</v>
      </c>
      <c r="Q61" s="20">
        <v>14</v>
      </c>
      <c r="R61" s="20">
        <v>76</v>
      </c>
      <c r="S61" s="21">
        <v>1.2462576672083942E-2</v>
      </c>
      <c r="T61" s="21">
        <v>1.0295172033460644E-2</v>
      </c>
      <c r="U61" s="21">
        <v>0.1</v>
      </c>
      <c r="V61" s="29"/>
      <c r="W61" s="29"/>
      <c r="X61" s="20" t="s">
        <v>249</v>
      </c>
      <c r="Y61" s="20">
        <v>4352</v>
      </c>
      <c r="Z61" s="20">
        <v>74</v>
      </c>
      <c r="AA61" s="20">
        <v>65</v>
      </c>
      <c r="AB61" s="20">
        <v>25</v>
      </c>
      <c r="AC61" s="21">
        <v>2.8379692417852451E-4</v>
      </c>
      <c r="AD61" s="21">
        <v>0.5</v>
      </c>
      <c r="AE61" s="21">
        <v>7.0000000000000007E-2</v>
      </c>
      <c r="AF61" s="21">
        <v>2.2827143901316097E-4</v>
      </c>
      <c r="AG61" s="20">
        <v>100</v>
      </c>
      <c r="AH61" s="20" t="s">
        <v>247</v>
      </c>
      <c r="AI61" s="20">
        <v>193</v>
      </c>
      <c r="AJ61" s="20">
        <v>0</v>
      </c>
      <c r="AK61" s="20">
        <v>0</v>
      </c>
      <c r="AL61" s="20">
        <v>0</v>
      </c>
      <c r="AM61" s="20">
        <v>0</v>
      </c>
      <c r="AN61" s="21">
        <v>0</v>
      </c>
      <c r="AO61" s="21">
        <f t="shared" si="5"/>
        <v>0</v>
      </c>
      <c r="AP61" s="29">
        <v>49</v>
      </c>
      <c r="AQ61" s="29">
        <v>8</v>
      </c>
      <c r="AR61" s="20" t="s">
        <v>247</v>
      </c>
      <c r="AS61" s="29"/>
      <c r="AT61" s="20"/>
      <c r="AU61" s="29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</row>
    <row r="62" spans="1:58" ht="15.75" customHeight="1">
      <c r="A62" s="19">
        <v>49</v>
      </c>
      <c r="B62" s="16" t="s">
        <v>250</v>
      </c>
      <c r="C62" s="16" t="s">
        <v>43</v>
      </c>
      <c r="D62" s="16" t="s">
        <v>250</v>
      </c>
      <c r="E62" s="20" t="s">
        <v>251</v>
      </c>
      <c r="F62" s="20">
        <v>9659</v>
      </c>
      <c r="G62" s="20">
        <v>334</v>
      </c>
      <c r="H62" s="20">
        <v>4</v>
      </c>
      <c r="I62" s="20">
        <v>112</v>
      </c>
      <c r="J62" s="20">
        <v>17</v>
      </c>
      <c r="K62" s="21">
        <v>2.8217207662219615E-3</v>
      </c>
      <c r="L62" s="21">
        <v>0.02</v>
      </c>
      <c r="M62" s="21">
        <v>5.214049241931885E-4</v>
      </c>
      <c r="N62" s="20" t="s">
        <v>251</v>
      </c>
      <c r="O62" s="20">
        <v>1434</v>
      </c>
      <c r="P62" s="20">
        <v>141</v>
      </c>
      <c r="Q62" s="20">
        <v>0</v>
      </c>
      <c r="R62" s="20">
        <v>12</v>
      </c>
      <c r="S62" s="21">
        <v>8.2411209157148592E-3</v>
      </c>
      <c r="T62" s="21">
        <v>5.3746440754662121E-4</v>
      </c>
      <c r="U62" s="21" t="s">
        <v>138</v>
      </c>
      <c r="V62" s="36"/>
      <c r="W62" s="36"/>
      <c r="X62" s="20" t="s">
        <v>252</v>
      </c>
      <c r="Y62" s="20">
        <v>1803</v>
      </c>
      <c r="Z62" s="20">
        <v>15</v>
      </c>
      <c r="AA62" s="20">
        <v>7</v>
      </c>
      <c r="AB62" s="20">
        <v>0</v>
      </c>
      <c r="AC62" s="21">
        <v>2.5907461071283412E-4</v>
      </c>
      <c r="AD62" s="21">
        <v>0.75</v>
      </c>
      <c r="AE62" s="21">
        <v>0.01</v>
      </c>
      <c r="AF62" s="21">
        <v>4.2240425659701214E-5</v>
      </c>
      <c r="AG62" s="20">
        <v>34</v>
      </c>
      <c r="AH62" s="27" t="s">
        <v>250</v>
      </c>
      <c r="AI62" s="20">
        <v>39</v>
      </c>
      <c r="AJ62" s="20">
        <v>0</v>
      </c>
      <c r="AK62" s="20">
        <v>0</v>
      </c>
      <c r="AL62" s="20">
        <v>0</v>
      </c>
      <c r="AM62" s="20">
        <v>0</v>
      </c>
      <c r="AN62" s="21">
        <v>0</v>
      </c>
      <c r="AO62" s="21">
        <f t="shared" si="5"/>
        <v>0</v>
      </c>
      <c r="AP62" s="29">
        <v>11</v>
      </c>
      <c r="AQ62" s="29">
        <v>3</v>
      </c>
      <c r="AR62" s="25" t="s">
        <v>250</v>
      </c>
      <c r="AS62" s="29"/>
      <c r="AT62" s="29"/>
      <c r="AU62" s="29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</row>
    <row r="63" spans="1:58" ht="15.75" customHeight="1">
      <c r="A63" s="19">
        <v>60</v>
      </c>
      <c r="B63" s="16" t="s">
        <v>253</v>
      </c>
      <c r="C63" s="16" t="s">
        <v>43</v>
      </c>
      <c r="D63" s="16" t="s">
        <v>253</v>
      </c>
      <c r="E63" s="20" t="s">
        <v>253</v>
      </c>
      <c r="F63" s="20">
        <v>8048</v>
      </c>
      <c r="G63" s="20">
        <v>11728</v>
      </c>
      <c r="H63" s="20">
        <v>122</v>
      </c>
      <c r="I63" s="20">
        <v>899</v>
      </c>
      <c r="J63" s="20">
        <v>49</v>
      </c>
      <c r="K63" s="21">
        <v>3.4019820401364718E-2</v>
      </c>
      <c r="L63" s="21">
        <v>0.17</v>
      </c>
      <c r="M63" s="21">
        <v>1.8119252170292078E-2</v>
      </c>
      <c r="N63" s="25"/>
      <c r="O63" s="25"/>
      <c r="P63" s="25"/>
      <c r="Q63" s="25"/>
      <c r="R63" s="25"/>
      <c r="S63" s="26"/>
      <c r="T63" s="26"/>
      <c r="U63" s="26"/>
      <c r="V63" s="29"/>
      <c r="W63" s="29"/>
      <c r="X63" s="20" t="s">
        <v>253</v>
      </c>
      <c r="Y63" s="20">
        <v>734</v>
      </c>
      <c r="Z63" s="20">
        <v>45</v>
      </c>
      <c r="AA63" s="20">
        <v>17</v>
      </c>
      <c r="AB63" s="20">
        <v>6</v>
      </c>
      <c r="AC63" s="21">
        <v>7.0107625341908966E-4</v>
      </c>
      <c r="AD63" s="21">
        <v>1</v>
      </c>
      <c r="AE63" s="21">
        <v>0.05</v>
      </c>
      <c r="AF63" s="21">
        <v>3.4291773265064164E-4</v>
      </c>
      <c r="AG63" s="20">
        <v>224</v>
      </c>
      <c r="AH63" s="25"/>
      <c r="AI63" s="25"/>
      <c r="AJ63" s="25"/>
      <c r="AK63" s="25"/>
      <c r="AL63" s="25"/>
      <c r="AM63" s="25"/>
      <c r="AN63" s="26"/>
      <c r="AO63" s="26"/>
      <c r="AP63" s="29">
        <v>116</v>
      </c>
      <c r="AQ63" s="29">
        <v>100</v>
      </c>
      <c r="AR63" s="20" t="s">
        <v>253</v>
      </c>
      <c r="AS63" s="29"/>
      <c r="AT63" s="29"/>
      <c r="AU63" s="29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</row>
    <row r="64" spans="1:58" ht="15.75" customHeight="1">
      <c r="A64" s="19">
        <v>61</v>
      </c>
      <c r="B64" s="16" t="s">
        <v>254</v>
      </c>
      <c r="C64" s="16" t="s">
        <v>43</v>
      </c>
      <c r="D64" s="16" t="s">
        <v>254</v>
      </c>
      <c r="E64" s="20" t="s">
        <v>255</v>
      </c>
      <c r="F64" s="20">
        <v>25806</v>
      </c>
      <c r="G64" s="20">
        <v>2192</v>
      </c>
      <c r="H64" s="20">
        <v>164</v>
      </c>
      <c r="I64" s="20">
        <v>300</v>
      </c>
      <c r="J64" s="20">
        <v>55</v>
      </c>
      <c r="K64" s="21">
        <v>1.9392702404692249E-3</v>
      </c>
      <c r="L64" s="21">
        <v>0.03</v>
      </c>
      <c r="M64" s="21">
        <v>1.15934633941095E-3</v>
      </c>
      <c r="N64" s="20" t="s">
        <v>256</v>
      </c>
      <c r="O64" s="20">
        <v>2804</v>
      </c>
      <c r="P64" s="20">
        <v>2845</v>
      </c>
      <c r="Q64" s="20">
        <v>143</v>
      </c>
      <c r="R64" s="20">
        <v>56</v>
      </c>
      <c r="S64" s="21">
        <v>1.9165495782797217E-2</v>
      </c>
      <c r="T64" s="21">
        <v>1.1665953954746133E-2</v>
      </c>
      <c r="U64" s="21">
        <v>0.06</v>
      </c>
      <c r="V64" s="29"/>
      <c r="W64" s="29"/>
      <c r="X64" s="20" t="s">
        <v>255</v>
      </c>
      <c r="Y64" s="20">
        <v>3783</v>
      </c>
      <c r="Z64" s="20">
        <v>76</v>
      </c>
      <c r="AA64" s="20">
        <v>746</v>
      </c>
      <c r="AB64" s="20">
        <v>143</v>
      </c>
      <c r="AC64" s="21">
        <v>3.5135584667687477E-3</v>
      </c>
      <c r="AD64" s="21">
        <v>0.68421052631578949</v>
      </c>
      <c r="AE64" s="21">
        <v>7.0000000000000007E-2</v>
      </c>
      <c r="AF64" s="21">
        <v>2.5587871442772402E-3</v>
      </c>
      <c r="AG64" s="20">
        <v>175</v>
      </c>
      <c r="AH64" s="20" t="s">
        <v>255</v>
      </c>
      <c r="AI64" s="20">
        <v>1130</v>
      </c>
      <c r="AJ64" s="20">
        <v>11</v>
      </c>
      <c r="AK64" s="20">
        <v>0</v>
      </c>
      <c r="AL64" s="20">
        <v>1</v>
      </c>
      <c r="AM64" s="20">
        <v>7</v>
      </c>
      <c r="AN64" s="21">
        <v>1.5273281802991032E-3</v>
      </c>
      <c r="AO64" s="21">
        <f t="shared" ref="AO64:AO66" si="6">SUM(AJ64+AK64+AL64)/AI64</f>
        <v>1.0619469026548672E-2</v>
      </c>
      <c r="AP64" s="29">
        <v>69</v>
      </c>
      <c r="AQ64" s="29">
        <v>18</v>
      </c>
      <c r="AR64" s="20" t="s">
        <v>254</v>
      </c>
      <c r="AS64" s="29"/>
      <c r="AT64" s="29"/>
      <c r="AU64" s="29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</row>
    <row r="65" spans="1:58" ht="15.75" customHeight="1">
      <c r="A65" s="19">
        <v>62</v>
      </c>
      <c r="B65" s="16" t="s">
        <v>257</v>
      </c>
      <c r="C65" s="16" t="s">
        <v>43</v>
      </c>
      <c r="D65" s="16" t="s">
        <v>257</v>
      </c>
      <c r="E65" s="20" t="s">
        <v>258</v>
      </c>
      <c r="F65" s="20">
        <v>18828</v>
      </c>
      <c r="G65" s="20">
        <v>341</v>
      </c>
      <c r="H65" s="20">
        <v>7</v>
      </c>
      <c r="I65" s="20">
        <v>45</v>
      </c>
      <c r="J65" s="20">
        <v>52</v>
      </c>
      <c r="K65" s="21">
        <v>4.1303954057912256E-4</v>
      </c>
      <c r="L65" s="21">
        <v>0.01</v>
      </c>
      <c r="M65" s="21">
        <v>2.3345713163167804E-4</v>
      </c>
      <c r="N65" s="20" t="s">
        <v>259</v>
      </c>
      <c r="O65" s="20">
        <v>845</v>
      </c>
      <c r="P65" s="20">
        <v>0</v>
      </c>
      <c r="Q65" s="20">
        <v>0</v>
      </c>
      <c r="R65" s="20">
        <v>0</v>
      </c>
      <c r="S65" s="21">
        <v>0</v>
      </c>
      <c r="T65" s="21">
        <v>0</v>
      </c>
      <c r="U65" s="21">
        <v>0.03</v>
      </c>
      <c r="V65" s="36"/>
      <c r="W65" s="36"/>
      <c r="X65" s="20" t="s">
        <v>258</v>
      </c>
      <c r="Y65" s="20">
        <v>522</v>
      </c>
      <c r="Z65" s="20">
        <v>15</v>
      </c>
      <c r="AA65" s="20">
        <v>11</v>
      </c>
      <c r="AB65" s="20">
        <v>1</v>
      </c>
      <c r="AC65" s="21">
        <v>1.6638704534453538E-3</v>
      </c>
      <c r="AD65" s="21">
        <v>0.5</v>
      </c>
      <c r="AE65" s="21">
        <v>0.06</v>
      </c>
      <c r="AF65" s="21">
        <v>2.5319767769820602E-4</v>
      </c>
      <c r="AG65" s="20">
        <v>72</v>
      </c>
      <c r="AH65" s="20" t="s">
        <v>260</v>
      </c>
      <c r="AI65" s="20">
        <v>174</v>
      </c>
      <c r="AJ65" s="20">
        <v>0</v>
      </c>
      <c r="AK65" s="20">
        <v>0</v>
      </c>
      <c r="AL65" s="20">
        <v>0</v>
      </c>
      <c r="AM65" s="20">
        <v>3</v>
      </c>
      <c r="AN65" s="21">
        <v>0</v>
      </c>
      <c r="AO65" s="21">
        <f t="shared" si="6"/>
        <v>0</v>
      </c>
      <c r="AP65" s="29">
        <v>47</v>
      </c>
      <c r="AQ65" s="29">
        <v>14</v>
      </c>
      <c r="AR65" s="20" t="s">
        <v>260</v>
      </c>
      <c r="AS65" s="29"/>
      <c r="AT65" s="20"/>
      <c r="AU65" s="29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</row>
    <row r="66" spans="1:58" ht="15.75" customHeight="1">
      <c r="A66" s="19">
        <v>63</v>
      </c>
      <c r="B66" s="16" t="s">
        <v>261</v>
      </c>
      <c r="C66" s="16" t="s">
        <v>43</v>
      </c>
      <c r="D66" s="16" t="s">
        <v>261</v>
      </c>
      <c r="E66" s="20" t="s">
        <v>262</v>
      </c>
      <c r="F66" s="20">
        <v>11434</v>
      </c>
      <c r="G66" s="20">
        <v>1759</v>
      </c>
      <c r="H66" s="20">
        <v>87</v>
      </c>
      <c r="I66" s="20">
        <v>470</v>
      </c>
      <c r="J66" s="20">
        <v>71</v>
      </c>
      <c r="K66" s="21">
        <v>3.1218341408912457E-3</v>
      </c>
      <c r="L66" s="21">
        <v>7.0000000000000007E-2</v>
      </c>
      <c r="M66" s="21">
        <v>2.4092415652530261E-3</v>
      </c>
      <c r="N66" s="20" t="s">
        <v>262</v>
      </c>
      <c r="O66" s="20">
        <v>5136</v>
      </c>
      <c r="P66" s="20">
        <v>4125</v>
      </c>
      <c r="Q66" s="20">
        <v>5857</v>
      </c>
      <c r="R66" s="20">
        <v>25</v>
      </c>
      <c r="S66" s="21">
        <v>3.1784448495044415E-2</v>
      </c>
      <c r="T66" s="21">
        <v>5.1822470372355012E-3</v>
      </c>
      <c r="U66" s="21" t="s">
        <v>138</v>
      </c>
      <c r="V66" s="36"/>
      <c r="W66" s="36"/>
      <c r="X66" s="20" t="s">
        <v>263</v>
      </c>
      <c r="Y66" s="20">
        <v>502</v>
      </c>
      <c r="Z66" s="20">
        <v>33</v>
      </c>
      <c r="AA66" s="20">
        <v>129</v>
      </c>
      <c r="AB66" s="20">
        <v>33</v>
      </c>
      <c r="AC66" s="21">
        <v>1.203011785685937E-2</v>
      </c>
      <c r="AD66" s="21">
        <v>0.25</v>
      </c>
      <c r="AE66" s="21" t="s">
        <v>138</v>
      </c>
      <c r="AF66" s="21">
        <v>1.1768593555623297E-3</v>
      </c>
      <c r="AG66" s="20">
        <v>114</v>
      </c>
      <c r="AH66" s="20" t="s">
        <v>264</v>
      </c>
      <c r="AI66" s="20">
        <v>164</v>
      </c>
      <c r="AJ66" s="20">
        <v>0</v>
      </c>
      <c r="AK66" s="20">
        <v>0</v>
      </c>
      <c r="AL66" s="20">
        <v>0</v>
      </c>
      <c r="AM66" s="20">
        <v>0</v>
      </c>
      <c r="AN66" s="21">
        <v>0</v>
      </c>
      <c r="AO66" s="21">
        <f t="shared" si="6"/>
        <v>0</v>
      </c>
      <c r="AP66" s="29">
        <v>79</v>
      </c>
      <c r="AQ66" s="29">
        <v>14</v>
      </c>
      <c r="AR66" s="20" t="s">
        <v>261</v>
      </c>
      <c r="AS66" s="29"/>
      <c r="AT66" s="29"/>
      <c r="AU66" s="29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</row>
    <row r="67" spans="1:58" ht="15.75" customHeight="1">
      <c r="A67" s="19">
        <v>64</v>
      </c>
      <c r="B67" s="16" t="s">
        <v>265</v>
      </c>
      <c r="C67" s="16" t="s">
        <v>43</v>
      </c>
      <c r="D67" s="16" t="s">
        <v>265</v>
      </c>
      <c r="E67" s="20" t="s">
        <v>266</v>
      </c>
      <c r="F67" s="20">
        <v>30349</v>
      </c>
      <c r="G67" s="20">
        <v>756</v>
      </c>
      <c r="H67" s="20">
        <v>64</v>
      </c>
      <c r="I67" s="20">
        <v>583</v>
      </c>
      <c r="J67" s="20">
        <v>111</v>
      </c>
      <c r="K67" s="21">
        <v>4.9592727503032833E-4</v>
      </c>
      <c r="L67" s="21" t="s">
        <v>138</v>
      </c>
      <c r="M67" s="21">
        <v>2.2640158207906292E-4</v>
      </c>
      <c r="N67" s="20" t="s">
        <v>266</v>
      </c>
      <c r="O67" s="20">
        <v>1692</v>
      </c>
      <c r="P67" s="20">
        <v>1109</v>
      </c>
      <c r="Q67" s="20">
        <v>44</v>
      </c>
      <c r="R67" s="20">
        <v>41</v>
      </c>
      <c r="S67" s="21">
        <v>1.5974393170682263E-2</v>
      </c>
      <c r="T67" s="21">
        <v>3.8199635842935849E-3</v>
      </c>
      <c r="U67" s="21" t="s">
        <v>138</v>
      </c>
      <c r="V67" s="29"/>
      <c r="W67" s="29"/>
      <c r="X67" s="20" t="s">
        <v>267</v>
      </c>
      <c r="Y67" s="20">
        <v>2719</v>
      </c>
      <c r="Z67" s="20">
        <v>116</v>
      </c>
      <c r="AA67" s="20">
        <v>273</v>
      </c>
      <c r="AB67" s="20">
        <v>38</v>
      </c>
      <c r="AC67" s="21">
        <v>9.642555747488579E-4</v>
      </c>
      <c r="AD67" s="21">
        <v>0.46666666666666667</v>
      </c>
      <c r="AE67" s="21" t="s">
        <v>138</v>
      </c>
      <c r="AF67" s="21">
        <v>3.6683635995880462E-4</v>
      </c>
      <c r="AG67" s="20">
        <v>447</v>
      </c>
      <c r="AH67" s="20" t="s">
        <v>268</v>
      </c>
      <c r="AI67" s="20">
        <v>0</v>
      </c>
      <c r="AJ67" s="20">
        <v>35</v>
      </c>
      <c r="AK67" s="20">
        <v>0</v>
      </c>
      <c r="AL67" s="20">
        <v>4</v>
      </c>
      <c r="AM67" s="20">
        <v>8</v>
      </c>
      <c r="AN67" s="21">
        <v>0</v>
      </c>
      <c r="AO67" s="21"/>
      <c r="AP67" s="29">
        <v>274</v>
      </c>
      <c r="AQ67" s="29">
        <v>60</v>
      </c>
      <c r="AR67" s="20" t="s">
        <v>269</v>
      </c>
      <c r="AS67" s="29"/>
      <c r="AT67" s="20"/>
      <c r="AU67" s="29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</row>
    <row r="68" spans="1:58" ht="15.75" customHeight="1">
      <c r="A68" s="19">
        <v>65</v>
      </c>
      <c r="B68" s="16" t="s">
        <v>270</v>
      </c>
      <c r="C68" s="16" t="s">
        <v>43</v>
      </c>
      <c r="D68" s="16" t="s">
        <v>270</v>
      </c>
      <c r="E68" s="20" t="s">
        <v>271</v>
      </c>
      <c r="F68" s="20">
        <v>156439</v>
      </c>
      <c r="G68" s="20">
        <v>323</v>
      </c>
      <c r="H68" s="20">
        <v>29</v>
      </c>
      <c r="I68" s="20">
        <v>17</v>
      </c>
      <c r="J68" s="20">
        <v>13</v>
      </c>
      <c r="K68" s="21">
        <v>2.0188991181546389E-4</v>
      </c>
      <c r="L68" s="21">
        <v>0.01</v>
      </c>
      <c r="M68" s="21">
        <v>2.8527922321750332E-5</v>
      </c>
      <c r="N68" s="20" t="s">
        <v>272</v>
      </c>
      <c r="O68" s="20">
        <v>6493</v>
      </c>
      <c r="P68" s="20">
        <v>344</v>
      </c>
      <c r="Q68" s="20">
        <v>14</v>
      </c>
      <c r="R68" s="20">
        <v>2</v>
      </c>
      <c r="S68" s="21">
        <v>2.7590895654042734E-2</v>
      </c>
      <c r="T68" s="21">
        <v>5.9980207943571156E-4</v>
      </c>
      <c r="U68" s="21">
        <v>0.02</v>
      </c>
      <c r="V68" s="29"/>
      <c r="W68" s="29"/>
      <c r="X68" s="20" t="s">
        <v>271</v>
      </c>
      <c r="Y68" s="20">
        <v>20651</v>
      </c>
      <c r="Z68" s="20">
        <v>93</v>
      </c>
      <c r="AA68" s="20">
        <v>76</v>
      </c>
      <c r="AB68" s="20">
        <v>15</v>
      </c>
      <c r="AC68" s="21">
        <v>4.8328092302569222E-5</v>
      </c>
      <c r="AD68" s="21">
        <v>0.90123456790123457</v>
      </c>
      <c r="AE68" s="21">
        <v>0.01</v>
      </c>
      <c r="AF68" s="21">
        <v>4.7802786951454333E-5</v>
      </c>
      <c r="AG68" s="20">
        <v>98</v>
      </c>
      <c r="AH68" s="20" t="s">
        <v>273</v>
      </c>
      <c r="AI68" s="20">
        <v>1610</v>
      </c>
      <c r="AJ68" s="20">
        <v>0</v>
      </c>
      <c r="AK68" s="20">
        <v>0</v>
      </c>
      <c r="AL68" s="20">
        <v>0</v>
      </c>
      <c r="AM68" s="20">
        <v>0</v>
      </c>
      <c r="AN68" s="21">
        <v>0</v>
      </c>
      <c r="AO68" s="21">
        <f>SUM(AJ68+AK68+AL68)/AI68</f>
        <v>0</v>
      </c>
      <c r="AP68" s="29">
        <v>80</v>
      </c>
      <c r="AQ68" s="29">
        <v>9</v>
      </c>
      <c r="AR68" s="20" t="s">
        <v>273</v>
      </c>
      <c r="AS68" s="29"/>
      <c r="AT68" s="29"/>
      <c r="AU68" s="29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</row>
    <row r="69" spans="1:58" ht="15.75" customHeight="1">
      <c r="A69" s="19">
        <v>66</v>
      </c>
      <c r="B69" s="16" t="s">
        <v>274</v>
      </c>
      <c r="C69" s="16" t="s">
        <v>43</v>
      </c>
      <c r="D69" s="16" t="s">
        <v>274</v>
      </c>
      <c r="E69" s="29" t="s">
        <v>275</v>
      </c>
      <c r="F69" s="20">
        <v>1099</v>
      </c>
      <c r="G69" s="20">
        <v>153</v>
      </c>
      <c r="H69" s="20">
        <v>1</v>
      </c>
      <c r="I69" s="20">
        <v>40</v>
      </c>
      <c r="J69" s="20">
        <v>27</v>
      </c>
      <c r="K69" s="21">
        <v>9.3263363852052611E-3</v>
      </c>
      <c r="L69" s="21" t="s">
        <v>138</v>
      </c>
      <c r="M69" s="21">
        <v>1.2164786589398172E-3</v>
      </c>
      <c r="N69" s="27" t="s">
        <v>276</v>
      </c>
      <c r="O69" s="20">
        <v>60</v>
      </c>
      <c r="P69" s="20">
        <v>29</v>
      </c>
      <c r="Q69" s="20">
        <v>0</v>
      </c>
      <c r="R69" s="20">
        <v>5</v>
      </c>
      <c r="S69" s="21">
        <v>0.11067868534973797</v>
      </c>
      <c r="T69" s="21">
        <v>4.8121167543364336E-3</v>
      </c>
      <c r="U69" s="21" t="s">
        <v>138</v>
      </c>
      <c r="V69" s="29"/>
      <c r="W69" s="29"/>
      <c r="X69" s="25"/>
      <c r="Y69" s="25"/>
      <c r="Z69" s="25"/>
      <c r="AA69" s="25"/>
      <c r="AB69" s="25"/>
      <c r="AC69" s="26"/>
      <c r="AD69" s="26"/>
      <c r="AE69" s="26"/>
      <c r="AF69" s="26"/>
      <c r="AG69" s="25"/>
      <c r="AH69" s="25"/>
      <c r="AI69" s="25"/>
      <c r="AJ69" s="25"/>
      <c r="AK69" s="25"/>
      <c r="AL69" s="25"/>
      <c r="AM69" s="25"/>
      <c r="AN69" s="26"/>
      <c r="AO69" s="26"/>
      <c r="AP69" s="25"/>
      <c r="AQ69" s="25"/>
      <c r="AR69" s="20" t="s">
        <v>274</v>
      </c>
      <c r="AS69" s="29"/>
      <c r="AT69" s="29"/>
      <c r="AU69" s="29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</row>
    <row r="70" spans="1:58" ht="15.75" customHeight="1">
      <c r="A70" s="19">
        <v>67</v>
      </c>
      <c r="B70" s="16" t="s">
        <v>277</v>
      </c>
      <c r="C70" s="16" t="s">
        <v>43</v>
      </c>
      <c r="D70" s="16" t="s">
        <v>277</v>
      </c>
      <c r="E70" s="20" t="s">
        <v>278</v>
      </c>
      <c r="F70" s="20">
        <v>1281</v>
      </c>
      <c r="G70" s="20">
        <v>375</v>
      </c>
      <c r="H70" s="20">
        <v>27</v>
      </c>
      <c r="I70" s="20">
        <v>368</v>
      </c>
      <c r="J70" s="20">
        <v>33</v>
      </c>
      <c r="K70" s="21">
        <v>2.5207606468363175E-2</v>
      </c>
      <c r="L70" s="21" t="s">
        <v>138</v>
      </c>
      <c r="M70" s="21">
        <v>3.8359401147509179E-3</v>
      </c>
      <c r="N70" s="20" t="s">
        <v>278</v>
      </c>
      <c r="O70" s="20">
        <v>273</v>
      </c>
      <c r="P70" s="20">
        <v>98</v>
      </c>
      <c r="Q70" s="20">
        <v>2</v>
      </c>
      <c r="R70" s="20">
        <v>16</v>
      </c>
      <c r="S70" s="21">
        <v>2.9980027216088272E-2</v>
      </c>
      <c r="T70" s="21">
        <v>1.303479444177751E-3</v>
      </c>
      <c r="U70" s="21" t="s">
        <v>138</v>
      </c>
      <c r="V70" s="29"/>
      <c r="W70" s="29"/>
      <c r="X70" s="20" t="s">
        <v>279</v>
      </c>
      <c r="Y70" s="20">
        <v>49</v>
      </c>
      <c r="Z70" s="20">
        <v>23</v>
      </c>
      <c r="AA70" s="20">
        <v>8</v>
      </c>
      <c r="AB70" s="20">
        <v>2</v>
      </c>
      <c r="AC70" s="21">
        <v>4.6296296296296294E-3</v>
      </c>
      <c r="AD70" s="21">
        <v>1</v>
      </c>
      <c r="AE70" s="21" t="s">
        <v>138</v>
      </c>
      <c r="AF70" s="21">
        <v>4.5289855072463763E-4</v>
      </c>
      <c r="AG70" s="20">
        <v>5</v>
      </c>
      <c r="AH70" s="27" t="s">
        <v>280</v>
      </c>
      <c r="AI70" s="20">
        <v>7</v>
      </c>
      <c r="AJ70" s="20">
        <v>0</v>
      </c>
      <c r="AK70" s="20">
        <v>0</v>
      </c>
      <c r="AL70" s="20">
        <v>0</v>
      </c>
      <c r="AM70" s="20">
        <v>0</v>
      </c>
      <c r="AN70" s="21">
        <v>0</v>
      </c>
      <c r="AO70" s="21">
        <f t="shared" ref="AO70:AO71" si="7">SUM(AJ70+AK70+AL70)/AI70</f>
        <v>0</v>
      </c>
      <c r="AP70" s="29">
        <v>4</v>
      </c>
      <c r="AQ70" s="29"/>
      <c r="AR70" s="20" t="s">
        <v>280</v>
      </c>
      <c r="AS70" s="29"/>
      <c r="AT70" s="29"/>
      <c r="AU70" s="29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</row>
    <row r="71" spans="1:58" ht="15.75" customHeight="1">
      <c r="A71" s="19">
        <v>68</v>
      </c>
      <c r="B71" s="16" t="s">
        <v>281</v>
      </c>
      <c r="C71" s="16" t="s">
        <v>43</v>
      </c>
      <c r="D71" s="16" t="s">
        <v>281</v>
      </c>
      <c r="E71" s="20" t="s">
        <v>282</v>
      </c>
      <c r="F71" s="20">
        <v>52049</v>
      </c>
      <c r="G71" s="20">
        <v>1997</v>
      </c>
      <c r="H71" s="20">
        <v>159</v>
      </c>
      <c r="I71" s="20">
        <v>133</v>
      </c>
      <c r="J71" s="20">
        <v>41</v>
      </c>
      <c r="K71" s="21">
        <v>1.1729877625840279E-3</v>
      </c>
      <c r="L71" s="21">
        <v>0.02</v>
      </c>
      <c r="M71" s="21">
        <v>5.2274454636896896E-4</v>
      </c>
      <c r="N71" s="20" t="s">
        <v>282</v>
      </c>
      <c r="O71" s="20">
        <v>4193</v>
      </c>
      <c r="P71" s="20">
        <v>1443</v>
      </c>
      <c r="Q71" s="20">
        <v>33</v>
      </c>
      <c r="R71" s="20">
        <v>29</v>
      </c>
      <c r="S71" s="21">
        <v>1.2219993482919423E-2</v>
      </c>
      <c r="T71" s="21">
        <v>3.8519544674419925E-3</v>
      </c>
      <c r="U71" s="21">
        <v>0.03</v>
      </c>
      <c r="V71" s="36"/>
      <c r="W71" s="36"/>
      <c r="X71" s="20" t="s">
        <v>282</v>
      </c>
      <c r="Y71" s="20">
        <v>4084</v>
      </c>
      <c r="Z71" s="20">
        <v>30</v>
      </c>
      <c r="AA71" s="20">
        <v>32</v>
      </c>
      <c r="AB71" s="20">
        <v>2</v>
      </c>
      <c r="AC71" s="21">
        <v>2.8720710590497288E-4</v>
      </c>
      <c r="AD71" s="21">
        <v>0.94736842105263153</v>
      </c>
      <c r="AE71" s="21">
        <v>0.01</v>
      </c>
      <c r="AF71" s="21">
        <v>9.053267468743711E-5</v>
      </c>
      <c r="AG71" s="20">
        <v>56</v>
      </c>
      <c r="AH71" s="20" t="s">
        <v>281</v>
      </c>
      <c r="AI71" s="20">
        <v>949</v>
      </c>
      <c r="AJ71" s="20">
        <v>8</v>
      </c>
      <c r="AK71" s="20">
        <v>0</v>
      </c>
      <c r="AL71" s="20">
        <v>0</v>
      </c>
      <c r="AM71" s="20">
        <v>3</v>
      </c>
      <c r="AN71" s="21">
        <v>2.8787343209400475E-3</v>
      </c>
      <c r="AO71" s="21">
        <f t="shared" si="7"/>
        <v>8.4299262381454156E-3</v>
      </c>
      <c r="AP71" s="29">
        <v>27</v>
      </c>
      <c r="AQ71" s="29">
        <v>16</v>
      </c>
      <c r="AR71" s="20" t="s">
        <v>281</v>
      </c>
      <c r="AS71" s="29"/>
      <c r="AT71" s="29"/>
      <c r="AU71" s="29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</row>
    <row r="72" spans="1:58" ht="15.75" customHeight="1">
      <c r="A72" s="19">
        <v>69</v>
      </c>
      <c r="B72" s="16" t="s">
        <v>283</v>
      </c>
      <c r="C72" s="16" t="s">
        <v>43</v>
      </c>
      <c r="D72" s="16" t="s">
        <v>283</v>
      </c>
      <c r="E72" s="20" t="s">
        <v>284</v>
      </c>
      <c r="F72" s="20">
        <v>5088</v>
      </c>
      <c r="G72" s="20">
        <v>444</v>
      </c>
      <c r="H72" s="20">
        <v>14</v>
      </c>
      <c r="I72" s="20">
        <v>42</v>
      </c>
      <c r="J72" s="20">
        <v>62</v>
      </c>
      <c r="K72" s="21">
        <v>1.6070362337242444E-3</v>
      </c>
      <c r="L72" s="21">
        <v>0.04</v>
      </c>
      <c r="M72" s="21">
        <v>1.0830026792489472E-3</v>
      </c>
      <c r="N72" s="20" t="s">
        <v>284</v>
      </c>
      <c r="O72" s="20">
        <v>427</v>
      </c>
      <c r="P72" s="20">
        <v>412</v>
      </c>
      <c r="Q72" s="20">
        <v>15</v>
      </c>
      <c r="R72" s="20">
        <v>37</v>
      </c>
      <c r="S72" s="21">
        <v>2.9384962306134764E-2</v>
      </c>
      <c r="T72" s="21">
        <v>1.1817865275293332E-2</v>
      </c>
      <c r="U72" s="21">
        <v>0.19</v>
      </c>
      <c r="V72" s="29"/>
      <c r="W72" s="29"/>
      <c r="X72" s="27" t="s">
        <v>285</v>
      </c>
      <c r="Y72" s="20">
        <v>425</v>
      </c>
      <c r="Z72" s="20">
        <v>55</v>
      </c>
      <c r="AA72" s="20">
        <v>63</v>
      </c>
      <c r="AB72" s="20">
        <v>11</v>
      </c>
      <c r="AC72" s="21">
        <v>2.3998196647317342E-3</v>
      </c>
      <c r="AD72" s="21">
        <v>0.5714285714285714</v>
      </c>
      <c r="AE72" s="21" t="s">
        <v>138</v>
      </c>
      <c r="AF72" s="21">
        <v>3.1301995626935661E-4</v>
      </c>
      <c r="AG72" s="20">
        <v>44</v>
      </c>
      <c r="AH72" s="20" t="s">
        <v>283</v>
      </c>
      <c r="AI72" s="20">
        <v>0</v>
      </c>
      <c r="AJ72" s="20">
        <v>0</v>
      </c>
      <c r="AK72" s="20">
        <v>0</v>
      </c>
      <c r="AL72" s="20">
        <v>0</v>
      </c>
      <c r="AM72" s="20">
        <v>3</v>
      </c>
      <c r="AN72" s="21">
        <v>0</v>
      </c>
      <c r="AO72" s="21"/>
      <c r="AP72" s="29">
        <v>22</v>
      </c>
      <c r="AQ72" s="29">
        <v>1</v>
      </c>
      <c r="AR72" s="20" t="s">
        <v>283</v>
      </c>
      <c r="AS72" s="29"/>
      <c r="AT72" s="29"/>
      <c r="AU72" s="29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</row>
    <row r="73" spans="1:58" ht="15.75" customHeight="1">
      <c r="A73" s="19">
        <v>70</v>
      </c>
      <c r="B73" s="16" t="s">
        <v>286</v>
      </c>
      <c r="C73" s="16" t="s">
        <v>43</v>
      </c>
      <c r="D73" s="16" t="s">
        <v>286</v>
      </c>
      <c r="E73" s="20" t="s">
        <v>287</v>
      </c>
      <c r="F73" s="20">
        <v>17124</v>
      </c>
      <c r="G73" s="20">
        <v>281</v>
      </c>
      <c r="H73" s="20">
        <v>100</v>
      </c>
      <c r="I73" s="20">
        <v>375</v>
      </c>
      <c r="J73" s="20">
        <v>39</v>
      </c>
      <c r="K73" s="21">
        <v>1.2010071628423998E-3</v>
      </c>
      <c r="L73" s="21">
        <v>0.02</v>
      </c>
      <c r="M73" s="21">
        <v>5.0912260163971286E-4</v>
      </c>
      <c r="N73" s="20" t="s">
        <v>288</v>
      </c>
      <c r="O73" s="20">
        <v>932</v>
      </c>
      <c r="P73" s="20">
        <v>160</v>
      </c>
      <c r="Q73" s="20">
        <v>16</v>
      </c>
      <c r="R73" s="20">
        <v>14</v>
      </c>
      <c r="S73" s="21">
        <v>9.4883381157669488E-3</v>
      </c>
      <c r="T73" s="21">
        <v>3.0940232986196572E-4</v>
      </c>
      <c r="U73" s="21" t="s">
        <v>138</v>
      </c>
      <c r="V73" s="29"/>
      <c r="W73" s="29"/>
      <c r="X73" s="20" t="s">
        <v>289</v>
      </c>
      <c r="Y73" s="20">
        <v>816</v>
      </c>
      <c r="Z73" s="20">
        <v>26</v>
      </c>
      <c r="AA73" s="20">
        <v>16</v>
      </c>
      <c r="AB73" s="20">
        <v>2</v>
      </c>
      <c r="AC73" s="21">
        <v>1.453125779573916E-3</v>
      </c>
      <c r="AD73" s="21">
        <v>0.66666666666666663</v>
      </c>
      <c r="AE73" s="21" t="s">
        <v>138</v>
      </c>
      <c r="AF73" s="21">
        <v>9.4769072580907566E-5</v>
      </c>
      <c r="AG73" s="20">
        <v>345</v>
      </c>
      <c r="AH73" s="20" t="s">
        <v>286</v>
      </c>
      <c r="AI73" s="20">
        <v>284</v>
      </c>
      <c r="AJ73" s="20">
        <v>0</v>
      </c>
      <c r="AK73" s="20">
        <v>0</v>
      </c>
      <c r="AL73" s="20">
        <v>0</v>
      </c>
      <c r="AM73" s="20">
        <v>0</v>
      </c>
      <c r="AN73" s="21">
        <v>0</v>
      </c>
      <c r="AO73" s="21">
        <f>SUM(AJ73+AK73+AL73)/AI73</f>
        <v>0</v>
      </c>
      <c r="AP73" s="29">
        <v>182</v>
      </c>
      <c r="AQ73" s="29">
        <v>14</v>
      </c>
      <c r="AR73" s="25" t="s">
        <v>286</v>
      </c>
      <c r="AS73" s="29"/>
      <c r="AT73" s="29"/>
      <c r="AU73" s="29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</row>
    <row r="74" spans="1:58" ht="15.75" customHeight="1">
      <c r="A74" s="19">
        <v>71</v>
      </c>
      <c r="B74" s="16" t="s">
        <v>290</v>
      </c>
      <c r="C74" s="16" t="s">
        <v>43</v>
      </c>
      <c r="D74" s="16" t="s">
        <v>290</v>
      </c>
      <c r="E74" s="20" t="s">
        <v>291</v>
      </c>
      <c r="F74" s="20">
        <v>40488</v>
      </c>
      <c r="G74" s="20">
        <v>1391</v>
      </c>
      <c r="H74" s="20">
        <v>236</v>
      </c>
      <c r="I74" s="20">
        <v>495</v>
      </c>
      <c r="J74" s="20">
        <v>37</v>
      </c>
      <c r="K74" s="21">
        <v>1.6785349543179287E-3</v>
      </c>
      <c r="L74" s="21">
        <v>0.14000000000000001</v>
      </c>
      <c r="M74" s="21">
        <v>6.7506297075829724E-4</v>
      </c>
      <c r="N74" s="20" t="s">
        <v>292</v>
      </c>
      <c r="O74" s="20">
        <v>3980</v>
      </c>
      <c r="P74" s="20">
        <v>1237</v>
      </c>
      <c r="Q74" s="20">
        <v>21</v>
      </c>
      <c r="R74" s="20">
        <v>16</v>
      </c>
      <c r="S74" s="21">
        <v>2.0034383775605288E-2</v>
      </c>
      <c r="T74" s="21">
        <v>3.4842406566270058E-3</v>
      </c>
      <c r="U74" s="21">
        <v>0.05</v>
      </c>
      <c r="V74" s="29"/>
      <c r="W74" s="29"/>
      <c r="X74" s="20" t="s">
        <v>291</v>
      </c>
      <c r="Y74" s="20">
        <v>6450</v>
      </c>
      <c r="Z74" s="20">
        <v>66</v>
      </c>
      <c r="AA74" s="20">
        <v>137</v>
      </c>
      <c r="AB74" s="20">
        <v>22</v>
      </c>
      <c r="AC74" s="21">
        <v>3.7328213805893902E-4</v>
      </c>
      <c r="AD74" s="21">
        <v>0.78048780487804881</v>
      </c>
      <c r="AE74" s="21">
        <v>0.02</v>
      </c>
      <c r="AF74" s="21">
        <v>2.677893599118475E-4</v>
      </c>
      <c r="AG74" s="20">
        <v>50</v>
      </c>
      <c r="AH74" s="27" t="s">
        <v>293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1">
        <v>0</v>
      </c>
      <c r="AO74" s="21"/>
      <c r="AP74" s="29">
        <v>33</v>
      </c>
      <c r="AQ74" s="29">
        <v>10</v>
      </c>
      <c r="AR74" s="20" t="s">
        <v>290</v>
      </c>
      <c r="AS74" s="29"/>
      <c r="AT74" s="29"/>
      <c r="AU74" s="29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</row>
    <row r="75" spans="1:58" ht="15.75" customHeight="1">
      <c r="A75" s="19">
        <v>72</v>
      </c>
      <c r="B75" s="16" t="s">
        <v>294</v>
      </c>
      <c r="C75" s="16" t="s">
        <v>43</v>
      </c>
      <c r="D75" s="16" t="s">
        <v>294</v>
      </c>
      <c r="E75" s="20" t="s">
        <v>295</v>
      </c>
      <c r="F75" s="20">
        <v>4227</v>
      </c>
      <c r="G75" s="20">
        <v>304</v>
      </c>
      <c r="H75" s="20">
        <v>40</v>
      </c>
      <c r="I75" s="20">
        <v>74</v>
      </c>
      <c r="J75" s="20">
        <v>64</v>
      </c>
      <c r="K75" s="21">
        <v>1.6413071588759457E-3</v>
      </c>
      <c r="L75" s="21">
        <v>0.05</v>
      </c>
      <c r="M75" s="21">
        <v>1.1417788931310925E-3</v>
      </c>
      <c r="N75" s="20" t="s">
        <v>296</v>
      </c>
      <c r="O75" s="20">
        <v>377</v>
      </c>
      <c r="P75" s="20">
        <v>287</v>
      </c>
      <c r="Q75" s="20">
        <v>2</v>
      </c>
      <c r="R75" s="20">
        <v>26</v>
      </c>
      <c r="S75" s="21">
        <v>1.9432401357477241E-2</v>
      </c>
      <c r="T75" s="21">
        <v>2.5346610466274663E-3</v>
      </c>
      <c r="U75" s="21" t="s">
        <v>138</v>
      </c>
      <c r="V75" s="20"/>
      <c r="W75" s="20"/>
      <c r="X75" s="20" t="s">
        <v>295</v>
      </c>
      <c r="Y75" s="20">
        <v>1074</v>
      </c>
      <c r="Z75" s="20">
        <v>13</v>
      </c>
      <c r="AA75" s="20">
        <v>0</v>
      </c>
      <c r="AB75" s="20">
        <v>0</v>
      </c>
      <c r="AC75" s="21">
        <v>0</v>
      </c>
      <c r="AD75" s="21">
        <v>1</v>
      </c>
      <c r="AE75" s="21">
        <v>0.01</v>
      </c>
      <c r="AF75" s="21">
        <v>0</v>
      </c>
      <c r="AG75" s="20">
        <v>36</v>
      </c>
      <c r="AH75" s="25"/>
      <c r="AI75" s="25"/>
      <c r="AJ75" s="25"/>
      <c r="AK75" s="25"/>
      <c r="AL75" s="25"/>
      <c r="AM75" s="25"/>
      <c r="AN75" s="26"/>
      <c r="AO75" s="26"/>
      <c r="AP75" s="29">
        <v>21</v>
      </c>
      <c r="AQ75" s="29">
        <v>7</v>
      </c>
      <c r="AR75" s="20" t="s">
        <v>294</v>
      </c>
      <c r="AS75" s="29"/>
      <c r="AT75" s="29"/>
      <c r="AU75" s="29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</row>
    <row r="76" spans="1:58" ht="15.75" customHeight="1">
      <c r="A76" s="19">
        <v>73</v>
      </c>
      <c r="B76" s="16" t="s">
        <v>297</v>
      </c>
      <c r="C76" s="16" t="s">
        <v>43</v>
      </c>
      <c r="D76" s="16" t="s">
        <v>297</v>
      </c>
      <c r="E76" s="20" t="s">
        <v>298</v>
      </c>
      <c r="F76" s="20">
        <v>8687</v>
      </c>
      <c r="G76" s="20">
        <v>2253</v>
      </c>
      <c r="H76" s="20">
        <v>102</v>
      </c>
      <c r="I76" s="20">
        <v>170</v>
      </c>
      <c r="J76" s="20">
        <v>99</v>
      </c>
      <c r="K76" s="21">
        <v>3.271437961311385E-3</v>
      </c>
      <c r="L76" s="21">
        <v>0.05</v>
      </c>
      <c r="M76" s="21">
        <v>3.5203517192372489E-3</v>
      </c>
      <c r="N76" s="20" t="s">
        <v>299</v>
      </c>
      <c r="O76" s="20">
        <v>1009</v>
      </c>
      <c r="P76" s="20">
        <v>712</v>
      </c>
      <c r="Q76" s="20">
        <v>12</v>
      </c>
      <c r="R76" s="20">
        <v>41</v>
      </c>
      <c r="S76" s="21">
        <v>1.8001376383429774E-2</v>
      </c>
      <c r="T76" s="21">
        <v>8.0223525187023987E-3</v>
      </c>
      <c r="U76" s="21">
        <v>0.08</v>
      </c>
      <c r="V76" s="29"/>
      <c r="W76" s="29"/>
      <c r="X76" s="20" t="s">
        <v>299</v>
      </c>
      <c r="Y76" s="20">
        <v>3577</v>
      </c>
      <c r="Z76" s="20">
        <v>106</v>
      </c>
      <c r="AA76" s="20">
        <v>53</v>
      </c>
      <c r="AB76" s="20">
        <v>9</v>
      </c>
      <c r="AC76" s="21">
        <v>1.7118853339115995E-4</v>
      </c>
      <c r="AD76" s="21">
        <v>0.53333333333333333</v>
      </c>
      <c r="AE76" s="21">
        <v>0.02</v>
      </c>
      <c r="AF76" s="21">
        <v>1.8793523774464292E-4</v>
      </c>
      <c r="AG76" s="20">
        <v>101</v>
      </c>
      <c r="AH76" s="25"/>
      <c r="AI76" s="25"/>
      <c r="AJ76" s="25"/>
      <c r="AK76" s="25"/>
      <c r="AL76" s="25"/>
      <c r="AM76" s="25"/>
      <c r="AN76" s="26"/>
      <c r="AO76" s="26"/>
      <c r="AP76" s="29">
        <v>71</v>
      </c>
      <c r="AQ76" s="29">
        <v>16</v>
      </c>
      <c r="AR76" s="20" t="s">
        <v>297</v>
      </c>
      <c r="AS76" s="29"/>
      <c r="AT76" s="29"/>
      <c r="AU76" s="29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</row>
    <row r="77" spans="1:58" ht="15.75" customHeight="1">
      <c r="A77" s="19">
        <v>74</v>
      </c>
      <c r="B77" s="16" t="s">
        <v>300</v>
      </c>
      <c r="C77" s="16" t="s">
        <v>43</v>
      </c>
      <c r="D77" s="16" t="s">
        <v>300</v>
      </c>
      <c r="E77" s="25" t="s">
        <v>301</v>
      </c>
      <c r="F77" s="25"/>
      <c r="G77" s="25"/>
      <c r="H77" s="25"/>
      <c r="I77" s="25"/>
      <c r="J77" s="25"/>
      <c r="K77" s="26"/>
      <c r="L77" s="26"/>
      <c r="M77" s="26"/>
      <c r="N77" s="25"/>
      <c r="O77" s="25"/>
      <c r="P77" s="25"/>
      <c r="Q77" s="25"/>
      <c r="R77" s="25"/>
      <c r="S77" s="26"/>
      <c r="T77" s="26"/>
      <c r="U77" s="26"/>
      <c r="V77" s="36"/>
      <c r="W77" s="36"/>
      <c r="X77" s="20" t="s">
        <v>301</v>
      </c>
      <c r="Y77" s="20">
        <v>1123</v>
      </c>
      <c r="Z77" s="20">
        <v>37</v>
      </c>
      <c r="AA77" s="20">
        <v>40</v>
      </c>
      <c r="AB77" s="20">
        <v>4</v>
      </c>
      <c r="AC77" s="21">
        <v>1.0634009058800382E-3</v>
      </c>
      <c r="AD77" s="21">
        <v>0.66666666666666663</v>
      </c>
      <c r="AE77" s="21">
        <v>0.03</v>
      </c>
      <c r="AF77" s="21">
        <v>4.2767210345175458E-4</v>
      </c>
      <c r="AG77" s="20">
        <v>18</v>
      </c>
      <c r="AH77" s="20" t="s">
        <v>302</v>
      </c>
      <c r="AI77" s="20">
        <v>53</v>
      </c>
      <c r="AJ77" s="20">
        <v>0</v>
      </c>
      <c r="AK77" s="20">
        <v>0</v>
      </c>
      <c r="AL77" s="20">
        <v>0</v>
      </c>
      <c r="AM77" s="20">
        <v>0</v>
      </c>
      <c r="AN77" s="21">
        <v>0</v>
      </c>
      <c r="AO77" s="21">
        <f t="shared" ref="AO77:AO84" si="8">SUM(AJ77+AK77+AL77)/AI77</f>
        <v>0</v>
      </c>
      <c r="AP77" s="29">
        <v>14</v>
      </c>
      <c r="AQ77" s="29">
        <v>1</v>
      </c>
      <c r="AR77" s="20" t="s">
        <v>302</v>
      </c>
      <c r="AS77" s="29"/>
      <c r="AT77" s="29"/>
      <c r="AU77" s="29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</row>
    <row r="78" spans="1:58" ht="15.75" customHeight="1">
      <c r="A78" s="19">
        <v>75</v>
      </c>
      <c r="B78" s="16" t="s">
        <v>303</v>
      </c>
      <c r="C78" s="16" t="s">
        <v>43</v>
      </c>
      <c r="D78" s="16" t="s">
        <v>303</v>
      </c>
      <c r="E78" s="20" t="s">
        <v>304</v>
      </c>
      <c r="F78" s="20">
        <v>5030</v>
      </c>
      <c r="G78" s="20">
        <v>293</v>
      </c>
      <c r="H78" s="20">
        <v>5</v>
      </c>
      <c r="I78" s="20">
        <v>96</v>
      </c>
      <c r="J78" s="20">
        <v>18</v>
      </c>
      <c r="K78" s="21">
        <v>4.71744200798703E-3</v>
      </c>
      <c r="L78" s="21">
        <v>0.02</v>
      </c>
      <c r="M78" s="21">
        <v>9.2297778417137558E-4</v>
      </c>
      <c r="N78" s="20" t="s">
        <v>305</v>
      </c>
      <c r="O78" s="20">
        <v>864</v>
      </c>
      <c r="P78" s="20">
        <v>728</v>
      </c>
      <c r="Q78" s="20">
        <v>8</v>
      </c>
      <c r="R78" s="20">
        <v>29</v>
      </c>
      <c r="S78" s="21">
        <v>2.8505040241591704E-2</v>
      </c>
      <c r="T78" s="21">
        <v>2.4786991514427572E-3</v>
      </c>
      <c r="U78" s="21" t="s">
        <v>138</v>
      </c>
      <c r="V78" s="29"/>
      <c r="W78" s="29"/>
      <c r="X78" s="25"/>
      <c r="Y78" s="25"/>
      <c r="Z78" s="25"/>
      <c r="AA78" s="25"/>
      <c r="AB78" s="25"/>
      <c r="AC78" s="26"/>
      <c r="AD78" s="26"/>
      <c r="AE78" s="26"/>
      <c r="AF78" s="26"/>
      <c r="AG78" s="25"/>
      <c r="AH78" s="20" t="s">
        <v>306</v>
      </c>
      <c r="AI78" s="20">
        <v>91</v>
      </c>
      <c r="AJ78" s="20">
        <v>1</v>
      </c>
      <c r="AK78" s="20">
        <v>0</v>
      </c>
      <c r="AL78" s="20">
        <v>0</v>
      </c>
      <c r="AM78" s="20">
        <v>1</v>
      </c>
      <c r="AN78" s="21">
        <v>0</v>
      </c>
      <c r="AO78" s="21">
        <f t="shared" si="8"/>
        <v>1.098901098901099E-2</v>
      </c>
      <c r="AP78" s="29"/>
      <c r="AQ78" s="29"/>
      <c r="AR78" s="25" t="s">
        <v>307</v>
      </c>
      <c r="AS78" s="29"/>
      <c r="AT78" s="29"/>
      <c r="AU78" s="29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</row>
    <row r="79" spans="1:58" ht="15.75" customHeight="1">
      <c r="A79" s="19">
        <v>76</v>
      </c>
      <c r="B79" s="16" t="s">
        <v>308</v>
      </c>
      <c r="C79" s="16" t="s">
        <v>43</v>
      </c>
      <c r="D79" s="16" t="s">
        <v>308</v>
      </c>
      <c r="E79" s="20" t="s">
        <v>309</v>
      </c>
      <c r="F79" s="20">
        <v>11965</v>
      </c>
      <c r="G79" s="20">
        <v>699</v>
      </c>
      <c r="H79" s="20">
        <v>54</v>
      </c>
      <c r="I79" s="20">
        <v>199</v>
      </c>
      <c r="J79" s="20">
        <v>86</v>
      </c>
      <c r="K79" s="21">
        <v>1.0400503649720368E-3</v>
      </c>
      <c r="L79" s="21">
        <v>0.03</v>
      </c>
      <c r="M79" s="21">
        <v>9.7222099334342562E-4</v>
      </c>
      <c r="N79" s="25"/>
      <c r="O79" s="25"/>
      <c r="P79" s="25"/>
      <c r="Q79" s="25"/>
      <c r="R79" s="25"/>
      <c r="S79" s="26"/>
      <c r="T79" s="26"/>
      <c r="U79" s="26"/>
      <c r="V79" s="36"/>
      <c r="W79" s="36"/>
      <c r="X79" s="27" t="s">
        <v>309</v>
      </c>
      <c r="Y79" s="20">
        <v>145</v>
      </c>
      <c r="Z79" s="20">
        <v>4</v>
      </c>
      <c r="AA79" s="20">
        <v>0</v>
      </c>
      <c r="AB79" s="20">
        <v>0</v>
      </c>
      <c r="AC79" s="21">
        <v>0</v>
      </c>
      <c r="AD79" s="21">
        <v>0.66666666666666663</v>
      </c>
      <c r="AE79" s="21" t="s">
        <v>138</v>
      </c>
      <c r="AF79" s="21">
        <v>0</v>
      </c>
      <c r="AG79" s="20">
        <v>33</v>
      </c>
      <c r="AH79" s="20" t="s">
        <v>309</v>
      </c>
      <c r="AI79" s="20">
        <v>201</v>
      </c>
      <c r="AJ79" s="20">
        <v>4</v>
      </c>
      <c r="AK79" s="20">
        <v>1</v>
      </c>
      <c r="AL79" s="20">
        <v>0</v>
      </c>
      <c r="AM79" s="20">
        <v>2</v>
      </c>
      <c r="AN79" s="21">
        <v>1.3020833333333334E-2</v>
      </c>
      <c r="AO79" s="21">
        <f t="shared" si="8"/>
        <v>2.4875621890547265E-2</v>
      </c>
      <c r="AP79" s="29">
        <v>10</v>
      </c>
      <c r="AQ79" s="29">
        <v>15</v>
      </c>
      <c r="AR79" s="25" t="s">
        <v>310</v>
      </c>
      <c r="AS79" s="29"/>
      <c r="AT79" s="29"/>
      <c r="AU79" s="29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</row>
    <row r="80" spans="1:58" ht="15.75" customHeight="1">
      <c r="A80" s="19">
        <v>77</v>
      </c>
      <c r="B80" s="16" t="s">
        <v>311</v>
      </c>
      <c r="C80" s="16" t="s">
        <v>43</v>
      </c>
      <c r="D80" s="16" t="s">
        <v>311</v>
      </c>
      <c r="E80" s="20" t="s">
        <v>312</v>
      </c>
      <c r="F80" s="20">
        <v>16443</v>
      </c>
      <c r="G80" s="20">
        <v>710</v>
      </c>
      <c r="H80" s="20">
        <v>67</v>
      </c>
      <c r="I80" s="20">
        <v>522</v>
      </c>
      <c r="J80" s="20">
        <v>69</v>
      </c>
      <c r="K80" s="21">
        <v>1.4610439996305439E-3</v>
      </c>
      <c r="L80" s="21" t="s">
        <v>138</v>
      </c>
      <c r="M80" s="21">
        <v>5.2407013030226037E-4</v>
      </c>
      <c r="N80" s="20" t="s">
        <v>312</v>
      </c>
      <c r="O80" s="20">
        <v>811</v>
      </c>
      <c r="P80" s="20">
        <v>163</v>
      </c>
      <c r="Q80" s="20">
        <v>24</v>
      </c>
      <c r="R80" s="20">
        <v>24</v>
      </c>
      <c r="S80" s="21">
        <v>2.0790827614434435E-2</v>
      </c>
      <c r="T80" s="21">
        <v>9.0394902671454066E-4</v>
      </c>
      <c r="U80" s="21" t="s">
        <v>138</v>
      </c>
      <c r="V80" s="29"/>
      <c r="W80" s="29"/>
      <c r="X80" s="20" t="s">
        <v>313</v>
      </c>
      <c r="Y80" s="20">
        <v>981</v>
      </c>
      <c r="Z80" s="20">
        <v>27</v>
      </c>
      <c r="AA80" s="20">
        <v>21</v>
      </c>
      <c r="AB80" s="20">
        <v>2</v>
      </c>
      <c r="AC80" s="21">
        <v>0</v>
      </c>
      <c r="AD80" s="21">
        <v>1</v>
      </c>
      <c r="AE80" s="21" t="s">
        <v>138</v>
      </c>
      <c r="AF80" s="21">
        <v>0</v>
      </c>
      <c r="AG80" s="20">
        <v>3</v>
      </c>
      <c r="AH80" s="20" t="s">
        <v>311</v>
      </c>
      <c r="AI80" s="20">
        <v>151</v>
      </c>
      <c r="AJ80" s="20">
        <v>19</v>
      </c>
      <c r="AK80" s="20">
        <v>0</v>
      </c>
      <c r="AL80" s="20">
        <v>2</v>
      </c>
      <c r="AM80" s="20">
        <v>3</v>
      </c>
      <c r="AN80" s="21">
        <v>0</v>
      </c>
      <c r="AO80" s="21">
        <f t="shared" si="8"/>
        <v>0.13907284768211919</v>
      </c>
      <c r="AP80" s="29">
        <v>2</v>
      </c>
      <c r="AQ80" s="29"/>
      <c r="AR80" s="20" t="s">
        <v>311</v>
      </c>
      <c r="AS80" s="29"/>
      <c r="AT80" s="29"/>
      <c r="AU80" s="29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</row>
    <row r="81" spans="1:58" ht="15.75" customHeight="1">
      <c r="A81" s="19">
        <v>78</v>
      </c>
      <c r="B81" s="16" t="s">
        <v>314</v>
      </c>
      <c r="C81" s="16" t="s">
        <v>43</v>
      </c>
      <c r="D81" s="16" t="s">
        <v>314</v>
      </c>
      <c r="E81" s="29" t="s">
        <v>315</v>
      </c>
      <c r="F81" s="20">
        <v>262375</v>
      </c>
      <c r="G81" s="20">
        <v>1638</v>
      </c>
      <c r="H81" s="20">
        <v>1921</v>
      </c>
      <c r="I81" s="20">
        <v>838</v>
      </c>
      <c r="J81" s="20">
        <v>48</v>
      </c>
      <c r="K81" s="21">
        <v>3.7177851339335833E-4</v>
      </c>
      <c r="L81" s="21">
        <v>0.01</v>
      </c>
      <c r="M81" s="21">
        <v>1.9397139829218702E-4</v>
      </c>
      <c r="N81" s="20" t="s">
        <v>315</v>
      </c>
      <c r="O81" s="20">
        <v>19259</v>
      </c>
      <c r="P81" s="20">
        <v>2333</v>
      </c>
      <c r="Q81" s="20">
        <v>146</v>
      </c>
      <c r="R81" s="20">
        <v>40</v>
      </c>
      <c r="S81" s="21">
        <v>3.2556135473391476E-3</v>
      </c>
      <c r="T81" s="21">
        <v>1.4154841510170208E-3</v>
      </c>
      <c r="U81" s="21">
        <v>0.02</v>
      </c>
      <c r="V81" s="36"/>
      <c r="W81" s="36"/>
      <c r="X81" s="20" t="s">
        <v>314</v>
      </c>
      <c r="Y81" s="20">
        <v>143089</v>
      </c>
      <c r="Z81" s="20">
        <v>2780</v>
      </c>
      <c r="AA81" s="20">
        <v>526</v>
      </c>
      <c r="AB81" s="20">
        <v>62</v>
      </c>
      <c r="AC81" s="21">
        <v>1.4759702783790698E-6</v>
      </c>
      <c r="AD81" s="21">
        <v>0.99208633093525178</v>
      </c>
      <c r="AE81" s="21">
        <v>0.01</v>
      </c>
      <c r="AF81" s="21">
        <v>4.459997145536761E-5</v>
      </c>
      <c r="AG81" s="20">
        <v>953</v>
      </c>
      <c r="AH81" s="20" t="s">
        <v>314</v>
      </c>
      <c r="AI81" s="20">
        <v>14100</v>
      </c>
      <c r="AJ81" s="20">
        <v>127</v>
      </c>
      <c r="AK81" s="20">
        <v>11</v>
      </c>
      <c r="AL81" s="20">
        <v>49</v>
      </c>
      <c r="AM81" s="20">
        <v>50</v>
      </c>
      <c r="AN81" s="21">
        <v>2.6615199026189381E-4</v>
      </c>
      <c r="AO81" s="21">
        <f t="shared" si="8"/>
        <v>1.326241134751773E-2</v>
      </c>
      <c r="AP81" s="29">
        <v>468</v>
      </c>
      <c r="AQ81" s="29">
        <v>552</v>
      </c>
      <c r="AR81" s="20" t="s">
        <v>314</v>
      </c>
      <c r="AS81" s="29"/>
      <c r="AT81" s="29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</row>
    <row r="82" spans="1:58" ht="15.75" customHeight="1">
      <c r="A82" s="19">
        <v>79</v>
      </c>
      <c r="B82" s="16" t="s">
        <v>316</v>
      </c>
      <c r="C82" s="16" t="s">
        <v>43</v>
      </c>
      <c r="D82" s="16" t="s">
        <v>316</v>
      </c>
      <c r="E82" s="20" t="s">
        <v>317</v>
      </c>
      <c r="F82" s="20">
        <v>61636</v>
      </c>
      <c r="G82" s="20">
        <v>733</v>
      </c>
      <c r="H82" s="20">
        <v>59</v>
      </c>
      <c r="I82" s="20">
        <v>190</v>
      </c>
      <c r="J82" s="20">
        <v>51</v>
      </c>
      <c r="K82" s="21">
        <v>3.4183324272905587E-4</v>
      </c>
      <c r="L82" s="21">
        <v>0.01</v>
      </c>
      <c r="M82" s="21">
        <v>1.8949451499110706E-4</v>
      </c>
      <c r="N82" s="20" t="s">
        <v>318</v>
      </c>
      <c r="O82" s="20">
        <v>1076</v>
      </c>
      <c r="P82" s="20">
        <v>235</v>
      </c>
      <c r="Q82" s="20">
        <v>4</v>
      </c>
      <c r="R82" s="20">
        <v>23</v>
      </c>
      <c r="S82" s="21">
        <v>8.8632083662926065E-3</v>
      </c>
      <c r="T82" s="21">
        <v>1.1560706564729488E-3</v>
      </c>
      <c r="U82" s="21" t="s">
        <v>138</v>
      </c>
      <c r="V82" s="29"/>
      <c r="W82" s="29"/>
      <c r="X82" s="20" t="s">
        <v>319</v>
      </c>
      <c r="Y82" s="20">
        <v>1134</v>
      </c>
      <c r="Z82" s="20">
        <v>60</v>
      </c>
      <c r="AA82" s="20">
        <v>63</v>
      </c>
      <c r="AB82" s="20">
        <v>15</v>
      </c>
      <c r="AC82" s="21">
        <v>1.0663218289293014E-3</v>
      </c>
      <c r="AD82" s="21">
        <v>0.75</v>
      </c>
      <c r="AE82" s="21" t="s">
        <v>138</v>
      </c>
      <c r="AF82" s="21">
        <v>3.2453273054370039E-4</v>
      </c>
      <c r="AG82" s="20">
        <v>75</v>
      </c>
      <c r="AH82" s="27" t="s">
        <v>320</v>
      </c>
      <c r="AI82" s="20">
        <v>131</v>
      </c>
      <c r="AJ82" s="20">
        <v>6</v>
      </c>
      <c r="AK82" s="20">
        <v>1</v>
      </c>
      <c r="AL82" s="20">
        <v>0</v>
      </c>
      <c r="AM82" s="20">
        <v>2</v>
      </c>
      <c r="AN82" s="21">
        <v>0</v>
      </c>
      <c r="AO82" s="21">
        <f t="shared" si="8"/>
        <v>5.3435114503816793E-2</v>
      </c>
      <c r="AP82" s="29">
        <v>45</v>
      </c>
      <c r="AQ82" s="29">
        <v>20</v>
      </c>
      <c r="AR82" s="20" t="s">
        <v>320</v>
      </c>
      <c r="AS82" s="29"/>
      <c r="AT82" s="29"/>
      <c r="AU82" s="29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</row>
    <row r="83" spans="1:58" ht="15.75" customHeight="1">
      <c r="A83" s="19">
        <v>80</v>
      </c>
      <c r="B83" s="16" t="s">
        <v>321</v>
      </c>
      <c r="C83" s="16" t="s">
        <v>43</v>
      </c>
      <c r="D83" s="16" t="s">
        <v>321</v>
      </c>
      <c r="E83" s="29" t="s">
        <v>322</v>
      </c>
      <c r="F83" s="20">
        <v>24374</v>
      </c>
      <c r="G83" s="20">
        <v>208</v>
      </c>
      <c r="H83" s="20">
        <v>15</v>
      </c>
      <c r="I83" s="20">
        <v>51</v>
      </c>
      <c r="J83" s="20">
        <v>71</v>
      </c>
      <c r="K83" s="21">
        <v>1.789135382884519E-4</v>
      </c>
      <c r="L83" s="21">
        <v>0.01</v>
      </c>
      <c r="M83" s="21">
        <v>1.3807457846174009E-4</v>
      </c>
      <c r="N83" s="20" t="s">
        <v>323</v>
      </c>
      <c r="O83" s="20">
        <v>700</v>
      </c>
      <c r="P83" s="20">
        <v>848</v>
      </c>
      <c r="Q83" s="20">
        <v>28</v>
      </c>
      <c r="R83" s="20">
        <v>62</v>
      </c>
      <c r="S83" s="21">
        <v>2.0419699682104421E-2</v>
      </c>
      <c r="T83" s="21">
        <v>1.3761101959679063E-2</v>
      </c>
      <c r="U83" s="21">
        <v>0.1</v>
      </c>
      <c r="V83" s="36"/>
      <c r="W83" s="36"/>
      <c r="X83" s="20" t="s">
        <v>321</v>
      </c>
      <c r="Y83" s="20">
        <v>4678</v>
      </c>
      <c r="Z83" s="20">
        <v>68</v>
      </c>
      <c r="AA83" s="20">
        <v>42</v>
      </c>
      <c r="AB83" s="20">
        <v>14</v>
      </c>
      <c r="AC83" s="21">
        <v>1.7406651517239274E-4</v>
      </c>
      <c r="AD83" s="21">
        <v>0.33333333333333331</v>
      </c>
      <c r="AE83" s="21">
        <v>0.02</v>
      </c>
      <c r="AF83" s="21">
        <v>1.2865785904046418E-4</v>
      </c>
      <c r="AG83" s="20">
        <v>104</v>
      </c>
      <c r="AH83" s="27" t="s">
        <v>321</v>
      </c>
      <c r="AI83" s="20">
        <v>49</v>
      </c>
      <c r="AJ83" s="20">
        <v>1</v>
      </c>
      <c r="AK83" s="20">
        <v>0</v>
      </c>
      <c r="AL83" s="20">
        <v>1</v>
      </c>
      <c r="AM83" s="20">
        <v>12</v>
      </c>
      <c r="AN83" s="21">
        <v>3.4013605442176869E-3</v>
      </c>
      <c r="AO83" s="21">
        <f t="shared" si="8"/>
        <v>4.0816326530612242E-2</v>
      </c>
      <c r="AP83" s="29">
        <v>64</v>
      </c>
      <c r="AQ83" s="29">
        <v>15</v>
      </c>
      <c r="AR83" s="20" t="s">
        <v>321</v>
      </c>
      <c r="AS83" s="29"/>
      <c r="AT83" s="29"/>
      <c r="AU83" s="29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</row>
    <row r="84" spans="1:58" ht="15.75" customHeight="1">
      <c r="A84" s="19">
        <v>81</v>
      </c>
      <c r="B84" s="16" t="s">
        <v>324</v>
      </c>
      <c r="C84" s="16" t="s">
        <v>43</v>
      </c>
      <c r="D84" s="16" t="s">
        <v>324</v>
      </c>
      <c r="E84" s="29" t="s">
        <v>325</v>
      </c>
      <c r="F84" s="20">
        <v>67675</v>
      </c>
      <c r="G84" s="20">
        <v>1840</v>
      </c>
      <c r="H84" s="20">
        <v>124</v>
      </c>
      <c r="I84" s="20">
        <v>370</v>
      </c>
      <c r="J84" s="20">
        <v>86</v>
      </c>
      <c r="K84" s="21">
        <v>4.3825829152405275E-4</v>
      </c>
      <c r="L84" s="21">
        <v>0.02</v>
      </c>
      <c r="M84" s="21">
        <v>4.0967622903335385E-4</v>
      </c>
      <c r="N84" s="20" t="s">
        <v>326</v>
      </c>
      <c r="O84" s="20">
        <v>2750</v>
      </c>
      <c r="P84" s="20">
        <v>1119</v>
      </c>
      <c r="Q84" s="20">
        <v>24</v>
      </c>
      <c r="R84" s="20">
        <v>40</v>
      </c>
      <c r="S84" s="21">
        <v>1.0507842957572636E-2</v>
      </c>
      <c r="T84" s="21">
        <v>4.5686273728576679E-3</v>
      </c>
      <c r="U84" s="21">
        <v>0.04</v>
      </c>
      <c r="V84" s="36"/>
      <c r="W84" s="36"/>
      <c r="X84" s="20" t="s">
        <v>325</v>
      </c>
      <c r="Y84" s="20">
        <v>4708</v>
      </c>
      <c r="Z84" s="20">
        <v>92</v>
      </c>
      <c r="AA84" s="20">
        <v>160</v>
      </c>
      <c r="AB84" s="20">
        <v>100</v>
      </c>
      <c r="AC84" s="21">
        <v>6.0426845740274332E-4</v>
      </c>
      <c r="AD84" s="21">
        <v>0.58333333333333337</v>
      </c>
      <c r="AE84" s="21">
        <v>0.1</v>
      </c>
      <c r="AF84" s="21">
        <v>6.042684574027431E-4</v>
      </c>
      <c r="AG84" s="20">
        <v>86</v>
      </c>
      <c r="AH84" s="20" t="s">
        <v>324</v>
      </c>
      <c r="AI84" s="20">
        <v>313</v>
      </c>
      <c r="AJ84" s="20">
        <v>16</v>
      </c>
      <c r="AK84" s="20">
        <v>1</v>
      </c>
      <c r="AL84" s="20">
        <v>0</v>
      </c>
      <c r="AM84" s="20">
        <v>4</v>
      </c>
      <c r="AN84" s="21">
        <v>1.4006410256410255E-2</v>
      </c>
      <c r="AO84" s="21">
        <f t="shared" si="8"/>
        <v>5.4313099041533544E-2</v>
      </c>
      <c r="AP84" s="29">
        <v>64</v>
      </c>
      <c r="AQ84" s="29">
        <v>9</v>
      </c>
      <c r="AR84" s="20" t="s">
        <v>324</v>
      </c>
      <c r="AS84" s="29"/>
      <c r="AT84" s="29"/>
      <c r="AU84" s="29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</row>
    <row r="85" spans="1:58" ht="15.75" customHeight="1">
      <c r="A85" s="19">
        <v>82</v>
      </c>
      <c r="B85" s="16" t="s">
        <v>327</v>
      </c>
      <c r="C85" s="16" t="s">
        <v>43</v>
      </c>
      <c r="D85" s="16" t="s">
        <v>327</v>
      </c>
      <c r="E85" s="29" t="s">
        <v>328</v>
      </c>
      <c r="F85" s="20">
        <v>32775</v>
      </c>
      <c r="G85" s="20">
        <v>834</v>
      </c>
      <c r="H85" s="20">
        <v>339</v>
      </c>
      <c r="I85" s="20">
        <v>69</v>
      </c>
      <c r="J85" s="20">
        <v>51</v>
      </c>
      <c r="K85" s="21">
        <v>8.5798491113880113E-4</v>
      </c>
      <c r="L85" s="21">
        <v>0.02</v>
      </c>
      <c r="M85" s="21">
        <v>4.7562207030520478E-4</v>
      </c>
      <c r="N85" s="25"/>
      <c r="O85" s="25"/>
      <c r="P85" s="25"/>
      <c r="Q85" s="25"/>
      <c r="R85" s="25"/>
      <c r="S85" s="26"/>
      <c r="T85" s="26"/>
      <c r="U85" s="26"/>
      <c r="V85" s="36"/>
      <c r="W85" s="36"/>
      <c r="X85" s="20" t="s">
        <v>329</v>
      </c>
      <c r="Y85" s="20">
        <v>3230</v>
      </c>
      <c r="Z85" s="20">
        <v>98</v>
      </c>
      <c r="AA85" s="20">
        <v>55</v>
      </c>
      <c r="AB85" s="20">
        <v>12</v>
      </c>
      <c r="AC85" s="21">
        <v>2.1140688593354506E-4</v>
      </c>
      <c r="AD85" s="21">
        <v>0.67142857142857137</v>
      </c>
      <c r="AE85" s="21">
        <v>0.02</v>
      </c>
      <c r="AF85" s="21">
        <v>2.2519429153790668E-4</v>
      </c>
      <c r="AG85" s="20">
        <v>157</v>
      </c>
      <c r="AH85" s="25"/>
      <c r="AI85" s="25"/>
      <c r="AJ85" s="25"/>
      <c r="AK85" s="25"/>
      <c r="AL85" s="25"/>
      <c r="AM85" s="25"/>
      <c r="AN85" s="26"/>
      <c r="AO85" s="26"/>
      <c r="AP85" s="29">
        <v>169</v>
      </c>
      <c r="AQ85" s="29">
        <v>27</v>
      </c>
      <c r="AR85" s="20" t="s">
        <v>327</v>
      </c>
      <c r="AS85" s="29"/>
      <c r="AT85" s="29"/>
      <c r="AU85" s="29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</row>
    <row r="86" spans="1:58" ht="15.75" customHeight="1">
      <c r="A86" s="19">
        <v>83</v>
      </c>
      <c r="B86" s="16" t="s">
        <v>330</v>
      </c>
      <c r="C86" s="16" t="s">
        <v>43</v>
      </c>
      <c r="D86" s="16" t="s">
        <v>330</v>
      </c>
      <c r="E86" s="29" t="s">
        <v>331</v>
      </c>
      <c r="F86" s="20">
        <v>74097</v>
      </c>
      <c r="G86" s="20">
        <v>5121</v>
      </c>
      <c r="H86" s="20">
        <v>1555</v>
      </c>
      <c r="I86" s="20">
        <v>555</v>
      </c>
      <c r="J86" s="20">
        <v>130</v>
      </c>
      <c r="K86" s="21">
        <v>8.3367169118234424E-4</v>
      </c>
      <c r="L86" s="21">
        <v>0.03</v>
      </c>
      <c r="M86" s="21">
        <v>1.1780143462359212E-3</v>
      </c>
      <c r="N86" s="20" t="s">
        <v>331</v>
      </c>
      <c r="O86" s="20">
        <v>5632</v>
      </c>
      <c r="P86" s="20">
        <v>4171</v>
      </c>
      <c r="Q86" s="20">
        <v>475</v>
      </c>
      <c r="R86" s="20">
        <v>86</v>
      </c>
      <c r="S86" s="21">
        <v>9.5332550268895956E-3</v>
      </c>
      <c r="T86" s="21">
        <v>8.9115210033967936E-3</v>
      </c>
      <c r="U86" s="21">
        <v>0.03</v>
      </c>
      <c r="V86" s="36"/>
      <c r="W86" s="36"/>
      <c r="X86" s="20" t="s">
        <v>331</v>
      </c>
      <c r="Y86" s="20">
        <v>13977</v>
      </c>
      <c r="Z86" s="20">
        <v>484</v>
      </c>
      <c r="AA86" s="20">
        <v>1279</v>
      </c>
      <c r="AB86" s="20">
        <v>229</v>
      </c>
      <c r="AC86" s="21">
        <v>2.2256890734247581E-4</v>
      </c>
      <c r="AD86" s="21">
        <v>0.24590163934426229</v>
      </c>
      <c r="AE86" s="21">
        <v>0.05</v>
      </c>
      <c r="AF86" s="21">
        <v>1.1709059908017205E-3</v>
      </c>
      <c r="AG86" s="20">
        <v>63</v>
      </c>
      <c r="AH86" s="25"/>
      <c r="AI86" s="25"/>
      <c r="AJ86" s="25"/>
      <c r="AK86" s="25"/>
      <c r="AL86" s="25"/>
      <c r="AM86" s="25"/>
      <c r="AN86" s="26"/>
      <c r="AO86" s="26"/>
      <c r="AP86" s="29">
        <v>40</v>
      </c>
      <c r="AQ86" s="29">
        <v>1</v>
      </c>
      <c r="AR86" s="20" t="s">
        <v>332</v>
      </c>
      <c r="AS86" s="29"/>
      <c r="AT86" s="29"/>
      <c r="AU86" s="29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</row>
    <row r="87" spans="1:58" ht="15.75" customHeight="1">
      <c r="A87" s="19">
        <v>84</v>
      </c>
      <c r="B87" s="16" t="s">
        <v>333</v>
      </c>
      <c r="C87" s="16" t="s">
        <v>43</v>
      </c>
      <c r="D87" s="16" t="s">
        <v>333</v>
      </c>
      <c r="E87" s="29"/>
      <c r="F87" s="20">
        <v>10008</v>
      </c>
      <c r="G87" s="20">
        <v>781</v>
      </c>
      <c r="H87" s="20">
        <v>27</v>
      </c>
      <c r="I87" s="20">
        <v>391</v>
      </c>
      <c r="J87" s="20">
        <v>50</v>
      </c>
      <c r="K87" s="21">
        <v>2.4942287272253136E-3</v>
      </c>
      <c r="L87" s="21">
        <v>0.03</v>
      </c>
      <c r="M87" s="21">
        <v>1.3555590908833225E-3</v>
      </c>
      <c r="N87" s="25"/>
      <c r="O87" s="25"/>
      <c r="P87" s="25"/>
      <c r="Q87" s="25"/>
      <c r="R87" s="25"/>
      <c r="S87" s="26"/>
      <c r="T87" s="26"/>
      <c r="U87" s="26"/>
      <c r="V87" s="36"/>
      <c r="W87" s="36"/>
      <c r="X87" s="27" t="s">
        <v>334</v>
      </c>
      <c r="Y87" s="20">
        <v>164</v>
      </c>
      <c r="Z87" s="20">
        <v>0</v>
      </c>
      <c r="AA87" s="20">
        <v>0</v>
      </c>
      <c r="AB87" s="20">
        <v>0</v>
      </c>
      <c r="AC87" s="21">
        <v>0</v>
      </c>
      <c r="AD87" s="21">
        <v>0</v>
      </c>
      <c r="AE87" s="21">
        <v>0.05</v>
      </c>
      <c r="AF87" s="21">
        <v>0</v>
      </c>
      <c r="AG87" s="20">
        <v>2</v>
      </c>
      <c r="AH87" s="25"/>
      <c r="AI87" s="25"/>
      <c r="AJ87" s="25"/>
      <c r="AK87" s="25"/>
      <c r="AL87" s="25"/>
      <c r="AM87" s="25"/>
      <c r="AN87" s="26"/>
      <c r="AO87" s="26"/>
      <c r="AP87" s="29">
        <v>1</v>
      </c>
      <c r="AQ87" s="29"/>
      <c r="AR87" s="20" t="s">
        <v>333</v>
      </c>
      <c r="AS87" s="29"/>
      <c r="AT87" s="29"/>
      <c r="AU87" s="29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</row>
    <row r="88" spans="1:58" ht="15.75" customHeight="1">
      <c r="A88" s="19">
        <v>85</v>
      </c>
      <c r="B88" s="16" t="s">
        <v>335</v>
      </c>
      <c r="C88" s="16" t="s">
        <v>43</v>
      </c>
      <c r="D88" s="16" t="s">
        <v>335</v>
      </c>
      <c r="E88" s="29" t="s">
        <v>336</v>
      </c>
      <c r="F88" s="20">
        <v>21445</v>
      </c>
      <c r="G88" s="20">
        <v>537</v>
      </c>
      <c r="H88" s="20">
        <v>56</v>
      </c>
      <c r="I88" s="20">
        <v>71</v>
      </c>
      <c r="J88" s="20">
        <v>66</v>
      </c>
      <c r="K88" s="21">
        <v>5.2318540221694379E-4</v>
      </c>
      <c r="L88" s="21">
        <v>0.02</v>
      </c>
      <c r="M88" s="21">
        <v>3.7532865811215529E-4</v>
      </c>
      <c r="N88" s="20" t="s">
        <v>336</v>
      </c>
      <c r="O88" s="20">
        <v>2308</v>
      </c>
      <c r="P88" s="20">
        <v>617</v>
      </c>
      <c r="Q88" s="20">
        <v>19</v>
      </c>
      <c r="R88" s="20">
        <v>21</v>
      </c>
      <c r="S88" s="21">
        <v>1.0756466629224044E-2</v>
      </c>
      <c r="T88" s="21">
        <v>3.5075434660513191E-4</v>
      </c>
      <c r="U88" s="21" t="s">
        <v>138</v>
      </c>
      <c r="V88" s="36"/>
      <c r="W88" s="36"/>
      <c r="X88" s="20" t="s">
        <v>336</v>
      </c>
      <c r="Y88" s="20">
        <v>4724</v>
      </c>
      <c r="Z88" s="20">
        <v>152</v>
      </c>
      <c r="AA88" s="20">
        <v>215</v>
      </c>
      <c r="AB88" s="20">
        <v>38</v>
      </c>
      <c r="AC88" s="21">
        <v>3.2281343760609071E-4</v>
      </c>
      <c r="AD88" s="21">
        <v>0.35632183908045983</v>
      </c>
      <c r="AE88" s="21" t="s">
        <v>138</v>
      </c>
      <c r="AF88" s="21">
        <v>1.298271433850582E-4</v>
      </c>
      <c r="AG88" s="20">
        <v>145</v>
      </c>
      <c r="AH88" s="20" t="s">
        <v>337</v>
      </c>
      <c r="AI88" s="20">
        <v>478</v>
      </c>
      <c r="AJ88" s="20">
        <v>0</v>
      </c>
      <c r="AK88" s="20">
        <v>0</v>
      </c>
      <c r="AL88" s="20">
        <v>0</v>
      </c>
      <c r="AM88" s="20">
        <v>2</v>
      </c>
      <c r="AN88" s="21">
        <v>0</v>
      </c>
      <c r="AO88" s="21">
        <f t="shared" ref="AO88:AO90" si="9">SUM(AJ88+AK88+AL88)/AI88</f>
        <v>0</v>
      </c>
      <c r="AP88" s="29">
        <v>135</v>
      </c>
      <c r="AQ88" s="29">
        <v>7</v>
      </c>
      <c r="AR88" s="20" t="s">
        <v>335</v>
      </c>
      <c r="AS88" s="29"/>
      <c r="AT88" s="29"/>
      <c r="AU88" s="29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</row>
    <row r="89" spans="1:58" ht="15.75" customHeight="1">
      <c r="A89" s="19">
        <v>86</v>
      </c>
      <c r="B89" s="16" t="s">
        <v>338</v>
      </c>
      <c r="C89" s="16" t="s">
        <v>43</v>
      </c>
      <c r="D89" s="16" t="s">
        <v>338</v>
      </c>
      <c r="E89" s="29" t="s">
        <v>339</v>
      </c>
      <c r="F89" s="20">
        <v>7590</v>
      </c>
      <c r="G89" s="20">
        <v>895</v>
      </c>
      <c r="H89" s="20">
        <v>31</v>
      </c>
      <c r="I89" s="20">
        <v>133</v>
      </c>
      <c r="J89" s="20">
        <v>112</v>
      </c>
      <c r="K89" s="21">
        <v>1.3141656636336445E-3</v>
      </c>
      <c r="L89" s="21">
        <v>0.03</v>
      </c>
      <c r="M89" s="21">
        <v>1.5998538513800884E-3</v>
      </c>
      <c r="N89" s="20" t="s">
        <v>339</v>
      </c>
      <c r="O89" s="20">
        <v>1588</v>
      </c>
      <c r="P89" s="20">
        <v>607</v>
      </c>
      <c r="Q89" s="20">
        <v>28</v>
      </c>
      <c r="R89" s="20">
        <v>44</v>
      </c>
      <c r="S89" s="21">
        <v>1.014330464985836E-2</v>
      </c>
      <c r="T89" s="21">
        <v>1.4332930483495511E-3</v>
      </c>
      <c r="U89" s="21" t="s">
        <v>138</v>
      </c>
      <c r="V89" s="36"/>
      <c r="W89" s="36"/>
      <c r="X89" s="20" t="s">
        <v>340</v>
      </c>
      <c r="Y89" s="20">
        <v>2237</v>
      </c>
      <c r="Z89" s="20">
        <v>164</v>
      </c>
      <c r="AA89" s="20">
        <v>114</v>
      </c>
      <c r="AB89" s="20">
        <v>18</v>
      </c>
      <c r="AC89" s="21">
        <v>2.2102479793521888E-4</v>
      </c>
      <c r="AD89" s="21">
        <v>0.41860465116279072</v>
      </c>
      <c r="AE89" s="21" t="s">
        <v>138</v>
      </c>
      <c r="AF89" s="21">
        <v>1.5375638117232619E-4</v>
      </c>
      <c r="AG89" s="20">
        <v>119</v>
      </c>
      <c r="AH89" s="20" t="s">
        <v>338</v>
      </c>
      <c r="AI89" s="20">
        <v>125</v>
      </c>
      <c r="AJ89" s="20">
        <v>1</v>
      </c>
      <c r="AK89" s="20">
        <v>0</v>
      </c>
      <c r="AL89" s="20">
        <v>0</v>
      </c>
      <c r="AM89" s="20">
        <v>6</v>
      </c>
      <c r="AN89" s="21">
        <v>0</v>
      </c>
      <c r="AO89" s="21">
        <f t="shared" si="9"/>
        <v>8.0000000000000002E-3</v>
      </c>
      <c r="AP89" s="29">
        <v>77</v>
      </c>
      <c r="AQ89" s="29">
        <v>12</v>
      </c>
      <c r="AR89" s="20" t="s">
        <v>338</v>
      </c>
      <c r="AS89" s="29"/>
      <c r="AT89" s="29"/>
      <c r="AU89" s="29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</row>
    <row r="90" spans="1:58" ht="15.75" customHeight="1">
      <c r="A90" s="19">
        <v>87</v>
      </c>
      <c r="B90" s="16" t="s">
        <v>341</v>
      </c>
      <c r="C90" s="16" t="s">
        <v>43</v>
      </c>
      <c r="D90" s="16" t="s">
        <v>341</v>
      </c>
      <c r="E90" s="29" t="s">
        <v>342</v>
      </c>
      <c r="F90" s="20">
        <v>6317</v>
      </c>
      <c r="G90" s="20">
        <v>89</v>
      </c>
      <c r="H90" s="20">
        <v>5</v>
      </c>
      <c r="I90" s="20">
        <v>4</v>
      </c>
      <c r="J90" s="20">
        <v>19</v>
      </c>
      <c r="K90" s="21">
        <v>8.1846885399337811E-4</v>
      </c>
      <c r="L90" s="21" t="s">
        <v>138</v>
      </c>
      <c r="M90" s="21">
        <v>1.1565320762949906E-4</v>
      </c>
      <c r="N90" s="20" t="s">
        <v>342</v>
      </c>
      <c r="O90" s="20">
        <v>342</v>
      </c>
      <c r="P90" s="20">
        <v>103</v>
      </c>
      <c r="Q90" s="20">
        <v>2</v>
      </c>
      <c r="R90" s="20">
        <v>4</v>
      </c>
      <c r="S90" s="21">
        <v>7.8415713538284706E-2</v>
      </c>
      <c r="T90" s="21">
        <v>2.5570341371179794E-3</v>
      </c>
      <c r="U90" s="21" t="s">
        <v>138</v>
      </c>
      <c r="V90" s="36"/>
      <c r="W90" s="36"/>
      <c r="X90" s="20" t="s">
        <v>342</v>
      </c>
      <c r="Y90" s="20">
        <v>1776</v>
      </c>
      <c r="Z90" s="20">
        <v>22</v>
      </c>
      <c r="AA90" s="20">
        <v>18</v>
      </c>
      <c r="AB90" s="20">
        <v>2</v>
      </c>
      <c r="AC90" s="21">
        <v>5.2527643719814225E-4</v>
      </c>
      <c r="AD90" s="21">
        <v>0.66666666666666663</v>
      </c>
      <c r="AE90" s="21" t="s">
        <v>138</v>
      </c>
      <c r="AF90" s="21">
        <v>6.2804791404125695E-5</v>
      </c>
      <c r="AG90" s="20">
        <v>16</v>
      </c>
      <c r="AH90" s="27" t="s">
        <v>341</v>
      </c>
      <c r="AI90" s="20">
        <v>77</v>
      </c>
      <c r="AJ90" s="20">
        <v>0</v>
      </c>
      <c r="AK90" s="20">
        <v>0</v>
      </c>
      <c r="AL90" s="20">
        <v>0</v>
      </c>
      <c r="AM90" s="20">
        <v>4</v>
      </c>
      <c r="AN90" s="21">
        <v>0</v>
      </c>
      <c r="AO90" s="21">
        <f t="shared" si="9"/>
        <v>0</v>
      </c>
      <c r="AP90" s="29">
        <v>6</v>
      </c>
      <c r="AQ90" s="29"/>
      <c r="AR90" s="20" t="s">
        <v>341</v>
      </c>
      <c r="AS90" s="29"/>
      <c r="AT90" s="29"/>
      <c r="AU90" s="29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</row>
    <row r="91" spans="1:58" ht="15.75" customHeight="1">
      <c r="A91" s="19">
        <v>88</v>
      </c>
      <c r="B91" s="16" t="s">
        <v>343</v>
      </c>
      <c r="C91" s="16" t="s">
        <v>43</v>
      </c>
      <c r="D91" s="16" t="s">
        <v>343</v>
      </c>
      <c r="E91" s="29" t="s">
        <v>344</v>
      </c>
      <c r="F91" s="20">
        <v>306</v>
      </c>
      <c r="G91" s="20">
        <v>133</v>
      </c>
      <c r="H91" s="20">
        <v>3</v>
      </c>
      <c r="I91" s="20">
        <v>34</v>
      </c>
      <c r="J91" s="20">
        <v>31</v>
      </c>
      <c r="K91" s="21">
        <v>2.7356682850072148E-2</v>
      </c>
      <c r="L91" s="21" t="s">
        <v>138</v>
      </c>
      <c r="M91" s="21">
        <v>3.2709077320738447E-3</v>
      </c>
      <c r="N91" s="25"/>
      <c r="O91" s="25"/>
      <c r="P91" s="25"/>
      <c r="Q91" s="25"/>
      <c r="R91" s="25"/>
      <c r="S91" s="26"/>
      <c r="T91" s="26"/>
      <c r="U91" s="26"/>
      <c r="V91" s="20"/>
      <c r="W91" s="20"/>
      <c r="X91" s="25"/>
      <c r="Y91" s="25"/>
      <c r="Z91" s="25"/>
      <c r="AA91" s="25"/>
      <c r="AB91" s="25"/>
      <c r="AC91" s="26"/>
      <c r="AD91" s="26"/>
      <c r="AE91" s="26"/>
      <c r="AF91" s="26"/>
      <c r="AG91" s="25"/>
      <c r="AH91" s="25"/>
      <c r="AI91" s="25"/>
      <c r="AJ91" s="25"/>
      <c r="AK91" s="25"/>
      <c r="AL91" s="25"/>
      <c r="AM91" s="25"/>
      <c r="AN91" s="26"/>
      <c r="AO91" s="26"/>
      <c r="AP91" s="25"/>
      <c r="AQ91" s="25"/>
      <c r="AR91" s="20" t="s">
        <v>343</v>
      </c>
      <c r="AS91" s="29"/>
      <c r="AT91" s="29"/>
      <c r="AU91" s="29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</row>
    <row r="92" spans="1:58" ht="15.75" customHeight="1">
      <c r="A92" s="19">
        <v>89</v>
      </c>
      <c r="B92" s="16" t="s">
        <v>345</v>
      </c>
      <c r="C92" s="16" t="s">
        <v>43</v>
      </c>
      <c r="D92" s="16" t="s">
        <v>345</v>
      </c>
      <c r="E92" s="29" t="s">
        <v>346</v>
      </c>
      <c r="F92" s="20">
        <v>8344</v>
      </c>
      <c r="G92" s="20">
        <v>475</v>
      </c>
      <c r="H92" s="20">
        <v>11</v>
      </c>
      <c r="I92" s="20">
        <v>84</v>
      </c>
      <c r="J92" s="20">
        <v>101</v>
      </c>
      <c r="K92" s="21">
        <v>7.0330938068103189E-4</v>
      </c>
      <c r="L92" s="21">
        <v>0.02</v>
      </c>
      <c r="M92" s="21">
        <v>7.7211138531287202E-4</v>
      </c>
      <c r="N92" s="25"/>
      <c r="O92" s="25"/>
      <c r="P92" s="25"/>
      <c r="Q92" s="25"/>
      <c r="R92" s="25"/>
      <c r="S92" s="26"/>
      <c r="T92" s="26"/>
      <c r="U92" s="26"/>
      <c r="V92" s="36"/>
      <c r="W92" s="36"/>
      <c r="X92" s="20" t="s">
        <v>347</v>
      </c>
      <c r="Y92" s="20">
        <v>3566</v>
      </c>
      <c r="Z92" s="20">
        <v>123</v>
      </c>
      <c r="AA92" s="20">
        <v>125</v>
      </c>
      <c r="AB92" s="20">
        <v>57</v>
      </c>
      <c r="AC92" s="21">
        <v>2.9152167410928043E-4</v>
      </c>
      <c r="AD92" s="21">
        <v>0.44444444444444442</v>
      </c>
      <c r="AE92" s="21" t="s">
        <v>138</v>
      </c>
      <c r="AF92" s="21">
        <v>1.3942340935661239E-4</v>
      </c>
      <c r="AG92" s="20">
        <v>89</v>
      </c>
      <c r="AH92" s="25"/>
      <c r="AI92" s="25"/>
      <c r="AJ92" s="25"/>
      <c r="AK92" s="25"/>
      <c r="AL92" s="25"/>
      <c r="AM92" s="25"/>
      <c r="AN92" s="26"/>
      <c r="AO92" s="26"/>
      <c r="AP92" s="29">
        <v>67</v>
      </c>
      <c r="AQ92" s="29">
        <v>16</v>
      </c>
      <c r="AR92" s="20" t="s">
        <v>345</v>
      </c>
      <c r="AS92" s="29"/>
      <c r="AT92" s="29"/>
      <c r="AU92" s="29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</row>
    <row r="93" spans="1:58" ht="15.75" customHeight="1">
      <c r="A93" s="37">
        <v>1</v>
      </c>
      <c r="B93" s="38" t="s">
        <v>348</v>
      </c>
      <c r="C93" s="16" t="s">
        <v>349</v>
      </c>
      <c r="D93" s="16" t="s">
        <v>348</v>
      </c>
      <c r="E93" s="39" t="s">
        <v>350</v>
      </c>
      <c r="F93" s="39">
        <v>1176724</v>
      </c>
      <c r="G93" s="39">
        <v>15354</v>
      </c>
      <c r="H93" s="39">
        <v>4201</v>
      </c>
      <c r="I93" s="39">
        <v>1635</v>
      </c>
      <c r="J93" s="39">
        <v>66</v>
      </c>
      <c r="K93" s="40">
        <v>3.2729179616502741E-4</v>
      </c>
      <c r="L93" s="40">
        <v>0.01</v>
      </c>
      <c r="M93" s="40">
        <v>2.3479628855317181E-4</v>
      </c>
      <c r="N93" s="39" t="s">
        <v>351</v>
      </c>
      <c r="O93" s="39">
        <v>67650</v>
      </c>
      <c r="P93" s="39">
        <v>10427</v>
      </c>
      <c r="Q93" s="39">
        <v>541</v>
      </c>
      <c r="R93" s="39">
        <v>44</v>
      </c>
      <c r="S93" s="40">
        <v>3.778064815597872E-3</v>
      </c>
      <c r="T93" s="40">
        <v>1.806900563981591E-3</v>
      </c>
      <c r="U93" s="40">
        <v>0.04</v>
      </c>
      <c r="V93" s="39"/>
      <c r="W93" s="39"/>
      <c r="X93" s="39" t="s">
        <v>350</v>
      </c>
      <c r="Y93" s="39">
        <v>80987</v>
      </c>
      <c r="Z93" s="39">
        <v>862</v>
      </c>
      <c r="AA93" s="39">
        <v>991</v>
      </c>
      <c r="AB93" s="39">
        <v>168</v>
      </c>
      <c r="AC93" s="40">
        <v>1.6626480219389498E-5</v>
      </c>
      <c r="AD93" s="40">
        <v>0.90360046457607435</v>
      </c>
      <c r="AE93" s="40">
        <v>0.02</v>
      </c>
      <c r="AF93" s="40">
        <v>1.557828907512364E-4</v>
      </c>
      <c r="AG93" s="39">
        <v>758</v>
      </c>
      <c r="AH93" s="39" t="s">
        <v>352</v>
      </c>
      <c r="AI93" s="39">
        <v>9080</v>
      </c>
      <c r="AJ93" s="39">
        <v>123</v>
      </c>
      <c r="AK93" s="39">
        <v>5</v>
      </c>
      <c r="AL93" s="39">
        <v>21</v>
      </c>
      <c r="AM93" s="39">
        <v>32</v>
      </c>
      <c r="AN93" s="40">
        <v>5.1890095813968932E-4</v>
      </c>
      <c r="AO93" s="40">
        <f t="shared" ref="AO93:AO102" si="10">SUM(AJ93+AK93+AL93)/AI93</f>
        <v>1.6409691629955946E-2</v>
      </c>
      <c r="AP93" s="39">
        <v>324</v>
      </c>
      <c r="AQ93" s="39">
        <v>155</v>
      </c>
      <c r="AR93" s="39" t="s">
        <v>353</v>
      </c>
      <c r="AS93" s="39"/>
      <c r="AT93" s="41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</row>
    <row r="94" spans="1:58" ht="15.75" customHeight="1">
      <c r="A94" s="37">
        <v>2</v>
      </c>
      <c r="B94" s="38" t="s">
        <v>354</v>
      </c>
      <c r="C94" s="16" t="s">
        <v>349</v>
      </c>
      <c r="D94" s="16" t="s">
        <v>355</v>
      </c>
      <c r="E94" s="39" t="s">
        <v>356</v>
      </c>
      <c r="F94" s="39">
        <v>21230</v>
      </c>
      <c r="G94" s="39">
        <v>637</v>
      </c>
      <c r="H94" s="39">
        <v>0</v>
      </c>
      <c r="I94" s="39">
        <v>251</v>
      </c>
      <c r="J94" s="39">
        <v>26</v>
      </c>
      <c r="K94" s="40">
        <v>1.745072361216797E-3</v>
      </c>
      <c r="L94" s="40">
        <v>0.06</v>
      </c>
      <c r="M94" s="40">
        <v>4.9317262382213831E-4</v>
      </c>
      <c r="N94" s="42"/>
      <c r="O94" s="42"/>
      <c r="P94" s="42"/>
      <c r="Q94" s="42"/>
      <c r="R94" s="42"/>
      <c r="S94" s="43"/>
      <c r="T94" s="43"/>
      <c r="U94" s="43"/>
      <c r="V94" s="39"/>
      <c r="W94" s="39"/>
      <c r="X94" s="27" t="s">
        <v>357</v>
      </c>
      <c r="Y94" s="39">
        <v>759</v>
      </c>
      <c r="Z94" s="39">
        <v>0</v>
      </c>
      <c r="AA94" s="39">
        <v>0</v>
      </c>
      <c r="AB94" s="39">
        <v>0</v>
      </c>
      <c r="AC94" s="40">
        <v>0</v>
      </c>
      <c r="AD94" s="40">
        <v>0</v>
      </c>
      <c r="AE94" s="40">
        <v>0.05</v>
      </c>
      <c r="AF94" s="40">
        <v>0</v>
      </c>
      <c r="AG94" s="39">
        <v>71</v>
      </c>
      <c r="AH94" s="39" t="s">
        <v>358</v>
      </c>
      <c r="AI94" s="39">
        <v>1270</v>
      </c>
      <c r="AJ94" s="39">
        <v>8</v>
      </c>
      <c r="AK94" s="39">
        <v>1</v>
      </c>
      <c r="AL94" s="39">
        <v>0</v>
      </c>
      <c r="AM94" s="39">
        <v>11</v>
      </c>
      <c r="AN94" s="40">
        <v>6.4993693970071919E-4</v>
      </c>
      <c r="AO94" s="40">
        <f t="shared" si="10"/>
        <v>7.0866141732283464E-3</v>
      </c>
      <c r="AP94" s="39">
        <v>65</v>
      </c>
      <c r="AQ94" s="39">
        <v>5</v>
      </c>
      <c r="AR94" s="27" t="s">
        <v>359</v>
      </c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</row>
    <row r="95" spans="1:58" ht="15.75" customHeight="1">
      <c r="A95" s="37">
        <v>3</v>
      </c>
      <c r="B95" s="38" t="s">
        <v>360</v>
      </c>
      <c r="C95" s="16" t="s">
        <v>349</v>
      </c>
      <c r="D95" s="16" t="s">
        <v>361</v>
      </c>
      <c r="E95" s="39" t="s">
        <v>361</v>
      </c>
      <c r="F95" s="39">
        <v>104100</v>
      </c>
      <c r="G95" s="39">
        <v>5165</v>
      </c>
      <c r="H95" s="39">
        <v>362</v>
      </c>
      <c r="I95" s="39">
        <v>717</v>
      </c>
      <c r="J95" s="39">
        <v>84</v>
      </c>
      <c r="K95" s="40">
        <v>8.21389600118638E-4</v>
      </c>
      <c r="L95" s="40">
        <v>0.08</v>
      </c>
      <c r="M95" s="40">
        <v>7.4996441749962633E-4</v>
      </c>
      <c r="N95" s="39" t="s">
        <v>362</v>
      </c>
      <c r="O95" s="39">
        <v>8766</v>
      </c>
      <c r="P95" s="39">
        <v>1856</v>
      </c>
      <c r="Q95" s="39">
        <v>96</v>
      </c>
      <c r="R95" s="39">
        <v>59</v>
      </c>
      <c r="S95" s="40">
        <v>3.9255922856510769E-3</v>
      </c>
      <c r="T95" s="40">
        <v>2.517499400580582E-3</v>
      </c>
      <c r="U95" s="40">
        <v>7.0000000000000007E-2</v>
      </c>
      <c r="V95" s="39"/>
      <c r="W95" s="39"/>
      <c r="X95" s="39" t="s">
        <v>361</v>
      </c>
      <c r="Y95" s="39">
        <v>9971</v>
      </c>
      <c r="Z95" s="39">
        <v>160</v>
      </c>
      <c r="AA95" s="39">
        <v>349</v>
      </c>
      <c r="AB95" s="39">
        <v>60</v>
      </c>
      <c r="AC95" s="40">
        <v>1.7037244470257759E-4</v>
      </c>
      <c r="AD95" s="40">
        <v>0.72950819672131151</v>
      </c>
      <c r="AE95" s="40" t="s">
        <v>138</v>
      </c>
      <c r="AF95" s="40">
        <v>7.9630599154465633E-5</v>
      </c>
      <c r="AG95" s="39">
        <v>463</v>
      </c>
      <c r="AH95" s="39" t="s">
        <v>363</v>
      </c>
      <c r="AI95" s="39">
        <v>1450</v>
      </c>
      <c r="AJ95" s="39">
        <v>56</v>
      </c>
      <c r="AK95" s="39">
        <v>6</v>
      </c>
      <c r="AL95" s="39">
        <v>2</v>
      </c>
      <c r="AM95" s="39">
        <v>30</v>
      </c>
      <c r="AN95" s="40">
        <v>3.7545428540245889E-3</v>
      </c>
      <c r="AO95" s="40">
        <f t="shared" si="10"/>
        <v>4.4137931034482755E-2</v>
      </c>
      <c r="AP95" s="39">
        <v>446</v>
      </c>
      <c r="AQ95" s="39">
        <v>90</v>
      </c>
      <c r="AR95" s="39" t="s">
        <v>363</v>
      </c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</row>
    <row r="96" spans="1:58" ht="15.75" customHeight="1">
      <c r="A96" s="37">
        <v>4</v>
      </c>
      <c r="B96" s="38" t="s">
        <v>364</v>
      </c>
      <c r="C96" s="16" t="s">
        <v>349</v>
      </c>
      <c r="D96" s="16" t="s">
        <v>364</v>
      </c>
      <c r="E96" s="39" t="s">
        <v>365</v>
      </c>
      <c r="F96" s="39">
        <v>72017</v>
      </c>
      <c r="G96" s="39">
        <v>2666</v>
      </c>
      <c r="H96" s="39">
        <v>449</v>
      </c>
      <c r="I96" s="39">
        <v>324</v>
      </c>
      <c r="J96" s="39">
        <v>168</v>
      </c>
      <c r="K96" s="40">
        <v>3.3360217835745815E-4</v>
      </c>
      <c r="L96" s="40">
        <v>0.02</v>
      </c>
      <c r="M96" s="40">
        <v>6.0918658656579307E-4</v>
      </c>
      <c r="N96" s="39" t="s">
        <v>365</v>
      </c>
      <c r="O96" s="39">
        <v>10206</v>
      </c>
      <c r="P96" s="39">
        <v>2769</v>
      </c>
      <c r="Q96" s="39">
        <v>93</v>
      </c>
      <c r="R96" s="39">
        <v>36</v>
      </c>
      <c r="S96" s="40">
        <v>7.9642094115893926E-3</v>
      </c>
      <c r="T96" s="40">
        <v>3.1164297697523712E-3</v>
      </c>
      <c r="U96" s="40">
        <v>0.05</v>
      </c>
      <c r="V96" s="39"/>
      <c r="W96" s="39"/>
      <c r="X96" s="39" t="s">
        <v>364</v>
      </c>
      <c r="Y96" s="39">
        <v>10969</v>
      </c>
      <c r="Z96" s="39">
        <v>252</v>
      </c>
      <c r="AA96" s="39">
        <v>256</v>
      </c>
      <c r="AB96" s="39">
        <v>53</v>
      </c>
      <c r="AC96" s="40">
        <v>1.1191629227240256E-4</v>
      </c>
      <c r="AD96" s="40">
        <v>0.5536723163841808</v>
      </c>
      <c r="AE96" s="40">
        <v>0.03</v>
      </c>
      <c r="AF96" s="40">
        <v>3.0655332231136362E-4</v>
      </c>
      <c r="AG96" s="39">
        <v>490</v>
      </c>
      <c r="AH96" s="39" t="s">
        <v>366</v>
      </c>
      <c r="AI96" s="39">
        <v>916</v>
      </c>
      <c r="AJ96" s="39">
        <v>0</v>
      </c>
      <c r="AK96" s="39">
        <v>0</v>
      </c>
      <c r="AL96" s="39">
        <v>0</v>
      </c>
      <c r="AM96" s="39">
        <v>0</v>
      </c>
      <c r="AN96" s="40">
        <v>0</v>
      </c>
      <c r="AO96" s="40">
        <f t="shared" si="10"/>
        <v>0</v>
      </c>
      <c r="AP96" s="39">
        <v>362</v>
      </c>
      <c r="AQ96" s="39">
        <v>92</v>
      </c>
      <c r="AR96" s="39" t="s">
        <v>364</v>
      </c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</row>
    <row r="97" spans="1:58" ht="15.75" customHeight="1">
      <c r="A97" s="37">
        <v>5</v>
      </c>
      <c r="B97" s="38" t="s">
        <v>367</v>
      </c>
      <c r="C97" s="16" t="s">
        <v>349</v>
      </c>
      <c r="D97" s="16" t="s">
        <v>367</v>
      </c>
      <c r="E97" s="39" t="s">
        <v>368</v>
      </c>
      <c r="F97" s="39">
        <v>76783</v>
      </c>
      <c r="G97" s="39">
        <v>7254</v>
      </c>
      <c r="H97" s="39">
        <v>323</v>
      </c>
      <c r="I97" s="39">
        <v>357</v>
      </c>
      <c r="J97" s="39">
        <v>152</v>
      </c>
      <c r="K97" s="40">
        <v>7.0795452541809933E-4</v>
      </c>
      <c r="L97" s="40" t="s">
        <v>138</v>
      </c>
      <c r="M97" s="40">
        <v>4.0014821001892577E-4</v>
      </c>
      <c r="N97" s="39" t="s">
        <v>369</v>
      </c>
      <c r="O97" s="39">
        <v>9026</v>
      </c>
      <c r="P97" s="39">
        <v>8485</v>
      </c>
      <c r="Q97" s="39">
        <v>78</v>
      </c>
      <c r="R97" s="39">
        <v>147</v>
      </c>
      <c r="S97" s="40">
        <v>6.6166523329086648E-3</v>
      </c>
      <c r="T97" s="40">
        <v>3.6679268367211066E-3</v>
      </c>
      <c r="U97" s="40" t="s">
        <v>138</v>
      </c>
      <c r="V97" s="39"/>
      <c r="W97" s="39"/>
      <c r="X97" s="39" t="s">
        <v>368</v>
      </c>
      <c r="Y97" s="39">
        <v>3939</v>
      </c>
      <c r="Z97" s="39">
        <v>208</v>
      </c>
      <c r="AA97" s="39">
        <v>487</v>
      </c>
      <c r="AB97" s="39">
        <v>10</v>
      </c>
      <c r="AC97" s="40">
        <v>5.4216274011408005E-4</v>
      </c>
      <c r="AD97" s="40">
        <v>0.56198347107438018</v>
      </c>
      <c r="AE97" s="40" t="s">
        <v>138</v>
      </c>
      <c r="AF97" s="40">
        <v>4.3019434813399836E-4</v>
      </c>
      <c r="AG97" s="39">
        <v>158</v>
      </c>
      <c r="AH97" s="39" t="s">
        <v>370</v>
      </c>
      <c r="AI97" s="39">
        <v>1600</v>
      </c>
      <c r="AJ97" s="39">
        <v>0</v>
      </c>
      <c r="AK97" s="39">
        <v>0</v>
      </c>
      <c r="AL97" s="39">
        <v>0</v>
      </c>
      <c r="AM97" s="39">
        <v>0</v>
      </c>
      <c r="AN97" s="40">
        <v>0</v>
      </c>
      <c r="AO97" s="40">
        <f t="shared" si="10"/>
        <v>0</v>
      </c>
      <c r="AP97" s="39">
        <v>109</v>
      </c>
      <c r="AQ97" s="39">
        <v>26</v>
      </c>
      <c r="AR97" s="39" t="s">
        <v>367</v>
      </c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</row>
    <row r="98" spans="1:58" ht="15.75" customHeight="1">
      <c r="A98" s="37">
        <v>6</v>
      </c>
      <c r="B98" s="38" t="s">
        <v>371</v>
      </c>
      <c r="C98" s="16" t="s">
        <v>349</v>
      </c>
      <c r="D98" s="16" t="s">
        <v>372</v>
      </c>
      <c r="E98" s="39" t="s">
        <v>373</v>
      </c>
      <c r="F98" s="39">
        <v>23768</v>
      </c>
      <c r="G98" s="39">
        <v>1939</v>
      </c>
      <c r="H98" s="39">
        <v>474</v>
      </c>
      <c r="I98" s="39">
        <v>215</v>
      </c>
      <c r="J98" s="39">
        <v>56</v>
      </c>
      <c r="K98" s="40">
        <v>2.1761753910753338E-3</v>
      </c>
      <c r="L98" s="40">
        <v>0.03</v>
      </c>
      <c r="M98" s="40">
        <v>1.3246284989154205E-3</v>
      </c>
      <c r="N98" s="39" t="s">
        <v>374</v>
      </c>
      <c r="O98" s="39">
        <v>2521</v>
      </c>
      <c r="P98" s="39">
        <v>1501</v>
      </c>
      <c r="Q98" s="39">
        <v>408</v>
      </c>
      <c r="R98" s="39">
        <v>54</v>
      </c>
      <c r="S98" s="40">
        <v>1.4713762787995169E-2</v>
      </c>
      <c r="T98" s="40">
        <v>2.8787796759120986E-3</v>
      </c>
      <c r="U98" s="40" t="s">
        <v>138</v>
      </c>
      <c r="V98" s="39"/>
      <c r="W98" s="39"/>
      <c r="X98" s="39" t="s">
        <v>373</v>
      </c>
      <c r="Y98" s="39">
        <v>3524</v>
      </c>
      <c r="Z98" s="39">
        <v>127</v>
      </c>
      <c r="AA98" s="39">
        <v>126</v>
      </c>
      <c r="AB98" s="39">
        <v>19</v>
      </c>
      <c r="AC98" s="40">
        <v>3.4393339198883954E-4</v>
      </c>
      <c r="AD98" s="40">
        <v>0.69318181818181812</v>
      </c>
      <c r="AE98" s="40" t="s">
        <v>138</v>
      </c>
      <c r="AF98" s="40">
        <v>1.0093697373585509E-4</v>
      </c>
      <c r="AG98" s="39">
        <v>96</v>
      </c>
      <c r="AH98" s="27" t="s">
        <v>375</v>
      </c>
      <c r="AI98" s="39">
        <v>657</v>
      </c>
      <c r="AJ98" s="39">
        <v>4</v>
      </c>
      <c r="AK98" s="39">
        <v>1</v>
      </c>
      <c r="AL98" s="39">
        <v>3</v>
      </c>
      <c r="AM98" s="39">
        <v>10</v>
      </c>
      <c r="AN98" s="40">
        <v>1.236007869170397E-3</v>
      </c>
      <c r="AO98" s="40">
        <f t="shared" si="10"/>
        <v>1.2176560121765601E-2</v>
      </c>
      <c r="AP98" s="39">
        <v>64</v>
      </c>
      <c r="AQ98" s="39">
        <v>26</v>
      </c>
      <c r="AR98" s="39" t="s">
        <v>375</v>
      </c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</row>
    <row r="99" spans="1:58" ht="15.75" customHeight="1">
      <c r="A99" s="37">
        <v>7</v>
      </c>
      <c r="B99" s="38" t="s">
        <v>376</v>
      </c>
      <c r="C99" s="16" t="s">
        <v>349</v>
      </c>
      <c r="D99" s="16" t="s">
        <v>377</v>
      </c>
      <c r="E99" s="39" t="s">
        <v>378</v>
      </c>
      <c r="F99" s="39">
        <v>60067</v>
      </c>
      <c r="G99" s="39">
        <v>1172</v>
      </c>
      <c r="H99" s="39">
        <v>178</v>
      </c>
      <c r="I99" s="39">
        <v>57</v>
      </c>
      <c r="J99" s="39">
        <v>57</v>
      </c>
      <c r="K99" s="40">
        <v>4.617306563802938E-4</v>
      </c>
      <c r="L99" s="40">
        <v>0.01</v>
      </c>
      <c r="M99" s="40">
        <v>2.8607225449648645E-4</v>
      </c>
      <c r="N99" s="39" t="s">
        <v>378</v>
      </c>
      <c r="O99" s="39">
        <v>4771</v>
      </c>
      <c r="P99" s="39">
        <v>1739</v>
      </c>
      <c r="Q99" s="39">
        <v>69</v>
      </c>
      <c r="R99" s="39">
        <v>51</v>
      </c>
      <c r="S99" s="40">
        <v>7.6411604911719106E-3</v>
      </c>
      <c r="T99" s="40">
        <v>9.1361701524881537E-4</v>
      </c>
      <c r="U99" s="40" t="s">
        <v>138</v>
      </c>
      <c r="V99" s="39"/>
      <c r="W99" s="39"/>
      <c r="X99" s="39" t="s">
        <v>378</v>
      </c>
      <c r="Y99" s="39">
        <v>19278</v>
      </c>
      <c r="Z99" s="39">
        <v>150</v>
      </c>
      <c r="AA99" s="39">
        <v>104</v>
      </c>
      <c r="AB99" s="39">
        <v>13</v>
      </c>
      <c r="AC99" s="40">
        <v>4.3115140996094367E-5</v>
      </c>
      <c r="AD99" s="40">
        <v>0.57471264367816088</v>
      </c>
      <c r="AE99" s="40" t="s">
        <v>138</v>
      </c>
      <c r="AF99" s="40">
        <v>3.0930427236328554E-5</v>
      </c>
      <c r="AG99" s="39">
        <v>121</v>
      </c>
      <c r="AH99" s="39" t="s">
        <v>377</v>
      </c>
      <c r="AI99" s="39">
        <v>1030</v>
      </c>
      <c r="AJ99" s="39">
        <v>12</v>
      </c>
      <c r="AK99" s="39">
        <v>2</v>
      </c>
      <c r="AL99" s="39">
        <v>2</v>
      </c>
      <c r="AM99" s="39">
        <v>10</v>
      </c>
      <c r="AN99" s="40">
        <v>9.8522167487684722E-4</v>
      </c>
      <c r="AO99" s="40">
        <f t="shared" si="10"/>
        <v>1.5533980582524271E-2</v>
      </c>
      <c r="AP99" s="39">
        <v>71</v>
      </c>
      <c r="AQ99" s="39">
        <v>20</v>
      </c>
      <c r="AR99" s="39" t="s">
        <v>377</v>
      </c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</row>
    <row r="100" spans="1:58" ht="15.75" customHeight="1">
      <c r="A100" s="37">
        <v>8</v>
      </c>
      <c r="B100" s="38" t="s">
        <v>379</v>
      </c>
      <c r="C100" s="16" t="s">
        <v>349</v>
      </c>
      <c r="D100" s="16" t="s">
        <v>379</v>
      </c>
      <c r="E100" s="39" t="s">
        <v>380</v>
      </c>
      <c r="F100" s="39">
        <v>28685</v>
      </c>
      <c r="G100" s="39">
        <v>722</v>
      </c>
      <c r="H100" s="39">
        <v>186</v>
      </c>
      <c r="I100" s="39">
        <v>97</v>
      </c>
      <c r="J100" s="39">
        <v>56</v>
      </c>
      <c r="K100" s="40">
        <v>6.9856182366223553E-4</v>
      </c>
      <c r="L100" s="40">
        <v>0.05</v>
      </c>
      <c r="M100" s="40">
        <v>4.2521154483788259E-4</v>
      </c>
      <c r="N100" s="39" t="s">
        <v>381</v>
      </c>
      <c r="O100" s="39">
        <v>2159</v>
      </c>
      <c r="P100" s="39">
        <v>706</v>
      </c>
      <c r="Q100" s="39">
        <v>34</v>
      </c>
      <c r="R100" s="39">
        <v>34</v>
      </c>
      <c r="S100" s="40">
        <v>1.21074464165562E-2</v>
      </c>
      <c r="T100" s="40">
        <v>1.0528214275266261E-3</v>
      </c>
      <c r="U100" s="40" t="s">
        <v>138</v>
      </c>
      <c r="V100" s="44"/>
      <c r="W100" s="39"/>
      <c r="X100" s="39" t="s">
        <v>382</v>
      </c>
      <c r="Y100" s="39">
        <v>6481</v>
      </c>
      <c r="Z100" s="39">
        <v>131</v>
      </c>
      <c r="AA100" s="39">
        <v>119</v>
      </c>
      <c r="AB100" s="39">
        <v>21</v>
      </c>
      <c r="AC100" s="40">
        <v>1.6540552462309774E-4</v>
      </c>
      <c r="AD100" s="40">
        <v>0.76315789473684215</v>
      </c>
      <c r="AE100" s="40">
        <v>0.02</v>
      </c>
      <c r="AF100" s="40">
        <v>2.3552308397419355E-4</v>
      </c>
      <c r="AG100" s="39">
        <v>138</v>
      </c>
      <c r="AH100" s="39" t="s">
        <v>379</v>
      </c>
      <c r="AI100" s="39">
        <v>617</v>
      </c>
      <c r="AJ100" s="39">
        <v>22</v>
      </c>
      <c r="AK100" s="39">
        <v>0</v>
      </c>
      <c r="AL100" s="39">
        <v>0</v>
      </c>
      <c r="AM100" s="39">
        <v>5</v>
      </c>
      <c r="AN100" s="40">
        <v>1.0050251256281407E-2</v>
      </c>
      <c r="AO100" s="40">
        <f t="shared" si="10"/>
        <v>3.5656401944894653E-2</v>
      </c>
      <c r="AP100" s="39">
        <v>88</v>
      </c>
      <c r="AQ100" s="39">
        <v>33</v>
      </c>
      <c r="AR100" s="39" t="s">
        <v>379</v>
      </c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</row>
    <row r="101" spans="1:58" ht="15.75" customHeight="1">
      <c r="A101" s="37">
        <v>9</v>
      </c>
      <c r="B101" s="38" t="s">
        <v>383</v>
      </c>
      <c r="C101" s="16" t="s">
        <v>349</v>
      </c>
      <c r="D101" s="16" t="s">
        <v>383</v>
      </c>
      <c r="E101" s="39" t="s">
        <v>384</v>
      </c>
      <c r="F101" s="39">
        <v>241494</v>
      </c>
      <c r="G101" s="39">
        <v>6016</v>
      </c>
      <c r="H101" s="39">
        <v>5388</v>
      </c>
      <c r="I101" s="39">
        <v>428</v>
      </c>
      <c r="J101" s="39">
        <v>120</v>
      </c>
      <c r="K101" s="40">
        <v>4.3611593031156004E-4</v>
      </c>
      <c r="L101" s="40">
        <v>0.02</v>
      </c>
      <c r="M101" s="40">
        <v>5.6884686562377418E-4</v>
      </c>
      <c r="N101" s="39" t="s">
        <v>385</v>
      </c>
      <c r="O101" s="39">
        <v>25608</v>
      </c>
      <c r="P101" s="39">
        <v>12973</v>
      </c>
      <c r="Q101" s="39">
        <v>3322</v>
      </c>
      <c r="R101" s="39">
        <v>97</v>
      </c>
      <c r="S101" s="40">
        <v>6.5457712164643826E-3</v>
      </c>
      <c r="T101" s="40">
        <v>6.9015196521417955E-3</v>
      </c>
      <c r="U101" s="40">
        <v>0.03</v>
      </c>
      <c r="V101" s="44"/>
      <c r="W101" s="39"/>
      <c r="X101" s="39" t="s">
        <v>386</v>
      </c>
      <c r="Y101" s="39">
        <v>20176</v>
      </c>
      <c r="Z101" s="39">
        <v>267</v>
      </c>
      <c r="AA101" s="39">
        <v>886</v>
      </c>
      <c r="AB101" s="39">
        <v>64</v>
      </c>
      <c r="AC101" s="40">
        <v>1.7733443997073497E-4</v>
      </c>
      <c r="AD101" s="40">
        <v>0.57073170731707312</v>
      </c>
      <c r="AE101" s="40">
        <v>0.03</v>
      </c>
      <c r="AF101" s="40">
        <v>5.1465538556724169E-4</v>
      </c>
      <c r="AG101" s="39">
        <v>662</v>
      </c>
      <c r="AH101" s="39" t="s">
        <v>383</v>
      </c>
      <c r="AI101" s="39">
        <v>2270</v>
      </c>
      <c r="AJ101" s="39">
        <v>55</v>
      </c>
      <c r="AK101" s="39">
        <v>24</v>
      </c>
      <c r="AL101" s="39">
        <v>6</v>
      </c>
      <c r="AM101" s="39">
        <v>8</v>
      </c>
      <c r="AN101" s="40">
        <v>4.8031379606453773E-3</v>
      </c>
      <c r="AO101" s="40">
        <f t="shared" si="10"/>
        <v>3.7444933920704845E-2</v>
      </c>
      <c r="AP101" s="39">
        <v>290</v>
      </c>
      <c r="AQ101" s="39">
        <v>47</v>
      </c>
      <c r="AR101" s="27" t="s">
        <v>383</v>
      </c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</row>
    <row r="102" spans="1:58" ht="15.75" customHeight="1">
      <c r="A102" s="37">
        <v>10</v>
      </c>
      <c r="B102" s="38" t="s">
        <v>387</v>
      </c>
      <c r="C102" s="16" t="s">
        <v>349</v>
      </c>
      <c r="D102" s="16" t="s">
        <v>387</v>
      </c>
      <c r="E102" s="39" t="s">
        <v>388</v>
      </c>
      <c r="F102" s="39">
        <v>100169</v>
      </c>
      <c r="G102" s="39">
        <v>2633</v>
      </c>
      <c r="H102" s="39">
        <v>301</v>
      </c>
      <c r="I102" s="39">
        <v>445</v>
      </c>
      <c r="J102" s="39">
        <v>53</v>
      </c>
      <c r="K102" s="40">
        <v>7.6697815027189158E-4</v>
      </c>
      <c r="L102" s="40">
        <v>0.02</v>
      </c>
      <c r="M102" s="40">
        <v>4.418461083088071E-4</v>
      </c>
      <c r="N102" s="39" t="s">
        <v>389</v>
      </c>
      <c r="O102" s="39">
        <v>3525</v>
      </c>
      <c r="P102" s="39">
        <v>1621</v>
      </c>
      <c r="Q102" s="39">
        <v>21</v>
      </c>
      <c r="R102" s="39">
        <v>34</v>
      </c>
      <c r="S102" s="40">
        <v>1.383895072903548E-2</v>
      </c>
      <c r="T102" s="40">
        <v>5.1143948346435465E-3</v>
      </c>
      <c r="U102" s="40">
        <v>0.05</v>
      </c>
      <c r="V102" s="44"/>
      <c r="W102" s="39"/>
      <c r="X102" s="39" t="s">
        <v>390</v>
      </c>
      <c r="Y102" s="39">
        <v>6876</v>
      </c>
      <c r="Z102" s="39">
        <v>83</v>
      </c>
      <c r="AA102" s="39">
        <v>194</v>
      </c>
      <c r="AB102" s="39">
        <v>45</v>
      </c>
      <c r="AC102" s="40">
        <v>4.535168659591502E-4</v>
      </c>
      <c r="AD102" s="40">
        <v>0.61538461538461531</v>
      </c>
      <c r="AE102" s="40" t="s">
        <v>138</v>
      </c>
      <c r="AF102" s="40">
        <v>1.4295640340016689E-4</v>
      </c>
      <c r="AG102" s="39">
        <v>123</v>
      </c>
      <c r="AH102" s="39" t="s">
        <v>387</v>
      </c>
      <c r="AI102" s="39">
        <v>821</v>
      </c>
      <c r="AJ102" s="39">
        <v>4</v>
      </c>
      <c r="AK102" s="39">
        <v>0</v>
      </c>
      <c r="AL102" s="39">
        <v>0</v>
      </c>
      <c r="AM102" s="39">
        <v>6</v>
      </c>
      <c r="AN102" s="40">
        <v>8.3099898333301994E-4</v>
      </c>
      <c r="AO102" s="40">
        <f t="shared" si="10"/>
        <v>4.8721071863580996E-3</v>
      </c>
      <c r="AP102" s="39">
        <v>92</v>
      </c>
      <c r="AQ102" s="39">
        <v>11</v>
      </c>
      <c r="AR102" s="39" t="s">
        <v>387</v>
      </c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</row>
    <row r="103" spans="1:58" ht="15.75" customHeight="1">
      <c r="A103" s="37">
        <v>11</v>
      </c>
      <c r="B103" s="38" t="s">
        <v>391</v>
      </c>
      <c r="C103" s="16" t="s">
        <v>349</v>
      </c>
      <c r="D103" s="16" t="s">
        <v>391</v>
      </c>
      <c r="E103" s="39" t="s">
        <v>392</v>
      </c>
      <c r="F103" s="39">
        <v>8149</v>
      </c>
      <c r="G103" s="39">
        <v>176</v>
      </c>
      <c r="H103" s="39">
        <v>75</v>
      </c>
      <c r="I103" s="39">
        <v>21</v>
      </c>
      <c r="J103" s="39">
        <v>27</v>
      </c>
      <c r="K103" s="40">
        <v>1.3625195427002202E-3</v>
      </c>
      <c r="L103" s="40">
        <v>0.04</v>
      </c>
      <c r="M103" s="40">
        <v>3.9986986579245603E-4</v>
      </c>
      <c r="N103" s="39" t="s">
        <v>393</v>
      </c>
      <c r="O103" s="39">
        <v>958</v>
      </c>
      <c r="P103" s="39">
        <v>97</v>
      </c>
      <c r="Q103" s="39">
        <v>2</v>
      </c>
      <c r="R103" s="39">
        <v>6</v>
      </c>
      <c r="S103" s="40">
        <v>1.2839406931046803E-2</v>
      </c>
      <c r="T103" s="40">
        <v>2.7911754197927836E-4</v>
      </c>
      <c r="U103" s="40" t="s">
        <v>138</v>
      </c>
      <c r="V103" s="44"/>
      <c r="W103" s="44"/>
      <c r="X103" s="39" t="s">
        <v>392</v>
      </c>
      <c r="Y103" s="39">
        <v>1632</v>
      </c>
      <c r="Z103" s="39">
        <v>74</v>
      </c>
      <c r="AA103" s="39">
        <v>68</v>
      </c>
      <c r="AB103" s="39">
        <v>3</v>
      </c>
      <c r="AC103" s="40">
        <v>6.4986505843265619E-4</v>
      </c>
      <c r="AD103" s="40">
        <v>0.79999999999999993</v>
      </c>
      <c r="AE103" s="40" t="s">
        <v>138</v>
      </c>
      <c r="AF103" s="40">
        <v>1.8365751651357675E-4</v>
      </c>
      <c r="AG103" s="39">
        <v>116</v>
      </c>
      <c r="AH103" s="39" t="s">
        <v>391</v>
      </c>
      <c r="AI103" s="39">
        <v>0</v>
      </c>
      <c r="AJ103" s="39">
        <v>5</v>
      </c>
      <c r="AK103" s="39">
        <v>1</v>
      </c>
      <c r="AL103" s="39">
        <v>1</v>
      </c>
      <c r="AM103" s="39">
        <v>2</v>
      </c>
      <c r="AN103" s="40">
        <v>0</v>
      </c>
      <c r="AO103" s="40"/>
      <c r="AP103" s="39">
        <v>116</v>
      </c>
      <c r="AQ103" s="39">
        <v>10</v>
      </c>
      <c r="AR103" s="39" t="s">
        <v>391</v>
      </c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</row>
    <row r="104" spans="1:58" ht="15.75" customHeight="1">
      <c r="A104" s="37">
        <v>12</v>
      </c>
      <c r="B104" s="38" t="s">
        <v>394</v>
      </c>
      <c r="C104" s="16" t="s">
        <v>349</v>
      </c>
      <c r="D104" s="16" t="s">
        <v>395</v>
      </c>
      <c r="E104" s="39" t="s">
        <v>396</v>
      </c>
      <c r="F104" s="39">
        <v>18489</v>
      </c>
      <c r="G104" s="39">
        <v>1228</v>
      </c>
      <c r="H104" s="39">
        <v>101</v>
      </c>
      <c r="I104" s="39">
        <v>128</v>
      </c>
      <c r="J104" s="39">
        <v>58</v>
      </c>
      <c r="K104" s="40">
        <v>1.5993552341746866E-3</v>
      </c>
      <c r="L104" s="40" t="s">
        <v>138</v>
      </c>
      <c r="M104" s="40">
        <v>1.0082891693709978E-3</v>
      </c>
      <c r="N104" s="39" t="s">
        <v>396</v>
      </c>
      <c r="O104" s="39">
        <v>1138</v>
      </c>
      <c r="P104" s="39">
        <v>1033</v>
      </c>
      <c r="Q104" s="39">
        <v>18</v>
      </c>
      <c r="R104" s="39">
        <v>40</v>
      </c>
      <c r="S104" s="40">
        <v>2.4985907184919724E-2</v>
      </c>
      <c r="T104" s="40">
        <v>3.2590313719460516E-3</v>
      </c>
      <c r="U104" s="40" t="s">
        <v>138</v>
      </c>
      <c r="V104" s="44"/>
      <c r="W104" s="44"/>
      <c r="X104" s="39" t="s">
        <v>396</v>
      </c>
      <c r="Y104" s="39">
        <v>4476</v>
      </c>
      <c r="Z104" s="39">
        <v>135</v>
      </c>
      <c r="AA104" s="39">
        <v>117</v>
      </c>
      <c r="AB104" s="39">
        <v>20</v>
      </c>
      <c r="AC104" s="40">
        <v>2.1532549639621888E-4</v>
      </c>
      <c r="AD104" s="40">
        <v>0.66990291262135926</v>
      </c>
      <c r="AE104" s="40" t="s">
        <v>138</v>
      </c>
      <c r="AF104" s="40">
        <v>8.8938791989742581E-5</v>
      </c>
      <c r="AG104" s="39">
        <v>230</v>
      </c>
      <c r="AH104" s="39" t="s">
        <v>395</v>
      </c>
      <c r="AI104" s="39">
        <v>0</v>
      </c>
      <c r="AJ104" s="39">
        <v>3</v>
      </c>
      <c r="AK104" s="39">
        <v>1</v>
      </c>
      <c r="AL104" s="39">
        <v>0</v>
      </c>
      <c r="AM104" s="39">
        <v>6</v>
      </c>
      <c r="AN104" s="40">
        <v>0</v>
      </c>
      <c r="AO104" s="40"/>
      <c r="AP104" s="39">
        <v>201</v>
      </c>
      <c r="AQ104" s="39">
        <v>45</v>
      </c>
      <c r="AR104" s="39" t="s">
        <v>397</v>
      </c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</row>
    <row r="105" spans="1:58" ht="15.75" customHeight="1">
      <c r="A105" s="37">
        <v>13</v>
      </c>
      <c r="B105" s="38" t="s">
        <v>398</v>
      </c>
      <c r="C105" s="16" t="s">
        <v>349</v>
      </c>
      <c r="D105" s="16" t="s">
        <v>398</v>
      </c>
      <c r="E105" s="39" t="s">
        <v>399</v>
      </c>
      <c r="F105" s="39">
        <v>37402</v>
      </c>
      <c r="G105" s="39">
        <v>726</v>
      </c>
      <c r="H105" s="39">
        <v>48</v>
      </c>
      <c r="I105" s="39">
        <v>216</v>
      </c>
      <c r="J105" s="39">
        <v>100</v>
      </c>
      <c r="K105" s="40">
        <v>2.8759009681053458E-4</v>
      </c>
      <c r="L105" s="40">
        <v>0.01</v>
      </c>
      <c r="M105" s="40">
        <v>3.1259793131579853E-4</v>
      </c>
      <c r="N105" s="39" t="s">
        <v>399</v>
      </c>
      <c r="O105" s="39">
        <v>4093</v>
      </c>
      <c r="P105" s="39">
        <v>2674</v>
      </c>
      <c r="Q105" s="39">
        <v>61</v>
      </c>
      <c r="R105" s="39">
        <v>96</v>
      </c>
      <c r="S105" s="40">
        <v>4.1137074055604449E-3</v>
      </c>
      <c r="T105" s="40">
        <v>8.9428421860009686E-4</v>
      </c>
      <c r="U105" s="40" t="s">
        <v>138</v>
      </c>
      <c r="V105" s="44"/>
      <c r="W105" s="44"/>
      <c r="X105" s="39" t="s">
        <v>400</v>
      </c>
      <c r="Y105" s="39">
        <v>4341</v>
      </c>
      <c r="Z105" s="39">
        <v>149</v>
      </c>
      <c r="AA105" s="39">
        <v>161</v>
      </c>
      <c r="AB105" s="39">
        <v>28</v>
      </c>
      <c r="AC105" s="40">
        <v>1.2730211241032425E-4</v>
      </c>
      <c r="AD105" s="40">
        <v>0.46249999999999997</v>
      </c>
      <c r="AE105" s="40" t="s">
        <v>138</v>
      </c>
      <c r="AF105" s="40">
        <v>4.8430151460449436E-5</v>
      </c>
      <c r="AG105" s="39">
        <v>94</v>
      </c>
      <c r="AH105" s="39" t="s">
        <v>401</v>
      </c>
      <c r="AI105" s="39">
        <v>583</v>
      </c>
      <c r="AJ105" s="39">
        <v>59</v>
      </c>
      <c r="AK105" s="39">
        <v>7</v>
      </c>
      <c r="AL105" s="39">
        <v>0</v>
      </c>
      <c r="AM105" s="39">
        <v>3</v>
      </c>
      <c r="AN105" s="40">
        <v>0</v>
      </c>
      <c r="AO105" s="40">
        <f>SUM(AJ105+AK105+AL105)/AI105</f>
        <v>0.11320754716981132</v>
      </c>
      <c r="AP105" s="39">
        <v>69</v>
      </c>
      <c r="AQ105" s="39">
        <v>7</v>
      </c>
      <c r="AR105" s="39" t="s">
        <v>398</v>
      </c>
      <c r="AS105" s="39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9"/>
      <c r="BE105" s="39"/>
      <c r="BF105" s="39"/>
    </row>
    <row r="106" spans="1:58" ht="15.75" customHeight="1">
      <c r="A106" s="37">
        <v>14</v>
      </c>
      <c r="B106" s="38" t="s">
        <v>402</v>
      </c>
      <c r="C106" s="16" t="s">
        <v>349</v>
      </c>
      <c r="D106" s="16" t="s">
        <v>402</v>
      </c>
      <c r="E106" s="39" t="s">
        <v>403</v>
      </c>
      <c r="F106" s="39">
        <v>17607</v>
      </c>
      <c r="G106" s="39">
        <v>1072</v>
      </c>
      <c r="H106" s="39">
        <v>56</v>
      </c>
      <c r="I106" s="39">
        <v>208</v>
      </c>
      <c r="J106" s="39">
        <v>41</v>
      </c>
      <c r="K106" s="40">
        <v>2.1305960143167373E-3</v>
      </c>
      <c r="L106" s="40">
        <v>0.04</v>
      </c>
      <c r="M106" s="40">
        <v>9.495047455107201E-4</v>
      </c>
      <c r="N106" s="39" t="s">
        <v>404</v>
      </c>
      <c r="O106" s="39">
        <v>1615</v>
      </c>
      <c r="P106" s="39">
        <v>609</v>
      </c>
      <c r="Q106" s="39">
        <v>11</v>
      </c>
      <c r="R106" s="39">
        <v>24</v>
      </c>
      <c r="S106" s="40">
        <v>1.6343939053466535E-2</v>
      </c>
      <c r="T106" s="40">
        <v>4.2636362748173576E-3</v>
      </c>
      <c r="U106" s="40">
        <v>0.06</v>
      </c>
      <c r="V106" s="44"/>
      <c r="W106" s="44"/>
      <c r="X106" s="39" t="s">
        <v>405</v>
      </c>
      <c r="Y106" s="39">
        <v>3835</v>
      </c>
      <c r="Z106" s="39">
        <v>35</v>
      </c>
      <c r="AA106" s="39">
        <v>141</v>
      </c>
      <c r="AB106" s="39">
        <v>9</v>
      </c>
      <c r="AC106" s="40">
        <v>6.8209440078172948E-4</v>
      </c>
      <c r="AD106" s="40">
        <v>1</v>
      </c>
      <c r="AE106" s="40" t="s">
        <v>138</v>
      </c>
      <c r="AF106" s="40">
        <v>8.1554765310858955E-5</v>
      </c>
      <c r="AG106" s="39">
        <v>71</v>
      </c>
      <c r="AH106" s="39" t="s">
        <v>406</v>
      </c>
      <c r="AI106" s="39">
        <v>0</v>
      </c>
      <c r="AJ106" s="39">
        <v>0</v>
      </c>
      <c r="AK106" s="39">
        <v>0</v>
      </c>
      <c r="AL106" s="39">
        <v>0</v>
      </c>
      <c r="AM106" s="39">
        <v>0</v>
      </c>
      <c r="AN106" s="40">
        <v>0</v>
      </c>
      <c r="AO106" s="40"/>
      <c r="AP106" s="39">
        <v>40</v>
      </c>
      <c r="AQ106" s="39">
        <v>12</v>
      </c>
      <c r="AR106" s="39" t="s">
        <v>402</v>
      </c>
      <c r="AS106" s="39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  <c r="BE106" s="39"/>
      <c r="BF106" s="39"/>
    </row>
    <row r="107" spans="1:58" ht="15.75" customHeight="1">
      <c r="A107" s="37">
        <v>15</v>
      </c>
      <c r="B107" s="38" t="s">
        <v>407</v>
      </c>
      <c r="C107" s="16" t="s">
        <v>349</v>
      </c>
      <c r="D107" s="16" t="s">
        <v>407</v>
      </c>
      <c r="E107" s="39" t="s">
        <v>408</v>
      </c>
      <c r="F107" s="39">
        <v>326233</v>
      </c>
      <c r="G107" s="39">
        <v>2271</v>
      </c>
      <c r="H107" s="39">
        <v>1269</v>
      </c>
      <c r="I107" s="39">
        <v>362</v>
      </c>
      <c r="J107" s="39">
        <v>87</v>
      </c>
      <c r="K107" s="40">
        <v>1.6102467951344468E-4</v>
      </c>
      <c r="L107" s="40">
        <v>0.01</v>
      </c>
      <c r="M107" s="40">
        <v>1.5227333823554002E-4</v>
      </c>
      <c r="N107" s="39" t="s">
        <v>409</v>
      </c>
      <c r="O107" s="39">
        <v>57377</v>
      </c>
      <c r="P107" s="39">
        <v>8723</v>
      </c>
      <c r="Q107" s="39">
        <v>3406</v>
      </c>
      <c r="R107" s="39">
        <v>82</v>
      </c>
      <c r="S107" s="40">
        <v>2.5726540217898461E-3</v>
      </c>
      <c r="T107" s="40">
        <v>2.2930177150735586E-3</v>
      </c>
      <c r="U107" s="40">
        <v>0.02</v>
      </c>
      <c r="V107" s="44"/>
      <c r="W107" s="44"/>
      <c r="X107" s="39" t="s">
        <v>408</v>
      </c>
      <c r="Y107" s="39">
        <v>24921</v>
      </c>
      <c r="Z107" s="39">
        <v>285</v>
      </c>
      <c r="AA107" s="39">
        <v>224</v>
      </c>
      <c r="AB107" s="39">
        <v>53</v>
      </c>
      <c r="AC107" s="40">
        <v>3.8817028901685418E-5</v>
      </c>
      <c r="AD107" s="40">
        <v>0.3888888888888889</v>
      </c>
      <c r="AE107" s="40">
        <v>0.02</v>
      </c>
      <c r="AF107" s="40">
        <v>1.2024840474978637E-4</v>
      </c>
      <c r="AG107" s="39">
        <v>225</v>
      </c>
      <c r="AH107" s="39" t="s">
        <v>407</v>
      </c>
      <c r="AI107" s="39">
        <v>42400</v>
      </c>
      <c r="AJ107" s="39">
        <v>109</v>
      </c>
      <c r="AK107" s="39">
        <v>5</v>
      </c>
      <c r="AL107" s="39">
        <v>29</v>
      </c>
      <c r="AM107" s="39">
        <v>35</v>
      </c>
      <c r="AN107" s="40">
        <v>9.5989439580260909E-5</v>
      </c>
      <c r="AO107" s="40">
        <f t="shared" ref="AO107:AO110" si="11">SUM(AJ107+AK107+AL107)/AI107</f>
        <v>3.3726415094339625E-3</v>
      </c>
      <c r="AP107" s="39">
        <v>153</v>
      </c>
      <c r="AQ107" s="39">
        <v>22</v>
      </c>
      <c r="AR107" s="39" t="s">
        <v>407</v>
      </c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</row>
    <row r="108" spans="1:58" ht="15.75" customHeight="1">
      <c r="A108" s="37">
        <v>16</v>
      </c>
      <c r="B108" s="38" t="s">
        <v>410</v>
      </c>
      <c r="C108" s="16" t="s">
        <v>349</v>
      </c>
      <c r="D108" s="16" t="s">
        <v>410</v>
      </c>
      <c r="E108" s="39" t="s">
        <v>411</v>
      </c>
      <c r="F108" s="39">
        <v>70477</v>
      </c>
      <c r="G108" s="39">
        <v>2673</v>
      </c>
      <c r="H108" s="39">
        <v>313</v>
      </c>
      <c r="I108" s="39">
        <v>495</v>
      </c>
      <c r="J108" s="39">
        <v>72</v>
      </c>
      <c r="K108" s="40">
        <v>8.4046969926554764E-4</v>
      </c>
      <c r="L108" s="40">
        <v>0.02</v>
      </c>
      <c r="M108" s="40">
        <v>6.5775889507738497E-4</v>
      </c>
      <c r="N108" s="39" t="s">
        <v>412</v>
      </c>
      <c r="O108" s="39">
        <v>4552</v>
      </c>
      <c r="P108" s="39">
        <v>2008</v>
      </c>
      <c r="Q108" s="39">
        <v>53</v>
      </c>
      <c r="R108" s="39">
        <v>40</v>
      </c>
      <c r="S108" s="40">
        <v>1.1405974527419017E-2</v>
      </c>
      <c r="T108" s="40">
        <v>4.9591193597473982E-3</v>
      </c>
      <c r="U108" s="40">
        <v>0.04</v>
      </c>
      <c r="V108" s="44"/>
      <c r="W108" s="44"/>
      <c r="X108" s="39" t="s">
        <v>413</v>
      </c>
      <c r="Y108" s="39">
        <v>5006</v>
      </c>
      <c r="Z108" s="39">
        <v>197</v>
      </c>
      <c r="AA108" s="39">
        <v>256</v>
      </c>
      <c r="AB108" s="39">
        <v>45</v>
      </c>
      <c r="AC108" s="40">
        <v>3.1077231283191143E-4</v>
      </c>
      <c r="AD108" s="40">
        <v>0.76363636363636367</v>
      </c>
      <c r="AE108" s="40">
        <v>0.04</v>
      </c>
      <c r="AF108" s="40">
        <v>6.5532422488468248E-4</v>
      </c>
      <c r="AG108" s="39">
        <v>293</v>
      </c>
      <c r="AH108" s="39" t="s">
        <v>414</v>
      </c>
      <c r="AI108" s="39">
        <v>512</v>
      </c>
      <c r="AJ108" s="39">
        <v>44</v>
      </c>
      <c r="AK108" s="39">
        <v>0</v>
      </c>
      <c r="AL108" s="39">
        <v>1</v>
      </c>
      <c r="AM108" s="39">
        <v>12</v>
      </c>
      <c r="AN108" s="40">
        <v>7.5347724870160641E-3</v>
      </c>
      <c r="AO108" s="40">
        <f t="shared" si="11"/>
        <v>8.7890625E-2</v>
      </c>
      <c r="AP108" s="39">
        <v>213</v>
      </c>
      <c r="AQ108" s="39">
        <v>27</v>
      </c>
      <c r="AR108" s="39" t="s">
        <v>415</v>
      </c>
      <c r="AS108" s="39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</row>
    <row r="109" spans="1:58" ht="15.75" customHeight="1">
      <c r="A109" s="37">
        <v>17</v>
      </c>
      <c r="B109" s="38" t="s">
        <v>416</v>
      </c>
      <c r="C109" s="16" t="s">
        <v>349</v>
      </c>
      <c r="D109" s="16" t="s">
        <v>416</v>
      </c>
      <c r="E109" s="39" t="s">
        <v>417</v>
      </c>
      <c r="F109" s="39">
        <v>446</v>
      </c>
      <c r="G109" s="39">
        <v>22</v>
      </c>
      <c r="H109" s="39">
        <v>0</v>
      </c>
      <c r="I109" s="39">
        <v>3</v>
      </c>
      <c r="J109" s="39">
        <v>6</v>
      </c>
      <c r="K109" s="40">
        <v>0</v>
      </c>
      <c r="L109" s="40" t="s">
        <v>138</v>
      </c>
      <c r="M109" s="40">
        <v>0</v>
      </c>
      <c r="N109" s="42"/>
      <c r="O109" s="42"/>
      <c r="P109" s="42"/>
      <c r="Q109" s="42"/>
      <c r="R109" s="42"/>
      <c r="S109" s="43"/>
      <c r="T109" s="43"/>
      <c r="U109" s="43"/>
      <c r="V109" s="44"/>
      <c r="W109" s="44"/>
      <c r="X109" s="39" t="s">
        <v>418</v>
      </c>
      <c r="Y109" s="39">
        <v>151</v>
      </c>
      <c r="Z109" s="39">
        <v>0</v>
      </c>
      <c r="AA109" s="39">
        <v>0</v>
      </c>
      <c r="AB109" s="39">
        <v>0</v>
      </c>
      <c r="AC109" s="40">
        <v>0</v>
      </c>
      <c r="AD109" s="40">
        <v>0</v>
      </c>
      <c r="AE109" s="40" t="s">
        <v>138</v>
      </c>
      <c r="AF109" s="40">
        <v>0</v>
      </c>
      <c r="AG109" s="39"/>
      <c r="AH109" s="39" t="s">
        <v>419</v>
      </c>
      <c r="AI109" s="39">
        <v>10</v>
      </c>
      <c r="AJ109" s="39">
        <v>0</v>
      </c>
      <c r="AK109" s="39">
        <v>0</v>
      </c>
      <c r="AL109" s="39">
        <v>0</v>
      </c>
      <c r="AM109" s="39">
        <v>0</v>
      </c>
      <c r="AN109" s="40">
        <v>0</v>
      </c>
      <c r="AO109" s="40">
        <f t="shared" si="11"/>
        <v>0</v>
      </c>
      <c r="AP109" s="39"/>
      <c r="AQ109" s="39"/>
      <c r="AR109" s="39" t="s">
        <v>416</v>
      </c>
      <c r="AS109" s="39"/>
      <c r="AT109" s="39"/>
      <c r="AU109" s="39"/>
      <c r="AV109" s="39"/>
      <c r="AW109" s="39"/>
      <c r="AX109" s="39"/>
      <c r="AY109" s="39"/>
      <c r="AZ109" s="39"/>
      <c r="BA109" s="39"/>
      <c r="BB109" s="39"/>
      <c r="BC109" s="39"/>
      <c r="BD109" s="39"/>
      <c r="BE109" s="39"/>
      <c r="BF109" s="39"/>
    </row>
    <row r="110" spans="1:58" ht="15.75" customHeight="1">
      <c r="A110" s="37">
        <v>18</v>
      </c>
      <c r="B110" s="38" t="s">
        <v>420</v>
      </c>
      <c r="C110" s="16" t="s">
        <v>349</v>
      </c>
      <c r="D110" s="16" t="s">
        <v>420</v>
      </c>
      <c r="E110" s="39" t="s">
        <v>421</v>
      </c>
      <c r="F110" s="39">
        <v>77728</v>
      </c>
      <c r="G110" s="39">
        <v>469</v>
      </c>
      <c r="H110" s="39">
        <v>40</v>
      </c>
      <c r="I110" s="39">
        <v>41</v>
      </c>
      <c r="J110" s="39">
        <v>74</v>
      </c>
      <c r="K110" s="40">
        <v>1.0742340745290387E-4</v>
      </c>
      <c r="L110" s="40">
        <v>0.01</v>
      </c>
      <c r="M110" s="40">
        <v>8.6405784255596605E-5</v>
      </c>
      <c r="N110" s="39" t="s">
        <v>422</v>
      </c>
      <c r="O110" s="39">
        <v>6039</v>
      </c>
      <c r="P110" s="39">
        <v>1179</v>
      </c>
      <c r="Q110" s="39">
        <v>47</v>
      </c>
      <c r="R110" s="39">
        <v>69</v>
      </c>
      <c r="S110" s="40">
        <v>2.7221699293023187E-3</v>
      </c>
      <c r="T110" s="40">
        <v>7.9889769664307181E-4</v>
      </c>
      <c r="U110" s="40" t="s">
        <v>138</v>
      </c>
      <c r="V110" s="44"/>
      <c r="W110" s="44"/>
      <c r="X110" s="39" t="s">
        <v>422</v>
      </c>
      <c r="Y110" s="39">
        <v>38734</v>
      </c>
      <c r="Z110" s="39">
        <v>103</v>
      </c>
      <c r="AA110" s="39">
        <v>159</v>
      </c>
      <c r="AB110" s="39">
        <v>46</v>
      </c>
      <c r="AC110" s="40">
        <v>5.1208968702955478E-5</v>
      </c>
      <c r="AD110" s="40">
        <v>0.57777777777777783</v>
      </c>
      <c r="AE110" s="40">
        <v>0.01</v>
      </c>
      <c r="AF110" s="40">
        <v>5.7331780178308856E-5</v>
      </c>
      <c r="AG110" s="39">
        <v>125</v>
      </c>
      <c r="AH110" s="39" t="s">
        <v>421</v>
      </c>
      <c r="AI110" s="39">
        <v>929</v>
      </c>
      <c r="AJ110" s="39">
        <v>8</v>
      </c>
      <c r="AK110" s="39">
        <v>1</v>
      </c>
      <c r="AL110" s="39">
        <v>0</v>
      </c>
      <c r="AM110" s="39">
        <v>13</v>
      </c>
      <c r="AN110" s="40">
        <v>7.9020389227056858E-4</v>
      </c>
      <c r="AO110" s="40">
        <f t="shared" si="11"/>
        <v>9.6878363832077503E-3</v>
      </c>
      <c r="AP110" s="39">
        <v>80</v>
      </c>
      <c r="AQ110" s="39">
        <v>25</v>
      </c>
      <c r="AR110" s="39" t="s">
        <v>420</v>
      </c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</row>
    <row r="111" spans="1:58" ht="15.75" customHeight="1">
      <c r="A111" s="37">
        <v>19</v>
      </c>
      <c r="B111" s="38" t="s">
        <v>423</v>
      </c>
      <c r="C111" s="16" t="s">
        <v>349</v>
      </c>
      <c r="D111" s="16" t="s">
        <v>424</v>
      </c>
      <c r="E111" s="39" t="s">
        <v>425</v>
      </c>
      <c r="F111" s="39">
        <v>37367</v>
      </c>
      <c r="G111" s="39">
        <v>4212</v>
      </c>
      <c r="H111" s="39">
        <v>5069</v>
      </c>
      <c r="I111" s="39">
        <v>415</v>
      </c>
      <c r="J111" s="39">
        <v>47</v>
      </c>
      <c r="K111" s="40">
        <v>2.721443900926259E-3</v>
      </c>
      <c r="L111" s="40" t="s">
        <v>138</v>
      </c>
      <c r="M111" s="40">
        <v>4.4371367949884655E-4</v>
      </c>
      <c r="N111" s="39" t="s">
        <v>426</v>
      </c>
      <c r="O111" s="39">
        <v>1849</v>
      </c>
      <c r="P111" s="39">
        <v>1589</v>
      </c>
      <c r="Q111" s="39">
        <v>952</v>
      </c>
      <c r="R111" s="39">
        <v>21</v>
      </c>
      <c r="S111" s="40">
        <v>2.8495193419405731E-2</v>
      </c>
      <c r="T111" s="40">
        <v>2.4778429060352812E-3</v>
      </c>
      <c r="U111" s="40" t="s">
        <v>138</v>
      </c>
      <c r="V111" s="44"/>
      <c r="W111" s="44"/>
      <c r="X111" s="39" t="s">
        <v>426</v>
      </c>
      <c r="Y111" s="39">
        <v>703</v>
      </c>
      <c r="Z111" s="39">
        <v>69</v>
      </c>
      <c r="AA111" s="39">
        <v>95</v>
      </c>
      <c r="AB111" s="39">
        <v>45</v>
      </c>
      <c r="AC111" s="40">
        <v>3.5839225588862895E-3</v>
      </c>
      <c r="AD111" s="40">
        <v>0.58139534883720934</v>
      </c>
      <c r="AE111" s="40" t="s">
        <v>138</v>
      </c>
      <c r="AF111" s="40">
        <v>8.1806927974578355E-4</v>
      </c>
      <c r="AG111" s="39">
        <v>38</v>
      </c>
      <c r="AH111" s="39" t="s">
        <v>423</v>
      </c>
      <c r="AI111" s="39">
        <v>0</v>
      </c>
      <c r="AJ111" s="39">
        <v>0</v>
      </c>
      <c r="AK111" s="39">
        <v>0</v>
      </c>
      <c r="AL111" s="39">
        <v>0</v>
      </c>
      <c r="AM111" s="39">
        <v>3</v>
      </c>
      <c r="AN111" s="40">
        <v>0</v>
      </c>
      <c r="AO111" s="40"/>
      <c r="AP111" s="39">
        <v>26</v>
      </c>
      <c r="AQ111" s="39">
        <v>4</v>
      </c>
      <c r="AR111" s="39" t="s">
        <v>427</v>
      </c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</row>
    <row r="112" spans="1:58" ht="15.75" customHeight="1">
      <c r="A112" s="37">
        <v>20</v>
      </c>
      <c r="B112" s="38" t="s">
        <v>428</v>
      </c>
      <c r="C112" s="16" t="s">
        <v>349</v>
      </c>
      <c r="D112" s="16" t="s">
        <v>429</v>
      </c>
      <c r="E112" s="39" t="s">
        <v>430</v>
      </c>
      <c r="F112" s="39">
        <v>5373</v>
      </c>
      <c r="G112" s="39">
        <v>509</v>
      </c>
      <c r="H112" s="39">
        <v>17</v>
      </c>
      <c r="I112" s="39">
        <v>30</v>
      </c>
      <c r="J112" s="39">
        <v>53</v>
      </c>
      <c r="K112" s="40">
        <v>1.7675879990486816E-3</v>
      </c>
      <c r="L112" s="40" t="s">
        <v>138</v>
      </c>
      <c r="M112" s="40">
        <v>3.2661952156334335E-4</v>
      </c>
      <c r="N112" s="39" t="s">
        <v>431</v>
      </c>
      <c r="O112" s="39">
        <v>1017</v>
      </c>
      <c r="P112" s="39">
        <v>418</v>
      </c>
      <c r="Q112" s="39">
        <v>5</v>
      </c>
      <c r="R112" s="39">
        <v>21</v>
      </c>
      <c r="S112" s="40">
        <v>0</v>
      </c>
      <c r="T112" s="40">
        <v>0</v>
      </c>
      <c r="U112" s="40" t="s">
        <v>138</v>
      </c>
      <c r="V112" s="44"/>
      <c r="W112" s="44"/>
      <c r="X112" s="39" t="s">
        <v>430</v>
      </c>
      <c r="Y112" s="39">
        <v>2654</v>
      </c>
      <c r="Z112" s="39">
        <v>61</v>
      </c>
      <c r="AA112" s="39">
        <v>83</v>
      </c>
      <c r="AB112" s="39">
        <v>2</v>
      </c>
      <c r="AC112" s="40">
        <v>4.6697597905444782E-4</v>
      </c>
      <c r="AD112" s="40">
        <v>0.7142857142857143</v>
      </c>
      <c r="AE112" s="40" t="s">
        <v>138</v>
      </c>
      <c r="AF112" s="40">
        <v>9.6440691326462078E-5</v>
      </c>
      <c r="AG112" s="39">
        <v>28</v>
      </c>
      <c r="AH112" s="39" t="s">
        <v>429</v>
      </c>
      <c r="AI112" s="39">
        <v>76</v>
      </c>
      <c r="AJ112" s="39">
        <v>0</v>
      </c>
      <c r="AK112" s="39">
        <v>0</v>
      </c>
      <c r="AL112" s="39">
        <v>0</v>
      </c>
      <c r="AM112" s="39">
        <v>0</v>
      </c>
      <c r="AN112" s="40">
        <v>0</v>
      </c>
      <c r="AO112" s="40">
        <f t="shared" ref="AO112:AO120" si="12">SUM(AJ112+AK112+AL112)/AI112</f>
        <v>0</v>
      </c>
      <c r="AP112" s="39">
        <v>19</v>
      </c>
      <c r="AQ112" s="39">
        <v>3</v>
      </c>
      <c r="AR112" s="39" t="s">
        <v>428</v>
      </c>
      <c r="AS112" s="39"/>
      <c r="AT112" s="39"/>
      <c r="AU112" s="39"/>
      <c r="AV112" s="39"/>
      <c r="AW112" s="39"/>
      <c r="AX112" s="39"/>
      <c r="AY112" s="39"/>
      <c r="AZ112" s="39"/>
      <c r="BA112" s="39"/>
      <c r="BB112" s="39"/>
      <c r="BC112" s="39"/>
      <c r="BD112" s="39"/>
      <c r="BE112" s="39"/>
      <c r="BF112" s="39"/>
    </row>
    <row r="113" spans="1:58" ht="15.75" customHeight="1">
      <c r="A113" s="37">
        <v>21</v>
      </c>
      <c r="B113" s="38" t="s">
        <v>432</v>
      </c>
      <c r="C113" s="16" t="s">
        <v>349</v>
      </c>
      <c r="D113" s="16" t="s">
        <v>433</v>
      </c>
      <c r="E113" s="39" t="s">
        <v>434</v>
      </c>
      <c r="F113" s="39">
        <v>7482</v>
      </c>
      <c r="G113" s="39">
        <v>2697</v>
      </c>
      <c r="H113" s="39">
        <v>135</v>
      </c>
      <c r="I113" s="39">
        <v>214</v>
      </c>
      <c r="J113" s="39">
        <v>35</v>
      </c>
      <c r="K113" s="40">
        <v>1.2471058104589355E-2</v>
      </c>
      <c r="L113" s="40" t="s">
        <v>138</v>
      </c>
      <c r="M113" s="40">
        <v>4.7444242789198617E-3</v>
      </c>
      <c r="N113" s="39" t="s">
        <v>435</v>
      </c>
      <c r="O113" s="39">
        <v>6301</v>
      </c>
      <c r="P113" s="39">
        <v>2371</v>
      </c>
      <c r="Q113" s="39">
        <v>205</v>
      </c>
      <c r="R113" s="39">
        <v>35</v>
      </c>
      <c r="S113" s="40">
        <v>5.6245070908244642E-3</v>
      </c>
      <c r="T113" s="40">
        <v>5.5022351975456726E-4</v>
      </c>
      <c r="U113" s="40" t="s">
        <v>138</v>
      </c>
      <c r="V113" s="44"/>
      <c r="W113" s="44"/>
      <c r="X113" s="39" t="s">
        <v>435</v>
      </c>
      <c r="Y113" s="39">
        <v>2647</v>
      </c>
      <c r="Z113" s="39">
        <v>17</v>
      </c>
      <c r="AA113" s="39">
        <v>17</v>
      </c>
      <c r="AB113" s="39">
        <v>3</v>
      </c>
      <c r="AC113" s="40">
        <v>1.2810658467845247E-4</v>
      </c>
      <c r="AD113" s="40">
        <v>0.8571428571428571</v>
      </c>
      <c r="AE113" s="40" t="s">
        <v>138</v>
      </c>
      <c r="AF113" s="40">
        <v>4.1773886308191025E-6</v>
      </c>
      <c r="AG113" s="39">
        <v>10</v>
      </c>
      <c r="AH113" s="39" t="s">
        <v>432</v>
      </c>
      <c r="AI113" s="39">
        <v>332</v>
      </c>
      <c r="AJ113" s="39">
        <v>3</v>
      </c>
      <c r="AK113" s="39">
        <v>0</v>
      </c>
      <c r="AL113" s="39">
        <v>0</v>
      </c>
      <c r="AM113" s="39">
        <v>3</v>
      </c>
      <c r="AN113" s="40">
        <v>0</v>
      </c>
      <c r="AO113" s="40">
        <f t="shared" si="12"/>
        <v>9.0361445783132526E-3</v>
      </c>
      <c r="AP113" s="39">
        <v>12</v>
      </c>
      <c r="AQ113" s="39">
        <v>5</v>
      </c>
      <c r="AR113" s="39" t="s">
        <v>432</v>
      </c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</row>
    <row r="114" spans="1:58" ht="15.75" customHeight="1">
      <c r="A114" s="37">
        <v>22</v>
      </c>
      <c r="B114" s="38" t="s">
        <v>436</v>
      </c>
      <c r="C114" s="16" t="s">
        <v>349</v>
      </c>
      <c r="D114" s="16" t="s">
        <v>436</v>
      </c>
      <c r="E114" s="39" t="s">
        <v>436</v>
      </c>
      <c r="F114" s="39">
        <v>31221</v>
      </c>
      <c r="G114" s="39">
        <v>3968</v>
      </c>
      <c r="H114" s="39">
        <v>308</v>
      </c>
      <c r="I114" s="39">
        <v>506</v>
      </c>
      <c r="J114" s="39">
        <v>44</v>
      </c>
      <c r="K114" s="40">
        <v>3.8675796089049285E-3</v>
      </c>
      <c r="L114" s="40" t="s">
        <v>138</v>
      </c>
      <c r="M114" s="40">
        <v>1.8497119868675746E-3</v>
      </c>
      <c r="N114" s="39" t="s">
        <v>437</v>
      </c>
      <c r="O114" s="39">
        <v>1728</v>
      </c>
      <c r="P114" s="39">
        <v>607</v>
      </c>
      <c r="Q114" s="39">
        <v>30</v>
      </c>
      <c r="R114" s="39">
        <v>38</v>
      </c>
      <c r="S114" s="40">
        <v>6.9104355241214905E-3</v>
      </c>
      <c r="T114" s="40">
        <v>9.0136115532019436E-4</v>
      </c>
      <c r="U114" s="40" t="s">
        <v>138</v>
      </c>
      <c r="V114" s="44"/>
      <c r="W114" s="44"/>
      <c r="X114" s="39" t="s">
        <v>437</v>
      </c>
      <c r="Y114" s="39">
        <v>1988</v>
      </c>
      <c r="Z114" s="39">
        <v>106</v>
      </c>
      <c r="AA114" s="39">
        <v>160</v>
      </c>
      <c r="AB114" s="39">
        <v>8</v>
      </c>
      <c r="AC114" s="40">
        <v>1.0479971162692143E-3</v>
      </c>
      <c r="AD114" s="40">
        <v>0.52380952380952384</v>
      </c>
      <c r="AE114" s="40" t="s">
        <v>138</v>
      </c>
      <c r="AF114" s="40">
        <v>4.5565092011704965E-4</v>
      </c>
      <c r="AG114" s="39"/>
      <c r="AH114" s="39" t="s">
        <v>436</v>
      </c>
      <c r="AI114" s="39">
        <v>1080</v>
      </c>
      <c r="AJ114" s="39">
        <v>0</v>
      </c>
      <c r="AK114" s="39">
        <v>0</v>
      </c>
      <c r="AL114" s="39">
        <v>0</v>
      </c>
      <c r="AM114" s="39">
        <v>1</v>
      </c>
      <c r="AN114" s="40">
        <v>0</v>
      </c>
      <c r="AO114" s="40">
        <f t="shared" si="12"/>
        <v>0</v>
      </c>
      <c r="AP114" s="45"/>
      <c r="AQ114" s="45"/>
      <c r="AR114" s="39" t="s">
        <v>436</v>
      </c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</row>
    <row r="115" spans="1:58" ht="15.75" customHeight="1">
      <c r="A115" s="37">
        <v>23</v>
      </c>
      <c r="B115" s="38" t="s">
        <v>438</v>
      </c>
      <c r="C115" s="16" t="s">
        <v>349</v>
      </c>
      <c r="D115" s="16" t="s">
        <v>438</v>
      </c>
      <c r="E115" s="39" t="s">
        <v>439</v>
      </c>
      <c r="F115" s="39">
        <v>40421</v>
      </c>
      <c r="G115" s="39">
        <v>2607</v>
      </c>
      <c r="H115" s="39">
        <v>686</v>
      </c>
      <c r="I115" s="39">
        <v>185</v>
      </c>
      <c r="J115" s="39">
        <v>51</v>
      </c>
      <c r="K115" s="40">
        <v>1.8984820944714792E-3</v>
      </c>
      <c r="L115" s="40">
        <v>7.0000000000000007E-2</v>
      </c>
      <c r="M115" s="40">
        <v>1.0524194219352766E-3</v>
      </c>
      <c r="N115" s="39" t="s">
        <v>440</v>
      </c>
      <c r="O115" s="39">
        <v>3944</v>
      </c>
      <c r="P115" s="39">
        <v>1244</v>
      </c>
      <c r="Q115" s="39">
        <v>252</v>
      </c>
      <c r="R115" s="39">
        <v>47</v>
      </c>
      <c r="S115" s="40">
        <v>8.5903115006740055E-3</v>
      </c>
      <c r="T115" s="40">
        <v>4.3885287014312855E-3</v>
      </c>
      <c r="U115" s="40">
        <v>0.1</v>
      </c>
      <c r="V115" s="44"/>
      <c r="W115" s="44"/>
      <c r="X115" s="39" t="s">
        <v>441</v>
      </c>
      <c r="Y115" s="39">
        <v>6658</v>
      </c>
      <c r="Z115" s="39">
        <v>145</v>
      </c>
      <c r="AA115" s="39">
        <v>389</v>
      </c>
      <c r="AB115" s="39">
        <v>65</v>
      </c>
      <c r="AC115" s="40">
        <v>4.7617966877840751E-4</v>
      </c>
      <c r="AD115" s="40">
        <v>0.48888888888888887</v>
      </c>
      <c r="AE115" s="40">
        <v>0.18</v>
      </c>
      <c r="AF115" s="40">
        <v>7.5050056492249005E-4</v>
      </c>
      <c r="AG115" s="39">
        <v>194</v>
      </c>
      <c r="AH115" s="39" t="s">
        <v>438</v>
      </c>
      <c r="AI115" s="39">
        <v>388</v>
      </c>
      <c r="AJ115" s="39">
        <v>12</v>
      </c>
      <c r="AK115" s="39">
        <v>0</v>
      </c>
      <c r="AL115" s="39">
        <v>4</v>
      </c>
      <c r="AM115" s="39">
        <v>3</v>
      </c>
      <c r="AN115" s="40">
        <v>0</v>
      </c>
      <c r="AO115" s="40">
        <f t="shared" si="12"/>
        <v>4.1237113402061855E-2</v>
      </c>
      <c r="AP115" s="39">
        <v>107</v>
      </c>
      <c r="AQ115" s="39">
        <v>27</v>
      </c>
      <c r="AR115" s="39" t="s">
        <v>438</v>
      </c>
      <c r="AS115" s="39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9"/>
      <c r="BE115" s="39"/>
      <c r="BF115" s="39"/>
    </row>
    <row r="116" spans="1:58" ht="15.75" customHeight="1">
      <c r="A116" s="37">
        <v>24</v>
      </c>
      <c r="B116" s="38" t="s">
        <v>442</v>
      </c>
      <c r="C116" s="16" t="s">
        <v>349</v>
      </c>
      <c r="D116" s="16" t="s">
        <v>442</v>
      </c>
      <c r="E116" s="39" t="s">
        <v>443</v>
      </c>
      <c r="F116" s="39">
        <v>19543</v>
      </c>
      <c r="G116" s="39">
        <v>4787</v>
      </c>
      <c r="H116" s="39">
        <v>414</v>
      </c>
      <c r="I116" s="39">
        <v>429</v>
      </c>
      <c r="J116" s="39">
        <v>47</v>
      </c>
      <c r="K116" s="40">
        <v>1.2367926844267751E-2</v>
      </c>
      <c r="L116" s="40" t="s">
        <v>138</v>
      </c>
      <c r="M116" s="40">
        <v>1.4787738618146223E-3</v>
      </c>
      <c r="N116" s="39" t="s">
        <v>444</v>
      </c>
      <c r="O116" s="39">
        <v>1421</v>
      </c>
      <c r="P116" s="39">
        <v>527</v>
      </c>
      <c r="Q116" s="39">
        <v>4</v>
      </c>
      <c r="R116" s="39">
        <v>18</v>
      </c>
      <c r="S116" s="40">
        <v>2.0836605799845812E-2</v>
      </c>
      <c r="T116" s="40">
        <v>2.0383636108544816E-3</v>
      </c>
      <c r="U116" s="40" t="s">
        <v>138</v>
      </c>
      <c r="V116" s="44"/>
      <c r="W116" s="44"/>
      <c r="X116" s="39" t="s">
        <v>443</v>
      </c>
      <c r="Y116" s="39">
        <v>6624</v>
      </c>
      <c r="Z116" s="39">
        <v>74</v>
      </c>
      <c r="AA116" s="39">
        <v>143</v>
      </c>
      <c r="AB116" s="39">
        <v>23</v>
      </c>
      <c r="AC116" s="40">
        <v>2.6566806930151081E-4</v>
      </c>
      <c r="AD116" s="40">
        <v>0.65714285714285714</v>
      </c>
      <c r="AE116" s="40" t="s">
        <v>138</v>
      </c>
      <c r="AF116" s="40">
        <v>5.1978535298121682E-5</v>
      </c>
      <c r="AG116" s="39">
        <v>22</v>
      </c>
      <c r="AH116" s="39" t="s">
        <v>442</v>
      </c>
      <c r="AI116" s="39">
        <v>284</v>
      </c>
      <c r="AJ116" s="39">
        <v>0</v>
      </c>
      <c r="AK116" s="39">
        <v>0</v>
      </c>
      <c r="AL116" s="39">
        <v>0</v>
      </c>
      <c r="AM116" s="39">
        <v>0</v>
      </c>
      <c r="AN116" s="40">
        <v>0</v>
      </c>
      <c r="AO116" s="40">
        <f t="shared" si="12"/>
        <v>0</v>
      </c>
      <c r="AP116" s="39">
        <v>10</v>
      </c>
      <c r="AQ116" s="39">
        <v>1</v>
      </c>
      <c r="AR116" s="39" t="s">
        <v>442</v>
      </c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</row>
    <row r="117" spans="1:58" ht="15.75" customHeight="1">
      <c r="A117" s="37">
        <v>25</v>
      </c>
      <c r="B117" s="38" t="s">
        <v>445</v>
      </c>
      <c r="C117" s="16" t="s">
        <v>349</v>
      </c>
      <c r="D117" s="16" t="s">
        <v>445</v>
      </c>
      <c r="E117" s="39" t="s">
        <v>446</v>
      </c>
      <c r="F117" s="39">
        <v>14990</v>
      </c>
      <c r="G117" s="39">
        <v>1840</v>
      </c>
      <c r="H117" s="39">
        <v>665</v>
      </c>
      <c r="I117" s="39">
        <v>258</v>
      </c>
      <c r="J117" s="39">
        <v>93</v>
      </c>
      <c r="K117" s="40">
        <v>2.2709861652068048E-3</v>
      </c>
      <c r="L117" s="40" t="s">
        <v>138</v>
      </c>
      <c r="M117" s="40">
        <v>2.2956707974373129E-3</v>
      </c>
      <c r="N117" s="39" t="s">
        <v>447</v>
      </c>
      <c r="O117" s="39">
        <v>1630</v>
      </c>
      <c r="P117" s="39">
        <v>2612</v>
      </c>
      <c r="Q117" s="39">
        <v>96</v>
      </c>
      <c r="R117" s="39">
        <v>67</v>
      </c>
      <c r="S117" s="40">
        <v>2.7898945889456732E-2</v>
      </c>
      <c r="T117" s="40">
        <v>6.9747364723641838E-3</v>
      </c>
      <c r="U117" s="40" t="s">
        <v>138</v>
      </c>
      <c r="V117" s="44"/>
      <c r="W117" s="44"/>
      <c r="X117" s="39" t="s">
        <v>448</v>
      </c>
      <c r="Y117" s="39">
        <v>3488</v>
      </c>
      <c r="Z117" s="39">
        <v>118</v>
      </c>
      <c r="AA117" s="39">
        <v>215</v>
      </c>
      <c r="AB117" s="39">
        <v>49</v>
      </c>
      <c r="AC117" s="40">
        <v>7.1606379780707905E-4</v>
      </c>
      <c r="AD117" s="40">
        <v>0.48148148148148145</v>
      </c>
      <c r="AE117" s="40" t="s">
        <v>138</v>
      </c>
      <c r="AF117" s="40">
        <v>4.6699812900461677E-4</v>
      </c>
      <c r="AG117" s="39">
        <v>108</v>
      </c>
      <c r="AH117" s="39" t="s">
        <v>449</v>
      </c>
      <c r="AI117" s="39">
        <v>547</v>
      </c>
      <c r="AJ117" s="39">
        <v>0</v>
      </c>
      <c r="AK117" s="39">
        <v>0</v>
      </c>
      <c r="AL117" s="39">
        <v>0</v>
      </c>
      <c r="AM117" s="39">
        <v>5</v>
      </c>
      <c r="AN117" s="40">
        <v>0</v>
      </c>
      <c r="AO117" s="40">
        <f t="shared" si="12"/>
        <v>0</v>
      </c>
      <c r="AP117" s="39">
        <v>68</v>
      </c>
      <c r="AQ117" s="39">
        <v>8</v>
      </c>
      <c r="AR117" s="39" t="s">
        <v>449</v>
      </c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</row>
    <row r="118" spans="1:58" ht="15.75" customHeight="1">
      <c r="A118" s="37">
        <v>26</v>
      </c>
      <c r="B118" s="38" t="s">
        <v>450</v>
      </c>
      <c r="C118" s="16" t="s">
        <v>349</v>
      </c>
      <c r="D118" s="16" t="s">
        <v>451</v>
      </c>
      <c r="E118" s="39" t="s">
        <v>452</v>
      </c>
      <c r="F118" s="39">
        <v>12853</v>
      </c>
      <c r="G118" s="39">
        <v>904</v>
      </c>
      <c r="H118" s="39">
        <v>107</v>
      </c>
      <c r="I118" s="39">
        <v>80</v>
      </c>
      <c r="J118" s="39">
        <v>44</v>
      </c>
      <c r="K118" s="40">
        <v>2.5799482974508828E-3</v>
      </c>
      <c r="L118" s="40" t="s">
        <v>138</v>
      </c>
      <c r="M118" s="40">
        <v>3.9260082787296045E-4</v>
      </c>
      <c r="N118" s="42"/>
      <c r="O118" s="42"/>
      <c r="P118" s="42"/>
      <c r="Q118" s="42"/>
      <c r="R118" s="42"/>
      <c r="S118" s="43"/>
      <c r="T118" s="43"/>
      <c r="U118" s="43"/>
      <c r="V118" s="44"/>
      <c r="W118" s="44"/>
      <c r="X118" s="39" t="s">
        <v>451</v>
      </c>
      <c r="Y118" s="39">
        <v>2086</v>
      </c>
      <c r="Z118" s="39">
        <v>66</v>
      </c>
      <c r="AA118" s="39">
        <v>214</v>
      </c>
      <c r="AB118" s="39">
        <v>55</v>
      </c>
      <c r="AC118" s="40">
        <v>3.1028196030990743E-3</v>
      </c>
      <c r="AD118" s="40">
        <v>0.7</v>
      </c>
      <c r="AE118" s="40" t="s">
        <v>138</v>
      </c>
      <c r="AF118" s="40">
        <v>6.407997006400262E-4</v>
      </c>
      <c r="AG118" s="39">
        <v>454</v>
      </c>
      <c r="AH118" s="39" t="s">
        <v>450</v>
      </c>
      <c r="AI118" s="39">
        <v>333</v>
      </c>
      <c r="AJ118" s="39">
        <v>0</v>
      </c>
      <c r="AK118" s="39">
        <v>0</v>
      </c>
      <c r="AL118" s="39">
        <v>0</v>
      </c>
      <c r="AM118" s="39">
        <v>0</v>
      </c>
      <c r="AN118" s="40">
        <v>0</v>
      </c>
      <c r="AO118" s="40">
        <f t="shared" si="12"/>
        <v>0</v>
      </c>
      <c r="AP118" s="39">
        <v>629</v>
      </c>
      <c r="AQ118" s="39">
        <v>192</v>
      </c>
      <c r="AR118" s="39" t="s">
        <v>450</v>
      </c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</row>
    <row r="119" spans="1:58" ht="15.75" customHeight="1">
      <c r="A119" s="37">
        <v>27</v>
      </c>
      <c r="B119" s="38" t="s">
        <v>453</v>
      </c>
      <c r="C119" s="16" t="s">
        <v>349</v>
      </c>
      <c r="D119" s="16" t="s">
        <v>454</v>
      </c>
      <c r="E119" s="39" t="s">
        <v>455</v>
      </c>
      <c r="F119" s="39">
        <v>66891</v>
      </c>
      <c r="G119" s="39">
        <v>2227</v>
      </c>
      <c r="H119" s="39">
        <v>86</v>
      </c>
      <c r="I119" s="39">
        <v>186</v>
      </c>
      <c r="J119" s="39">
        <v>100</v>
      </c>
      <c r="K119" s="40">
        <v>3.8922600417966324E-4</v>
      </c>
      <c r="L119" s="40" t="s">
        <v>138</v>
      </c>
      <c r="M119" s="40">
        <v>4.2307174367354713E-4</v>
      </c>
      <c r="N119" s="39" t="s">
        <v>456</v>
      </c>
      <c r="O119" s="39">
        <v>3794</v>
      </c>
      <c r="P119" s="39">
        <v>746</v>
      </c>
      <c r="Q119" s="39">
        <v>12</v>
      </c>
      <c r="R119" s="39">
        <v>68</v>
      </c>
      <c r="S119" s="40">
        <v>2.5386435177564117E-3</v>
      </c>
      <c r="T119" s="40">
        <v>6.6225483071906388E-4</v>
      </c>
      <c r="U119" s="40" t="s">
        <v>138</v>
      </c>
      <c r="V119" s="39"/>
      <c r="W119" s="39"/>
      <c r="X119" s="39" t="s">
        <v>456</v>
      </c>
      <c r="Y119" s="39">
        <v>3311</v>
      </c>
      <c r="Z119" s="39">
        <v>99</v>
      </c>
      <c r="AA119" s="39">
        <v>20</v>
      </c>
      <c r="AB119" s="39">
        <v>7</v>
      </c>
      <c r="AC119" s="40">
        <v>6.5067764685905165E-5</v>
      </c>
      <c r="AD119" s="40">
        <v>0.36363636363636365</v>
      </c>
      <c r="AE119" s="40" t="s">
        <v>138</v>
      </c>
      <c r="AF119" s="40">
        <v>1.6974199483279606E-5</v>
      </c>
      <c r="AG119" s="39">
        <v>307</v>
      </c>
      <c r="AH119" s="39" t="s">
        <v>454</v>
      </c>
      <c r="AI119" s="39">
        <v>310</v>
      </c>
      <c r="AJ119" s="39">
        <v>12</v>
      </c>
      <c r="AK119" s="39">
        <v>2</v>
      </c>
      <c r="AL119" s="39">
        <v>0</v>
      </c>
      <c r="AM119" s="39">
        <v>13</v>
      </c>
      <c r="AN119" s="40">
        <v>1.6339869281045752E-3</v>
      </c>
      <c r="AO119" s="40">
        <f t="shared" si="12"/>
        <v>4.5161290322580643E-2</v>
      </c>
      <c r="AP119" s="39">
        <v>181</v>
      </c>
      <c r="AQ119" s="39">
        <v>27</v>
      </c>
      <c r="AR119" s="39" t="s">
        <v>454</v>
      </c>
      <c r="AS119" s="46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</row>
    <row r="120" spans="1:58" ht="15.75" customHeight="1">
      <c r="A120" s="37">
        <v>28</v>
      </c>
      <c r="B120" s="38" t="s">
        <v>457</v>
      </c>
      <c r="C120" s="16" t="s">
        <v>349</v>
      </c>
      <c r="D120" s="16" t="s">
        <v>458</v>
      </c>
      <c r="E120" s="39" t="s">
        <v>458</v>
      </c>
      <c r="F120" s="39">
        <v>48778</v>
      </c>
      <c r="G120" s="39">
        <v>1428</v>
      </c>
      <c r="H120" s="39">
        <v>604</v>
      </c>
      <c r="I120" s="39">
        <v>412</v>
      </c>
      <c r="J120" s="39">
        <v>81</v>
      </c>
      <c r="K120" s="40">
        <v>6.6166715625947769E-4</v>
      </c>
      <c r="L120" s="40">
        <v>0.02</v>
      </c>
      <c r="M120" s="40">
        <v>5.8255477888062687E-4</v>
      </c>
      <c r="N120" s="39" t="s">
        <v>459</v>
      </c>
      <c r="O120" s="39">
        <v>1751</v>
      </c>
      <c r="P120" s="39">
        <v>769</v>
      </c>
      <c r="Q120" s="39">
        <v>124</v>
      </c>
      <c r="R120" s="39">
        <v>25</v>
      </c>
      <c r="S120" s="40">
        <v>2.8715453426254887E-2</v>
      </c>
      <c r="T120" s="40">
        <v>1.2484979750545604E-3</v>
      </c>
      <c r="U120" s="40" t="s">
        <v>138</v>
      </c>
      <c r="V120" s="39"/>
      <c r="W120" s="39"/>
      <c r="X120" s="39" t="s">
        <v>458</v>
      </c>
      <c r="Y120" s="39">
        <v>7975</v>
      </c>
      <c r="Z120" s="39">
        <v>98</v>
      </c>
      <c r="AA120" s="39">
        <v>219</v>
      </c>
      <c r="AB120" s="39">
        <v>19</v>
      </c>
      <c r="AC120" s="40">
        <v>3.1119319259443316E-4</v>
      </c>
      <c r="AD120" s="40">
        <v>0.5</v>
      </c>
      <c r="AE120" s="40" t="s">
        <v>138</v>
      </c>
      <c r="AF120" s="40">
        <v>7.4415763446494891E-5</v>
      </c>
      <c r="AG120" s="39">
        <v>217</v>
      </c>
      <c r="AH120" s="39" t="s">
        <v>458</v>
      </c>
      <c r="AI120" s="39">
        <v>94</v>
      </c>
      <c r="AJ120" s="39">
        <v>2</v>
      </c>
      <c r="AK120" s="39">
        <v>0</v>
      </c>
      <c r="AL120" s="39">
        <v>0</v>
      </c>
      <c r="AM120" s="39">
        <v>2</v>
      </c>
      <c r="AN120" s="40">
        <v>0</v>
      </c>
      <c r="AO120" s="40">
        <f t="shared" si="12"/>
        <v>2.1276595744680851E-2</v>
      </c>
      <c r="AP120" s="39">
        <v>140</v>
      </c>
      <c r="AQ120" s="39">
        <v>14</v>
      </c>
      <c r="AR120" s="39" t="s">
        <v>458</v>
      </c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</row>
    <row r="121" spans="1:58" ht="15.75" customHeight="1">
      <c r="A121" s="37">
        <v>29</v>
      </c>
      <c r="B121" s="38" t="s">
        <v>460</v>
      </c>
      <c r="C121" s="16" t="s">
        <v>349</v>
      </c>
      <c r="D121" s="16" t="s">
        <v>460</v>
      </c>
      <c r="E121" s="39" t="s">
        <v>461</v>
      </c>
      <c r="F121" s="39">
        <v>46324</v>
      </c>
      <c r="G121" s="39">
        <v>1649</v>
      </c>
      <c r="H121" s="39">
        <v>80</v>
      </c>
      <c r="I121" s="39">
        <v>162</v>
      </c>
      <c r="J121" s="39">
        <v>126</v>
      </c>
      <c r="K121" s="40">
        <v>3.6920018128774418E-4</v>
      </c>
      <c r="L121" s="40">
        <v>0.02</v>
      </c>
      <c r="M121" s="40">
        <v>5.0564372654625812E-4</v>
      </c>
      <c r="N121" s="39" t="s">
        <v>462</v>
      </c>
      <c r="O121" s="39">
        <v>2442</v>
      </c>
      <c r="P121" s="39">
        <v>1923</v>
      </c>
      <c r="Q121" s="39">
        <v>35</v>
      </c>
      <c r="R121" s="39">
        <v>33</v>
      </c>
      <c r="S121" s="40">
        <v>2.1824675451076067E-2</v>
      </c>
      <c r="T121" s="40">
        <v>2.3722473316387031E-3</v>
      </c>
      <c r="U121" s="40" t="s">
        <v>138</v>
      </c>
      <c r="V121" s="47"/>
      <c r="W121" s="47"/>
      <c r="X121" s="39" t="s">
        <v>461</v>
      </c>
      <c r="Y121" s="39">
        <v>14202</v>
      </c>
      <c r="Z121" s="39">
        <v>281</v>
      </c>
      <c r="AA121" s="39">
        <v>321</v>
      </c>
      <c r="AB121" s="39">
        <v>17</v>
      </c>
      <c r="AC121" s="40">
        <v>7.2784252571277898E-5</v>
      </c>
      <c r="AD121" s="40">
        <v>0.3125</v>
      </c>
      <c r="AE121" s="40" t="s">
        <v>138</v>
      </c>
      <c r="AF121" s="40">
        <v>7.7531051652013423E-5</v>
      </c>
      <c r="AG121" s="39">
        <v>131</v>
      </c>
      <c r="AH121" s="39" t="s">
        <v>463</v>
      </c>
      <c r="AI121" s="39">
        <v>0</v>
      </c>
      <c r="AJ121" s="39">
        <v>0</v>
      </c>
      <c r="AK121" s="39">
        <v>0</v>
      </c>
      <c r="AL121" s="39">
        <v>0</v>
      </c>
      <c r="AM121" s="39">
        <v>0</v>
      </c>
      <c r="AN121" s="40">
        <v>0</v>
      </c>
      <c r="AO121" s="40"/>
      <c r="AP121" s="39">
        <v>89</v>
      </c>
      <c r="AQ121" s="39">
        <v>27</v>
      </c>
      <c r="AR121" s="39" t="s">
        <v>463</v>
      </c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</row>
    <row r="122" spans="1:58" ht="15.75" customHeight="1">
      <c r="A122" s="37">
        <v>30</v>
      </c>
      <c r="B122" s="38" t="s">
        <v>464</v>
      </c>
      <c r="C122" s="16" t="s">
        <v>349</v>
      </c>
      <c r="D122" s="16" t="s">
        <v>464</v>
      </c>
      <c r="E122" s="39" t="s">
        <v>465</v>
      </c>
      <c r="F122" s="39">
        <v>35066</v>
      </c>
      <c r="G122" s="39">
        <v>918</v>
      </c>
      <c r="H122" s="39">
        <v>92</v>
      </c>
      <c r="I122" s="39">
        <v>225</v>
      </c>
      <c r="J122" s="39">
        <v>58</v>
      </c>
      <c r="K122" s="40">
        <v>6.5455031991829395E-4</v>
      </c>
      <c r="L122" s="40">
        <v>0.02</v>
      </c>
      <c r="M122" s="40">
        <v>4.1265128864414178E-4</v>
      </c>
      <c r="N122" s="39" t="s">
        <v>466</v>
      </c>
      <c r="O122" s="39">
        <v>2552</v>
      </c>
      <c r="P122" s="39">
        <v>348</v>
      </c>
      <c r="Q122" s="39">
        <v>12</v>
      </c>
      <c r="R122" s="39">
        <v>11</v>
      </c>
      <c r="S122" s="40">
        <v>1.1328161497712951E-2</v>
      </c>
      <c r="T122" s="40">
        <v>4.9252876077012832E-4</v>
      </c>
      <c r="U122" s="40" t="s">
        <v>138</v>
      </c>
      <c r="V122" s="48"/>
      <c r="W122" s="48"/>
      <c r="X122" s="39" t="s">
        <v>466</v>
      </c>
      <c r="Y122" s="39">
        <v>2596</v>
      </c>
      <c r="Z122" s="39">
        <v>89</v>
      </c>
      <c r="AA122" s="39">
        <v>165</v>
      </c>
      <c r="AB122" s="39">
        <v>14</v>
      </c>
      <c r="AC122" s="40">
        <v>8.0225438906979696E-4</v>
      </c>
      <c r="AD122" s="40">
        <v>0.50909090909090904</v>
      </c>
      <c r="AE122" s="40">
        <v>0.04</v>
      </c>
      <c r="AF122" s="40">
        <v>7.4993345065220169E-4</v>
      </c>
      <c r="AG122" s="49">
        <v>73</v>
      </c>
      <c r="AH122" s="39" t="s">
        <v>464</v>
      </c>
      <c r="AI122" s="39">
        <v>303</v>
      </c>
      <c r="AJ122" s="39">
        <v>3</v>
      </c>
      <c r="AK122" s="39">
        <v>0</v>
      </c>
      <c r="AL122" s="39">
        <v>0</v>
      </c>
      <c r="AM122" s="39">
        <v>1</v>
      </c>
      <c r="AN122" s="40">
        <v>0</v>
      </c>
      <c r="AO122" s="40">
        <f t="shared" ref="AO122:AO123" si="13">SUM(AJ122+AK122+AL122)/AI122</f>
        <v>9.9009900990099011E-3</v>
      </c>
      <c r="AP122" s="49">
        <v>57</v>
      </c>
      <c r="AQ122" s="49">
        <v>9</v>
      </c>
      <c r="AR122" s="49" t="s">
        <v>464</v>
      </c>
      <c r="AS122" s="49"/>
      <c r="AT122" s="49"/>
      <c r="AU122" s="3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</row>
    <row r="123" spans="1:58" ht="15.75" customHeight="1">
      <c r="A123" s="37">
        <v>31</v>
      </c>
      <c r="B123" s="38" t="s">
        <v>467</v>
      </c>
      <c r="C123" s="16" t="s">
        <v>349</v>
      </c>
      <c r="D123" s="16" t="s">
        <v>467</v>
      </c>
      <c r="E123" s="39" t="s">
        <v>468</v>
      </c>
      <c r="F123" s="39">
        <v>5276</v>
      </c>
      <c r="G123" s="39">
        <v>83</v>
      </c>
      <c r="H123" s="39">
        <v>8</v>
      </c>
      <c r="I123" s="39">
        <v>5</v>
      </c>
      <c r="J123" s="39">
        <v>10</v>
      </c>
      <c r="K123" s="40">
        <v>0</v>
      </c>
      <c r="L123" s="40" t="s">
        <v>138</v>
      </c>
      <c r="M123" s="40">
        <v>0</v>
      </c>
      <c r="N123" s="39" t="s">
        <v>468</v>
      </c>
      <c r="O123" s="39">
        <v>623</v>
      </c>
      <c r="P123" s="39">
        <v>149</v>
      </c>
      <c r="Q123" s="39">
        <v>2</v>
      </c>
      <c r="R123" s="39">
        <v>6</v>
      </c>
      <c r="S123" s="40">
        <v>0</v>
      </c>
      <c r="T123" s="40">
        <v>0</v>
      </c>
      <c r="U123" s="40" t="s">
        <v>138</v>
      </c>
      <c r="V123" s="39"/>
      <c r="W123" s="39"/>
      <c r="X123" s="39" t="s">
        <v>469</v>
      </c>
      <c r="Y123" s="39">
        <v>4436</v>
      </c>
      <c r="Z123" s="39">
        <v>13</v>
      </c>
      <c r="AA123" s="39">
        <v>45</v>
      </c>
      <c r="AB123" s="39">
        <v>19</v>
      </c>
      <c r="AC123" s="40">
        <v>6.8807339449541288E-4</v>
      </c>
      <c r="AD123" s="40">
        <v>0</v>
      </c>
      <c r="AE123" s="40" t="s">
        <v>138</v>
      </c>
      <c r="AF123" s="40">
        <v>7.4790586358197052E-6</v>
      </c>
      <c r="AG123" s="39">
        <v>9</v>
      </c>
      <c r="AH123" s="39" t="s">
        <v>469</v>
      </c>
      <c r="AI123" s="39">
        <v>730</v>
      </c>
      <c r="AJ123" s="39">
        <v>0</v>
      </c>
      <c r="AK123" s="39">
        <v>0</v>
      </c>
      <c r="AL123" s="39">
        <v>0</v>
      </c>
      <c r="AM123" s="39">
        <v>0</v>
      </c>
      <c r="AN123" s="40">
        <v>0</v>
      </c>
      <c r="AO123" s="40">
        <f t="shared" si="13"/>
        <v>0</v>
      </c>
      <c r="AP123" s="39">
        <v>4</v>
      </c>
      <c r="AQ123" s="39">
        <v>1</v>
      </c>
      <c r="AR123" s="39" t="s">
        <v>469</v>
      </c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</row>
    <row r="124" spans="1:58" ht="16.5" customHeight="1">
      <c r="A124" s="37">
        <v>32</v>
      </c>
      <c r="B124" s="38" t="s">
        <v>470</v>
      </c>
      <c r="C124" s="16" t="s">
        <v>349</v>
      </c>
      <c r="D124" s="16" t="s">
        <v>470</v>
      </c>
      <c r="E124" s="39" t="s">
        <v>471</v>
      </c>
      <c r="F124" s="39">
        <v>13527</v>
      </c>
      <c r="G124" s="39">
        <v>2482</v>
      </c>
      <c r="H124" s="39">
        <v>224</v>
      </c>
      <c r="I124" s="39">
        <v>354</v>
      </c>
      <c r="J124" s="39">
        <v>99</v>
      </c>
      <c r="K124" s="40">
        <v>2.4972966578216916E-3</v>
      </c>
      <c r="L124" s="40">
        <v>0.06</v>
      </c>
      <c r="M124" s="40">
        <v>2.6873083600472553E-3</v>
      </c>
      <c r="N124" s="39" t="s">
        <v>472</v>
      </c>
      <c r="O124" s="39">
        <v>1148</v>
      </c>
      <c r="P124" s="39">
        <v>610</v>
      </c>
      <c r="Q124" s="39">
        <v>13</v>
      </c>
      <c r="R124" s="39">
        <v>65</v>
      </c>
      <c r="S124" s="40">
        <v>9.8439898363775775E-3</v>
      </c>
      <c r="T124" s="40">
        <v>2.0329979009910209E-3</v>
      </c>
      <c r="U124" s="40" t="s">
        <v>138</v>
      </c>
      <c r="V124" s="39"/>
      <c r="W124" s="39"/>
      <c r="X124" s="39" t="s">
        <v>471</v>
      </c>
      <c r="Y124" s="39">
        <v>574</v>
      </c>
      <c r="Z124" s="39">
        <v>56</v>
      </c>
      <c r="AA124" s="39">
        <v>111</v>
      </c>
      <c r="AB124" s="39">
        <v>14</v>
      </c>
      <c r="AC124" s="40">
        <v>4.453736812238966E-3</v>
      </c>
      <c r="AD124" s="40">
        <v>0.44444444444444442</v>
      </c>
      <c r="AE124" s="40" t="s">
        <v>138</v>
      </c>
      <c r="AF124" s="40">
        <v>7.7456292386764614E-4</v>
      </c>
      <c r="AG124" s="39">
        <v>45</v>
      </c>
      <c r="AH124" s="42"/>
      <c r="AI124" s="42"/>
      <c r="AJ124" s="42"/>
      <c r="AK124" s="42"/>
      <c r="AL124" s="42"/>
      <c r="AM124" s="42"/>
      <c r="AN124" s="43"/>
      <c r="AO124" s="43"/>
      <c r="AP124" s="39">
        <v>36</v>
      </c>
      <c r="AQ124" s="39">
        <v>3</v>
      </c>
      <c r="AR124" s="39" t="s">
        <v>473</v>
      </c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</row>
    <row r="125" spans="1:58" ht="15.75" customHeight="1">
      <c r="A125" s="37">
        <v>33</v>
      </c>
      <c r="B125" s="38" t="s">
        <v>474</v>
      </c>
      <c r="C125" s="16" t="s">
        <v>349</v>
      </c>
      <c r="D125" s="16" t="s">
        <v>474</v>
      </c>
      <c r="E125" s="39" t="s">
        <v>475</v>
      </c>
      <c r="F125" s="39">
        <v>8885</v>
      </c>
      <c r="G125" s="39">
        <v>1355</v>
      </c>
      <c r="H125" s="39">
        <v>993</v>
      </c>
      <c r="I125" s="39">
        <v>171</v>
      </c>
      <c r="J125" s="39">
        <v>48</v>
      </c>
      <c r="K125" s="40">
        <v>1.0206561383751036E-2</v>
      </c>
      <c r="L125" s="40" t="s">
        <v>138</v>
      </c>
      <c r="M125" s="40">
        <v>1.8859950383018223E-3</v>
      </c>
      <c r="N125" s="39" t="s">
        <v>476</v>
      </c>
      <c r="O125" s="39">
        <v>911</v>
      </c>
      <c r="P125" s="39">
        <v>318</v>
      </c>
      <c r="Q125" s="39">
        <v>1</v>
      </c>
      <c r="R125" s="39">
        <v>15</v>
      </c>
      <c r="S125" s="40">
        <v>2.1427884768899275E-2</v>
      </c>
      <c r="T125" s="40">
        <v>1.8632943277303719E-3</v>
      </c>
      <c r="U125" s="40" t="s">
        <v>138</v>
      </c>
      <c r="V125" s="39"/>
      <c r="W125" s="39"/>
      <c r="X125" s="39" t="s">
        <v>475</v>
      </c>
      <c r="Y125" s="39">
        <v>3300</v>
      </c>
      <c r="Z125" s="39">
        <v>31</v>
      </c>
      <c r="AA125" s="39">
        <v>44</v>
      </c>
      <c r="AB125" s="39">
        <v>11</v>
      </c>
      <c r="AC125" s="40">
        <v>4.1628080200184085E-4</v>
      </c>
      <c r="AD125" s="40">
        <v>0.83333333333333326</v>
      </c>
      <c r="AE125" s="40" t="s">
        <v>138</v>
      </c>
      <c r="AF125" s="40">
        <v>6.334707856549752E-5</v>
      </c>
      <c r="AG125" s="39">
        <v>33</v>
      </c>
      <c r="AH125" s="39" t="s">
        <v>477</v>
      </c>
      <c r="AI125" s="39">
        <v>225</v>
      </c>
      <c r="AJ125" s="39">
        <v>0</v>
      </c>
      <c r="AK125" s="39">
        <v>0</v>
      </c>
      <c r="AL125" s="39">
        <v>0</v>
      </c>
      <c r="AM125" s="39">
        <v>0</v>
      </c>
      <c r="AN125" s="40">
        <v>0</v>
      </c>
      <c r="AO125" s="40">
        <f>SUM(AJ125+AK125+AL125)/AI125</f>
        <v>0</v>
      </c>
      <c r="AP125" s="39">
        <v>26</v>
      </c>
      <c r="AQ125" s="39">
        <v>8</v>
      </c>
      <c r="AR125" s="39" t="s">
        <v>478</v>
      </c>
      <c r="AS125" s="39"/>
      <c r="AT125" s="39"/>
      <c r="AU125" s="39"/>
      <c r="AV125" s="39"/>
      <c r="AW125" s="39"/>
      <c r="AX125" s="39"/>
      <c r="AY125" s="39"/>
      <c r="AZ125" s="39"/>
      <c r="BA125" s="39"/>
      <c r="BB125" s="39"/>
      <c r="BC125" s="39"/>
      <c r="BD125" s="39"/>
      <c r="BE125" s="39"/>
      <c r="BF125" s="39"/>
    </row>
    <row r="126" spans="1:58" ht="15.75" customHeight="1">
      <c r="A126" s="37">
        <v>34</v>
      </c>
      <c r="B126" s="38" t="s">
        <v>479</v>
      </c>
      <c r="C126" s="16" t="s">
        <v>349</v>
      </c>
      <c r="D126" s="16" t="s">
        <v>480</v>
      </c>
      <c r="E126" s="39" t="s">
        <v>481</v>
      </c>
      <c r="F126" s="39">
        <v>6830</v>
      </c>
      <c r="G126" s="39">
        <v>662</v>
      </c>
      <c r="H126" s="39">
        <v>53</v>
      </c>
      <c r="I126" s="39">
        <v>227</v>
      </c>
      <c r="J126" s="39">
        <v>47</v>
      </c>
      <c r="K126" s="40">
        <v>5.0031028639305475E-3</v>
      </c>
      <c r="L126" s="40" t="s">
        <v>138</v>
      </c>
      <c r="M126" s="40">
        <v>7.6134174016334415E-4</v>
      </c>
      <c r="N126" s="42"/>
      <c r="O126" s="42"/>
      <c r="P126" s="42"/>
      <c r="Q126" s="42"/>
      <c r="R126" s="42"/>
      <c r="S126" s="43"/>
      <c r="T126" s="43"/>
      <c r="U126" s="43"/>
      <c r="V126" s="47"/>
      <c r="W126" s="47"/>
      <c r="X126" s="39" t="s">
        <v>482</v>
      </c>
      <c r="Y126" s="39">
        <v>1078</v>
      </c>
      <c r="Z126" s="39">
        <v>52</v>
      </c>
      <c r="AA126" s="39">
        <v>40</v>
      </c>
      <c r="AB126" s="39">
        <v>2</v>
      </c>
      <c r="AC126" s="40">
        <v>5.1244764397581459E-4</v>
      </c>
      <c r="AD126" s="40">
        <v>0.875</v>
      </c>
      <c r="AE126" s="40" t="s">
        <v>138</v>
      </c>
      <c r="AF126" s="40">
        <v>7.2411080127017294E-5</v>
      </c>
      <c r="AG126" s="39">
        <v>33</v>
      </c>
      <c r="AH126" s="42"/>
      <c r="AI126" s="42"/>
      <c r="AJ126" s="42"/>
      <c r="AK126" s="42"/>
      <c r="AL126" s="42"/>
      <c r="AM126" s="42"/>
      <c r="AN126" s="43"/>
      <c r="AO126" s="43"/>
      <c r="AP126" s="39">
        <v>15</v>
      </c>
      <c r="AQ126" s="39">
        <v>12</v>
      </c>
      <c r="AR126" s="39" t="s">
        <v>480</v>
      </c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</row>
    <row r="127" spans="1:58" ht="15.75" customHeight="1">
      <c r="A127" s="37">
        <v>35</v>
      </c>
      <c r="B127" s="38" t="s">
        <v>483</v>
      </c>
      <c r="C127" s="16" t="s">
        <v>349</v>
      </c>
      <c r="D127" s="16" t="s">
        <v>483</v>
      </c>
      <c r="E127" s="39" t="s">
        <v>484</v>
      </c>
      <c r="F127" s="39">
        <v>17829</v>
      </c>
      <c r="G127" s="39">
        <v>1313</v>
      </c>
      <c r="H127" s="39">
        <v>182</v>
      </c>
      <c r="I127" s="39">
        <v>673</v>
      </c>
      <c r="J127" s="39">
        <v>67</v>
      </c>
      <c r="K127" s="40">
        <v>2.0529125551141465E-3</v>
      </c>
      <c r="L127" s="40" t="s">
        <v>138</v>
      </c>
      <c r="M127" s="40">
        <v>4.6859960497170732E-4</v>
      </c>
      <c r="N127" s="39" t="s">
        <v>485</v>
      </c>
      <c r="O127" s="39">
        <v>2225</v>
      </c>
      <c r="P127" s="39">
        <v>897</v>
      </c>
      <c r="Q127" s="39">
        <v>45</v>
      </c>
      <c r="R127" s="39">
        <v>38</v>
      </c>
      <c r="S127" s="40">
        <v>1.0528796644309977E-2</v>
      </c>
      <c r="T127" s="40">
        <v>1.3733213014317362E-3</v>
      </c>
      <c r="U127" s="40" t="s">
        <v>138</v>
      </c>
      <c r="V127" s="47"/>
      <c r="W127" s="47"/>
      <c r="X127" s="39" t="s">
        <v>484</v>
      </c>
      <c r="Y127" s="39">
        <v>1884</v>
      </c>
      <c r="Z127" s="39">
        <v>151</v>
      </c>
      <c r="AA127" s="39">
        <v>141</v>
      </c>
      <c r="AB127" s="39">
        <v>8</v>
      </c>
      <c r="AC127" s="40">
        <v>2.8464854016537242E-4</v>
      </c>
      <c r="AD127" s="40">
        <v>0.5</v>
      </c>
      <c r="AE127" s="40" t="s">
        <v>138</v>
      </c>
      <c r="AF127" s="40">
        <v>1.7017032292495092E-4</v>
      </c>
      <c r="AG127" s="39">
        <v>84</v>
      </c>
      <c r="AH127" s="39" t="s">
        <v>483</v>
      </c>
      <c r="AI127" s="39">
        <v>337</v>
      </c>
      <c r="AJ127" s="39">
        <v>3</v>
      </c>
      <c r="AK127" s="39">
        <v>0</v>
      </c>
      <c r="AL127" s="39">
        <v>0</v>
      </c>
      <c r="AM127" s="39">
        <v>3</v>
      </c>
      <c r="AN127" s="40">
        <v>3.0120481927710845E-3</v>
      </c>
      <c r="AO127" s="40">
        <f t="shared" ref="AO127:AO128" si="14">SUM(AJ127+AK127+AL127)/AI127</f>
        <v>8.9020771513353119E-3</v>
      </c>
      <c r="AP127" s="39">
        <v>60</v>
      </c>
      <c r="AQ127" s="39">
        <v>9</v>
      </c>
      <c r="AR127" s="39" t="s">
        <v>483</v>
      </c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</row>
    <row r="128" spans="1:58" ht="15.75" customHeight="1">
      <c r="A128" s="37">
        <v>36</v>
      </c>
      <c r="B128" s="38" t="s">
        <v>486</v>
      </c>
      <c r="C128" s="16" t="s">
        <v>349</v>
      </c>
      <c r="D128" s="16" t="s">
        <v>486</v>
      </c>
      <c r="E128" s="39" t="s">
        <v>487</v>
      </c>
      <c r="F128" s="39">
        <v>11685</v>
      </c>
      <c r="G128" s="39">
        <v>805</v>
      </c>
      <c r="H128" s="39">
        <v>101</v>
      </c>
      <c r="I128" s="39">
        <v>53</v>
      </c>
      <c r="J128" s="39">
        <v>136</v>
      </c>
      <c r="K128" s="40">
        <v>7.0521625966084322E-4</v>
      </c>
      <c r="L128" s="40">
        <v>0.04</v>
      </c>
      <c r="M128" s="40">
        <v>1.0424936012377686E-3</v>
      </c>
      <c r="N128" s="39" t="s">
        <v>488</v>
      </c>
      <c r="O128" s="39">
        <v>1354</v>
      </c>
      <c r="P128" s="39">
        <v>636</v>
      </c>
      <c r="Q128" s="39">
        <v>14</v>
      </c>
      <c r="R128" s="39">
        <v>55</v>
      </c>
      <c r="S128" s="40">
        <v>4.9763847742018506E-3</v>
      </c>
      <c r="T128" s="40">
        <v>1.1359139158504223E-3</v>
      </c>
      <c r="U128" s="40" t="s">
        <v>138</v>
      </c>
      <c r="V128" s="47"/>
      <c r="W128" s="47"/>
      <c r="X128" s="39" t="s">
        <v>489</v>
      </c>
      <c r="Y128" s="39">
        <v>2345</v>
      </c>
      <c r="Z128" s="39">
        <v>108</v>
      </c>
      <c r="AA128" s="39">
        <v>60</v>
      </c>
      <c r="AB128" s="39">
        <v>11</v>
      </c>
      <c r="AC128" s="40">
        <v>2.8291567697063565E-4</v>
      </c>
      <c r="AD128" s="40">
        <v>0.45454545454545453</v>
      </c>
      <c r="AE128" s="40">
        <v>0.03</v>
      </c>
      <c r="AF128" s="40">
        <v>3.2904323299845674E-4</v>
      </c>
      <c r="AG128" s="39">
        <v>38</v>
      </c>
      <c r="AH128" s="39" t="s">
        <v>486</v>
      </c>
      <c r="AI128" s="39">
        <v>145</v>
      </c>
      <c r="AJ128" s="39">
        <v>1</v>
      </c>
      <c r="AK128" s="39">
        <v>0</v>
      </c>
      <c r="AL128" s="39">
        <v>1</v>
      </c>
      <c r="AM128" s="39">
        <v>5</v>
      </c>
      <c r="AN128" s="40">
        <v>7.1428571428571426E-3</v>
      </c>
      <c r="AO128" s="40">
        <f t="shared" si="14"/>
        <v>1.3793103448275862E-2</v>
      </c>
      <c r="AP128" s="39">
        <v>29</v>
      </c>
      <c r="AQ128" s="39">
        <v>3</v>
      </c>
      <c r="AR128" s="39" t="s">
        <v>486</v>
      </c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</row>
    <row r="129" spans="1:58" ht="15.75" customHeight="1">
      <c r="A129" s="37">
        <v>37</v>
      </c>
      <c r="B129" s="38" t="s">
        <v>490</v>
      </c>
      <c r="C129" s="16" t="s">
        <v>349</v>
      </c>
      <c r="D129" s="16" t="s">
        <v>490</v>
      </c>
      <c r="E129" s="42"/>
      <c r="F129" s="42"/>
      <c r="G129" s="42"/>
      <c r="H129" s="42"/>
      <c r="I129" s="42"/>
      <c r="J129" s="42"/>
      <c r="K129" s="43"/>
      <c r="L129" s="43"/>
      <c r="M129" s="43"/>
      <c r="N129" s="42"/>
      <c r="O129" s="42"/>
      <c r="P129" s="42"/>
      <c r="Q129" s="42"/>
      <c r="R129" s="42"/>
      <c r="S129" s="43"/>
      <c r="T129" s="43"/>
      <c r="U129" s="43"/>
      <c r="V129" s="47"/>
      <c r="W129" s="47"/>
      <c r="X129" s="42"/>
      <c r="Y129" s="42"/>
      <c r="Z129" s="42"/>
      <c r="AA129" s="42"/>
      <c r="AB129" s="42"/>
      <c r="AC129" s="43"/>
      <c r="AD129" s="43"/>
      <c r="AE129" s="43"/>
      <c r="AF129" s="43"/>
      <c r="AG129" s="42"/>
      <c r="AH129" s="42"/>
      <c r="AI129" s="42"/>
      <c r="AJ129" s="42"/>
      <c r="AK129" s="42"/>
      <c r="AL129" s="42"/>
      <c r="AM129" s="42"/>
      <c r="AN129" s="43"/>
      <c r="AO129" s="43"/>
      <c r="AP129" s="42"/>
      <c r="AQ129" s="42"/>
      <c r="AR129" s="39" t="s">
        <v>491</v>
      </c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</row>
    <row r="130" spans="1:58" ht="15.75" customHeight="1">
      <c r="A130" s="37">
        <v>38</v>
      </c>
      <c r="B130" s="38" t="s">
        <v>492</v>
      </c>
      <c r="C130" s="16" t="s">
        <v>349</v>
      </c>
      <c r="D130" s="16" t="s">
        <v>492</v>
      </c>
      <c r="E130" s="39" t="s">
        <v>493</v>
      </c>
      <c r="F130" s="39">
        <v>13493</v>
      </c>
      <c r="G130" s="39">
        <v>114</v>
      </c>
      <c r="H130" s="39">
        <v>8</v>
      </c>
      <c r="I130" s="39">
        <v>2</v>
      </c>
      <c r="J130" s="39">
        <v>27</v>
      </c>
      <c r="K130" s="40">
        <v>3.5625289396725649E-4</v>
      </c>
      <c r="L130" s="40">
        <v>0.01</v>
      </c>
      <c r="M130" s="40">
        <v>1.0455247975126004E-4</v>
      </c>
      <c r="N130" s="39" t="s">
        <v>494</v>
      </c>
      <c r="O130" s="39">
        <v>658</v>
      </c>
      <c r="P130" s="39">
        <v>75</v>
      </c>
      <c r="Q130" s="39">
        <v>1</v>
      </c>
      <c r="R130" s="39">
        <v>15</v>
      </c>
      <c r="S130" s="40">
        <v>4.6248958570021962E-3</v>
      </c>
      <c r="T130" s="40">
        <v>1.0054121428265644E-4</v>
      </c>
      <c r="U130" s="40" t="s">
        <v>138</v>
      </c>
      <c r="V130" s="47"/>
      <c r="W130" s="47"/>
      <c r="X130" s="39" t="s">
        <v>495</v>
      </c>
      <c r="Y130" s="39">
        <v>4791</v>
      </c>
      <c r="Z130" s="39">
        <v>32</v>
      </c>
      <c r="AA130" s="39">
        <v>30</v>
      </c>
      <c r="AB130" s="39">
        <v>2</v>
      </c>
      <c r="AC130" s="40">
        <v>2.597710553927344E-4</v>
      </c>
      <c r="AD130" s="40">
        <v>0.75</v>
      </c>
      <c r="AE130" s="40" t="s">
        <v>138</v>
      </c>
      <c r="AF130" s="40">
        <v>2.5412385853637063E-5</v>
      </c>
      <c r="AG130" s="39">
        <v>14</v>
      </c>
      <c r="AH130" s="39" t="s">
        <v>492</v>
      </c>
      <c r="AI130" s="39">
        <v>564</v>
      </c>
      <c r="AJ130" s="39">
        <v>0</v>
      </c>
      <c r="AK130" s="39">
        <v>0</v>
      </c>
      <c r="AL130" s="39">
        <v>0</v>
      </c>
      <c r="AM130" s="39">
        <v>8</v>
      </c>
      <c r="AN130" s="40">
        <v>0</v>
      </c>
      <c r="AO130" s="40">
        <f t="shared" ref="AO130:AO132" si="15">SUM(AJ130+AK130+AL130)/AI130</f>
        <v>0</v>
      </c>
      <c r="AP130" s="39">
        <v>10</v>
      </c>
      <c r="AQ130" s="39">
        <v>1</v>
      </c>
      <c r="AR130" s="39" t="s">
        <v>492</v>
      </c>
      <c r="AS130" s="39"/>
      <c r="AT130" s="39"/>
      <c r="AU130" s="39"/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</row>
    <row r="131" spans="1:58" ht="15.75" customHeight="1">
      <c r="A131" s="37">
        <v>39</v>
      </c>
      <c r="B131" s="38" t="s">
        <v>496</v>
      </c>
      <c r="C131" s="16" t="s">
        <v>349</v>
      </c>
      <c r="D131" s="16" t="s">
        <v>496</v>
      </c>
      <c r="E131" s="39" t="s">
        <v>497</v>
      </c>
      <c r="F131" s="39">
        <v>8483</v>
      </c>
      <c r="G131" s="39">
        <v>383</v>
      </c>
      <c r="H131" s="39">
        <v>18</v>
      </c>
      <c r="I131" s="39">
        <v>195</v>
      </c>
      <c r="J131" s="39">
        <v>36</v>
      </c>
      <c r="K131" s="40">
        <v>2.0689759282205098E-3</v>
      </c>
      <c r="L131" s="40">
        <v>0.04</v>
      </c>
      <c r="M131" s="40">
        <v>8.0959927626019922E-4</v>
      </c>
      <c r="N131" s="39" t="s">
        <v>498</v>
      </c>
      <c r="O131" s="39">
        <v>660</v>
      </c>
      <c r="P131" s="39">
        <v>381</v>
      </c>
      <c r="Q131" s="39">
        <v>1</v>
      </c>
      <c r="R131" s="39">
        <v>33</v>
      </c>
      <c r="S131" s="40">
        <v>2.0494003388282146E-2</v>
      </c>
      <c r="T131" s="40">
        <v>2.6731308767324537E-3</v>
      </c>
      <c r="U131" s="40" t="s">
        <v>138</v>
      </c>
      <c r="V131" s="47"/>
      <c r="W131" s="47"/>
      <c r="X131" s="39" t="s">
        <v>497</v>
      </c>
      <c r="Y131" s="39">
        <v>340</v>
      </c>
      <c r="Z131" s="39">
        <v>0</v>
      </c>
      <c r="AA131" s="39">
        <v>0</v>
      </c>
      <c r="AB131" s="39">
        <v>0</v>
      </c>
      <c r="AC131" s="40">
        <v>0</v>
      </c>
      <c r="AD131" s="40">
        <v>0</v>
      </c>
      <c r="AE131" s="40">
        <v>0.01</v>
      </c>
      <c r="AF131" s="40">
        <v>0</v>
      </c>
      <c r="AG131" s="39">
        <v>2</v>
      </c>
      <c r="AH131" s="39" t="s">
        <v>496</v>
      </c>
      <c r="AI131" s="39">
        <v>226</v>
      </c>
      <c r="AJ131" s="39">
        <v>3</v>
      </c>
      <c r="AK131" s="39">
        <v>0</v>
      </c>
      <c r="AL131" s="39">
        <v>0</v>
      </c>
      <c r="AM131" s="39">
        <v>6</v>
      </c>
      <c r="AN131" s="40">
        <v>2.2694541706766045E-3</v>
      </c>
      <c r="AO131" s="40">
        <f t="shared" si="15"/>
        <v>1.3274336283185841E-2</v>
      </c>
      <c r="AP131" s="39">
        <v>2</v>
      </c>
      <c r="AQ131" s="39"/>
      <c r="AR131" s="39" t="s">
        <v>496</v>
      </c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</row>
    <row r="132" spans="1:58" ht="15.75" customHeight="1">
      <c r="A132" s="37">
        <v>40</v>
      </c>
      <c r="B132" s="38" t="s">
        <v>499</v>
      </c>
      <c r="C132" s="16" t="s">
        <v>349</v>
      </c>
      <c r="D132" s="16" t="s">
        <v>499</v>
      </c>
      <c r="E132" s="39" t="s">
        <v>500</v>
      </c>
      <c r="F132" s="39">
        <v>18523</v>
      </c>
      <c r="G132" s="39">
        <v>1279</v>
      </c>
      <c r="H132" s="39">
        <v>212</v>
      </c>
      <c r="I132" s="39">
        <v>276</v>
      </c>
      <c r="J132" s="39">
        <v>71</v>
      </c>
      <c r="K132" s="40">
        <v>1.7065718351361315E-3</v>
      </c>
      <c r="L132" s="40">
        <v>0.03</v>
      </c>
      <c r="M132" s="40">
        <v>1.3170282640724493E-3</v>
      </c>
      <c r="N132" s="39" t="s">
        <v>501</v>
      </c>
      <c r="O132" s="39">
        <v>1268</v>
      </c>
      <c r="P132" s="39">
        <v>522</v>
      </c>
      <c r="Q132" s="39">
        <v>21</v>
      </c>
      <c r="R132" s="39">
        <v>41</v>
      </c>
      <c r="S132" s="40">
        <v>6.4555778163284915E-3</v>
      </c>
      <c r="T132" s="40">
        <v>1.1928785095389602E-3</v>
      </c>
      <c r="U132" s="40" t="s">
        <v>138</v>
      </c>
      <c r="V132" s="47"/>
      <c r="W132" s="47"/>
      <c r="X132" s="39" t="s">
        <v>502</v>
      </c>
      <c r="Y132" s="39">
        <v>3082</v>
      </c>
      <c r="Z132" s="39">
        <v>80</v>
      </c>
      <c r="AA132" s="39">
        <v>63</v>
      </c>
      <c r="AB132" s="39">
        <v>9</v>
      </c>
      <c r="AC132" s="40">
        <v>2.9215571655003637E-4</v>
      </c>
      <c r="AD132" s="40">
        <v>0.42857142857142855</v>
      </c>
      <c r="AE132" s="40">
        <v>0.02</v>
      </c>
      <c r="AF132" s="40">
        <v>2.5404844917394467E-4</v>
      </c>
      <c r="AG132" s="39">
        <v>73</v>
      </c>
      <c r="AH132" s="39" t="s">
        <v>499</v>
      </c>
      <c r="AI132" s="39">
        <v>264</v>
      </c>
      <c r="AJ132" s="39">
        <v>12</v>
      </c>
      <c r="AK132" s="39">
        <v>2</v>
      </c>
      <c r="AL132" s="39">
        <v>1</v>
      </c>
      <c r="AM132" s="39">
        <v>22</v>
      </c>
      <c r="AN132" s="40">
        <v>2.6911989476933024E-3</v>
      </c>
      <c r="AO132" s="40">
        <f t="shared" si="15"/>
        <v>5.6818181818181816E-2</v>
      </c>
      <c r="AP132" s="39">
        <v>59</v>
      </c>
      <c r="AQ132" s="39">
        <v>14</v>
      </c>
      <c r="AR132" s="39" t="s">
        <v>499</v>
      </c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</row>
    <row r="133" spans="1:58" ht="15.75" customHeight="1">
      <c r="A133" s="37">
        <v>41</v>
      </c>
      <c r="B133" s="38" t="s">
        <v>503</v>
      </c>
      <c r="C133" s="16" t="s">
        <v>349</v>
      </c>
      <c r="D133" s="16" t="s">
        <v>503</v>
      </c>
      <c r="E133" s="39" t="s">
        <v>504</v>
      </c>
      <c r="F133" s="39">
        <v>42569</v>
      </c>
      <c r="G133" s="39">
        <v>5437</v>
      </c>
      <c r="H133" s="39">
        <v>3426</v>
      </c>
      <c r="I133" s="39">
        <v>959</v>
      </c>
      <c r="J133" s="39">
        <v>90</v>
      </c>
      <c r="K133" s="40">
        <v>2.8489765782840032E-3</v>
      </c>
      <c r="L133" s="40">
        <v>0.09</v>
      </c>
      <c r="M133" s="40">
        <v>2.7870423048430458E-3</v>
      </c>
      <c r="N133" s="39" t="s">
        <v>505</v>
      </c>
      <c r="O133" s="39">
        <v>7738</v>
      </c>
      <c r="P133" s="39">
        <v>7274</v>
      </c>
      <c r="Q133" s="39">
        <v>967</v>
      </c>
      <c r="R133" s="39">
        <v>72</v>
      </c>
      <c r="S133" s="40">
        <v>1.5083952880822883E-2</v>
      </c>
      <c r="T133" s="40">
        <v>1.1804832689339646E-2</v>
      </c>
      <c r="U133" s="40">
        <v>0.1</v>
      </c>
      <c r="V133" s="39"/>
      <c r="W133" s="39"/>
      <c r="X133" s="39" t="s">
        <v>506</v>
      </c>
      <c r="Y133" s="39">
        <v>2750</v>
      </c>
      <c r="Z133" s="39">
        <v>41</v>
      </c>
      <c r="AA133" s="39">
        <v>70</v>
      </c>
      <c r="AB133" s="39">
        <v>3</v>
      </c>
      <c r="AC133" s="40">
        <v>7.8295284208782911E-4</v>
      </c>
      <c r="AD133" s="40">
        <v>0.63636363636363635</v>
      </c>
      <c r="AE133" s="40">
        <v>7.0000000000000007E-2</v>
      </c>
      <c r="AF133" s="40">
        <v>2.8935213729332812E-4</v>
      </c>
      <c r="AG133" s="39">
        <v>68</v>
      </c>
      <c r="AH133" s="39" t="s">
        <v>507</v>
      </c>
      <c r="AI133" s="39">
        <v>0</v>
      </c>
      <c r="AJ133" s="39">
        <v>1</v>
      </c>
      <c r="AK133" s="39">
        <v>0</v>
      </c>
      <c r="AL133" s="39">
        <v>0</v>
      </c>
      <c r="AM133" s="39">
        <v>2</v>
      </c>
      <c r="AN133" s="40">
        <v>0</v>
      </c>
      <c r="AO133" s="40"/>
      <c r="AP133" s="39">
        <v>51</v>
      </c>
      <c r="AQ133" s="39">
        <v>4</v>
      </c>
      <c r="AR133" s="39" t="s">
        <v>503</v>
      </c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</row>
    <row r="134" spans="1:58" ht="15.75" customHeight="1">
      <c r="A134" s="37">
        <v>42</v>
      </c>
      <c r="B134" s="38" t="s">
        <v>508</v>
      </c>
      <c r="C134" s="16" t="s">
        <v>349</v>
      </c>
      <c r="D134" s="16" t="s">
        <v>508</v>
      </c>
      <c r="E134" s="39" t="s">
        <v>509</v>
      </c>
      <c r="F134" s="39">
        <v>34357</v>
      </c>
      <c r="G134" s="39">
        <v>791</v>
      </c>
      <c r="H134" s="39">
        <v>61</v>
      </c>
      <c r="I134" s="39">
        <v>201</v>
      </c>
      <c r="J134" s="39">
        <v>44</v>
      </c>
      <c r="K134" s="40">
        <v>8.0723510374692219E-4</v>
      </c>
      <c r="L134" s="40">
        <v>0.02</v>
      </c>
      <c r="M134" s="40">
        <v>3.8606896266157143E-4</v>
      </c>
      <c r="N134" s="39" t="s">
        <v>510</v>
      </c>
      <c r="O134" s="39">
        <v>1841</v>
      </c>
      <c r="P134" s="39">
        <v>1007</v>
      </c>
      <c r="Q134" s="39">
        <v>9</v>
      </c>
      <c r="R134" s="39">
        <v>38</v>
      </c>
      <c r="S134" s="40">
        <v>1.184575574282506E-2</v>
      </c>
      <c r="T134" s="40">
        <v>1.6738567897470193E-3</v>
      </c>
      <c r="U134" s="40" t="s">
        <v>138</v>
      </c>
      <c r="V134" s="47"/>
      <c r="W134" s="47"/>
      <c r="X134" s="39" t="s">
        <v>511</v>
      </c>
      <c r="Y134" s="39">
        <v>9502</v>
      </c>
      <c r="Z134" s="39">
        <v>68</v>
      </c>
      <c r="AA134" s="39">
        <v>208</v>
      </c>
      <c r="AB134" s="39">
        <v>11</v>
      </c>
      <c r="AC134" s="40">
        <v>4.6888053708849512E-4</v>
      </c>
      <c r="AD134" s="40">
        <v>0.66666666666666663</v>
      </c>
      <c r="AE134" s="40" t="s">
        <v>138</v>
      </c>
      <c r="AF134" s="40">
        <v>9.6834023963928337E-5</v>
      </c>
      <c r="AG134" s="39">
        <v>48</v>
      </c>
      <c r="AH134" s="39" t="s">
        <v>511</v>
      </c>
      <c r="AI134" s="39">
        <v>2010</v>
      </c>
      <c r="AJ134" s="39">
        <v>22</v>
      </c>
      <c r="AK134" s="39">
        <v>0</v>
      </c>
      <c r="AL134" s="39">
        <v>0</v>
      </c>
      <c r="AM134" s="39">
        <v>8</v>
      </c>
      <c r="AN134" s="40">
        <v>7.5898235891307163E-4</v>
      </c>
      <c r="AO134" s="40">
        <f t="shared" ref="AO134:AO135" si="16">SUM(AJ134+AK134+AL134)/AI134</f>
        <v>1.0945273631840797E-2</v>
      </c>
      <c r="AP134" s="39">
        <v>34</v>
      </c>
      <c r="AQ134" s="39">
        <v>8</v>
      </c>
      <c r="AR134" s="39" t="s">
        <v>508</v>
      </c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</row>
    <row r="135" spans="1:58" ht="15.75" customHeight="1">
      <c r="A135" s="37">
        <v>43</v>
      </c>
      <c r="B135" s="38" t="s">
        <v>512</v>
      </c>
      <c r="C135" s="16" t="s">
        <v>349</v>
      </c>
      <c r="D135" s="16" t="s">
        <v>512</v>
      </c>
      <c r="E135" s="39" t="s">
        <v>513</v>
      </c>
      <c r="F135" s="39">
        <v>24950</v>
      </c>
      <c r="G135" s="39">
        <v>7358</v>
      </c>
      <c r="H135" s="39">
        <v>2800</v>
      </c>
      <c r="I135" s="39">
        <v>462</v>
      </c>
      <c r="J135" s="39">
        <v>154</v>
      </c>
      <c r="K135" s="40">
        <v>2.3497884226160769E-3</v>
      </c>
      <c r="L135" s="40" t="s">
        <v>138</v>
      </c>
      <c r="M135" s="40">
        <v>1.2515177468281282E-3</v>
      </c>
      <c r="N135" s="39" t="s">
        <v>513</v>
      </c>
      <c r="O135" s="39">
        <v>5990</v>
      </c>
      <c r="P135" s="39">
        <v>2443</v>
      </c>
      <c r="Q135" s="39">
        <v>1433</v>
      </c>
      <c r="R135" s="39">
        <v>23</v>
      </c>
      <c r="S135" s="40">
        <v>2.9064493396988186E-2</v>
      </c>
      <c r="T135" s="40">
        <v>7.2661233492470464E-3</v>
      </c>
      <c r="U135" s="40" t="s">
        <v>138</v>
      </c>
      <c r="V135" s="39"/>
      <c r="W135" s="39"/>
      <c r="X135" s="39" t="s">
        <v>514</v>
      </c>
      <c r="Y135" s="39">
        <v>2766</v>
      </c>
      <c r="Z135" s="39">
        <v>154</v>
      </c>
      <c r="AA135" s="39">
        <v>239</v>
      </c>
      <c r="AB135" s="39">
        <v>15</v>
      </c>
      <c r="AC135" s="40">
        <v>6.3082864152641982E-4</v>
      </c>
      <c r="AD135" s="40">
        <v>0.34210526315789475</v>
      </c>
      <c r="AE135" s="40" t="s">
        <v>138</v>
      </c>
      <c r="AF135" s="40">
        <v>3.2227115382327969E-4</v>
      </c>
      <c r="AG135" s="39">
        <v>183</v>
      </c>
      <c r="AH135" s="39" t="s">
        <v>515</v>
      </c>
      <c r="AI135" s="39">
        <v>1970</v>
      </c>
      <c r="AJ135" s="39">
        <v>13</v>
      </c>
      <c r="AK135" s="39">
        <v>2</v>
      </c>
      <c r="AL135" s="39">
        <v>0</v>
      </c>
      <c r="AM135" s="39">
        <v>15</v>
      </c>
      <c r="AN135" s="40">
        <v>3.4660354211346378E-4</v>
      </c>
      <c r="AO135" s="40">
        <f t="shared" si="16"/>
        <v>7.6142131979695434E-3</v>
      </c>
      <c r="AP135" s="39">
        <v>129</v>
      </c>
      <c r="AQ135" s="39">
        <v>16</v>
      </c>
      <c r="AR135" s="39" t="s">
        <v>515</v>
      </c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</row>
    <row r="136" spans="1:58" ht="15.75" customHeight="1">
      <c r="A136" s="37">
        <v>44</v>
      </c>
      <c r="B136" s="38" t="s">
        <v>516</v>
      </c>
      <c r="C136" s="16" t="s">
        <v>349</v>
      </c>
      <c r="D136" s="16" t="s">
        <v>516</v>
      </c>
      <c r="E136" s="42"/>
      <c r="F136" s="42"/>
      <c r="G136" s="42"/>
      <c r="H136" s="42"/>
      <c r="I136" s="42"/>
      <c r="J136" s="42"/>
      <c r="K136" s="43"/>
      <c r="L136" s="43"/>
      <c r="M136" s="43"/>
      <c r="N136" s="42"/>
      <c r="O136" s="42"/>
      <c r="P136" s="42"/>
      <c r="Q136" s="42"/>
      <c r="R136" s="42"/>
      <c r="S136" s="43"/>
      <c r="T136" s="43"/>
      <c r="U136" s="43"/>
      <c r="V136" s="39"/>
      <c r="W136" s="39"/>
      <c r="X136" s="42"/>
      <c r="Y136" s="42"/>
      <c r="Z136" s="42"/>
      <c r="AA136" s="42"/>
      <c r="AB136" s="42"/>
      <c r="AC136" s="43"/>
      <c r="AD136" s="43"/>
      <c r="AE136" s="43"/>
      <c r="AF136" s="43"/>
      <c r="AG136" s="42"/>
      <c r="AH136" s="42"/>
      <c r="AI136" s="42"/>
      <c r="AJ136" s="42"/>
      <c r="AK136" s="42"/>
      <c r="AL136" s="42"/>
      <c r="AM136" s="42"/>
      <c r="AN136" s="43"/>
      <c r="AO136" s="43"/>
      <c r="AP136" s="42"/>
      <c r="AQ136" s="42"/>
      <c r="AR136" s="39" t="s">
        <v>516</v>
      </c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</row>
    <row r="137" spans="1:58" ht="15.75" customHeight="1">
      <c r="A137" s="37">
        <v>45</v>
      </c>
      <c r="B137" s="38" t="s">
        <v>517</v>
      </c>
      <c r="C137" s="16" t="s">
        <v>349</v>
      </c>
      <c r="D137" s="16" t="s">
        <v>518</v>
      </c>
      <c r="E137" s="39" t="s">
        <v>519</v>
      </c>
      <c r="F137" s="39">
        <v>10599</v>
      </c>
      <c r="G137" s="39">
        <v>3881</v>
      </c>
      <c r="H137" s="39">
        <v>67</v>
      </c>
      <c r="I137" s="39">
        <v>145</v>
      </c>
      <c r="J137" s="39">
        <v>39</v>
      </c>
      <c r="K137" s="40">
        <v>1.0512120686119911E-2</v>
      </c>
      <c r="L137" s="40">
        <v>0.1</v>
      </c>
      <c r="M137" s="40">
        <v>4.4562250734638759E-3</v>
      </c>
      <c r="N137" s="42"/>
      <c r="O137" s="42"/>
      <c r="P137" s="42"/>
      <c r="Q137" s="42"/>
      <c r="R137" s="42"/>
      <c r="S137" s="43"/>
      <c r="T137" s="43"/>
      <c r="U137" s="43"/>
      <c r="V137" s="47"/>
      <c r="W137" s="47"/>
      <c r="X137" s="39" t="s">
        <v>520</v>
      </c>
      <c r="Y137" s="39">
        <v>3835</v>
      </c>
      <c r="Z137" s="39">
        <v>35</v>
      </c>
      <c r="AA137" s="39">
        <v>141</v>
      </c>
      <c r="AB137" s="39">
        <v>9</v>
      </c>
      <c r="AC137" s="40">
        <v>6.8209440078172948E-4</v>
      </c>
      <c r="AD137" s="40">
        <v>1</v>
      </c>
      <c r="AE137" s="40" t="s">
        <v>138</v>
      </c>
      <c r="AF137" s="40">
        <v>8.1554765310858955E-5</v>
      </c>
      <c r="AG137" s="39">
        <v>14</v>
      </c>
      <c r="AH137" s="39" t="s">
        <v>521</v>
      </c>
      <c r="AI137" s="39">
        <v>112</v>
      </c>
      <c r="AJ137" s="39">
        <v>0</v>
      </c>
      <c r="AK137" s="39">
        <v>0</v>
      </c>
      <c r="AL137" s="39">
        <v>0</v>
      </c>
      <c r="AM137" s="39">
        <v>0</v>
      </c>
      <c r="AN137" s="40">
        <v>0</v>
      </c>
      <c r="AO137" s="40">
        <f t="shared" ref="AO137:AO143" si="17">SUM(AJ137+AK137+AL137)/AI137</f>
        <v>0</v>
      </c>
      <c r="AP137" s="39">
        <v>10</v>
      </c>
      <c r="AQ137" s="39">
        <v>2</v>
      </c>
      <c r="AR137" s="39" t="s">
        <v>521</v>
      </c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</row>
    <row r="138" spans="1:58" ht="15.75" customHeight="1">
      <c r="A138" s="37">
        <v>46</v>
      </c>
      <c r="B138" s="38" t="s">
        <v>522</v>
      </c>
      <c r="C138" s="16" t="s">
        <v>349</v>
      </c>
      <c r="D138" s="16" t="s">
        <v>522</v>
      </c>
      <c r="E138" s="39" t="s">
        <v>523</v>
      </c>
      <c r="F138" s="39">
        <v>23734</v>
      </c>
      <c r="G138" s="39">
        <v>2198</v>
      </c>
      <c r="H138" s="39">
        <v>2018</v>
      </c>
      <c r="I138" s="39">
        <v>361</v>
      </c>
      <c r="J138" s="39">
        <v>46</v>
      </c>
      <c r="K138" s="40">
        <v>5.2582420865016476E-3</v>
      </c>
      <c r="L138" s="40">
        <v>0.06</v>
      </c>
      <c r="M138" s="40">
        <v>2.6291210432508243E-3</v>
      </c>
      <c r="N138" s="39" t="s">
        <v>523</v>
      </c>
      <c r="O138" s="39">
        <v>2671</v>
      </c>
      <c r="P138" s="39">
        <v>314</v>
      </c>
      <c r="Q138" s="39">
        <v>0</v>
      </c>
      <c r="R138" s="39">
        <v>11</v>
      </c>
      <c r="S138" s="40">
        <v>1.0714385219316547E-2</v>
      </c>
      <c r="T138" s="40">
        <v>6.9876425343368782E-4</v>
      </c>
      <c r="U138" s="40" t="s">
        <v>138</v>
      </c>
      <c r="V138" s="47"/>
      <c r="W138" s="47"/>
      <c r="X138" s="39" t="s">
        <v>523</v>
      </c>
      <c r="Y138" s="39">
        <v>7261</v>
      </c>
      <c r="Z138" s="39">
        <v>65</v>
      </c>
      <c r="AA138" s="39">
        <v>40</v>
      </c>
      <c r="AB138" s="39">
        <v>4</v>
      </c>
      <c r="AC138" s="40">
        <v>2.8164008595434165E-5</v>
      </c>
      <c r="AD138" s="40">
        <v>0.9107142857142857</v>
      </c>
      <c r="AE138" s="40" t="s">
        <v>138</v>
      </c>
      <c r="AF138" s="40">
        <v>6.122610564224818E-6</v>
      </c>
      <c r="AG138" s="39">
        <v>71</v>
      </c>
      <c r="AH138" s="50" t="s">
        <v>524</v>
      </c>
      <c r="AI138" s="39">
        <v>1680</v>
      </c>
      <c r="AJ138" s="39">
        <v>12</v>
      </c>
      <c r="AK138" s="39">
        <v>0</v>
      </c>
      <c r="AL138" s="39">
        <v>35</v>
      </c>
      <c r="AM138" s="39">
        <v>17</v>
      </c>
      <c r="AN138" s="40">
        <v>4.606879606879607E-4</v>
      </c>
      <c r="AO138" s="40">
        <f t="shared" si="17"/>
        <v>2.7976190476190477E-2</v>
      </c>
      <c r="AP138" s="39">
        <v>61</v>
      </c>
      <c r="AQ138" s="39">
        <v>6</v>
      </c>
      <c r="AR138" s="39" t="s">
        <v>522</v>
      </c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</row>
    <row r="139" spans="1:58" ht="15.75" customHeight="1">
      <c r="A139" s="37">
        <v>47</v>
      </c>
      <c r="B139" s="38" t="s">
        <v>525</v>
      </c>
      <c r="C139" s="16" t="s">
        <v>349</v>
      </c>
      <c r="D139" s="16" t="s">
        <v>526</v>
      </c>
      <c r="E139" s="39" t="s">
        <v>526</v>
      </c>
      <c r="F139" s="39">
        <v>44039</v>
      </c>
      <c r="G139" s="39">
        <v>1424</v>
      </c>
      <c r="H139" s="39">
        <v>95</v>
      </c>
      <c r="I139" s="39">
        <v>79</v>
      </c>
      <c r="J139" s="39">
        <v>46</v>
      </c>
      <c r="K139" s="40">
        <v>1.5550819720695334E-3</v>
      </c>
      <c r="L139" s="40" t="s">
        <v>138</v>
      </c>
      <c r="M139" s="40">
        <v>2.1973984387939054E-4</v>
      </c>
      <c r="N139" s="39" t="s">
        <v>527</v>
      </c>
      <c r="O139" s="39">
        <v>1569</v>
      </c>
      <c r="P139" s="39">
        <v>1490</v>
      </c>
      <c r="Q139" s="39">
        <v>139</v>
      </c>
      <c r="R139" s="39">
        <v>37</v>
      </c>
      <c r="S139" s="40">
        <v>2.1371996512631029E-2</v>
      </c>
      <c r="T139" s="40">
        <v>2.555347409118927E-3</v>
      </c>
      <c r="U139" s="40" t="s">
        <v>138</v>
      </c>
      <c r="V139" s="39"/>
      <c r="W139" s="39"/>
      <c r="X139" s="39" t="s">
        <v>527</v>
      </c>
      <c r="Y139" s="39">
        <v>2962</v>
      </c>
      <c r="Z139" s="39">
        <v>90</v>
      </c>
      <c r="AA139" s="39">
        <v>150</v>
      </c>
      <c r="AB139" s="39">
        <v>21</v>
      </c>
      <c r="AC139" s="40">
        <v>5.086584159035277E-4</v>
      </c>
      <c r="AD139" s="40">
        <v>0.5</v>
      </c>
      <c r="AE139" s="40" t="s">
        <v>138</v>
      </c>
      <c r="AF139" s="40">
        <v>1.2716460397588195E-4</v>
      </c>
      <c r="AG139" s="39">
        <v>115</v>
      </c>
      <c r="AH139" s="39" t="s">
        <v>526</v>
      </c>
      <c r="AI139" s="39">
        <v>269</v>
      </c>
      <c r="AJ139" s="39">
        <v>1</v>
      </c>
      <c r="AK139" s="39">
        <v>0</v>
      </c>
      <c r="AL139" s="39">
        <v>0</v>
      </c>
      <c r="AM139" s="39">
        <v>1</v>
      </c>
      <c r="AN139" s="40">
        <v>0</v>
      </c>
      <c r="AO139" s="40">
        <f t="shared" si="17"/>
        <v>3.7174721189591076E-3</v>
      </c>
      <c r="AP139" s="39">
        <v>59</v>
      </c>
      <c r="AQ139" s="39">
        <v>2</v>
      </c>
      <c r="AR139" s="39" t="s">
        <v>525</v>
      </c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</row>
    <row r="140" spans="1:58" ht="15.75" customHeight="1">
      <c r="A140" s="37">
        <v>48</v>
      </c>
      <c r="B140" s="38" t="s">
        <v>528</v>
      </c>
      <c r="C140" s="16" t="s">
        <v>349</v>
      </c>
      <c r="D140" s="16" t="s">
        <v>528</v>
      </c>
      <c r="E140" s="39" t="s">
        <v>529</v>
      </c>
      <c r="F140" s="39">
        <v>13590</v>
      </c>
      <c r="G140" s="39">
        <v>2227</v>
      </c>
      <c r="H140" s="39">
        <v>299</v>
      </c>
      <c r="I140" s="39">
        <v>340</v>
      </c>
      <c r="J140" s="39">
        <v>96</v>
      </c>
      <c r="K140" s="40">
        <v>2.5821222642949202E-3</v>
      </c>
      <c r="L140" s="40" t="s">
        <v>138</v>
      </c>
      <c r="M140" s="40">
        <v>2.6943884496990478E-3</v>
      </c>
      <c r="N140" s="39" t="s">
        <v>530</v>
      </c>
      <c r="O140" s="39">
        <v>1452</v>
      </c>
      <c r="P140" s="39">
        <v>1927</v>
      </c>
      <c r="Q140" s="39">
        <v>29</v>
      </c>
      <c r="R140" s="39">
        <v>81</v>
      </c>
      <c r="S140" s="40">
        <v>1.0183474465940362E-2</v>
      </c>
      <c r="T140" s="40">
        <v>2.8779384360266237E-3</v>
      </c>
      <c r="U140" s="40" t="s">
        <v>138</v>
      </c>
      <c r="V140" s="39"/>
      <c r="W140" s="39"/>
      <c r="X140" s="39" t="s">
        <v>531</v>
      </c>
      <c r="Y140" s="39">
        <v>1503</v>
      </c>
      <c r="Z140" s="39">
        <v>78</v>
      </c>
      <c r="AA140" s="39">
        <v>67</v>
      </c>
      <c r="AB140" s="39">
        <v>15</v>
      </c>
      <c r="AC140" s="40">
        <v>4.0595064305994994E-4</v>
      </c>
      <c r="AD140" s="40">
        <v>0.5</v>
      </c>
      <c r="AE140" s="40" t="s">
        <v>138</v>
      </c>
      <c r="AF140" s="40">
        <v>1.1913768872411574E-4</v>
      </c>
      <c r="AG140" s="39">
        <v>61</v>
      </c>
      <c r="AH140" s="39" t="s">
        <v>528</v>
      </c>
      <c r="AI140" s="39">
        <v>238</v>
      </c>
      <c r="AJ140" s="39">
        <v>3</v>
      </c>
      <c r="AK140" s="39">
        <v>0</v>
      </c>
      <c r="AL140" s="39">
        <v>0</v>
      </c>
      <c r="AM140" s="39">
        <v>8</v>
      </c>
      <c r="AN140" s="40">
        <v>0</v>
      </c>
      <c r="AO140" s="40">
        <f t="shared" si="17"/>
        <v>1.2605042016806723E-2</v>
      </c>
      <c r="AP140" s="39">
        <v>47</v>
      </c>
      <c r="AQ140" s="39">
        <v>5</v>
      </c>
      <c r="AR140" s="39" t="s">
        <v>528</v>
      </c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</row>
    <row r="141" spans="1:58" ht="15.75" customHeight="1">
      <c r="A141" s="37">
        <v>49</v>
      </c>
      <c r="B141" s="38" t="s">
        <v>532</v>
      </c>
      <c r="C141" s="16" t="s">
        <v>349</v>
      </c>
      <c r="D141" s="16" t="s">
        <v>532</v>
      </c>
      <c r="E141" s="39" t="s">
        <v>533</v>
      </c>
      <c r="F141" s="39">
        <v>30661</v>
      </c>
      <c r="G141" s="39">
        <v>2605</v>
      </c>
      <c r="H141" s="39">
        <v>81</v>
      </c>
      <c r="I141" s="39">
        <v>184</v>
      </c>
      <c r="J141" s="39">
        <v>72</v>
      </c>
      <c r="K141" s="40">
        <v>1.365784167475092E-3</v>
      </c>
      <c r="L141" s="40">
        <v>0.05</v>
      </c>
      <c r="M141" s="40">
        <v>1.0688745658500717E-3</v>
      </c>
      <c r="N141" s="39" t="s">
        <v>534</v>
      </c>
      <c r="O141" s="39">
        <v>1162</v>
      </c>
      <c r="P141" s="39">
        <v>355</v>
      </c>
      <c r="Q141" s="39">
        <v>8</v>
      </c>
      <c r="R141" s="39">
        <v>63</v>
      </c>
      <c r="S141" s="40">
        <v>7.0240589219618442E-3</v>
      </c>
      <c r="T141" s="40">
        <v>1.450620864318207E-3</v>
      </c>
      <c r="U141" s="40" t="s">
        <v>138</v>
      </c>
      <c r="V141" s="47"/>
      <c r="W141" s="47"/>
      <c r="X141" s="39" t="s">
        <v>535</v>
      </c>
      <c r="Y141" s="39">
        <v>841</v>
      </c>
      <c r="Z141" s="39">
        <v>73</v>
      </c>
      <c r="AA141" s="39">
        <v>32</v>
      </c>
      <c r="AB141" s="39">
        <v>2</v>
      </c>
      <c r="AC141" s="40">
        <v>8.469563648875317E-4</v>
      </c>
      <c r="AD141" s="40">
        <v>1</v>
      </c>
      <c r="AE141" s="40" t="s">
        <v>138</v>
      </c>
      <c r="AF141" s="40">
        <v>2.3935723355517197E-4</v>
      </c>
      <c r="AG141" s="39">
        <v>59</v>
      </c>
      <c r="AH141" s="39" t="s">
        <v>532</v>
      </c>
      <c r="AI141" s="39">
        <v>72</v>
      </c>
      <c r="AJ141" s="39">
        <v>0</v>
      </c>
      <c r="AK141" s="39">
        <v>0</v>
      </c>
      <c r="AL141" s="39">
        <v>0</v>
      </c>
      <c r="AM141" s="39">
        <v>1</v>
      </c>
      <c r="AN141" s="40">
        <v>0</v>
      </c>
      <c r="AO141" s="40">
        <f t="shared" si="17"/>
        <v>0</v>
      </c>
      <c r="AP141" s="39">
        <v>35</v>
      </c>
      <c r="AQ141" s="39">
        <v>14</v>
      </c>
      <c r="AR141" s="39" t="s">
        <v>536</v>
      </c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</row>
    <row r="142" spans="1:58" ht="15.75" customHeight="1">
      <c r="A142" s="37">
        <v>50</v>
      </c>
      <c r="B142" s="38" t="s">
        <v>537</v>
      </c>
      <c r="C142" s="16" t="s">
        <v>349</v>
      </c>
      <c r="D142" s="16" t="s">
        <v>537</v>
      </c>
      <c r="E142" s="39" t="s">
        <v>538</v>
      </c>
      <c r="F142" s="39">
        <v>16356</v>
      </c>
      <c r="G142" s="39">
        <v>788</v>
      </c>
      <c r="H142" s="39">
        <v>176</v>
      </c>
      <c r="I142" s="39">
        <v>255</v>
      </c>
      <c r="J142" s="39">
        <v>52</v>
      </c>
      <c r="K142" s="40">
        <v>1.7053619909289449E-3</v>
      </c>
      <c r="L142" s="40">
        <v>0.03</v>
      </c>
      <c r="M142" s="40">
        <v>9.6390025574244736E-4</v>
      </c>
      <c r="N142" s="39" t="s">
        <v>539</v>
      </c>
      <c r="O142" s="39">
        <v>1379</v>
      </c>
      <c r="P142" s="39">
        <v>569</v>
      </c>
      <c r="Q142" s="39">
        <v>7</v>
      </c>
      <c r="R142" s="39">
        <v>32</v>
      </c>
      <c r="S142" s="40">
        <v>1.3195219048589854E-2</v>
      </c>
      <c r="T142" s="40">
        <v>4.5896414082051669E-3</v>
      </c>
      <c r="U142" s="40">
        <v>0.05</v>
      </c>
      <c r="V142" s="47"/>
      <c r="W142" s="47"/>
      <c r="X142" s="39" t="s">
        <v>538</v>
      </c>
      <c r="Y142" s="39">
        <v>1289</v>
      </c>
      <c r="Z142" s="39">
        <v>57</v>
      </c>
      <c r="AA142" s="39">
        <v>22</v>
      </c>
      <c r="AB142" s="39">
        <v>2</v>
      </c>
      <c r="AC142" s="40">
        <v>2.3050953113673279E-4</v>
      </c>
      <c r="AD142" s="40">
        <v>0.76923076923076927</v>
      </c>
      <c r="AE142" s="40" t="s">
        <v>138</v>
      </c>
      <c r="AF142" s="40">
        <v>3.5077537346894116E-5</v>
      </c>
      <c r="AG142" s="39">
        <v>173</v>
      </c>
      <c r="AH142" s="39" t="s">
        <v>540</v>
      </c>
      <c r="AI142" s="39">
        <v>77</v>
      </c>
      <c r="AJ142" s="39">
        <v>0</v>
      </c>
      <c r="AK142" s="39">
        <v>0</v>
      </c>
      <c r="AL142" s="39">
        <v>0</v>
      </c>
      <c r="AM142" s="39">
        <v>0</v>
      </c>
      <c r="AN142" s="40">
        <v>0</v>
      </c>
      <c r="AO142" s="40">
        <f t="shared" si="17"/>
        <v>0</v>
      </c>
      <c r="AP142" s="39">
        <v>90</v>
      </c>
      <c r="AQ142" s="39">
        <v>29</v>
      </c>
      <c r="AR142" s="39" t="s">
        <v>540</v>
      </c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</row>
    <row r="143" spans="1:58" ht="15.75" customHeight="1">
      <c r="A143" s="37">
        <v>51</v>
      </c>
      <c r="B143" s="38" t="s">
        <v>541</v>
      </c>
      <c r="C143" s="16" t="s">
        <v>349</v>
      </c>
      <c r="D143" s="16" t="s">
        <v>541</v>
      </c>
      <c r="E143" s="39" t="s">
        <v>542</v>
      </c>
      <c r="F143" s="39">
        <v>24813</v>
      </c>
      <c r="G143" s="39">
        <v>3030</v>
      </c>
      <c r="H143" s="39">
        <v>811</v>
      </c>
      <c r="I143" s="39">
        <v>192</v>
      </c>
      <c r="J143" s="39">
        <v>116</v>
      </c>
      <c r="K143" s="40">
        <v>1.1222972299776287E-3</v>
      </c>
      <c r="L143" s="40" t="s">
        <v>138</v>
      </c>
      <c r="M143" s="40">
        <v>4.7575643444703822E-4</v>
      </c>
      <c r="N143" s="39" t="s">
        <v>543</v>
      </c>
      <c r="O143" s="39">
        <v>1681</v>
      </c>
      <c r="P143" s="39">
        <v>1002</v>
      </c>
      <c r="Q143" s="39">
        <v>63</v>
      </c>
      <c r="R143" s="39">
        <v>53</v>
      </c>
      <c r="S143" s="40">
        <v>1.4049229806555539E-2</v>
      </c>
      <c r="T143" s="40">
        <v>2.7487623534565189E-3</v>
      </c>
      <c r="U143" s="40" t="s">
        <v>138</v>
      </c>
      <c r="V143" s="39"/>
      <c r="W143" s="39"/>
      <c r="X143" s="39" t="s">
        <v>542</v>
      </c>
      <c r="Y143" s="39">
        <v>2032</v>
      </c>
      <c r="Z143" s="39">
        <v>118</v>
      </c>
      <c r="AA143" s="39">
        <v>122</v>
      </c>
      <c r="AB143" s="39">
        <v>11</v>
      </c>
      <c r="AC143" s="40">
        <v>6.3131348969904823E-4</v>
      </c>
      <c r="AD143" s="40">
        <v>0.36842105263157893</v>
      </c>
      <c r="AE143" s="40" t="s">
        <v>138</v>
      </c>
      <c r="AF143" s="40">
        <v>2.4703571336049708E-4</v>
      </c>
      <c r="AG143" s="39">
        <v>55</v>
      </c>
      <c r="AH143" s="39" t="s">
        <v>541</v>
      </c>
      <c r="AI143" s="39">
        <v>214</v>
      </c>
      <c r="AJ143" s="39">
        <v>1</v>
      </c>
      <c r="AK143" s="39">
        <v>0</v>
      </c>
      <c r="AL143" s="39">
        <v>0</v>
      </c>
      <c r="AM143" s="39">
        <v>4</v>
      </c>
      <c r="AN143" s="40">
        <v>4.7393364928909956E-3</v>
      </c>
      <c r="AO143" s="40">
        <f t="shared" si="17"/>
        <v>4.6728971962616819E-3</v>
      </c>
      <c r="AP143" s="39">
        <v>35</v>
      </c>
      <c r="AQ143" s="39">
        <v>4</v>
      </c>
      <c r="AR143" s="39" t="s">
        <v>541</v>
      </c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</row>
    <row r="144" spans="1:58" ht="15.75" customHeight="1">
      <c r="A144" s="37">
        <v>52</v>
      </c>
      <c r="B144" s="38" t="s">
        <v>544</v>
      </c>
      <c r="C144" s="16" t="s">
        <v>349</v>
      </c>
      <c r="D144" s="16" t="s">
        <v>544</v>
      </c>
      <c r="E144" s="42"/>
      <c r="F144" s="42"/>
      <c r="G144" s="42"/>
      <c r="H144" s="42"/>
      <c r="I144" s="42"/>
      <c r="J144" s="42"/>
      <c r="K144" s="43"/>
      <c r="L144" s="43"/>
      <c r="M144" s="43"/>
      <c r="N144" s="42"/>
      <c r="O144" s="42"/>
      <c r="P144" s="42"/>
      <c r="Q144" s="42"/>
      <c r="R144" s="42"/>
      <c r="S144" s="43"/>
      <c r="T144" s="43"/>
      <c r="U144" s="43"/>
      <c r="V144" s="39"/>
      <c r="W144" s="39"/>
      <c r="X144" s="42"/>
      <c r="Y144" s="42"/>
      <c r="Z144" s="42"/>
      <c r="AA144" s="42"/>
      <c r="AB144" s="42"/>
      <c r="AC144" s="43"/>
      <c r="AD144" s="43"/>
      <c r="AE144" s="43"/>
      <c r="AF144" s="43"/>
      <c r="AG144" s="42"/>
      <c r="AH144" s="42"/>
      <c r="AI144" s="42"/>
      <c r="AJ144" s="42"/>
      <c r="AK144" s="42"/>
      <c r="AL144" s="42"/>
      <c r="AM144" s="42"/>
      <c r="AN144" s="43"/>
      <c r="AO144" s="43"/>
      <c r="AP144" s="42"/>
      <c r="AQ144" s="42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</row>
    <row r="145" spans="1:58" ht="15.75" customHeight="1">
      <c r="A145" s="37">
        <v>53</v>
      </c>
      <c r="B145" s="38" t="s">
        <v>545</v>
      </c>
      <c r="C145" s="16" t="s">
        <v>349</v>
      </c>
      <c r="D145" s="16" t="s">
        <v>545</v>
      </c>
      <c r="E145" s="39" t="s">
        <v>546</v>
      </c>
      <c r="F145" s="39">
        <v>17292</v>
      </c>
      <c r="G145" s="39">
        <v>773</v>
      </c>
      <c r="H145" s="39">
        <v>42</v>
      </c>
      <c r="I145" s="39">
        <v>420</v>
      </c>
      <c r="J145" s="39">
        <v>59</v>
      </c>
      <c r="K145" s="40">
        <v>1.3003062073641727E-3</v>
      </c>
      <c r="L145" s="40" t="s">
        <v>138</v>
      </c>
      <c r="M145" s="40">
        <v>8.3389202428789345E-4</v>
      </c>
      <c r="N145" s="39" t="s">
        <v>547</v>
      </c>
      <c r="O145" s="39">
        <v>1597</v>
      </c>
      <c r="P145" s="39">
        <v>341</v>
      </c>
      <c r="Q145" s="39">
        <v>19</v>
      </c>
      <c r="R145" s="39">
        <v>14</v>
      </c>
      <c r="S145" s="40">
        <v>1.6473341226452012E-2</v>
      </c>
      <c r="T145" s="40">
        <v>2.5068127953296539E-3</v>
      </c>
      <c r="U145" s="40" t="s">
        <v>138</v>
      </c>
      <c r="V145" s="47"/>
      <c r="W145" s="47"/>
      <c r="X145" s="39" t="s">
        <v>548</v>
      </c>
      <c r="Y145" s="39">
        <v>1623</v>
      </c>
      <c r="Z145" s="39">
        <v>59</v>
      </c>
      <c r="AA145" s="39">
        <v>71</v>
      </c>
      <c r="AB145" s="39">
        <v>6</v>
      </c>
      <c r="AC145" s="40">
        <v>8.2120993219010174E-4</v>
      </c>
      <c r="AD145" s="40">
        <v>1</v>
      </c>
      <c r="AE145" s="40">
        <v>0.03</v>
      </c>
      <c r="AF145" s="40">
        <v>5.1771930507636828E-4</v>
      </c>
      <c r="AG145" s="39">
        <v>39</v>
      </c>
      <c r="AH145" s="39" t="s">
        <v>545</v>
      </c>
      <c r="AI145" s="39">
        <v>313</v>
      </c>
      <c r="AJ145" s="39">
        <v>0</v>
      </c>
      <c r="AK145" s="39">
        <v>0</v>
      </c>
      <c r="AL145" s="39">
        <v>0</v>
      </c>
      <c r="AM145" s="39">
        <v>0</v>
      </c>
      <c r="AN145" s="40">
        <v>0</v>
      </c>
      <c r="AO145" s="40">
        <f t="shared" ref="AO145:AO146" si="18">SUM(AJ145+AK145+AL145)/AI145</f>
        <v>0</v>
      </c>
      <c r="AP145" s="39">
        <v>36</v>
      </c>
      <c r="AQ145" s="39">
        <v>2</v>
      </c>
      <c r="AR145" s="39" t="s">
        <v>545</v>
      </c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</row>
    <row r="146" spans="1:58" ht="15.75" customHeight="1">
      <c r="A146" s="37">
        <v>54</v>
      </c>
      <c r="B146" s="38" t="s">
        <v>549</v>
      </c>
      <c r="C146" s="16" t="s">
        <v>349</v>
      </c>
      <c r="D146" s="16" t="s">
        <v>549</v>
      </c>
      <c r="E146" s="39" t="s">
        <v>550</v>
      </c>
      <c r="F146" s="39">
        <v>17830</v>
      </c>
      <c r="G146" s="39">
        <v>2052</v>
      </c>
      <c r="H146" s="39">
        <v>1232</v>
      </c>
      <c r="I146" s="39">
        <v>1034</v>
      </c>
      <c r="J146" s="39">
        <v>119</v>
      </c>
      <c r="K146" s="40">
        <v>2.2402684530806673E-3</v>
      </c>
      <c r="L146" s="40" t="s">
        <v>138</v>
      </c>
      <c r="M146" s="40">
        <v>9.0097753004331205E-4</v>
      </c>
      <c r="N146" s="39" t="s">
        <v>551</v>
      </c>
      <c r="O146" s="39">
        <v>1551</v>
      </c>
      <c r="P146" s="39">
        <v>1451</v>
      </c>
      <c r="Q146" s="39">
        <v>114</v>
      </c>
      <c r="R146" s="39">
        <v>87</v>
      </c>
      <c r="S146" s="40">
        <v>1.1437371563324921E-2</v>
      </c>
      <c r="T146" s="40">
        <v>3.605258427569813E-3</v>
      </c>
      <c r="U146" s="40" t="s">
        <v>138</v>
      </c>
      <c r="V146" s="47"/>
      <c r="W146" s="47"/>
      <c r="X146" s="39" t="s">
        <v>550</v>
      </c>
      <c r="Y146" s="39">
        <v>2594</v>
      </c>
      <c r="Z146" s="39">
        <v>68</v>
      </c>
      <c r="AA146" s="39">
        <v>134</v>
      </c>
      <c r="AB146" s="39">
        <v>32</v>
      </c>
      <c r="AC146" s="40">
        <v>1.1237956137396829E-3</v>
      </c>
      <c r="AD146" s="40">
        <v>0.625</v>
      </c>
      <c r="AE146" s="40" t="s">
        <v>138</v>
      </c>
      <c r="AF146" s="40">
        <v>2.6873373372035894E-4</v>
      </c>
      <c r="AG146" s="39">
        <v>45</v>
      </c>
      <c r="AH146" s="39" t="s">
        <v>551</v>
      </c>
      <c r="AI146" s="39">
        <v>190</v>
      </c>
      <c r="AJ146" s="39">
        <v>11</v>
      </c>
      <c r="AK146" s="39">
        <v>2</v>
      </c>
      <c r="AL146" s="39">
        <v>3</v>
      </c>
      <c r="AM146" s="39">
        <v>7</v>
      </c>
      <c r="AN146" s="40">
        <v>8.8652482269503553E-3</v>
      </c>
      <c r="AO146" s="40">
        <f t="shared" si="18"/>
        <v>8.4210526315789472E-2</v>
      </c>
      <c r="AP146" s="39">
        <v>41</v>
      </c>
      <c r="AQ146" s="39">
        <v>5</v>
      </c>
      <c r="AR146" s="39" t="s">
        <v>549</v>
      </c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</row>
    <row r="147" spans="1:58" ht="16.5" customHeight="1">
      <c r="A147" s="37">
        <v>55</v>
      </c>
      <c r="B147" s="38" t="s">
        <v>552</v>
      </c>
      <c r="C147" s="16" t="s">
        <v>349</v>
      </c>
      <c r="D147" s="16" t="s">
        <v>553</v>
      </c>
      <c r="E147" s="39" t="s">
        <v>554</v>
      </c>
      <c r="F147" s="39">
        <v>23281</v>
      </c>
      <c r="G147" s="39">
        <v>8733</v>
      </c>
      <c r="H147" s="39">
        <v>258</v>
      </c>
      <c r="I147" s="39">
        <v>234</v>
      </c>
      <c r="J147" s="39">
        <v>77</v>
      </c>
      <c r="K147" s="40">
        <v>5.5756483604830756E-3</v>
      </c>
      <c r="L147" s="40">
        <v>0.08</v>
      </c>
      <c r="M147" s="40">
        <v>4.6665752582304015E-3</v>
      </c>
      <c r="N147" s="39" t="s">
        <v>555</v>
      </c>
      <c r="O147" s="39">
        <v>769</v>
      </c>
      <c r="P147" s="39">
        <v>1390</v>
      </c>
      <c r="Q147" s="39">
        <v>48</v>
      </c>
      <c r="R147" s="39">
        <v>78</v>
      </c>
      <c r="S147" s="40">
        <v>2.0136846803135572E-2</v>
      </c>
      <c r="T147" s="40">
        <v>5.9097267791810909E-3</v>
      </c>
      <c r="U147" s="40" t="s">
        <v>138</v>
      </c>
      <c r="V147" s="51"/>
      <c r="W147" s="51"/>
      <c r="X147" s="42"/>
      <c r="Y147" s="42"/>
      <c r="Z147" s="42"/>
      <c r="AA147" s="42"/>
      <c r="AB147" s="42"/>
      <c r="AC147" s="43"/>
      <c r="AD147" s="43"/>
      <c r="AE147" s="43"/>
      <c r="AF147" s="43"/>
      <c r="AG147" s="42"/>
      <c r="AH147" s="42"/>
      <c r="AI147" s="42"/>
      <c r="AJ147" s="42"/>
      <c r="AK147" s="42"/>
      <c r="AL147" s="42"/>
      <c r="AM147" s="42"/>
      <c r="AN147" s="43"/>
      <c r="AO147" s="43"/>
      <c r="AP147" s="42"/>
      <c r="AQ147" s="42"/>
      <c r="AR147" s="52" t="s">
        <v>553</v>
      </c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</row>
    <row r="148" spans="1:58" ht="16.5" customHeight="1">
      <c r="A148" s="37">
        <v>56</v>
      </c>
      <c r="B148" s="38" t="s">
        <v>556</v>
      </c>
      <c r="C148" s="16" t="s">
        <v>349</v>
      </c>
      <c r="D148" s="16" t="s">
        <v>556</v>
      </c>
      <c r="E148" s="39" t="s">
        <v>557</v>
      </c>
      <c r="F148" s="39">
        <v>17715</v>
      </c>
      <c r="G148" s="39">
        <v>444</v>
      </c>
      <c r="H148" s="39">
        <v>20</v>
      </c>
      <c r="I148" s="39">
        <v>73</v>
      </c>
      <c r="J148" s="39">
        <v>66</v>
      </c>
      <c r="K148" s="40">
        <v>5.1320064054947046E-4</v>
      </c>
      <c r="L148" s="40">
        <v>0.02</v>
      </c>
      <c r="M148" s="40">
        <v>3.6816567691592451E-4</v>
      </c>
      <c r="N148" s="39" t="s">
        <v>558</v>
      </c>
      <c r="O148" s="39">
        <v>2165</v>
      </c>
      <c r="P148" s="39">
        <v>539</v>
      </c>
      <c r="Q148" s="39">
        <v>8</v>
      </c>
      <c r="R148" s="39">
        <v>65</v>
      </c>
      <c r="S148" s="40">
        <v>3.8986362311656804E-3</v>
      </c>
      <c r="T148" s="40">
        <v>2.754471250280101E-3</v>
      </c>
      <c r="U148" s="40">
        <v>0.02</v>
      </c>
      <c r="V148" s="39"/>
      <c r="W148" s="39"/>
      <c r="X148" s="39" t="s">
        <v>559</v>
      </c>
      <c r="Y148" s="39">
        <v>2896</v>
      </c>
      <c r="Z148" s="39">
        <v>74</v>
      </c>
      <c r="AA148" s="39">
        <v>142</v>
      </c>
      <c r="AB148" s="39">
        <v>14</v>
      </c>
      <c r="AC148" s="40">
        <v>7.2432471012652197E-4</v>
      </c>
      <c r="AD148" s="40">
        <v>0.63636363636363635</v>
      </c>
      <c r="AE148" s="40">
        <v>0.03</v>
      </c>
      <c r="AF148" s="40">
        <v>5.8260900597133301E-4</v>
      </c>
      <c r="AG148" s="39">
        <v>44</v>
      </c>
      <c r="AH148" s="39" t="s">
        <v>560</v>
      </c>
      <c r="AI148" s="39">
        <v>423</v>
      </c>
      <c r="AJ148" s="39">
        <v>1</v>
      </c>
      <c r="AK148" s="39">
        <v>0</v>
      </c>
      <c r="AL148" s="39">
        <v>0</v>
      </c>
      <c r="AM148" s="39">
        <v>4</v>
      </c>
      <c r="AN148" s="40">
        <v>2.4330900243309003E-3</v>
      </c>
      <c r="AO148" s="40">
        <f>SUM(AJ148+AK148+AL148)/AI148</f>
        <v>2.3640661938534278E-3</v>
      </c>
      <c r="AP148" s="39">
        <v>40</v>
      </c>
      <c r="AQ148" s="39">
        <v>3</v>
      </c>
      <c r="AR148" s="39" t="s">
        <v>556</v>
      </c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</row>
    <row r="149" spans="1:58" ht="16.5" customHeight="1">
      <c r="A149" s="37">
        <v>57</v>
      </c>
      <c r="B149" s="38" t="s">
        <v>561</v>
      </c>
      <c r="C149" s="16" t="s">
        <v>349</v>
      </c>
      <c r="D149" s="16" t="s">
        <v>561</v>
      </c>
      <c r="E149" s="39" t="s">
        <v>562</v>
      </c>
      <c r="F149" s="39">
        <v>9620</v>
      </c>
      <c r="G149" s="39">
        <v>2233</v>
      </c>
      <c r="H149" s="39">
        <v>93</v>
      </c>
      <c r="I149" s="39">
        <v>190</v>
      </c>
      <c r="J149" s="39">
        <v>195</v>
      </c>
      <c r="K149" s="40">
        <v>2.1325110071239812E-3</v>
      </c>
      <c r="L149" s="40" t="s">
        <v>138</v>
      </c>
      <c r="M149" s="40">
        <v>1.3907680481243354E-3</v>
      </c>
      <c r="N149" s="39" t="s">
        <v>563</v>
      </c>
      <c r="O149" s="39">
        <v>1033</v>
      </c>
      <c r="P149" s="39">
        <v>1151</v>
      </c>
      <c r="Q149" s="39">
        <v>29</v>
      </c>
      <c r="R149" s="39">
        <v>75</v>
      </c>
      <c r="S149" s="40">
        <v>1.4773225927732407E-2</v>
      </c>
      <c r="T149" s="40">
        <v>3.0509923111621279E-3</v>
      </c>
      <c r="U149" s="40" t="s">
        <v>138</v>
      </c>
      <c r="V149" s="47"/>
      <c r="W149" s="47"/>
      <c r="X149" s="39" t="s">
        <v>564</v>
      </c>
      <c r="Y149" s="39">
        <v>2311</v>
      </c>
      <c r="Z149" s="39">
        <v>179</v>
      </c>
      <c r="AA149" s="39">
        <v>257</v>
      </c>
      <c r="AB149" s="39">
        <v>29</v>
      </c>
      <c r="AC149" s="40">
        <v>6.0735854482330941E-4</v>
      </c>
      <c r="AD149" s="40">
        <v>0.35</v>
      </c>
      <c r="AE149" s="40" t="s">
        <v>138</v>
      </c>
      <c r="AF149" s="40">
        <v>3.7629822885792004E-4</v>
      </c>
      <c r="AG149" s="39">
        <v>54</v>
      </c>
      <c r="AH149" s="39" t="s">
        <v>562</v>
      </c>
      <c r="AI149" s="39">
        <v>0</v>
      </c>
      <c r="AJ149" s="39">
        <v>0</v>
      </c>
      <c r="AK149" s="39">
        <v>0</v>
      </c>
      <c r="AL149" s="39">
        <v>0</v>
      </c>
      <c r="AM149" s="39">
        <v>0</v>
      </c>
      <c r="AN149" s="40">
        <v>0</v>
      </c>
      <c r="AO149" s="40"/>
      <c r="AP149" s="39">
        <v>46</v>
      </c>
      <c r="AQ149" s="39">
        <v>4</v>
      </c>
      <c r="AR149" s="39" t="s">
        <v>561</v>
      </c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</row>
    <row r="150" spans="1:58" ht="16.5" customHeight="1">
      <c r="A150" s="37">
        <v>58</v>
      </c>
      <c r="B150" s="38" t="s">
        <v>565</v>
      </c>
      <c r="C150" s="16" t="s">
        <v>349</v>
      </c>
      <c r="D150" s="16" t="s">
        <v>566</v>
      </c>
      <c r="E150" s="39" t="s">
        <v>567</v>
      </c>
      <c r="F150" s="39">
        <v>13484</v>
      </c>
      <c r="G150" s="39">
        <v>372</v>
      </c>
      <c r="H150" s="39">
        <v>176</v>
      </c>
      <c r="I150" s="39">
        <v>156</v>
      </c>
      <c r="J150" s="39">
        <v>26</v>
      </c>
      <c r="K150" s="40">
        <v>1.3887707487618252E-3</v>
      </c>
      <c r="L150" s="40" t="s">
        <v>138</v>
      </c>
      <c r="M150" s="40">
        <v>6.0381336902688056E-5</v>
      </c>
      <c r="N150" s="39" t="s">
        <v>568</v>
      </c>
      <c r="O150" s="39">
        <v>1000</v>
      </c>
      <c r="P150" s="39">
        <v>300</v>
      </c>
      <c r="Q150" s="39">
        <v>19</v>
      </c>
      <c r="R150" s="39">
        <v>18</v>
      </c>
      <c r="S150" s="40">
        <v>2.9909643783296986E-2</v>
      </c>
      <c r="T150" s="40">
        <v>9.7531447119446693E-4</v>
      </c>
      <c r="U150" s="40" t="s">
        <v>138</v>
      </c>
      <c r="V150" s="39"/>
      <c r="W150" s="39"/>
      <c r="X150" s="39" t="s">
        <v>567</v>
      </c>
      <c r="Y150" s="39">
        <v>723</v>
      </c>
      <c r="Z150" s="39">
        <v>15</v>
      </c>
      <c r="AA150" s="39">
        <v>6</v>
      </c>
      <c r="AB150" s="39">
        <v>5</v>
      </c>
      <c r="AC150" s="40">
        <v>1.4388489208633094E-3</v>
      </c>
      <c r="AD150" s="40">
        <v>1</v>
      </c>
      <c r="AE150" s="40" t="s">
        <v>138</v>
      </c>
      <c r="AF150" s="40">
        <v>3.127932436659368E-5</v>
      </c>
      <c r="AG150" s="39">
        <v>11</v>
      </c>
      <c r="AH150" s="39" t="s">
        <v>566</v>
      </c>
      <c r="AI150" s="39">
        <v>205</v>
      </c>
      <c r="AJ150" s="39">
        <v>1</v>
      </c>
      <c r="AK150" s="39">
        <v>2</v>
      </c>
      <c r="AL150" s="39">
        <v>0</v>
      </c>
      <c r="AM150" s="39">
        <v>2</v>
      </c>
      <c r="AN150" s="40">
        <v>0</v>
      </c>
      <c r="AO150" s="40">
        <f t="shared" ref="AO150:AO152" si="19">SUM(AJ150+AK150+AL150)/AI150</f>
        <v>1.4634146341463415E-2</v>
      </c>
      <c r="AP150" s="39">
        <v>3</v>
      </c>
      <c r="AQ150" s="39">
        <v>4</v>
      </c>
      <c r="AR150" s="39" t="s">
        <v>566</v>
      </c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</row>
    <row r="151" spans="1:58" ht="16.5" customHeight="1">
      <c r="A151" s="37">
        <v>59</v>
      </c>
      <c r="B151" s="38" t="s">
        <v>569</v>
      </c>
      <c r="C151" s="16" t="s">
        <v>349</v>
      </c>
      <c r="D151" s="16" t="s">
        <v>570</v>
      </c>
      <c r="E151" s="39" t="s">
        <v>571</v>
      </c>
      <c r="F151" s="39">
        <v>9606</v>
      </c>
      <c r="G151" s="39">
        <v>840</v>
      </c>
      <c r="H151" s="39">
        <v>175</v>
      </c>
      <c r="I151" s="39">
        <v>82</v>
      </c>
      <c r="J151" s="39">
        <v>104</v>
      </c>
      <c r="K151" s="40">
        <v>1.2261041982944763E-3</v>
      </c>
      <c r="L151" s="40" t="s">
        <v>138</v>
      </c>
      <c r="M151" s="40">
        <v>1.3860308328546252E-3</v>
      </c>
      <c r="N151" s="39" t="s">
        <v>572</v>
      </c>
      <c r="O151" s="39">
        <v>744</v>
      </c>
      <c r="P151" s="39">
        <v>613</v>
      </c>
      <c r="Q151" s="39">
        <v>24</v>
      </c>
      <c r="R151" s="39">
        <v>34</v>
      </c>
      <c r="S151" s="40">
        <v>2.6944287998333333E-2</v>
      </c>
      <c r="T151" s="40">
        <v>2.9287269563405796E-3</v>
      </c>
      <c r="U151" s="40" t="s">
        <v>138</v>
      </c>
      <c r="V151" s="47"/>
      <c r="W151" s="47"/>
      <c r="X151" s="39" t="s">
        <v>571</v>
      </c>
      <c r="Y151" s="39">
        <v>1057</v>
      </c>
      <c r="Z151" s="39">
        <v>189</v>
      </c>
      <c r="AA151" s="39">
        <v>210</v>
      </c>
      <c r="AB151" s="39">
        <v>9</v>
      </c>
      <c r="AC151" s="40">
        <v>1.0817642803210509E-3</v>
      </c>
      <c r="AD151" s="40">
        <v>0.5357142857142857</v>
      </c>
      <c r="AE151" s="40" t="s">
        <v>138</v>
      </c>
      <c r="AF151" s="40">
        <v>8.1132321024078807E-4</v>
      </c>
      <c r="AG151" s="39">
        <v>87</v>
      </c>
      <c r="AH151" s="39" t="s">
        <v>573</v>
      </c>
      <c r="AI151" s="39">
        <v>520</v>
      </c>
      <c r="AJ151" s="39">
        <v>1</v>
      </c>
      <c r="AK151" s="39">
        <v>0</v>
      </c>
      <c r="AL151" s="39">
        <v>0</v>
      </c>
      <c r="AM151" s="39">
        <v>2</v>
      </c>
      <c r="AN151" s="40">
        <v>0</v>
      </c>
      <c r="AO151" s="40">
        <f t="shared" si="19"/>
        <v>1.9230769230769232E-3</v>
      </c>
      <c r="AP151" s="39">
        <v>56</v>
      </c>
      <c r="AQ151" s="39">
        <v>14</v>
      </c>
      <c r="AR151" s="39" t="s">
        <v>574</v>
      </c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</row>
    <row r="152" spans="1:58" ht="16.5" customHeight="1">
      <c r="A152" s="37">
        <v>60</v>
      </c>
      <c r="B152" s="38" t="s">
        <v>575</v>
      </c>
      <c r="C152" s="16" t="s">
        <v>349</v>
      </c>
      <c r="D152" s="16" t="s">
        <v>575</v>
      </c>
      <c r="E152" s="39" t="s">
        <v>576</v>
      </c>
      <c r="F152" s="39">
        <v>19535</v>
      </c>
      <c r="G152" s="39">
        <v>35</v>
      </c>
      <c r="H152" s="39">
        <v>7</v>
      </c>
      <c r="I152" s="39">
        <v>5</v>
      </c>
      <c r="J152" s="39">
        <v>19</v>
      </c>
      <c r="K152" s="40">
        <v>1.3750334949718E-4</v>
      </c>
      <c r="L152" s="40">
        <v>0.01</v>
      </c>
      <c r="M152" s="40">
        <v>2.8397430874417616E-5</v>
      </c>
      <c r="N152" s="39" t="s">
        <v>577</v>
      </c>
      <c r="O152" s="39">
        <v>625</v>
      </c>
      <c r="P152" s="39">
        <v>0</v>
      </c>
      <c r="Q152" s="39">
        <v>0</v>
      </c>
      <c r="R152" s="39">
        <v>0</v>
      </c>
      <c r="S152" s="40">
        <v>0</v>
      </c>
      <c r="T152" s="40">
        <v>0</v>
      </c>
      <c r="U152" s="40" t="s">
        <v>138</v>
      </c>
      <c r="V152" s="39"/>
      <c r="W152" s="39"/>
      <c r="X152" s="39" t="s">
        <v>576</v>
      </c>
      <c r="Y152" s="39">
        <v>1211</v>
      </c>
      <c r="Z152" s="39">
        <v>28</v>
      </c>
      <c r="AA152" s="39">
        <v>10</v>
      </c>
      <c r="AB152" s="39">
        <v>1</v>
      </c>
      <c r="AC152" s="40">
        <v>5.6541371962006619E-4</v>
      </c>
      <c r="AD152" s="40">
        <v>0.83333333333333337</v>
      </c>
      <c r="AE152" s="40" t="s">
        <v>138</v>
      </c>
      <c r="AF152" s="40">
        <v>3.6874807801308659E-5</v>
      </c>
      <c r="AG152" s="39">
        <v>6</v>
      </c>
      <c r="AH152" s="39" t="s">
        <v>575</v>
      </c>
      <c r="AI152" s="39">
        <v>150</v>
      </c>
      <c r="AJ152" s="39">
        <v>3</v>
      </c>
      <c r="AK152" s="39">
        <v>1</v>
      </c>
      <c r="AL152" s="39">
        <v>0</v>
      </c>
      <c r="AM152" s="39">
        <v>9</v>
      </c>
      <c r="AN152" s="40">
        <v>6.8493150684931503E-3</v>
      </c>
      <c r="AO152" s="40">
        <f t="shared" si="19"/>
        <v>2.6666666666666668E-2</v>
      </c>
      <c r="AP152" s="39">
        <v>5</v>
      </c>
      <c r="AQ152" s="39"/>
      <c r="AR152" s="39" t="s">
        <v>575</v>
      </c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</row>
    <row r="153" spans="1:58" ht="16.5" customHeight="1">
      <c r="A153" s="37">
        <v>61</v>
      </c>
      <c r="B153" s="38" t="s">
        <v>578</v>
      </c>
      <c r="C153" s="16" t="s">
        <v>349</v>
      </c>
      <c r="D153" s="16" t="s">
        <v>578</v>
      </c>
      <c r="E153" s="39" t="s">
        <v>579</v>
      </c>
      <c r="F153" s="39">
        <v>5478</v>
      </c>
      <c r="G153" s="39">
        <v>1027</v>
      </c>
      <c r="H153" s="39">
        <v>332</v>
      </c>
      <c r="I153" s="39">
        <v>42</v>
      </c>
      <c r="J153" s="39">
        <v>41</v>
      </c>
      <c r="K153" s="40">
        <v>5.4922477437220514E-3</v>
      </c>
      <c r="L153" s="40" t="s">
        <v>138</v>
      </c>
      <c r="M153" s="40">
        <v>4.7758676032365674E-4</v>
      </c>
      <c r="N153" s="39" t="s">
        <v>580</v>
      </c>
      <c r="O153" s="39">
        <v>3188</v>
      </c>
      <c r="P153" s="39">
        <v>3004</v>
      </c>
      <c r="Q153" s="39">
        <v>672</v>
      </c>
      <c r="R153" s="39">
        <v>34</v>
      </c>
      <c r="S153" s="40">
        <v>2.7885967970344868E-2</v>
      </c>
      <c r="T153" s="40">
        <v>3.031083475037485E-3</v>
      </c>
      <c r="U153" s="40" t="s">
        <v>138</v>
      </c>
      <c r="V153" s="45"/>
      <c r="W153" s="45"/>
      <c r="X153" s="39" t="s">
        <v>580</v>
      </c>
      <c r="Y153" s="39">
        <v>934</v>
      </c>
      <c r="Z153" s="39">
        <v>14</v>
      </c>
      <c r="AA153" s="39">
        <v>3</v>
      </c>
      <c r="AB153" s="39">
        <v>0</v>
      </c>
      <c r="AC153" s="40">
        <v>3.298233315320841E-4</v>
      </c>
      <c r="AD153" s="40">
        <v>0.90909090909090906</v>
      </c>
      <c r="AE153" s="40" t="s">
        <v>138</v>
      </c>
      <c r="AF153" s="40">
        <v>3.5850362123052624E-5</v>
      </c>
      <c r="AG153" s="39">
        <v>33</v>
      </c>
      <c r="AH153" s="42"/>
      <c r="AI153" s="42"/>
      <c r="AJ153" s="42"/>
      <c r="AK153" s="42"/>
      <c r="AL153" s="42"/>
      <c r="AM153" s="42"/>
      <c r="AN153" s="43"/>
      <c r="AO153" s="43"/>
      <c r="AP153" s="45">
        <v>28</v>
      </c>
      <c r="AQ153" s="45">
        <v>3</v>
      </c>
      <c r="AR153" s="45" t="s">
        <v>578</v>
      </c>
      <c r="AS153" s="45"/>
      <c r="AT153" s="39"/>
      <c r="AU153" s="45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</row>
    <row r="154" spans="1:58" ht="16.5" customHeight="1">
      <c r="A154" s="37">
        <v>62</v>
      </c>
      <c r="B154" s="38" t="s">
        <v>581</v>
      </c>
      <c r="C154" s="16" t="s">
        <v>349</v>
      </c>
      <c r="D154" s="16" t="s">
        <v>581</v>
      </c>
      <c r="E154" s="39" t="s">
        <v>582</v>
      </c>
      <c r="F154" s="39">
        <v>10448</v>
      </c>
      <c r="G154" s="39">
        <v>1180</v>
      </c>
      <c r="H154" s="39">
        <v>130</v>
      </c>
      <c r="I154" s="39">
        <v>280</v>
      </c>
      <c r="J154" s="39">
        <v>53</v>
      </c>
      <c r="K154" s="40">
        <v>3.2452689991048301E-3</v>
      </c>
      <c r="L154" s="40">
        <v>0.05</v>
      </c>
      <c r="M154" s="40">
        <v>1.8695571407886516E-3</v>
      </c>
      <c r="N154" s="39" t="s">
        <v>582</v>
      </c>
      <c r="O154" s="39">
        <v>1436</v>
      </c>
      <c r="P154" s="39">
        <v>240</v>
      </c>
      <c r="Q154" s="39">
        <v>10</v>
      </c>
      <c r="R154" s="39">
        <v>29</v>
      </c>
      <c r="S154" s="40">
        <v>6.6913211345321277E-3</v>
      </c>
      <c r="T154" s="40">
        <v>6.5458576316075167E-4</v>
      </c>
      <c r="U154" s="40" t="s">
        <v>138</v>
      </c>
      <c r="V154" s="47"/>
      <c r="W154" s="47"/>
      <c r="X154" s="39" t="s">
        <v>583</v>
      </c>
      <c r="Y154" s="39">
        <v>1916</v>
      </c>
      <c r="Z154" s="39">
        <v>36</v>
      </c>
      <c r="AA154" s="39">
        <v>16</v>
      </c>
      <c r="AB154" s="39">
        <v>0</v>
      </c>
      <c r="AC154" s="40">
        <v>0</v>
      </c>
      <c r="AD154" s="40">
        <v>0.77777777777777779</v>
      </c>
      <c r="AE154" s="40" t="s">
        <v>138</v>
      </c>
      <c r="AF154" s="40">
        <v>0</v>
      </c>
      <c r="AG154" s="39">
        <v>18</v>
      </c>
      <c r="AH154" s="39" t="s">
        <v>581</v>
      </c>
      <c r="AI154" s="39">
        <v>173</v>
      </c>
      <c r="AJ154" s="39">
        <v>1</v>
      </c>
      <c r="AK154" s="39">
        <v>0</v>
      </c>
      <c r="AL154" s="39">
        <v>0</v>
      </c>
      <c r="AM154" s="39">
        <v>7</v>
      </c>
      <c r="AN154" s="40">
        <v>1.1695906432748538E-3</v>
      </c>
      <c r="AO154" s="40">
        <f t="shared" ref="AO154:AO157" si="20">SUM(AJ154+AK154+AL154)/AI154</f>
        <v>5.7803468208092483E-3</v>
      </c>
      <c r="AP154" s="39">
        <v>17</v>
      </c>
      <c r="AQ154" s="39">
        <v>1</v>
      </c>
      <c r="AR154" s="39" t="s">
        <v>581</v>
      </c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</row>
    <row r="155" spans="1:58" ht="16.5" customHeight="1">
      <c r="A155" s="37">
        <v>63</v>
      </c>
      <c r="B155" s="38" t="s">
        <v>584</v>
      </c>
      <c r="C155" s="16" t="s">
        <v>349</v>
      </c>
      <c r="D155" s="16" t="s">
        <v>584</v>
      </c>
      <c r="E155" s="39" t="s">
        <v>585</v>
      </c>
      <c r="F155" s="39">
        <v>15324</v>
      </c>
      <c r="G155" s="39">
        <v>428</v>
      </c>
      <c r="H155" s="39">
        <v>80</v>
      </c>
      <c r="I155" s="39">
        <v>79</v>
      </c>
      <c r="J155" s="39">
        <v>55</v>
      </c>
      <c r="K155" s="40">
        <v>5.9865017075379635E-4</v>
      </c>
      <c r="L155" s="40" t="s">
        <v>138</v>
      </c>
      <c r="M155" s="40">
        <v>1.0411307317457328E-4</v>
      </c>
      <c r="N155" s="39" t="s">
        <v>586</v>
      </c>
      <c r="O155" s="39">
        <v>1571</v>
      </c>
      <c r="P155" s="39">
        <v>626</v>
      </c>
      <c r="Q155" s="39">
        <v>25</v>
      </c>
      <c r="R155" s="39">
        <v>50</v>
      </c>
      <c r="S155" s="40">
        <v>4.5644026519340948E-3</v>
      </c>
      <c r="T155" s="40">
        <v>5.9535686764357755E-4</v>
      </c>
      <c r="U155" s="40" t="s">
        <v>138</v>
      </c>
      <c r="V155" s="47"/>
      <c r="W155" s="47"/>
      <c r="X155" s="39" t="s">
        <v>585</v>
      </c>
      <c r="Y155" s="39">
        <v>2132</v>
      </c>
      <c r="Z155" s="39">
        <v>46</v>
      </c>
      <c r="AA155" s="39">
        <v>90</v>
      </c>
      <c r="AB155" s="39">
        <v>24</v>
      </c>
      <c r="AC155" s="40">
        <v>3.2966950292121345E-3</v>
      </c>
      <c r="AD155" s="40">
        <v>0.58333333333333337</v>
      </c>
      <c r="AE155" s="40" t="s">
        <v>138</v>
      </c>
      <c r="AF155" s="40">
        <v>3.5833641621871027E-4</v>
      </c>
      <c r="AG155" s="39">
        <v>54</v>
      </c>
      <c r="AH155" s="39" t="s">
        <v>587</v>
      </c>
      <c r="AI155" s="39">
        <v>73</v>
      </c>
      <c r="AJ155" s="39">
        <v>0</v>
      </c>
      <c r="AK155" s="39">
        <v>0</v>
      </c>
      <c r="AL155" s="39">
        <v>0</v>
      </c>
      <c r="AM155" s="39">
        <v>0</v>
      </c>
      <c r="AN155" s="40">
        <v>0</v>
      </c>
      <c r="AO155" s="40">
        <f t="shared" si="20"/>
        <v>0</v>
      </c>
      <c r="AP155" s="39">
        <v>34</v>
      </c>
      <c r="AQ155" s="39">
        <v>7</v>
      </c>
      <c r="AR155" s="39" t="s">
        <v>584</v>
      </c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</row>
    <row r="156" spans="1:58" ht="16.5" customHeight="1">
      <c r="A156" s="37">
        <v>64</v>
      </c>
      <c r="B156" s="38" t="s">
        <v>588</v>
      </c>
      <c r="C156" s="16" t="s">
        <v>349</v>
      </c>
      <c r="D156" s="16" t="s">
        <v>589</v>
      </c>
      <c r="E156" s="39" t="s">
        <v>589</v>
      </c>
      <c r="F156" s="39">
        <v>20380</v>
      </c>
      <c r="G156" s="39">
        <v>550</v>
      </c>
      <c r="H156" s="39">
        <v>46</v>
      </c>
      <c r="I156" s="39">
        <v>137</v>
      </c>
      <c r="J156" s="39">
        <v>59</v>
      </c>
      <c r="K156" s="40">
        <v>6.7628331556981742E-4</v>
      </c>
      <c r="L156" s="40">
        <v>0.02</v>
      </c>
      <c r="M156" s="40">
        <v>4.3370343063716543E-4</v>
      </c>
      <c r="N156" s="50" t="s">
        <v>590</v>
      </c>
      <c r="O156" s="39">
        <v>1234</v>
      </c>
      <c r="P156" s="39">
        <v>195</v>
      </c>
      <c r="Q156" s="39">
        <v>5</v>
      </c>
      <c r="R156" s="39">
        <v>8</v>
      </c>
      <c r="S156" s="40">
        <v>2.8475892069961303E-2</v>
      </c>
      <c r="T156" s="40">
        <v>6.1904113195568051E-4</v>
      </c>
      <c r="U156" s="40" t="s">
        <v>138</v>
      </c>
      <c r="V156" s="47"/>
      <c r="W156" s="47"/>
      <c r="X156" s="39" t="s">
        <v>589</v>
      </c>
      <c r="Y156" s="39">
        <v>5954</v>
      </c>
      <c r="Z156" s="39">
        <v>89</v>
      </c>
      <c r="AA156" s="39">
        <v>115</v>
      </c>
      <c r="AB156" s="39">
        <v>5</v>
      </c>
      <c r="AC156" s="40">
        <v>2.5622638942680154E-4</v>
      </c>
      <c r="AD156" s="40">
        <v>0.70588235294117641</v>
      </c>
      <c r="AE156" s="40" t="s">
        <v>138</v>
      </c>
      <c r="AF156" s="40">
        <v>7.7981944608156991E-5</v>
      </c>
      <c r="AG156" s="39">
        <v>207</v>
      </c>
      <c r="AH156" s="39" t="s">
        <v>591</v>
      </c>
      <c r="AI156" s="39">
        <v>183</v>
      </c>
      <c r="AJ156" s="39">
        <v>0</v>
      </c>
      <c r="AK156" s="39">
        <v>0</v>
      </c>
      <c r="AL156" s="39">
        <v>0</v>
      </c>
      <c r="AM156" s="39">
        <v>0</v>
      </c>
      <c r="AN156" s="40">
        <v>0</v>
      </c>
      <c r="AO156" s="40">
        <f t="shared" si="20"/>
        <v>0</v>
      </c>
      <c r="AP156" s="39">
        <v>118</v>
      </c>
      <c r="AQ156" s="39">
        <v>37</v>
      </c>
      <c r="AR156" s="39" t="s">
        <v>589</v>
      </c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</row>
    <row r="157" spans="1:58" ht="16.5" customHeight="1">
      <c r="A157" s="37">
        <v>65</v>
      </c>
      <c r="B157" s="38" t="s">
        <v>592</v>
      </c>
      <c r="C157" s="16" t="s">
        <v>349</v>
      </c>
      <c r="D157" s="16" t="s">
        <v>592</v>
      </c>
      <c r="E157" s="39" t="s">
        <v>593</v>
      </c>
      <c r="F157" s="39">
        <v>22317</v>
      </c>
      <c r="G157" s="39">
        <v>292</v>
      </c>
      <c r="H157" s="39">
        <v>73</v>
      </c>
      <c r="I157" s="39">
        <v>17</v>
      </c>
      <c r="J157" s="39">
        <v>32</v>
      </c>
      <c r="K157" s="40">
        <v>5.9350398723615123E-4</v>
      </c>
      <c r="L157" s="40" t="s">
        <v>138</v>
      </c>
      <c r="M157" s="40">
        <v>7.7413563552541464E-5</v>
      </c>
      <c r="N157" s="39" t="s">
        <v>594</v>
      </c>
      <c r="O157" s="39">
        <v>459</v>
      </c>
      <c r="P157" s="39">
        <v>231</v>
      </c>
      <c r="Q157" s="39">
        <v>13</v>
      </c>
      <c r="R157" s="39">
        <v>27</v>
      </c>
      <c r="S157" s="40">
        <v>1.9189128093518828E-2</v>
      </c>
      <c r="T157" s="40">
        <v>2.2943522720511645E-3</v>
      </c>
      <c r="U157" s="40" t="s">
        <v>138</v>
      </c>
      <c r="V157" s="47"/>
      <c r="W157" s="47"/>
      <c r="X157" s="39" t="s">
        <v>595</v>
      </c>
      <c r="Y157" s="39">
        <v>510</v>
      </c>
      <c r="Z157" s="39">
        <v>44</v>
      </c>
      <c r="AA157" s="39">
        <v>36</v>
      </c>
      <c r="AB157" s="39">
        <v>8</v>
      </c>
      <c r="AC157" s="40">
        <v>3.9988480051017759E-3</v>
      </c>
      <c r="AD157" s="40">
        <v>0.89473684210526316</v>
      </c>
      <c r="AE157" s="40" t="s">
        <v>138</v>
      </c>
      <c r="AF157" s="40">
        <v>5.6505460941655536E-4</v>
      </c>
      <c r="AG157" s="39">
        <v>24</v>
      </c>
      <c r="AH157" s="39" t="s">
        <v>592</v>
      </c>
      <c r="AI157" s="39">
        <v>344</v>
      </c>
      <c r="AJ157" s="39">
        <v>2</v>
      </c>
      <c r="AK157" s="39">
        <v>0</v>
      </c>
      <c r="AL157" s="39">
        <v>0</v>
      </c>
      <c r="AM157" s="39">
        <v>4</v>
      </c>
      <c r="AN157" s="40">
        <v>0</v>
      </c>
      <c r="AO157" s="40">
        <f t="shared" si="20"/>
        <v>5.8139534883720929E-3</v>
      </c>
      <c r="AP157" s="39">
        <v>13</v>
      </c>
      <c r="AQ157" s="39">
        <v>7</v>
      </c>
      <c r="AR157" s="39" t="s">
        <v>592</v>
      </c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</row>
    <row r="158" spans="1:58" ht="16.5" customHeight="1">
      <c r="A158" s="37">
        <v>66</v>
      </c>
      <c r="B158" s="38" t="s">
        <v>596</v>
      </c>
      <c r="C158" s="16" t="s">
        <v>349</v>
      </c>
      <c r="D158" s="16" t="s">
        <v>596</v>
      </c>
      <c r="E158" s="39" t="s">
        <v>597</v>
      </c>
      <c r="F158" s="39">
        <v>1121</v>
      </c>
      <c r="G158" s="39">
        <v>14</v>
      </c>
      <c r="H158" s="39">
        <v>0</v>
      </c>
      <c r="I158" s="39">
        <v>12</v>
      </c>
      <c r="J158" s="39">
        <v>13</v>
      </c>
      <c r="K158" s="40">
        <v>2.1212598772116227E-3</v>
      </c>
      <c r="L158" s="40" t="s">
        <v>138</v>
      </c>
      <c r="M158" s="40">
        <v>6.9171517735161606E-5</v>
      </c>
      <c r="N158" s="42"/>
      <c r="O158" s="42"/>
      <c r="P158" s="42"/>
      <c r="Q158" s="42"/>
      <c r="R158" s="42"/>
      <c r="S158" s="43"/>
      <c r="T158" s="43"/>
      <c r="U158" s="43"/>
      <c r="V158" s="39"/>
      <c r="W158" s="39"/>
      <c r="X158" s="39" t="s">
        <v>597</v>
      </c>
      <c r="Y158" s="39">
        <v>1151</v>
      </c>
      <c r="Z158" s="39">
        <v>13</v>
      </c>
      <c r="AA158" s="39">
        <v>1</v>
      </c>
      <c r="AB158" s="39">
        <v>0</v>
      </c>
      <c r="AC158" s="40">
        <v>0</v>
      </c>
      <c r="AD158" s="40">
        <v>0</v>
      </c>
      <c r="AE158" s="40" t="s">
        <v>138</v>
      </c>
      <c r="AF158" s="40">
        <v>0</v>
      </c>
      <c r="AG158" s="39">
        <v>7</v>
      </c>
      <c r="AH158" s="39" t="s">
        <v>596</v>
      </c>
      <c r="AI158" s="39">
        <v>0</v>
      </c>
      <c r="AJ158" s="39">
        <v>0</v>
      </c>
      <c r="AK158" s="39">
        <v>0</v>
      </c>
      <c r="AL158" s="39">
        <v>0</v>
      </c>
      <c r="AM158" s="39">
        <v>0</v>
      </c>
      <c r="AN158" s="40">
        <v>0</v>
      </c>
      <c r="AO158" s="40"/>
      <c r="AP158" s="39">
        <v>6</v>
      </c>
      <c r="AQ158" s="39">
        <v>1</v>
      </c>
      <c r="AR158" s="39" t="s">
        <v>596</v>
      </c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</row>
    <row r="159" spans="1:58" ht="16.5" customHeight="1">
      <c r="A159" s="37">
        <v>67</v>
      </c>
      <c r="B159" s="38" t="s">
        <v>598</v>
      </c>
      <c r="C159" s="16" t="s">
        <v>349</v>
      </c>
      <c r="D159" s="16" t="s">
        <v>598</v>
      </c>
      <c r="E159" s="39" t="s">
        <v>599</v>
      </c>
      <c r="F159" s="39">
        <v>9998</v>
      </c>
      <c r="G159" s="39">
        <v>228</v>
      </c>
      <c r="H159" s="39">
        <v>16</v>
      </c>
      <c r="I159" s="39">
        <v>27</v>
      </c>
      <c r="J159" s="39">
        <v>55</v>
      </c>
      <c r="K159" s="40">
        <v>5.2977070246768595E-4</v>
      </c>
      <c r="L159" s="40">
        <v>0.01</v>
      </c>
      <c r="M159" s="40">
        <v>3.1671074604046443E-4</v>
      </c>
      <c r="N159" s="39" t="s">
        <v>600</v>
      </c>
      <c r="O159" s="39">
        <v>1330</v>
      </c>
      <c r="P159" s="39">
        <v>441</v>
      </c>
      <c r="Q159" s="39">
        <v>9</v>
      </c>
      <c r="R159" s="39">
        <v>33</v>
      </c>
      <c r="S159" s="40">
        <v>7.9855282508460301E-3</v>
      </c>
      <c r="T159" s="40">
        <v>3.4719688047156651E-4</v>
      </c>
      <c r="U159" s="40" t="s">
        <v>138</v>
      </c>
      <c r="V159" s="47"/>
      <c r="W159" s="47"/>
      <c r="X159" s="39" t="s">
        <v>599</v>
      </c>
      <c r="Y159" s="39">
        <v>1591</v>
      </c>
      <c r="Z159" s="39">
        <v>53</v>
      </c>
      <c r="AA159" s="39">
        <v>20</v>
      </c>
      <c r="AB159" s="39">
        <v>4</v>
      </c>
      <c r="AC159" s="40">
        <v>2.8396629103805365E-4</v>
      </c>
      <c r="AD159" s="40">
        <v>1</v>
      </c>
      <c r="AE159" s="40">
        <v>0.02</v>
      </c>
      <c r="AF159" s="40">
        <v>1.6358927635887872E-4</v>
      </c>
      <c r="AG159" s="39">
        <v>75</v>
      </c>
      <c r="AH159" s="39" t="s">
        <v>599</v>
      </c>
      <c r="AI159" s="39">
        <v>281</v>
      </c>
      <c r="AJ159" s="39">
        <v>0</v>
      </c>
      <c r="AK159" s="39">
        <v>0</v>
      </c>
      <c r="AL159" s="39">
        <v>0</v>
      </c>
      <c r="AM159" s="39">
        <v>0</v>
      </c>
      <c r="AN159" s="40">
        <v>0</v>
      </c>
      <c r="AO159" s="40">
        <f>SUM(AJ159+AK159+AL159)/AI159</f>
        <v>0</v>
      </c>
      <c r="AP159" s="39">
        <v>36</v>
      </c>
      <c r="AQ159" s="39">
        <v>18</v>
      </c>
      <c r="AR159" s="39" t="s">
        <v>598</v>
      </c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</row>
    <row r="160" spans="1:58" ht="16.5" customHeight="1">
      <c r="A160" s="37">
        <v>68</v>
      </c>
      <c r="B160" s="38" t="s">
        <v>601</v>
      </c>
      <c r="C160" s="16" t="s">
        <v>349</v>
      </c>
      <c r="D160" s="16" t="s">
        <v>601</v>
      </c>
      <c r="E160" s="39" t="s">
        <v>602</v>
      </c>
      <c r="F160" s="39">
        <v>33233</v>
      </c>
      <c r="G160" s="39">
        <v>142</v>
      </c>
      <c r="H160" s="39">
        <v>22</v>
      </c>
      <c r="I160" s="39">
        <v>10</v>
      </c>
      <c r="J160" s="39">
        <v>32</v>
      </c>
      <c r="K160" s="40">
        <v>1.7449516860857072E-4</v>
      </c>
      <c r="L160" s="40">
        <v>0.01</v>
      </c>
      <c r="M160" s="40">
        <v>6.0693971689937656E-5</v>
      </c>
      <c r="N160" s="39" t="s">
        <v>603</v>
      </c>
      <c r="O160" s="39">
        <v>2006</v>
      </c>
      <c r="P160" s="39">
        <v>185</v>
      </c>
      <c r="Q160" s="39">
        <v>2</v>
      </c>
      <c r="R160" s="39">
        <v>27</v>
      </c>
      <c r="S160" s="40">
        <v>2.5609582234432122E-3</v>
      </c>
      <c r="T160" s="40">
        <v>1.1134600971492227E-4</v>
      </c>
      <c r="U160" s="40" t="s">
        <v>138</v>
      </c>
      <c r="V160" s="39"/>
      <c r="W160" s="39"/>
      <c r="X160" s="39" t="s">
        <v>603</v>
      </c>
      <c r="Y160" s="39">
        <v>8902</v>
      </c>
      <c r="Z160" s="39">
        <v>32</v>
      </c>
      <c r="AA160" s="39">
        <v>13</v>
      </c>
      <c r="AB160" s="39">
        <v>2</v>
      </c>
      <c r="AC160" s="40">
        <v>8.6889243181720354E-5</v>
      </c>
      <c r="AD160" s="40">
        <v>1</v>
      </c>
      <c r="AE160" s="40" t="s">
        <v>138</v>
      </c>
      <c r="AF160" s="40">
        <v>3.7777931818139286E-6</v>
      </c>
      <c r="AG160" s="39">
        <v>24</v>
      </c>
      <c r="AH160" s="39" t="s">
        <v>604</v>
      </c>
      <c r="AI160" s="39">
        <v>0</v>
      </c>
      <c r="AJ160" s="39">
        <v>0</v>
      </c>
      <c r="AK160" s="39">
        <v>0</v>
      </c>
      <c r="AL160" s="39">
        <v>0</v>
      </c>
      <c r="AM160" s="39">
        <v>0</v>
      </c>
      <c r="AN160" s="40">
        <v>0</v>
      </c>
      <c r="AO160" s="40"/>
      <c r="AP160" s="39">
        <v>8</v>
      </c>
      <c r="AQ160" s="39">
        <v>4</v>
      </c>
      <c r="AR160" s="39" t="s">
        <v>604</v>
      </c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</row>
    <row r="161" spans="1:58" ht="16.5" customHeight="1">
      <c r="A161" s="37">
        <v>69</v>
      </c>
      <c r="B161" s="38" t="s">
        <v>605</v>
      </c>
      <c r="C161" s="16" t="s">
        <v>349</v>
      </c>
      <c r="D161" s="16" t="s">
        <v>605</v>
      </c>
      <c r="E161" s="42"/>
      <c r="F161" s="42"/>
      <c r="G161" s="42"/>
      <c r="H161" s="42"/>
      <c r="I161" s="42"/>
      <c r="J161" s="42"/>
      <c r="K161" s="43"/>
      <c r="L161" s="43"/>
      <c r="M161" s="43"/>
      <c r="N161" s="42"/>
      <c r="O161" s="42"/>
      <c r="P161" s="42"/>
      <c r="Q161" s="42"/>
      <c r="R161" s="42"/>
      <c r="S161" s="43"/>
      <c r="T161" s="43"/>
      <c r="U161" s="43"/>
      <c r="V161" s="47"/>
      <c r="W161" s="47"/>
      <c r="X161" s="42"/>
      <c r="Y161" s="42"/>
      <c r="Z161" s="42"/>
      <c r="AA161" s="42"/>
      <c r="AB161" s="42"/>
      <c r="AC161" s="43"/>
      <c r="AD161" s="43"/>
      <c r="AE161" s="43"/>
      <c r="AF161" s="43"/>
      <c r="AG161" s="42"/>
      <c r="AH161" s="42"/>
      <c r="AI161" s="42"/>
      <c r="AJ161" s="42"/>
      <c r="AK161" s="42"/>
      <c r="AL161" s="42"/>
      <c r="AM161" s="42"/>
      <c r="AN161" s="43"/>
      <c r="AO161" s="43"/>
      <c r="AP161" s="42"/>
      <c r="AQ161" s="42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</row>
    <row r="162" spans="1:58" ht="16.5" customHeight="1">
      <c r="A162" s="37">
        <v>70</v>
      </c>
      <c r="B162" s="38" t="s">
        <v>606</v>
      </c>
      <c r="C162" s="16" t="s">
        <v>349</v>
      </c>
      <c r="D162" s="16" t="s">
        <v>607</v>
      </c>
      <c r="E162" s="39" t="s">
        <v>608</v>
      </c>
      <c r="F162" s="39">
        <v>22524</v>
      </c>
      <c r="G162" s="39">
        <v>1118</v>
      </c>
      <c r="H162" s="39">
        <v>101</v>
      </c>
      <c r="I162" s="39">
        <v>123</v>
      </c>
      <c r="J162" s="39">
        <v>147</v>
      </c>
      <c r="K162" s="40">
        <v>7.1822394621871778E-4</v>
      </c>
      <c r="L162" s="40" t="s">
        <v>138</v>
      </c>
      <c r="M162" s="40">
        <v>3.3569162703700933E-4</v>
      </c>
      <c r="N162" s="39" t="s">
        <v>609</v>
      </c>
      <c r="O162" s="39">
        <v>2518</v>
      </c>
      <c r="P162" s="39">
        <v>856</v>
      </c>
      <c r="Q162" s="39">
        <v>31</v>
      </c>
      <c r="R162" s="39">
        <v>89</v>
      </c>
      <c r="S162" s="40">
        <v>4.6096830354657474E-3</v>
      </c>
      <c r="T162" s="40">
        <v>1.3027365100229287E-3</v>
      </c>
      <c r="U162" s="40" t="s">
        <v>138</v>
      </c>
      <c r="V162" s="47"/>
      <c r="W162" s="47"/>
      <c r="X162" s="39" t="s">
        <v>609</v>
      </c>
      <c r="Y162" s="39">
        <v>5512</v>
      </c>
      <c r="Z162" s="39">
        <v>176</v>
      </c>
      <c r="AA162" s="39">
        <v>188</v>
      </c>
      <c r="AB162" s="39">
        <v>22</v>
      </c>
      <c r="AC162" s="40">
        <v>1.1510126236710583E-4</v>
      </c>
      <c r="AD162" s="40">
        <v>0.35</v>
      </c>
      <c r="AE162" s="40" t="s">
        <v>138</v>
      </c>
      <c r="AF162" s="40">
        <v>6.2555033895166215E-5</v>
      </c>
      <c r="AG162" s="39">
        <v>69</v>
      </c>
      <c r="AH162" s="39" t="s">
        <v>610</v>
      </c>
      <c r="AI162" s="39">
        <v>777</v>
      </c>
      <c r="AJ162" s="39">
        <v>59</v>
      </c>
      <c r="AK162" s="39">
        <v>0</v>
      </c>
      <c r="AL162" s="39">
        <v>0</v>
      </c>
      <c r="AM162" s="39">
        <v>20</v>
      </c>
      <c r="AN162" s="40">
        <v>3.1932837818942766E-3</v>
      </c>
      <c r="AO162" s="40">
        <f t="shared" ref="AO162:AO166" si="21">SUM(AJ162+AK162+AL162)/AI162</f>
        <v>7.5933075933075939E-2</v>
      </c>
      <c r="AP162" s="39">
        <v>44</v>
      </c>
      <c r="AQ162" s="39">
        <v>9</v>
      </c>
      <c r="AR162" s="39" t="s">
        <v>607</v>
      </c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</row>
    <row r="163" spans="1:58" ht="16.5" customHeight="1">
      <c r="A163" s="37">
        <v>71</v>
      </c>
      <c r="B163" s="38" t="s">
        <v>611</v>
      </c>
      <c r="C163" s="16" t="s">
        <v>349</v>
      </c>
      <c r="D163" s="16" t="s">
        <v>611</v>
      </c>
      <c r="E163" s="39" t="s">
        <v>612</v>
      </c>
      <c r="F163" s="39">
        <v>16480</v>
      </c>
      <c r="G163" s="39">
        <v>305</v>
      </c>
      <c r="H163" s="39">
        <v>15</v>
      </c>
      <c r="I163" s="39">
        <v>21</v>
      </c>
      <c r="J163" s="39">
        <v>86</v>
      </c>
      <c r="K163" s="40">
        <v>2.5299356334432835E-4</v>
      </c>
      <c r="L163" s="40">
        <v>0.01</v>
      </c>
      <c r="M163" s="40">
        <v>2.3649398312621997E-4</v>
      </c>
      <c r="N163" s="39" t="s">
        <v>613</v>
      </c>
      <c r="O163" s="39">
        <v>1303</v>
      </c>
      <c r="P163" s="39">
        <v>768</v>
      </c>
      <c r="Q163" s="39">
        <v>66</v>
      </c>
      <c r="R163" s="39">
        <v>67</v>
      </c>
      <c r="S163" s="40">
        <v>9.6545343411977066E-3</v>
      </c>
      <c r="T163" s="40">
        <v>7.0310195745678953E-3</v>
      </c>
      <c r="U163" s="40">
        <v>0.05</v>
      </c>
      <c r="V163" s="39"/>
      <c r="W163" s="39"/>
      <c r="X163" s="39" t="s">
        <v>614</v>
      </c>
      <c r="Y163" s="39">
        <v>1508</v>
      </c>
      <c r="Z163" s="39">
        <v>72</v>
      </c>
      <c r="AA163" s="39">
        <v>51</v>
      </c>
      <c r="AB163" s="39">
        <v>3</v>
      </c>
      <c r="AC163" s="40">
        <v>4.9554225257997144E-4</v>
      </c>
      <c r="AD163" s="40">
        <v>0</v>
      </c>
      <c r="AE163" s="40" t="s">
        <v>138</v>
      </c>
      <c r="AF163" s="40">
        <v>2.2083948212803069E-4</v>
      </c>
      <c r="AG163" s="39">
        <v>67</v>
      </c>
      <c r="AH163" s="39" t="s">
        <v>611</v>
      </c>
      <c r="AI163" s="39">
        <v>167</v>
      </c>
      <c r="AJ163" s="39">
        <v>0</v>
      </c>
      <c r="AK163" s="39">
        <v>0</v>
      </c>
      <c r="AL163" s="39">
        <v>0</v>
      </c>
      <c r="AM163" s="39">
        <v>0</v>
      </c>
      <c r="AN163" s="40">
        <v>0</v>
      </c>
      <c r="AO163" s="40">
        <f t="shared" si="21"/>
        <v>0</v>
      </c>
      <c r="AP163" s="39">
        <v>39</v>
      </c>
      <c r="AQ163" s="39">
        <v>19</v>
      </c>
      <c r="AR163" s="39" t="s">
        <v>611</v>
      </c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</row>
    <row r="164" spans="1:58" ht="16.5" customHeight="1">
      <c r="A164" s="37">
        <v>72</v>
      </c>
      <c r="B164" s="38" t="s">
        <v>615</v>
      </c>
      <c r="C164" s="16" t="s">
        <v>349</v>
      </c>
      <c r="D164" s="16" t="s">
        <v>615</v>
      </c>
      <c r="E164" s="39" t="s">
        <v>616</v>
      </c>
      <c r="F164" s="39">
        <v>10095</v>
      </c>
      <c r="G164" s="39">
        <v>2281</v>
      </c>
      <c r="H164" s="39">
        <v>129</v>
      </c>
      <c r="I164" s="39">
        <v>190</v>
      </c>
      <c r="J164" s="39">
        <v>129</v>
      </c>
      <c r="K164" s="40">
        <v>1.1931700748355769E-3</v>
      </c>
      <c r="L164" s="40" t="s">
        <v>138</v>
      </c>
      <c r="M164" s="40">
        <v>5.3173883769846357E-4</v>
      </c>
      <c r="N164" s="42"/>
      <c r="O164" s="42"/>
      <c r="P164" s="42"/>
      <c r="Q164" s="42"/>
      <c r="R164" s="42"/>
      <c r="S164" s="43"/>
      <c r="T164" s="43"/>
      <c r="U164" s="43"/>
      <c r="V164" s="44"/>
      <c r="W164" s="39"/>
      <c r="X164" s="42"/>
      <c r="Y164" s="42"/>
      <c r="Z164" s="42"/>
      <c r="AA164" s="42"/>
      <c r="AB164" s="42"/>
      <c r="AC164" s="43"/>
      <c r="AD164" s="43"/>
      <c r="AE164" s="43"/>
      <c r="AF164" s="43"/>
      <c r="AG164" s="42"/>
      <c r="AH164" s="39" t="s">
        <v>615</v>
      </c>
      <c r="AI164" s="39">
        <v>136</v>
      </c>
      <c r="AJ164" s="39">
        <v>9</v>
      </c>
      <c r="AK164" s="39">
        <v>0</v>
      </c>
      <c r="AL164" s="39">
        <v>0</v>
      </c>
      <c r="AM164" s="39">
        <v>15</v>
      </c>
      <c r="AN164" s="40">
        <v>0</v>
      </c>
      <c r="AO164" s="40">
        <f t="shared" si="21"/>
        <v>6.6176470588235295E-2</v>
      </c>
      <c r="AP164" s="42"/>
      <c r="AQ164" s="42"/>
      <c r="AR164" s="39" t="s">
        <v>615</v>
      </c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</row>
    <row r="165" spans="1:58" ht="16.5" customHeight="1">
      <c r="A165" s="37">
        <v>73</v>
      </c>
      <c r="B165" s="38" t="s">
        <v>617</v>
      </c>
      <c r="C165" s="16" t="s">
        <v>349</v>
      </c>
      <c r="D165" s="16" t="s">
        <v>618</v>
      </c>
      <c r="E165" s="39" t="s">
        <v>619</v>
      </c>
      <c r="F165" s="39">
        <v>7705</v>
      </c>
      <c r="G165" s="39">
        <v>787</v>
      </c>
      <c r="H165" s="39">
        <v>74</v>
      </c>
      <c r="I165" s="39">
        <v>353</v>
      </c>
      <c r="J165" s="39">
        <v>84</v>
      </c>
      <c r="K165" s="40">
        <v>2.2387831587928962E-3</v>
      </c>
      <c r="L165" s="40">
        <v>0.04</v>
      </c>
      <c r="M165" s="40">
        <v>2.044106362376123E-3</v>
      </c>
      <c r="N165" s="39" t="s">
        <v>620</v>
      </c>
      <c r="O165" s="39">
        <v>546</v>
      </c>
      <c r="P165" s="39">
        <v>674</v>
      </c>
      <c r="Q165" s="39">
        <v>25</v>
      </c>
      <c r="R165" s="39">
        <v>66</v>
      </c>
      <c r="S165" s="40">
        <v>1.8368667234339484E-2</v>
      </c>
      <c r="T165" s="40">
        <v>4.1928479556644473E-3</v>
      </c>
      <c r="U165" s="40" t="s">
        <v>138</v>
      </c>
      <c r="V165" s="39"/>
      <c r="W165" s="39"/>
      <c r="X165" s="39" t="s">
        <v>619</v>
      </c>
      <c r="Y165" s="39">
        <v>664</v>
      </c>
      <c r="Z165" s="39">
        <v>80</v>
      </c>
      <c r="AA165" s="39">
        <v>71</v>
      </c>
      <c r="AB165" s="39">
        <v>14</v>
      </c>
      <c r="AC165" s="40">
        <v>1.603681273129652E-3</v>
      </c>
      <c r="AD165" s="40">
        <v>0.4</v>
      </c>
      <c r="AE165" s="40">
        <v>0.09</v>
      </c>
      <c r="AF165" s="40">
        <v>1.3945054548953496E-3</v>
      </c>
      <c r="AG165" s="39">
        <v>55</v>
      </c>
      <c r="AH165" s="39" t="s">
        <v>617</v>
      </c>
      <c r="AI165" s="39">
        <v>214</v>
      </c>
      <c r="AJ165" s="39">
        <v>0</v>
      </c>
      <c r="AK165" s="39">
        <v>0</v>
      </c>
      <c r="AL165" s="39">
        <v>0</v>
      </c>
      <c r="AM165" s="39">
        <v>0</v>
      </c>
      <c r="AN165" s="40">
        <v>0</v>
      </c>
      <c r="AO165" s="40">
        <f t="shared" si="21"/>
        <v>0</v>
      </c>
      <c r="AP165" s="39">
        <v>50</v>
      </c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</row>
    <row r="166" spans="1:58" ht="16.5" customHeight="1">
      <c r="A166" s="37">
        <v>74</v>
      </c>
      <c r="B166" s="38" t="s">
        <v>621</v>
      </c>
      <c r="C166" s="16" t="s">
        <v>349</v>
      </c>
      <c r="D166" s="16" t="s">
        <v>622</v>
      </c>
      <c r="E166" s="39" t="s">
        <v>622</v>
      </c>
      <c r="F166" s="39">
        <v>14181</v>
      </c>
      <c r="G166" s="39">
        <v>765</v>
      </c>
      <c r="H166" s="39">
        <v>244</v>
      </c>
      <c r="I166" s="39">
        <v>134</v>
      </c>
      <c r="J166" s="39">
        <v>69</v>
      </c>
      <c r="K166" s="40">
        <v>1.4348570890018993E-3</v>
      </c>
      <c r="L166" s="40" t="s">
        <v>138</v>
      </c>
      <c r="M166" s="40">
        <v>1.0761428167514243E-3</v>
      </c>
      <c r="N166" s="39" t="s">
        <v>623</v>
      </c>
      <c r="O166" s="39">
        <v>3315</v>
      </c>
      <c r="P166" s="39">
        <v>1752</v>
      </c>
      <c r="Q166" s="39">
        <v>72</v>
      </c>
      <c r="R166" s="39">
        <v>55</v>
      </c>
      <c r="S166" s="40">
        <v>9.1511396803411367E-3</v>
      </c>
      <c r="T166" s="40">
        <v>1.4920336435338812E-3</v>
      </c>
      <c r="U166" s="40" t="s">
        <v>138</v>
      </c>
      <c r="V166" s="39"/>
      <c r="W166" s="39"/>
      <c r="X166" s="39" t="s">
        <v>624</v>
      </c>
      <c r="Y166" s="39">
        <v>1564</v>
      </c>
      <c r="Z166" s="39">
        <v>102</v>
      </c>
      <c r="AA166" s="39">
        <v>59</v>
      </c>
      <c r="AB166" s="39">
        <v>24</v>
      </c>
      <c r="AC166" s="40">
        <v>1.9390867960971157E-4</v>
      </c>
      <c r="AD166" s="40">
        <v>0.52083333333333337</v>
      </c>
      <c r="AE166" s="40" t="s">
        <v>138</v>
      </c>
      <c r="AF166" s="40">
        <v>5.6907982059371875E-5</v>
      </c>
      <c r="AG166" s="39">
        <v>3</v>
      </c>
      <c r="AH166" s="39" t="s">
        <v>622</v>
      </c>
      <c r="AI166" s="39">
        <v>210</v>
      </c>
      <c r="AJ166" s="39">
        <v>0</v>
      </c>
      <c r="AK166" s="39">
        <v>0</v>
      </c>
      <c r="AL166" s="39">
        <v>0</v>
      </c>
      <c r="AM166" s="39">
        <v>0</v>
      </c>
      <c r="AN166" s="40">
        <v>0</v>
      </c>
      <c r="AO166" s="40">
        <f t="shared" si="21"/>
        <v>0</v>
      </c>
      <c r="AP166" s="39">
        <v>3</v>
      </c>
      <c r="AQ166" s="39"/>
      <c r="AR166" s="39"/>
      <c r="AS166" s="39"/>
      <c r="AT166" s="45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</row>
    <row r="167" spans="1:58" ht="16.5" customHeight="1">
      <c r="A167" s="37">
        <v>75</v>
      </c>
      <c r="B167" s="38" t="s">
        <v>625</v>
      </c>
      <c r="C167" s="16" t="s">
        <v>349</v>
      </c>
      <c r="D167" s="16" t="s">
        <v>625</v>
      </c>
      <c r="E167" s="39" t="s">
        <v>626</v>
      </c>
      <c r="F167" s="39">
        <v>15057</v>
      </c>
      <c r="G167" s="39">
        <v>2645</v>
      </c>
      <c r="H167" s="39">
        <v>159</v>
      </c>
      <c r="I167" s="39">
        <v>300</v>
      </c>
      <c r="J167" s="39">
        <v>69</v>
      </c>
      <c r="K167" s="40">
        <v>3.903164061971452E-3</v>
      </c>
      <c r="L167" s="40" t="s">
        <v>138</v>
      </c>
      <c r="M167" s="40">
        <v>2.9273730464785897E-3</v>
      </c>
      <c r="N167" s="39" t="s">
        <v>626</v>
      </c>
      <c r="O167" s="39">
        <v>1417</v>
      </c>
      <c r="P167" s="39">
        <v>2091</v>
      </c>
      <c r="Q167" s="39">
        <v>109</v>
      </c>
      <c r="R167" s="39">
        <v>40</v>
      </c>
      <c r="S167" s="40">
        <v>3.729438048055015E-2</v>
      </c>
      <c r="T167" s="40">
        <v>4.459110709630996E-3</v>
      </c>
      <c r="U167" s="40" t="s">
        <v>138</v>
      </c>
      <c r="V167" s="45"/>
      <c r="W167" s="45"/>
      <c r="X167" s="39" t="s">
        <v>627</v>
      </c>
      <c r="Y167" s="39">
        <v>710</v>
      </c>
      <c r="Z167" s="39">
        <v>158</v>
      </c>
      <c r="AA167" s="39">
        <v>528</v>
      </c>
      <c r="AB167" s="39">
        <v>40</v>
      </c>
      <c r="AC167" s="40">
        <v>6.4994466479282144E-3</v>
      </c>
      <c r="AD167" s="40">
        <v>0.35955056179775274</v>
      </c>
      <c r="AE167" s="40" t="s">
        <v>138</v>
      </c>
      <c r="AF167" s="40">
        <v>2.5432617317979974E-3</v>
      </c>
      <c r="AG167" s="45">
        <v>89</v>
      </c>
      <c r="AH167" s="39" t="s">
        <v>625</v>
      </c>
      <c r="AI167" s="39">
        <v>0</v>
      </c>
      <c r="AJ167" s="39">
        <v>0</v>
      </c>
      <c r="AK167" s="39">
        <v>0</v>
      </c>
      <c r="AL167" s="39">
        <v>0</v>
      </c>
      <c r="AM167" s="39">
        <v>5</v>
      </c>
      <c r="AN167" s="40">
        <v>0</v>
      </c>
      <c r="AO167" s="40"/>
      <c r="AP167" s="45">
        <v>70</v>
      </c>
      <c r="AQ167" s="45">
        <v>4</v>
      </c>
      <c r="AR167" s="45"/>
      <c r="AS167" s="45"/>
      <c r="AT167" s="45"/>
      <c r="AU167" s="45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</row>
    <row r="168" spans="1:58" ht="16.5" customHeight="1">
      <c r="A168" s="37">
        <v>76</v>
      </c>
      <c r="B168" s="38" t="s">
        <v>628</v>
      </c>
      <c r="C168" s="16" t="s">
        <v>349</v>
      </c>
      <c r="D168" s="16" t="s">
        <v>629</v>
      </c>
      <c r="E168" s="39" t="s">
        <v>630</v>
      </c>
      <c r="F168" s="39">
        <v>18222</v>
      </c>
      <c r="G168" s="39">
        <v>1214</v>
      </c>
      <c r="H168" s="39">
        <v>188</v>
      </c>
      <c r="I168" s="39">
        <v>158</v>
      </c>
      <c r="J168" s="39">
        <v>76</v>
      </c>
      <c r="K168" s="40">
        <v>1.3672638357145304E-3</v>
      </c>
      <c r="L168" s="40" t="s">
        <v>138</v>
      </c>
      <c r="M168" s="40">
        <v>1.1294788208076557E-3</v>
      </c>
      <c r="N168" s="39" t="s">
        <v>631</v>
      </c>
      <c r="O168" s="39">
        <v>2877</v>
      </c>
      <c r="P168" s="39">
        <v>243</v>
      </c>
      <c r="Q168" s="39">
        <v>12</v>
      </c>
      <c r="R168" s="39">
        <v>6</v>
      </c>
      <c r="S168" s="40">
        <v>1.2606476806191121E-2</v>
      </c>
      <c r="T168" s="40">
        <v>4.1108076541927568E-4</v>
      </c>
      <c r="U168" s="40" t="s">
        <v>138</v>
      </c>
      <c r="V168" s="47"/>
      <c r="W168" s="47"/>
      <c r="X168" s="39" t="s">
        <v>632</v>
      </c>
      <c r="Y168" s="39">
        <v>5081</v>
      </c>
      <c r="Z168" s="39">
        <v>82</v>
      </c>
      <c r="AA168" s="39">
        <v>71</v>
      </c>
      <c r="AB168" s="39">
        <v>7</v>
      </c>
      <c r="AC168" s="40">
        <v>2.0010249047852887E-4</v>
      </c>
      <c r="AD168" s="40">
        <v>0.69230769230769229</v>
      </c>
      <c r="AE168" s="40" t="s">
        <v>138</v>
      </c>
      <c r="AF168" s="40">
        <v>7.830097453507653E-5</v>
      </c>
      <c r="AG168" s="39">
        <v>109</v>
      </c>
      <c r="AH168" s="39" t="s">
        <v>629</v>
      </c>
      <c r="AI168" s="39">
        <v>0</v>
      </c>
      <c r="AJ168" s="39">
        <v>37</v>
      </c>
      <c r="AK168" s="39">
        <v>4</v>
      </c>
      <c r="AL168" s="39">
        <v>1</v>
      </c>
      <c r="AM168" s="39">
        <v>15</v>
      </c>
      <c r="AN168" s="40">
        <v>0</v>
      </c>
      <c r="AO168" s="40"/>
      <c r="AP168" s="39">
        <v>96</v>
      </c>
      <c r="AQ168" s="39">
        <v>14</v>
      </c>
      <c r="AR168" s="39"/>
      <c r="AS168" s="39"/>
      <c r="AT168" s="45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</row>
    <row r="169" spans="1:58" ht="16.5" customHeight="1">
      <c r="A169" s="37">
        <v>77</v>
      </c>
      <c r="B169" s="38" t="s">
        <v>633</v>
      </c>
      <c r="C169" s="16" t="s">
        <v>349</v>
      </c>
      <c r="D169" s="16" t="s">
        <v>634</v>
      </c>
      <c r="E169" s="39" t="s">
        <v>635</v>
      </c>
      <c r="F169" s="39">
        <v>9110</v>
      </c>
      <c r="G169" s="39">
        <v>29</v>
      </c>
      <c r="H169" s="39">
        <v>0</v>
      </c>
      <c r="I169" s="39">
        <v>18</v>
      </c>
      <c r="J169" s="39">
        <v>6</v>
      </c>
      <c r="K169" s="40">
        <v>8.8315713182696111E-4</v>
      </c>
      <c r="L169" s="40">
        <v>0.02</v>
      </c>
      <c r="M169" s="40">
        <v>5.759720424958442E-5</v>
      </c>
      <c r="N169" s="39" t="s">
        <v>636</v>
      </c>
      <c r="O169" s="39">
        <v>1199</v>
      </c>
      <c r="P169" s="39">
        <v>0</v>
      </c>
      <c r="Q169" s="39">
        <v>0</v>
      </c>
      <c r="R169" s="39">
        <v>0</v>
      </c>
      <c r="S169" s="40">
        <v>0</v>
      </c>
      <c r="T169" s="40">
        <v>0</v>
      </c>
      <c r="U169" s="40" t="s">
        <v>138</v>
      </c>
      <c r="V169" s="47"/>
      <c r="W169" s="47"/>
      <c r="X169" s="42"/>
      <c r="Y169" s="42"/>
      <c r="Z169" s="42"/>
      <c r="AA169" s="42"/>
      <c r="AB169" s="42"/>
      <c r="AC169" s="43"/>
      <c r="AD169" s="43"/>
      <c r="AE169" s="43"/>
      <c r="AF169" s="43"/>
      <c r="AG169" s="42"/>
      <c r="AH169" s="39" t="s">
        <v>635</v>
      </c>
      <c r="AI169" s="39">
        <v>118</v>
      </c>
      <c r="AJ169" s="39">
        <v>0</v>
      </c>
      <c r="AK169" s="39">
        <v>0</v>
      </c>
      <c r="AL169" s="39">
        <v>0</v>
      </c>
      <c r="AM169" s="39">
        <v>1</v>
      </c>
      <c r="AN169" s="40">
        <v>0</v>
      </c>
      <c r="AO169" s="40">
        <f>SUM(AJ169+AK169+AL169)/AI169</f>
        <v>0</v>
      </c>
      <c r="AP169" s="42"/>
      <c r="AQ169" s="42"/>
      <c r="AR169" s="39"/>
      <c r="AS169" s="39"/>
      <c r="AT169" s="53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</row>
    <row r="170" spans="1:58" ht="16.5" customHeight="1">
      <c r="A170" s="37">
        <v>78</v>
      </c>
      <c r="B170" s="38" t="s">
        <v>637</v>
      </c>
      <c r="C170" s="16" t="s">
        <v>349</v>
      </c>
      <c r="D170" s="16" t="s">
        <v>637</v>
      </c>
      <c r="E170" s="39" t="s">
        <v>638</v>
      </c>
      <c r="F170" s="39">
        <v>644</v>
      </c>
      <c r="G170" s="39">
        <v>150</v>
      </c>
      <c r="H170" s="39">
        <v>10</v>
      </c>
      <c r="I170" s="39">
        <v>14</v>
      </c>
      <c r="J170" s="39">
        <v>39</v>
      </c>
      <c r="K170" s="40">
        <v>1.2630335293819753E-2</v>
      </c>
      <c r="L170" s="40" t="s">
        <v>138</v>
      </c>
      <c r="M170" s="40">
        <v>2.0592937979053943E-3</v>
      </c>
      <c r="N170" s="42"/>
      <c r="O170" s="42"/>
      <c r="P170" s="42"/>
      <c r="Q170" s="42"/>
      <c r="R170" s="42"/>
      <c r="S170" s="43"/>
      <c r="T170" s="43"/>
      <c r="U170" s="43"/>
      <c r="V170" s="45"/>
      <c r="W170" s="45"/>
      <c r="X170" s="39" t="s">
        <v>639</v>
      </c>
      <c r="Y170" s="39">
        <v>113</v>
      </c>
      <c r="Z170" s="39">
        <v>5</v>
      </c>
      <c r="AA170" s="39">
        <v>0</v>
      </c>
      <c r="AB170" s="39">
        <v>0</v>
      </c>
      <c r="AC170" s="40">
        <v>0</v>
      </c>
      <c r="AD170" s="40">
        <v>1</v>
      </c>
      <c r="AE170" s="40" t="s">
        <v>138</v>
      </c>
      <c r="AF170" s="40">
        <v>0</v>
      </c>
      <c r="AG170" s="45">
        <v>2</v>
      </c>
      <c r="AH170" s="39" t="s">
        <v>637</v>
      </c>
      <c r="AI170" s="39">
        <v>0</v>
      </c>
      <c r="AJ170" s="39">
        <v>2</v>
      </c>
      <c r="AK170" s="39">
        <v>0</v>
      </c>
      <c r="AL170" s="39">
        <v>0</v>
      </c>
      <c r="AM170" s="39">
        <v>2</v>
      </c>
      <c r="AN170" s="40">
        <v>0</v>
      </c>
      <c r="AO170" s="40"/>
      <c r="AP170" s="45">
        <v>2</v>
      </c>
      <c r="AQ170" s="45"/>
      <c r="AR170" s="45"/>
      <c r="AS170" s="45"/>
      <c r="AT170" s="45"/>
      <c r="AU170" s="45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</row>
    <row r="171" spans="1:58" ht="16.5" customHeight="1">
      <c r="A171" s="37">
        <v>79</v>
      </c>
      <c r="B171" s="38" t="s">
        <v>640</v>
      </c>
      <c r="C171" s="16" t="s">
        <v>349</v>
      </c>
      <c r="D171" s="16" t="s">
        <v>641</v>
      </c>
      <c r="E171" s="39" t="s">
        <v>642</v>
      </c>
      <c r="F171" s="39">
        <v>17486</v>
      </c>
      <c r="G171" s="39">
        <v>614</v>
      </c>
      <c r="H171" s="39">
        <v>43</v>
      </c>
      <c r="I171" s="39">
        <v>90</v>
      </c>
      <c r="J171" s="39">
        <v>44</v>
      </c>
      <c r="K171" s="40">
        <v>1.0605443500490343E-3</v>
      </c>
      <c r="L171" s="40" t="s">
        <v>138</v>
      </c>
      <c r="M171" s="40">
        <v>5.0721686306692934E-4</v>
      </c>
      <c r="N171" s="42"/>
      <c r="O171" s="42"/>
      <c r="P171" s="42"/>
      <c r="Q171" s="42"/>
      <c r="R171" s="42"/>
      <c r="S171" s="43"/>
      <c r="T171" s="43"/>
      <c r="U171" s="43"/>
      <c r="V171" s="42"/>
      <c r="W171" s="42"/>
      <c r="X171" s="39" t="s">
        <v>643</v>
      </c>
      <c r="Y171" s="39">
        <v>1896</v>
      </c>
      <c r="Z171" s="39">
        <v>72</v>
      </c>
      <c r="AA171" s="39">
        <v>35</v>
      </c>
      <c r="AB171" s="39">
        <v>3</v>
      </c>
      <c r="AC171" s="40">
        <v>3.4060274551214119E-4</v>
      </c>
      <c r="AD171" s="40">
        <v>0.71875</v>
      </c>
      <c r="AE171" s="40" t="s">
        <v>138</v>
      </c>
      <c r="AF171" s="40">
        <v>9.9959501400302309E-5</v>
      </c>
      <c r="AG171" s="45">
        <v>29</v>
      </c>
      <c r="AH171" s="39" t="s">
        <v>644</v>
      </c>
      <c r="AI171" s="39">
        <v>353</v>
      </c>
      <c r="AJ171" s="39">
        <v>0</v>
      </c>
      <c r="AK171" s="39">
        <v>0</v>
      </c>
      <c r="AL171" s="39">
        <v>0</v>
      </c>
      <c r="AM171" s="39">
        <v>1</v>
      </c>
      <c r="AN171" s="40">
        <v>0</v>
      </c>
      <c r="AO171" s="40">
        <f t="shared" ref="AO171:AO174" si="22">SUM(AJ171+AK171+AL171)/AI171</f>
        <v>0</v>
      </c>
      <c r="AP171" s="45">
        <v>14</v>
      </c>
      <c r="AQ171" s="45">
        <v>2</v>
      </c>
      <c r="AR171" s="45"/>
      <c r="AS171" s="45"/>
      <c r="AT171" s="45"/>
      <c r="AU171" s="45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</row>
    <row r="172" spans="1:58" ht="16.5" customHeight="1">
      <c r="A172" s="37">
        <v>80</v>
      </c>
      <c r="B172" s="38" t="s">
        <v>645</v>
      </c>
      <c r="C172" s="16" t="s">
        <v>349</v>
      </c>
      <c r="D172" s="16" t="s">
        <v>646</v>
      </c>
      <c r="E172" s="39" t="s">
        <v>647</v>
      </c>
      <c r="F172" s="39">
        <v>615</v>
      </c>
      <c r="G172" s="39">
        <v>519</v>
      </c>
      <c r="H172" s="39">
        <v>21</v>
      </c>
      <c r="I172" s="39">
        <v>36</v>
      </c>
      <c r="J172" s="39">
        <v>55</v>
      </c>
      <c r="K172" s="40">
        <v>1.8120797229779349E-2</v>
      </c>
      <c r="L172" s="40" t="s">
        <v>138</v>
      </c>
      <c r="M172" s="40">
        <v>5.908955618406311E-3</v>
      </c>
      <c r="N172" s="42"/>
      <c r="O172" s="42"/>
      <c r="P172" s="42"/>
      <c r="Q172" s="42"/>
      <c r="R172" s="42"/>
      <c r="S172" s="43"/>
      <c r="T172" s="43"/>
      <c r="U172" s="43"/>
      <c r="V172" s="47"/>
      <c r="W172" s="47"/>
      <c r="X172" s="42"/>
      <c r="Y172" s="42"/>
      <c r="Z172" s="42"/>
      <c r="AA172" s="42"/>
      <c r="AB172" s="42"/>
      <c r="AC172" s="43"/>
      <c r="AD172" s="43"/>
      <c r="AE172" s="43"/>
      <c r="AF172" s="43"/>
      <c r="AG172" s="42"/>
      <c r="AH172" s="39" t="s">
        <v>646</v>
      </c>
      <c r="AI172" s="39">
        <v>160</v>
      </c>
      <c r="AJ172" s="39">
        <v>36</v>
      </c>
      <c r="AK172" s="39">
        <v>0</v>
      </c>
      <c r="AL172" s="39">
        <v>0</v>
      </c>
      <c r="AM172" s="39">
        <v>3</v>
      </c>
      <c r="AN172" s="40">
        <v>0</v>
      </c>
      <c r="AO172" s="40">
        <f t="shared" si="22"/>
        <v>0.22500000000000001</v>
      </c>
      <c r="AP172" s="42"/>
      <c r="AQ172" s="42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</row>
    <row r="173" spans="1:58" ht="16.5" customHeight="1">
      <c r="A173" s="37">
        <v>81</v>
      </c>
      <c r="B173" s="38" t="s">
        <v>648</v>
      </c>
      <c r="C173" s="16" t="s">
        <v>349</v>
      </c>
      <c r="D173" s="16" t="s">
        <v>648</v>
      </c>
      <c r="E173" s="39" t="s">
        <v>649</v>
      </c>
      <c r="F173" s="39">
        <v>925</v>
      </c>
      <c r="G173" s="39">
        <v>70</v>
      </c>
      <c r="H173" s="39">
        <v>1</v>
      </c>
      <c r="I173" s="39">
        <v>3</v>
      </c>
      <c r="J173" s="39">
        <v>26</v>
      </c>
      <c r="K173" s="40">
        <v>2.0131634517233225E-3</v>
      </c>
      <c r="L173" s="40" t="s">
        <v>138</v>
      </c>
      <c r="M173" s="40">
        <v>2.407043257495277E-4</v>
      </c>
      <c r="N173" s="39" t="s">
        <v>650</v>
      </c>
      <c r="O173" s="39">
        <v>425</v>
      </c>
      <c r="P173" s="39">
        <v>216</v>
      </c>
      <c r="Q173" s="39">
        <v>4</v>
      </c>
      <c r="R173" s="39">
        <v>22</v>
      </c>
      <c r="S173" s="40">
        <v>2.3198747458040736E-2</v>
      </c>
      <c r="T173" s="40">
        <v>1.7651220891987517E-3</v>
      </c>
      <c r="U173" s="40" t="s">
        <v>138</v>
      </c>
      <c r="V173" s="47"/>
      <c r="W173" s="47"/>
      <c r="X173" s="39" t="s">
        <v>651</v>
      </c>
      <c r="Y173" s="39">
        <v>129</v>
      </c>
      <c r="Z173" s="39">
        <v>20</v>
      </c>
      <c r="AA173" s="39">
        <v>9</v>
      </c>
      <c r="AB173" s="39">
        <v>0</v>
      </c>
      <c r="AC173" s="40">
        <v>5.0323891948596908E-3</v>
      </c>
      <c r="AD173" s="40">
        <v>0</v>
      </c>
      <c r="AE173" s="40" t="s">
        <v>138</v>
      </c>
      <c r="AF173" s="40">
        <v>4.3759906042258181E-4</v>
      </c>
      <c r="AG173" s="39">
        <v>1</v>
      </c>
      <c r="AH173" s="39" t="s">
        <v>648</v>
      </c>
      <c r="AI173" s="39">
        <v>14</v>
      </c>
      <c r="AJ173" s="39">
        <v>0</v>
      </c>
      <c r="AK173" s="39">
        <v>0</v>
      </c>
      <c r="AL173" s="39">
        <v>0</v>
      </c>
      <c r="AM173" s="39">
        <v>0</v>
      </c>
      <c r="AN173" s="40">
        <v>0</v>
      </c>
      <c r="AO173" s="40">
        <f t="shared" si="22"/>
        <v>0</v>
      </c>
      <c r="AP173" s="39">
        <v>1</v>
      </c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</row>
    <row r="174" spans="1:58" ht="16.5" customHeight="1">
      <c r="A174" s="37">
        <v>82</v>
      </c>
      <c r="B174" s="38" t="s">
        <v>652</v>
      </c>
      <c r="C174" s="16" t="s">
        <v>349</v>
      </c>
      <c r="D174" s="16" t="s">
        <v>652</v>
      </c>
      <c r="E174" s="39" t="s">
        <v>653</v>
      </c>
      <c r="F174" s="39">
        <v>23280</v>
      </c>
      <c r="G174" s="39">
        <v>451</v>
      </c>
      <c r="H174" s="39">
        <v>43</v>
      </c>
      <c r="I174" s="39">
        <v>176</v>
      </c>
      <c r="J174" s="39">
        <v>65</v>
      </c>
      <c r="K174" s="40">
        <v>4.8143781413944009E-4</v>
      </c>
      <c r="L174" s="40">
        <v>0.02</v>
      </c>
      <c r="M174" s="40">
        <v>3.4014628172895223E-4</v>
      </c>
      <c r="N174" s="39" t="s">
        <v>654</v>
      </c>
      <c r="O174" s="39">
        <v>913</v>
      </c>
      <c r="P174" s="39">
        <v>397</v>
      </c>
      <c r="Q174" s="39">
        <v>25</v>
      </c>
      <c r="R174" s="39">
        <v>60</v>
      </c>
      <c r="S174" s="40">
        <v>7.5593573141986906E-3</v>
      </c>
      <c r="T174" s="40">
        <v>2.0541731832061662E-3</v>
      </c>
      <c r="U174" s="40" t="s">
        <v>138</v>
      </c>
      <c r="V174" s="47"/>
      <c r="W174" s="47"/>
      <c r="X174" s="39" t="s">
        <v>655</v>
      </c>
      <c r="Y174" s="39">
        <v>1057</v>
      </c>
      <c r="Z174" s="39">
        <v>66</v>
      </c>
      <c r="AA174" s="39">
        <v>30</v>
      </c>
      <c r="AB174" s="39">
        <v>1</v>
      </c>
      <c r="AC174" s="40">
        <v>8.8288555177109412E-4</v>
      </c>
      <c r="AD174" s="40">
        <v>0.66666666666666663</v>
      </c>
      <c r="AE174" s="40" t="s">
        <v>138</v>
      </c>
      <c r="AF174" s="40">
        <v>2.495111341961788E-4</v>
      </c>
      <c r="AG174" s="39">
        <v>48</v>
      </c>
      <c r="AH174" s="39" t="s">
        <v>652</v>
      </c>
      <c r="AI174" s="39">
        <v>215</v>
      </c>
      <c r="AJ174" s="39">
        <v>4</v>
      </c>
      <c r="AK174" s="39">
        <v>3</v>
      </c>
      <c r="AL174" s="39">
        <v>0</v>
      </c>
      <c r="AM174" s="39">
        <v>10</v>
      </c>
      <c r="AN174" s="40">
        <v>0</v>
      </c>
      <c r="AO174" s="40">
        <f t="shared" si="22"/>
        <v>3.255813953488372E-2</v>
      </c>
      <c r="AP174" s="39">
        <v>41</v>
      </c>
      <c r="AQ174" s="39">
        <v>3</v>
      </c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</row>
    <row r="175" spans="1:58" ht="16.5" customHeight="1">
      <c r="A175" s="37">
        <v>83</v>
      </c>
      <c r="B175" s="38" t="s">
        <v>656</v>
      </c>
      <c r="C175" s="16" t="s">
        <v>349</v>
      </c>
      <c r="D175" s="16" t="s">
        <v>656</v>
      </c>
      <c r="E175" s="39" t="s">
        <v>657</v>
      </c>
      <c r="F175" s="39">
        <v>7013</v>
      </c>
      <c r="G175" s="39">
        <v>23</v>
      </c>
      <c r="H175" s="39">
        <v>0</v>
      </c>
      <c r="I175" s="39">
        <v>5</v>
      </c>
      <c r="J175" s="39">
        <v>79</v>
      </c>
      <c r="K175" s="40">
        <v>5.4167548640428104E-5</v>
      </c>
      <c r="L175" s="40">
        <v>0.01</v>
      </c>
      <c r="M175" s="40">
        <v>4.6513438506454577E-5</v>
      </c>
      <c r="N175" s="39" t="s">
        <v>658</v>
      </c>
      <c r="O175" s="39">
        <v>557</v>
      </c>
      <c r="P175" s="39">
        <v>0</v>
      </c>
      <c r="Q175" s="39">
        <v>0</v>
      </c>
      <c r="R175" s="39">
        <v>0</v>
      </c>
      <c r="S175" s="40">
        <v>0</v>
      </c>
      <c r="T175" s="40">
        <v>0</v>
      </c>
      <c r="U175" s="40" t="s">
        <v>138</v>
      </c>
      <c r="V175" s="47"/>
      <c r="W175" s="47"/>
      <c r="X175" s="39" t="s">
        <v>658</v>
      </c>
      <c r="Y175" s="39">
        <v>635</v>
      </c>
      <c r="Z175" s="39">
        <v>82</v>
      </c>
      <c r="AA175" s="39">
        <v>24</v>
      </c>
      <c r="AB175" s="39">
        <v>2</v>
      </c>
      <c r="AC175" s="40">
        <v>5.9760382105062868E-4</v>
      </c>
      <c r="AD175" s="40">
        <v>0.5</v>
      </c>
      <c r="AE175" s="40" t="s">
        <v>138</v>
      </c>
      <c r="AF175" s="40">
        <v>1.7538373009094537E-4</v>
      </c>
      <c r="AG175" s="39">
        <v>20</v>
      </c>
      <c r="AH175" s="42"/>
      <c r="AI175" s="42"/>
      <c r="AJ175" s="42"/>
      <c r="AK175" s="42"/>
      <c r="AL175" s="42"/>
      <c r="AM175" s="42"/>
      <c r="AN175" s="43"/>
      <c r="AO175" s="43"/>
      <c r="AP175" s="39">
        <v>9</v>
      </c>
      <c r="AQ175" s="39">
        <v>4</v>
      </c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</row>
    <row r="176" spans="1:58" ht="16.5" customHeight="1">
      <c r="A176" s="37">
        <v>84</v>
      </c>
      <c r="B176" s="38" t="s">
        <v>659</v>
      </c>
      <c r="C176" s="16" t="s">
        <v>349</v>
      </c>
      <c r="D176" s="16" t="s">
        <v>659</v>
      </c>
      <c r="E176" s="39" t="s">
        <v>660</v>
      </c>
      <c r="F176" s="39">
        <v>8518</v>
      </c>
      <c r="G176" s="39">
        <v>7141</v>
      </c>
      <c r="H176" s="39">
        <v>190</v>
      </c>
      <c r="I176" s="39">
        <v>239</v>
      </c>
      <c r="J176" s="39">
        <v>51</v>
      </c>
      <c r="K176" s="40">
        <v>1.951017658900956E-2</v>
      </c>
      <c r="L176" s="40">
        <v>0.45</v>
      </c>
      <c r="M176" s="40">
        <v>1.081542397869008E-2</v>
      </c>
      <c r="N176" s="39" t="s">
        <v>660</v>
      </c>
      <c r="O176" s="39">
        <v>988</v>
      </c>
      <c r="P176" s="39">
        <v>862</v>
      </c>
      <c r="Q176" s="39">
        <v>29</v>
      </c>
      <c r="R176" s="39">
        <v>43</v>
      </c>
      <c r="S176" s="40">
        <v>2.2584296139026332E-2</v>
      </c>
      <c r="T176" s="40">
        <v>3.4367407168083551E-3</v>
      </c>
      <c r="U176" s="40" t="s">
        <v>138</v>
      </c>
      <c r="V176" s="47"/>
      <c r="W176" s="47"/>
      <c r="X176" s="39" t="s">
        <v>661</v>
      </c>
      <c r="Y176" s="39">
        <v>1101</v>
      </c>
      <c r="Z176" s="39">
        <v>74</v>
      </c>
      <c r="AA176" s="39">
        <v>127</v>
      </c>
      <c r="AB176" s="39">
        <v>24</v>
      </c>
      <c r="AC176" s="40">
        <v>2.4234469427405082E-3</v>
      </c>
      <c r="AD176" s="40">
        <v>0.52941176470588236</v>
      </c>
      <c r="AE176" s="40" t="s">
        <v>138</v>
      </c>
      <c r="AF176" s="40">
        <v>5.2683629190011035E-4</v>
      </c>
      <c r="AG176" s="39">
        <v>29</v>
      </c>
      <c r="AH176" s="39" t="s">
        <v>659</v>
      </c>
      <c r="AI176" s="39">
        <v>0</v>
      </c>
      <c r="AJ176" s="39">
        <v>11</v>
      </c>
      <c r="AK176" s="39">
        <v>0</v>
      </c>
      <c r="AL176" s="39">
        <v>0</v>
      </c>
      <c r="AM176" s="39">
        <v>10</v>
      </c>
      <c r="AN176" s="40">
        <v>0</v>
      </c>
      <c r="AO176" s="40"/>
      <c r="AP176" s="39">
        <v>18</v>
      </c>
      <c r="AQ176" s="39">
        <v>2</v>
      </c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</row>
    <row r="177" spans="1:58" ht="16.5" customHeight="1">
      <c r="A177" s="37">
        <v>85</v>
      </c>
      <c r="B177" s="38" t="s">
        <v>662</v>
      </c>
      <c r="C177" s="16" t="s">
        <v>349</v>
      </c>
      <c r="D177" s="16" t="s">
        <v>662</v>
      </c>
      <c r="E177" s="39" t="s">
        <v>663</v>
      </c>
      <c r="F177" s="39">
        <v>10910</v>
      </c>
      <c r="G177" s="39">
        <v>290</v>
      </c>
      <c r="H177" s="39">
        <v>99</v>
      </c>
      <c r="I177" s="39">
        <v>36</v>
      </c>
      <c r="J177" s="39">
        <v>82</v>
      </c>
      <c r="K177" s="40">
        <v>5.9960467431498905E-4</v>
      </c>
      <c r="L177" s="40">
        <v>0.02</v>
      </c>
      <c r="M177" s="40">
        <v>5.3443025319379462E-4</v>
      </c>
      <c r="N177" s="39" t="s">
        <v>664</v>
      </c>
      <c r="O177" s="39">
        <v>1842</v>
      </c>
      <c r="P177" s="39">
        <v>1653</v>
      </c>
      <c r="Q177" s="39">
        <v>187</v>
      </c>
      <c r="R177" s="39">
        <v>82</v>
      </c>
      <c r="S177" s="40">
        <v>1.2291906544217905E-2</v>
      </c>
      <c r="T177" s="40">
        <v>4.0082303948536652E-3</v>
      </c>
      <c r="U177" s="40" t="s">
        <v>138</v>
      </c>
      <c r="V177" s="45"/>
      <c r="W177" s="45"/>
      <c r="X177" s="39" t="s">
        <v>665</v>
      </c>
      <c r="Y177" s="39">
        <v>640</v>
      </c>
      <c r="Z177" s="39">
        <v>87</v>
      </c>
      <c r="AA177" s="39">
        <v>84</v>
      </c>
      <c r="AB177" s="39">
        <v>6</v>
      </c>
      <c r="AC177" s="40">
        <v>1.2828330569957488E-3</v>
      </c>
      <c r="AD177" s="40">
        <v>0.5</v>
      </c>
      <c r="AE177" s="40" t="s">
        <v>138</v>
      </c>
      <c r="AF177" s="40">
        <v>4.183151272812225E-4</v>
      </c>
      <c r="AG177" s="45">
        <v>51</v>
      </c>
      <c r="AH177" s="39" t="s">
        <v>666</v>
      </c>
      <c r="AI177" s="39">
        <v>237</v>
      </c>
      <c r="AJ177" s="39">
        <v>0</v>
      </c>
      <c r="AK177" s="39">
        <v>0</v>
      </c>
      <c r="AL177" s="39">
        <v>0</v>
      </c>
      <c r="AM177" s="39">
        <v>8</v>
      </c>
      <c r="AN177" s="40">
        <v>0</v>
      </c>
      <c r="AO177" s="40">
        <f t="shared" ref="AO177:AO190" si="23">SUM(AJ177+AK177+AL177)/AI177</f>
        <v>0</v>
      </c>
      <c r="AP177" s="45">
        <v>39</v>
      </c>
      <c r="AQ177" s="45">
        <v>2</v>
      </c>
      <c r="AR177" s="45"/>
      <c r="AS177" s="45"/>
      <c r="AT177" s="45"/>
      <c r="AU177" s="45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</row>
    <row r="178" spans="1:58" ht="16.5" customHeight="1">
      <c r="A178" s="37">
        <v>86</v>
      </c>
      <c r="B178" s="38" t="s">
        <v>667</v>
      </c>
      <c r="C178" s="16" t="s">
        <v>349</v>
      </c>
      <c r="D178" s="16" t="s">
        <v>668</v>
      </c>
      <c r="E178" s="39" t="s">
        <v>669</v>
      </c>
      <c r="F178" s="39">
        <v>11996</v>
      </c>
      <c r="G178" s="39">
        <v>168</v>
      </c>
      <c r="H178" s="39">
        <v>118</v>
      </c>
      <c r="I178" s="39">
        <v>14</v>
      </c>
      <c r="J178" s="39">
        <v>67</v>
      </c>
      <c r="K178" s="40">
        <v>2.8708961615398669E-4</v>
      </c>
      <c r="L178" s="40" t="s">
        <v>138</v>
      </c>
      <c r="M178" s="40">
        <v>8.4254561262583051E-5</v>
      </c>
      <c r="N178" s="39" t="s">
        <v>669</v>
      </c>
      <c r="O178" s="39">
        <v>1442</v>
      </c>
      <c r="P178" s="39">
        <v>420</v>
      </c>
      <c r="Q178" s="39">
        <v>53</v>
      </c>
      <c r="R178" s="39">
        <v>48</v>
      </c>
      <c r="S178" s="40">
        <v>6.9764026945680268E-3</v>
      </c>
      <c r="T178" s="40">
        <v>1.5924397454992237E-3</v>
      </c>
      <c r="U178" s="40" t="s">
        <v>138</v>
      </c>
      <c r="V178" s="39"/>
      <c r="W178" s="39"/>
      <c r="X178" s="39" t="s">
        <v>670</v>
      </c>
      <c r="Y178" s="39">
        <v>1997</v>
      </c>
      <c r="Z178" s="39">
        <v>157</v>
      </c>
      <c r="AA178" s="39">
        <v>82</v>
      </c>
      <c r="AB178" s="39">
        <v>27</v>
      </c>
      <c r="AC178" s="40">
        <v>2.2764105302434668E-4</v>
      </c>
      <c r="AD178" s="40">
        <v>0.65413533834586468</v>
      </c>
      <c r="AE178" s="40" t="s">
        <v>138</v>
      </c>
      <c r="AF178" s="40">
        <v>1.558846341362374E-4</v>
      </c>
      <c r="AG178" s="39">
        <v>11</v>
      </c>
      <c r="AH178" s="39" t="s">
        <v>669</v>
      </c>
      <c r="AI178" s="39">
        <v>1090</v>
      </c>
      <c r="AJ178" s="39">
        <v>0</v>
      </c>
      <c r="AK178" s="39">
        <v>0</v>
      </c>
      <c r="AL178" s="39">
        <v>0</v>
      </c>
      <c r="AM178" s="39">
        <v>0</v>
      </c>
      <c r="AN178" s="40">
        <v>0</v>
      </c>
      <c r="AO178" s="40">
        <f t="shared" si="23"/>
        <v>0</v>
      </c>
      <c r="AP178" s="39">
        <v>5</v>
      </c>
      <c r="AQ178" s="39">
        <v>2</v>
      </c>
      <c r="AR178" s="39"/>
      <c r="AS178" s="46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</row>
    <row r="179" spans="1:58" ht="16.5" customHeight="1">
      <c r="A179" s="37">
        <v>87</v>
      </c>
      <c r="B179" s="38" t="s">
        <v>671</v>
      </c>
      <c r="C179" s="16" t="s">
        <v>349</v>
      </c>
      <c r="D179" s="16" t="s">
        <v>672</v>
      </c>
      <c r="E179" s="39" t="s">
        <v>673</v>
      </c>
      <c r="F179" s="39">
        <v>2596</v>
      </c>
      <c r="G179" s="39">
        <v>28</v>
      </c>
      <c r="H179" s="39">
        <v>7</v>
      </c>
      <c r="I179" s="39">
        <v>1</v>
      </c>
      <c r="J179" s="39">
        <v>33</v>
      </c>
      <c r="K179" s="40">
        <v>3.2678508705905968E-4</v>
      </c>
      <c r="L179" s="40" t="s">
        <v>138</v>
      </c>
      <c r="M179" s="40">
        <v>4.2624141790312134E-5</v>
      </c>
      <c r="N179" s="39" t="s">
        <v>674</v>
      </c>
      <c r="O179" s="39">
        <v>455</v>
      </c>
      <c r="P179" s="39">
        <v>182</v>
      </c>
      <c r="Q179" s="39">
        <v>3</v>
      </c>
      <c r="R179" s="39">
        <v>34</v>
      </c>
      <c r="S179" s="40">
        <v>1.0869012552833126E-2</v>
      </c>
      <c r="T179" s="40">
        <v>1.4176972894999729E-3</v>
      </c>
      <c r="U179" s="40" t="s">
        <v>138</v>
      </c>
      <c r="V179" s="47"/>
      <c r="W179" s="47"/>
      <c r="X179" s="39" t="s">
        <v>673</v>
      </c>
      <c r="Y179" s="39">
        <v>664</v>
      </c>
      <c r="Z179" s="39">
        <v>80</v>
      </c>
      <c r="AA179" s="39">
        <v>71</v>
      </c>
      <c r="AB179" s="39">
        <v>14</v>
      </c>
      <c r="AC179" s="40">
        <v>1.603681273129652E-3</v>
      </c>
      <c r="AD179" s="40">
        <v>0.4</v>
      </c>
      <c r="AE179" s="40">
        <v>0.09</v>
      </c>
      <c r="AF179" s="40">
        <v>1.3945054548953496E-3</v>
      </c>
      <c r="AG179" s="39">
        <v>15</v>
      </c>
      <c r="AH179" s="39" t="s">
        <v>671</v>
      </c>
      <c r="AI179" s="39">
        <v>174</v>
      </c>
      <c r="AJ179" s="39">
        <v>0</v>
      </c>
      <c r="AK179" s="39">
        <v>0</v>
      </c>
      <c r="AL179" s="39">
        <v>0</v>
      </c>
      <c r="AM179" s="39">
        <v>0</v>
      </c>
      <c r="AN179" s="40">
        <v>0</v>
      </c>
      <c r="AO179" s="40">
        <f t="shared" si="23"/>
        <v>0</v>
      </c>
      <c r="AP179" s="39">
        <v>12</v>
      </c>
      <c r="AQ179" s="39">
        <v>3</v>
      </c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</row>
    <row r="180" spans="1:58" ht="16.5" customHeight="1">
      <c r="A180" s="37">
        <v>88</v>
      </c>
      <c r="B180" s="38" t="s">
        <v>675</v>
      </c>
      <c r="C180" s="16" t="s">
        <v>349</v>
      </c>
      <c r="D180" s="16" t="s">
        <v>675</v>
      </c>
      <c r="E180" s="39" t="s">
        <v>676</v>
      </c>
      <c r="F180" s="39">
        <v>21770</v>
      </c>
      <c r="G180" s="39">
        <v>755</v>
      </c>
      <c r="H180" s="39">
        <v>79</v>
      </c>
      <c r="I180" s="39">
        <v>338</v>
      </c>
      <c r="J180" s="39">
        <v>45</v>
      </c>
      <c r="K180" s="40">
        <v>1.4545683467519488E-3</v>
      </c>
      <c r="L180" s="40">
        <v>0.02</v>
      </c>
      <c r="M180" s="40">
        <v>7.1147364786780098E-4</v>
      </c>
      <c r="N180" s="39" t="s">
        <v>677</v>
      </c>
      <c r="O180" s="39">
        <v>1282</v>
      </c>
      <c r="P180" s="39">
        <v>291</v>
      </c>
      <c r="Q180" s="39">
        <v>9</v>
      </c>
      <c r="R180" s="39">
        <v>31</v>
      </c>
      <c r="S180" s="40">
        <v>8.9006245867072533E-3</v>
      </c>
      <c r="T180" s="40">
        <v>9.6745919420731E-4</v>
      </c>
      <c r="U180" s="40" t="s">
        <v>138</v>
      </c>
      <c r="V180" s="47"/>
      <c r="W180" s="47"/>
      <c r="X180" s="39" t="s">
        <v>678</v>
      </c>
      <c r="Y180" s="39">
        <v>372</v>
      </c>
      <c r="Z180" s="39">
        <v>39</v>
      </c>
      <c r="AA180" s="39">
        <v>28</v>
      </c>
      <c r="AB180" s="39">
        <v>3</v>
      </c>
      <c r="AC180" s="40">
        <v>1.3630588756516648E-3</v>
      </c>
      <c r="AD180" s="40">
        <v>0.9285714285714286</v>
      </c>
      <c r="AE180" s="40" t="s">
        <v>138</v>
      </c>
      <c r="AF180" s="40">
        <v>1.7779028812847799E-4</v>
      </c>
      <c r="AG180" s="39">
        <v>28</v>
      </c>
      <c r="AH180" s="39" t="s">
        <v>675</v>
      </c>
      <c r="AI180" s="39">
        <v>115</v>
      </c>
      <c r="AJ180" s="39">
        <v>0</v>
      </c>
      <c r="AK180" s="39">
        <v>0</v>
      </c>
      <c r="AL180" s="39">
        <v>0</v>
      </c>
      <c r="AM180" s="39">
        <v>0</v>
      </c>
      <c r="AN180" s="40">
        <v>0</v>
      </c>
      <c r="AO180" s="40">
        <f t="shared" si="23"/>
        <v>0</v>
      </c>
      <c r="AP180" s="39">
        <v>20</v>
      </c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</row>
    <row r="181" spans="1:58" ht="16.5" customHeight="1">
      <c r="A181" s="37">
        <v>89</v>
      </c>
      <c r="B181" s="38" t="s">
        <v>679</v>
      </c>
      <c r="C181" s="16" t="s">
        <v>349</v>
      </c>
      <c r="D181" s="16" t="s">
        <v>679</v>
      </c>
      <c r="E181" s="39" t="s">
        <v>680</v>
      </c>
      <c r="F181" s="39">
        <v>15615</v>
      </c>
      <c r="G181" s="39">
        <v>1239</v>
      </c>
      <c r="H181" s="39">
        <v>796</v>
      </c>
      <c r="I181" s="39">
        <v>86</v>
      </c>
      <c r="J181" s="39">
        <v>75</v>
      </c>
      <c r="K181" s="40">
        <v>1.9813734677347869E-3</v>
      </c>
      <c r="L181" s="40" t="s">
        <v>138</v>
      </c>
      <c r="M181" s="40">
        <v>5.5995337131635285E-4</v>
      </c>
      <c r="N181" s="39" t="s">
        <v>681</v>
      </c>
      <c r="O181" s="39">
        <v>1406</v>
      </c>
      <c r="P181" s="39">
        <v>800</v>
      </c>
      <c r="Q181" s="39">
        <v>61</v>
      </c>
      <c r="R181" s="39">
        <v>21</v>
      </c>
      <c r="S181" s="40">
        <v>2.637474828380687E-2</v>
      </c>
      <c r="T181" s="40">
        <v>1.7200922793787089E-3</v>
      </c>
      <c r="U181" s="40" t="s">
        <v>138</v>
      </c>
      <c r="V181" s="47"/>
      <c r="W181" s="47"/>
      <c r="X181" s="39" t="s">
        <v>680</v>
      </c>
      <c r="Y181" s="39">
        <v>2464</v>
      </c>
      <c r="Z181" s="39">
        <v>162</v>
      </c>
      <c r="AA181" s="39">
        <v>491</v>
      </c>
      <c r="AB181" s="39">
        <v>122</v>
      </c>
      <c r="AC181" s="40">
        <v>1.2386881115721315E-3</v>
      </c>
      <c r="AD181" s="40">
        <v>0.48936170212765961</v>
      </c>
      <c r="AE181" s="40" t="s">
        <v>138</v>
      </c>
      <c r="AF181" s="40">
        <v>5.3856004850962242E-4</v>
      </c>
      <c r="AG181" s="39">
        <v>128</v>
      </c>
      <c r="AH181" s="39" t="s">
        <v>679</v>
      </c>
      <c r="AI181" s="39">
        <v>248</v>
      </c>
      <c r="AJ181" s="39">
        <v>44</v>
      </c>
      <c r="AK181" s="39">
        <v>0</v>
      </c>
      <c r="AL181" s="39">
        <v>5</v>
      </c>
      <c r="AM181" s="39">
        <v>5</v>
      </c>
      <c r="AN181" s="40">
        <v>1.9308572520011807E-2</v>
      </c>
      <c r="AO181" s="40">
        <f t="shared" si="23"/>
        <v>0.19758064516129031</v>
      </c>
      <c r="AP181" s="39">
        <v>90</v>
      </c>
      <c r="AQ181" s="39">
        <v>16</v>
      </c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</row>
    <row r="182" spans="1:58" ht="16.5" customHeight="1">
      <c r="A182" s="37">
        <v>90</v>
      </c>
      <c r="B182" s="38" t="s">
        <v>682</v>
      </c>
      <c r="C182" s="16" t="s">
        <v>349</v>
      </c>
      <c r="D182" s="16" t="s">
        <v>682</v>
      </c>
      <c r="E182" s="39" t="s">
        <v>683</v>
      </c>
      <c r="F182" s="39">
        <v>2895</v>
      </c>
      <c r="G182" s="39">
        <v>94</v>
      </c>
      <c r="H182" s="39">
        <v>71</v>
      </c>
      <c r="I182" s="39">
        <v>4</v>
      </c>
      <c r="J182" s="39">
        <v>14</v>
      </c>
      <c r="K182" s="40">
        <v>5.1745206520853303E-3</v>
      </c>
      <c r="L182" s="40" t="s">
        <v>138</v>
      </c>
      <c r="M182" s="40">
        <v>1.6873436908973905E-4</v>
      </c>
      <c r="N182" s="39" t="s">
        <v>684</v>
      </c>
      <c r="O182" s="39">
        <v>458</v>
      </c>
      <c r="P182" s="39">
        <v>170</v>
      </c>
      <c r="Q182" s="39">
        <v>3</v>
      </c>
      <c r="R182" s="39">
        <v>15</v>
      </c>
      <c r="S182" s="40">
        <v>2.6801835757763848E-2</v>
      </c>
      <c r="T182" s="40">
        <v>8.7397290514447325E-4</v>
      </c>
      <c r="U182" s="40" t="s">
        <v>138</v>
      </c>
      <c r="V182" s="47"/>
      <c r="W182" s="47"/>
      <c r="X182" s="39" t="s">
        <v>684</v>
      </c>
      <c r="Y182" s="39">
        <v>418</v>
      </c>
      <c r="Z182" s="39">
        <v>8</v>
      </c>
      <c r="AA182" s="39">
        <v>2</v>
      </c>
      <c r="AB182" s="39">
        <v>0</v>
      </c>
      <c r="AC182" s="40">
        <v>1.6380016380016381E-3</v>
      </c>
      <c r="AD182" s="40">
        <v>0</v>
      </c>
      <c r="AE182" s="40" t="s">
        <v>138</v>
      </c>
      <c r="AF182" s="40">
        <v>5.3413096891357762E-5</v>
      </c>
      <c r="AG182" s="39">
        <v>4</v>
      </c>
      <c r="AH182" s="39" t="s">
        <v>682</v>
      </c>
      <c r="AI182" s="39">
        <v>16</v>
      </c>
      <c r="AJ182" s="39">
        <v>0</v>
      </c>
      <c r="AK182" s="39">
        <v>0</v>
      </c>
      <c r="AL182" s="39">
        <v>0</v>
      </c>
      <c r="AM182" s="39">
        <v>0</v>
      </c>
      <c r="AN182" s="40">
        <v>0</v>
      </c>
      <c r="AO182" s="40">
        <f t="shared" si="23"/>
        <v>0</v>
      </c>
      <c r="AP182" s="39">
        <v>4</v>
      </c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</row>
    <row r="183" spans="1:58" ht="16.5" customHeight="1">
      <c r="A183" s="37">
        <v>91</v>
      </c>
      <c r="B183" s="38" t="s">
        <v>685</v>
      </c>
      <c r="C183" s="16" t="s">
        <v>349</v>
      </c>
      <c r="D183" s="16" t="s">
        <v>686</v>
      </c>
      <c r="E183" s="39" t="s">
        <v>687</v>
      </c>
      <c r="F183" s="39">
        <v>30793</v>
      </c>
      <c r="G183" s="39">
        <v>980</v>
      </c>
      <c r="H183" s="39">
        <v>67</v>
      </c>
      <c r="I183" s="39">
        <v>108</v>
      </c>
      <c r="J183" s="39">
        <v>38</v>
      </c>
      <c r="K183" s="40">
        <v>1.1163485527400764E-3</v>
      </c>
      <c r="L183" s="40" t="s">
        <v>138</v>
      </c>
      <c r="M183" s="40">
        <v>4.6110048917524891E-4</v>
      </c>
      <c r="N183" s="39" t="s">
        <v>688</v>
      </c>
      <c r="O183" s="39">
        <v>8537</v>
      </c>
      <c r="P183" s="39">
        <v>2447</v>
      </c>
      <c r="Q183" s="39">
        <v>2219</v>
      </c>
      <c r="R183" s="39">
        <v>28</v>
      </c>
      <c r="S183" s="40">
        <v>4.1149660335348559E-2</v>
      </c>
      <c r="T183" s="40">
        <v>3.5782313335085704E-3</v>
      </c>
      <c r="U183" s="40" t="s">
        <v>138</v>
      </c>
      <c r="V183" s="47"/>
      <c r="W183" s="47"/>
      <c r="X183" s="39" t="s">
        <v>689</v>
      </c>
      <c r="Y183" s="39">
        <v>3286</v>
      </c>
      <c r="Z183" s="39">
        <v>64</v>
      </c>
      <c r="AA183" s="39">
        <v>58</v>
      </c>
      <c r="AB183" s="39">
        <v>19</v>
      </c>
      <c r="AC183" s="40">
        <v>5.89857782510649E-4</v>
      </c>
      <c r="AD183" s="40">
        <v>0.63636363636363635</v>
      </c>
      <c r="AE183" s="40" t="s">
        <v>138</v>
      </c>
      <c r="AF183" s="40">
        <v>7.0526473995838478E-5</v>
      </c>
      <c r="AG183" s="39">
        <v>203</v>
      </c>
      <c r="AH183" s="39" t="s">
        <v>687</v>
      </c>
      <c r="AI183" s="39">
        <v>329</v>
      </c>
      <c r="AJ183" s="39">
        <v>0</v>
      </c>
      <c r="AK183" s="39">
        <v>0</v>
      </c>
      <c r="AL183" s="39">
        <v>0</v>
      </c>
      <c r="AM183" s="39">
        <v>0</v>
      </c>
      <c r="AN183" s="40">
        <v>0</v>
      </c>
      <c r="AO183" s="40">
        <f t="shared" si="23"/>
        <v>0</v>
      </c>
      <c r="AP183" s="39">
        <v>95</v>
      </c>
      <c r="AQ183" s="39">
        <v>12</v>
      </c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</row>
    <row r="184" spans="1:58" ht="16.5" customHeight="1">
      <c r="A184" s="37">
        <v>92</v>
      </c>
      <c r="B184" s="38" t="s">
        <v>690</v>
      </c>
      <c r="C184" s="16" t="s">
        <v>349</v>
      </c>
      <c r="D184" s="16" t="s">
        <v>690</v>
      </c>
      <c r="E184" s="39" t="s">
        <v>691</v>
      </c>
      <c r="F184" s="39">
        <v>10283</v>
      </c>
      <c r="G184" s="39">
        <v>55</v>
      </c>
      <c r="H184" s="39">
        <v>0</v>
      </c>
      <c r="I184" s="39">
        <v>2</v>
      </c>
      <c r="J184" s="39">
        <v>31</v>
      </c>
      <c r="K184" s="40">
        <v>1.8166020526202278E-4</v>
      </c>
      <c r="L184" s="40">
        <v>0.01</v>
      </c>
      <c r="M184" s="40">
        <v>6.1211590903507678E-5</v>
      </c>
      <c r="N184" s="39" t="s">
        <v>692</v>
      </c>
      <c r="O184" s="39">
        <v>3461</v>
      </c>
      <c r="P184" s="39">
        <v>292</v>
      </c>
      <c r="Q184" s="39">
        <v>6</v>
      </c>
      <c r="R184" s="39">
        <v>29</v>
      </c>
      <c r="S184" s="40">
        <v>2.6159037754889397E-3</v>
      </c>
      <c r="T184" s="40">
        <v>2.5590363021087451E-4</v>
      </c>
      <c r="U184" s="40" t="s">
        <v>138</v>
      </c>
      <c r="V184" s="47"/>
      <c r="W184" s="47"/>
      <c r="X184" s="39" t="s">
        <v>693</v>
      </c>
      <c r="Y184" s="39">
        <v>790</v>
      </c>
      <c r="Z184" s="39">
        <v>47</v>
      </c>
      <c r="AA184" s="39">
        <v>20</v>
      </c>
      <c r="AB184" s="39">
        <v>8</v>
      </c>
      <c r="AC184" s="40">
        <v>1.7460568246099848E-3</v>
      </c>
      <c r="AD184" s="40">
        <v>0.5</v>
      </c>
      <c r="AE184" s="40" t="s">
        <v>138</v>
      </c>
      <c r="AF184" s="40">
        <v>2.6570429939717162E-4</v>
      </c>
      <c r="AG184" s="39">
        <v>23</v>
      </c>
      <c r="AH184" s="39" t="s">
        <v>690</v>
      </c>
      <c r="AI184" s="39">
        <v>443</v>
      </c>
      <c r="AJ184" s="39">
        <v>0</v>
      </c>
      <c r="AK184" s="39">
        <v>0</v>
      </c>
      <c r="AL184" s="39">
        <v>0</v>
      </c>
      <c r="AM184" s="39">
        <v>0</v>
      </c>
      <c r="AN184" s="40">
        <v>0</v>
      </c>
      <c r="AO184" s="40">
        <f t="shared" si="23"/>
        <v>0</v>
      </c>
      <c r="AP184" s="39">
        <v>22</v>
      </c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</row>
    <row r="185" spans="1:58" ht="16.5" customHeight="1">
      <c r="A185" s="37">
        <v>93</v>
      </c>
      <c r="B185" s="38" t="s">
        <v>694</v>
      </c>
      <c r="C185" s="16" t="s">
        <v>349</v>
      </c>
      <c r="D185" s="16" t="s">
        <v>695</v>
      </c>
      <c r="E185" s="39" t="s">
        <v>696</v>
      </c>
      <c r="F185" s="39">
        <v>36318</v>
      </c>
      <c r="G185" s="39">
        <v>699</v>
      </c>
      <c r="H185" s="39">
        <v>19</v>
      </c>
      <c r="I185" s="39">
        <v>90</v>
      </c>
      <c r="J185" s="39">
        <v>69</v>
      </c>
      <c r="K185" s="40">
        <v>3.7721786381356511E-4</v>
      </c>
      <c r="L185" s="40">
        <v>0.01</v>
      </c>
      <c r="M185" s="40">
        <v>2.8291339786017382E-4</v>
      </c>
      <c r="N185" s="39" t="s">
        <v>697</v>
      </c>
      <c r="O185" s="39">
        <v>3736</v>
      </c>
      <c r="P185" s="39">
        <v>1253</v>
      </c>
      <c r="Q185" s="39">
        <v>5</v>
      </c>
      <c r="R185" s="39">
        <v>49</v>
      </c>
      <c r="S185" s="40">
        <v>6.9078767533034052E-3</v>
      </c>
      <c r="T185" s="40">
        <v>3.679195227302901E-3</v>
      </c>
      <c r="U185" s="40">
        <v>0.03</v>
      </c>
      <c r="V185" s="47"/>
      <c r="W185" s="47"/>
      <c r="X185" s="39" t="s">
        <v>698</v>
      </c>
      <c r="Y185" s="39">
        <v>4061</v>
      </c>
      <c r="Z185" s="39">
        <v>87</v>
      </c>
      <c r="AA185" s="39">
        <v>71</v>
      </c>
      <c r="AB185" s="39">
        <v>14</v>
      </c>
      <c r="AC185" s="40">
        <v>6.9833648992854601E-4</v>
      </c>
      <c r="AD185" s="40">
        <v>0.38775510204081637</v>
      </c>
      <c r="AE185" s="40" t="s">
        <v>138</v>
      </c>
      <c r="AF185" s="40">
        <v>6.8315526188662113E-5</v>
      </c>
      <c r="AG185" s="39">
        <v>25</v>
      </c>
      <c r="AH185" s="39" t="s">
        <v>695</v>
      </c>
      <c r="AI185" s="39">
        <v>222</v>
      </c>
      <c r="AJ185" s="39">
        <v>16</v>
      </c>
      <c r="AK185" s="39">
        <v>0</v>
      </c>
      <c r="AL185" s="39">
        <v>0</v>
      </c>
      <c r="AM185" s="39">
        <v>3</v>
      </c>
      <c r="AN185" s="40">
        <v>0</v>
      </c>
      <c r="AO185" s="40">
        <f t="shared" si="23"/>
        <v>7.2072072072072071E-2</v>
      </c>
      <c r="AP185" s="39">
        <v>15</v>
      </c>
      <c r="AQ185" s="39">
        <v>1</v>
      </c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</row>
    <row r="186" spans="1:58" ht="16.5" customHeight="1">
      <c r="A186" s="37">
        <v>93</v>
      </c>
      <c r="B186" s="38" t="s">
        <v>699</v>
      </c>
      <c r="C186" s="16" t="s">
        <v>349</v>
      </c>
      <c r="D186" s="16" t="s">
        <v>699</v>
      </c>
      <c r="E186" s="39" t="s">
        <v>700</v>
      </c>
      <c r="F186" s="39">
        <v>8438</v>
      </c>
      <c r="G186" s="39">
        <v>1074</v>
      </c>
      <c r="H186" s="39">
        <v>95</v>
      </c>
      <c r="I186" s="39">
        <v>248</v>
      </c>
      <c r="J186" s="39">
        <v>51</v>
      </c>
      <c r="K186" s="40">
        <v>3.837469937720731E-3</v>
      </c>
      <c r="L186" s="40">
        <v>7.0000000000000007E-2</v>
      </c>
      <c r="M186" s="40">
        <v>2.1272931176495357E-3</v>
      </c>
      <c r="N186" s="39" t="s">
        <v>700</v>
      </c>
      <c r="O186" s="39">
        <v>529</v>
      </c>
      <c r="P186" s="39">
        <v>256</v>
      </c>
      <c r="Q186" s="39">
        <v>7</v>
      </c>
      <c r="R186" s="39">
        <v>18</v>
      </c>
      <c r="S186" s="40">
        <v>2.9142723502422814E-2</v>
      </c>
      <c r="T186" s="40">
        <v>5.7018372069957664E-3</v>
      </c>
      <c r="U186" s="40">
        <v>0.1</v>
      </c>
      <c r="V186" s="47"/>
      <c r="W186" s="47"/>
      <c r="X186" s="39" t="s">
        <v>701</v>
      </c>
      <c r="Y186" s="39">
        <v>520</v>
      </c>
      <c r="Z186" s="39">
        <v>23</v>
      </c>
      <c r="AA186" s="39">
        <v>20</v>
      </c>
      <c r="AB186" s="39">
        <v>1</v>
      </c>
      <c r="AC186" s="40">
        <v>1.4871246673880982E-3</v>
      </c>
      <c r="AD186" s="40">
        <v>1</v>
      </c>
      <c r="AE186" s="40" t="s">
        <v>138</v>
      </c>
      <c r="AF186" s="40">
        <v>1.2931518846853027E-4</v>
      </c>
      <c r="AG186" s="39">
        <v>17</v>
      </c>
      <c r="AH186" s="39" t="s">
        <v>699</v>
      </c>
      <c r="AI186" s="39">
        <v>76</v>
      </c>
      <c r="AJ186" s="39">
        <v>0</v>
      </c>
      <c r="AK186" s="39">
        <v>0</v>
      </c>
      <c r="AL186" s="39">
        <v>0</v>
      </c>
      <c r="AM186" s="39">
        <v>0</v>
      </c>
      <c r="AN186" s="40">
        <v>0</v>
      </c>
      <c r="AO186" s="40">
        <f t="shared" si="23"/>
        <v>0</v>
      </c>
      <c r="AP186" s="39">
        <v>16</v>
      </c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</row>
    <row r="187" spans="1:58" ht="16.5" customHeight="1">
      <c r="A187" s="37">
        <v>95</v>
      </c>
      <c r="B187" s="38" t="s">
        <v>702</v>
      </c>
      <c r="C187" s="16" t="s">
        <v>349</v>
      </c>
      <c r="D187" s="16" t="s">
        <v>702</v>
      </c>
      <c r="E187" s="39" t="s">
        <v>703</v>
      </c>
      <c r="F187" s="39">
        <v>10089</v>
      </c>
      <c r="G187" s="39">
        <v>1176</v>
      </c>
      <c r="H187" s="39">
        <v>45</v>
      </c>
      <c r="I187" s="39">
        <v>153</v>
      </c>
      <c r="J187" s="39">
        <v>189</v>
      </c>
      <c r="K187" s="40">
        <v>7.8459066867008506E-4</v>
      </c>
      <c r="L187" s="40">
        <v>0.04</v>
      </c>
      <c r="M187" s="40">
        <v>1.6118221345505013E-3</v>
      </c>
      <c r="N187" s="39" t="s">
        <v>703</v>
      </c>
      <c r="O187" s="39">
        <v>702</v>
      </c>
      <c r="P187" s="39">
        <v>414</v>
      </c>
      <c r="Q187" s="39">
        <v>61</v>
      </c>
      <c r="R187" s="39">
        <v>98</v>
      </c>
      <c r="S187" s="40">
        <v>6.4826928789915627E-3</v>
      </c>
      <c r="T187" s="40">
        <v>2.7480980682681624E-3</v>
      </c>
      <c r="U187" s="40" t="s">
        <v>138</v>
      </c>
      <c r="V187" s="47"/>
      <c r="W187" s="47"/>
      <c r="X187" s="39" t="s">
        <v>704</v>
      </c>
      <c r="Y187" s="39">
        <v>2353</v>
      </c>
      <c r="Z187" s="39">
        <v>184</v>
      </c>
      <c r="AA187" s="39">
        <v>93</v>
      </c>
      <c r="AB187" s="39">
        <v>2</v>
      </c>
      <c r="AC187" s="40">
        <v>3.0086423726074412E-4</v>
      </c>
      <c r="AD187" s="40">
        <v>0.33333333333333331</v>
      </c>
      <c r="AE187" s="40" t="s">
        <v>138</v>
      </c>
      <c r="AF187" s="40">
        <v>1.9294554346069461E-4</v>
      </c>
      <c r="AG187" s="39">
        <v>71</v>
      </c>
      <c r="AH187" s="39" t="s">
        <v>704</v>
      </c>
      <c r="AI187" s="39">
        <v>748</v>
      </c>
      <c r="AJ187" s="39">
        <v>2</v>
      </c>
      <c r="AK187" s="39">
        <v>0</v>
      </c>
      <c r="AL187" s="39">
        <v>0</v>
      </c>
      <c r="AM187" s="39">
        <v>4</v>
      </c>
      <c r="AN187" s="40">
        <v>0</v>
      </c>
      <c r="AO187" s="40">
        <f t="shared" si="23"/>
        <v>2.6737967914438501E-3</v>
      </c>
      <c r="AP187" s="39">
        <v>57</v>
      </c>
      <c r="AQ187" s="39">
        <v>6</v>
      </c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</row>
    <row r="188" spans="1:58" ht="16.5" customHeight="1">
      <c r="A188" s="37">
        <v>96</v>
      </c>
      <c r="B188" s="38" t="s">
        <v>705</v>
      </c>
      <c r="C188" s="16" t="s">
        <v>349</v>
      </c>
      <c r="D188" s="16" t="s">
        <v>705</v>
      </c>
      <c r="E188" s="39" t="s">
        <v>706</v>
      </c>
      <c r="F188" s="39">
        <v>23328</v>
      </c>
      <c r="G188" s="39">
        <v>2188</v>
      </c>
      <c r="H188" s="39">
        <v>297</v>
      </c>
      <c r="I188" s="39">
        <v>397</v>
      </c>
      <c r="J188" s="39">
        <v>164</v>
      </c>
      <c r="K188" s="40">
        <v>8.1104530813763968E-4</v>
      </c>
      <c r="L188" s="40" t="s">
        <v>138</v>
      </c>
      <c r="M188" s="40">
        <v>3.9670694419775864E-4</v>
      </c>
      <c r="N188" s="39" t="s">
        <v>707</v>
      </c>
      <c r="O188" s="39">
        <v>1437</v>
      </c>
      <c r="P188" s="39">
        <v>1029</v>
      </c>
      <c r="Q188" s="39">
        <v>22</v>
      </c>
      <c r="R188" s="39">
        <v>151</v>
      </c>
      <c r="S188" s="40">
        <v>4.7121014340125549E-3</v>
      </c>
      <c r="T188" s="40">
        <v>2.0999582477664643E-3</v>
      </c>
      <c r="U188" s="40" t="s">
        <v>138</v>
      </c>
      <c r="V188" s="47"/>
      <c r="W188" s="47"/>
      <c r="X188" s="39" t="s">
        <v>708</v>
      </c>
      <c r="Y188" s="39">
        <v>2146</v>
      </c>
      <c r="Z188" s="39">
        <v>143</v>
      </c>
      <c r="AA188" s="39">
        <v>91</v>
      </c>
      <c r="AB188" s="39">
        <v>18</v>
      </c>
      <c r="AC188" s="40">
        <v>3.1109328995547811E-4</v>
      </c>
      <c r="AD188" s="40">
        <v>0.33333333333333331</v>
      </c>
      <c r="AE188" s="40" t="s">
        <v>138</v>
      </c>
      <c r="AF188" s="40">
        <v>1.2849505454682795E-4</v>
      </c>
      <c r="AG188" s="39">
        <v>14</v>
      </c>
      <c r="AH188" s="39" t="s">
        <v>705</v>
      </c>
      <c r="AI188" s="39">
        <v>195</v>
      </c>
      <c r="AJ188" s="39">
        <v>16</v>
      </c>
      <c r="AK188" s="39">
        <v>1</v>
      </c>
      <c r="AL188" s="39">
        <v>0</v>
      </c>
      <c r="AM188" s="39">
        <v>21</v>
      </c>
      <c r="AN188" s="40">
        <v>2.0951597422185658E-3</v>
      </c>
      <c r="AO188" s="40">
        <f t="shared" si="23"/>
        <v>8.7179487179487175E-2</v>
      </c>
      <c r="AP188" s="39">
        <v>11</v>
      </c>
      <c r="AQ188" s="39">
        <v>1</v>
      </c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</row>
    <row r="189" spans="1:58" ht="16.5" customHeight="1">
      <c r="A189" s="37">
        <v>97</v>
      </c>
      <c r="B189" s="38" t="s">
        <v>709</v>
      </c>
      <c r="C189" s="16" t="s">
        <v>349</v>
      </c>
      <c r="D189" s="16" t="s">
        <v>709</v>
      </c>
      <c r="E189" s="39" t="s">
        <v>710</v>
      </c>
      <c r="F189" s="39">
        <v>3394</v>
      </c>
      <c r="G189" s="39">
        <v>175</v>
      </c>
      <c r="H189" s="39">
        <v>4</v>
      </c>
      <c r="I189" s="39">
        <v>4</v>
      </c>
      <c r="J189" s="39">
        <v>43</v>
      </c>
      <c r="K189" s="40">
        <v>9.6689531484817331E-4</v>
      </c>
      <c r="L189" s="40" t="s">
        <v>138</v>
      </c>
      <c r="M189" s="40">
        <v>1.0509731683132317E-4</v>
      </c>
      <c r="N189" s="39" t="s">
        <v>710</v>
      </c>
      <c r="O189" s="39">
        <v>451</v>
      </c>
      <c r="P189" s="39">
        <v>662</v>
      </c>
      <c r="Q189" s="39">
        <v>7</v>
      </c>
      <c r="R189" s="39">
        <v>34</v>
      </c>
      <c r="S189" s="40">
        <v>4.2415546852763143E-2</v>
      </c>
      <c r="T189" s="40">
        <v>4.6103855274742542E-3</v>
      </c>
      <c r="U189" s="40" t="s">
        <v>138</v>
      </c>
      <c r="V189" s="47"/>
      <c r="W189" s="47"/>
      <c r="X189" s="39" t="s">
        <v>711</v>
      </c>
      <c r="Y189" s="39">
        <v>175</v>
      </c>
      <c r="Z189" s="39">
        <v>18</v>
      </c>
      <c r="AA189" s="39">
        <v>18</v>
      </c>
      <c r="AB189" s="39">
        <v>0</v>
      </c>
      <c r="AC189" s="40">
        <v>0</v>
      </c>
      <c r="AD189" s="40">
        <v>0</v>
      </c>
      <c r="AE189" s="40" t="s">
        <v>138</v>
      </c>
      <c r="AF189" s="40">
        <v>0</v>
      </c>
      <c r="AG189" s="39">
        <v>12</v>
      </c>
      <c r="AH189" s="39" t="s">
        <v>709</v>
      </c>
      <c r="AI189" s="39">
        <v>40</v>
      </c>
      <c r="AJ189" s="39">
        <v>0</v>
      </c>
      <c r="AK189" s="39">
        <v>0</v>
      </c>
      <c r="AL189" s="39">
        <v>0</v>
      </c>
      <c r="AM189" s="39">
        <v>0</v>
      </c>
      <c r="AN189" s="40">
        <v>0</v>
      </c>
      <c r="AO189" s="40">
        <f t="shared" si="23"/>
        <v>0</v>
      </c>
      <c r="AP189" s="39">
        <v>8</v>
      </c>
      <c r="AQ189" s="39">
        <v>1</v>
      </c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</row>
    <row r="190" spans="1:58" ht="16.5" customHeight="1">
      <c r="A190" s="37">
        <v>98</v>
      </c>
      <c r="B190" s="38" t="s">
        <v>712</v>
      </c>
      <c r="C190" s="16" t="s">
        <v>349</v>
      </c>
      <c r="D190" s="16" t="s">
        <v>712</v>
      </c>
      <c r="E190" s="39" t="s">
        <v>713</v>
      </c>
      <c r="F190" s="39">
        <v>5888</v>
      </c>
      <c r="G190" s="39">
        <v>126</v>
      </c>
      <c r="H190" s="39">
        <v>5</v>
      </c>
      <c r="I190" s="39">
        <v>7</v>
      </c>
      <c r="J190" s="39">
        <v>118</v>
      </c>
      <c r="K190" s="40">
        <v>2.8755053820416323E-4</v>
      </c>
      <c r="L190" s="40" t="s">
        <v>138</v>
      </c>
      <c r="M190" s="40">
        <v>1.1877087447563263E-4</v>
      </c>
      <c r="N190" s="39" t="s">
        <v>714</v>
      </c>
      <c r="O190" s="39">
        <v>280</v>
      </c>
      <c r="P190" s="39">
        <v>252</v>
      </c>
      <c r="Q190" s="39">
        <v>6</v>
      </c>
      <c r="R190" s="39">
        <v>46</v>
      </c>
      <c r="S190" s="40">
        <v>1.6333004098312419E-2</v>
      </c>
      <c r="T190" s="40">
        <v>3.0180551051229468E-3</v>
      </c>
      <c r="U190" s="40" t="s">
        <v>138</v>
      </c>
      <c r="V190" s="47"/>
      <c r="W190" s="47"/>
      <c r="X190" s="39" t="s">
        <v>715</v>
      </c>
      <c r="Y190" s="39">
        <v>875</v>
      </c>
      <c r="Z190" s="39">
        <v>227</v>
      </c>
      <c r="AA190" s="39">
        <v>48</v>
      </c>
      <c r="AB190" s="39">
        <v>3</v>
      </c>
      <c r="AC190" s="40">
        <v>2.2150751427739714E-4</v>
      </c>
      <c r="AD190" s="40">
        <v>0.33333333333333331</v>
      </c>
      <c r="AE190" s="40" t="s">
        <v>138</v>
      </c>
      <c r="AF190" s="40">
        <v>1.661306357080479E-4</v>
      </c>
      <c r="AG190" s="39">
        <v>77</v>
      </c>
      <c r="AH190" s="39" t="s">
        <v>712</v>
      </c>
      <c r="AI190" s="39">
        <v>136</v>
      </c>
      <c r="AJ190" s="39">
        <v>0</v>
      </c>
      <c r="AK190" s="39">
        <v>0</v>
      </c>
      <c r="AL190" s="39">
        <v>0</v>
      </c>
      <c r="AM190" s="39">
        <v>0</v>
      </c>
      <c r="AN190" s="40">
        <v>0</v>
      </c>
      <c r="AO190" s="40">
        <f t="shared" si="23"/>
        <v>0</v>
      </c>
      <c r="AP190" s="39">
        <v>61</v>
      </c>
      <c r="AQ190" s="39">
        <v>13</v>
      </c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</row>
    <row r="191" spans="1:58" ht="16.5" customHeight="1">
      <c r="A191" s="37">
        <v>99</v>
      </c>
      <c r="B191" s="38" t="s">
        <v>716</v>
      </c>
      <c r="C191" s="16" t="s">
        <v>349</v>
      </c>
      <c r="D191" s="16" t="s">
        <v>716</v>
      </c>
      <c r="E191" s="39" t="s">
        <v>717</v>
      </c>
      <c r="F191" s="39">
        <v>8243</v>
      </c>
      <c r="G191" s="39">
        <v>3719</v>
      </c>
      <c r="H191" s="39">
        <v>3441</v>
      </c>
      <c r="I191" s="39">
        <v>1265</v>
      </c>
      <c r="J191" s="39">
        <v>158</v>
      </c>
      <c r="K191" s="40">
        <v>2.0428738443501893E-2</v>
      </c>
      <c r="L191" s="40" t="s">
        <v>138</v>
      </c>
      <c r="M191" s="40">
        <v>1.0658472231392293E-2</v>
      </c>
      <c r="N191" s="39" t="s">
        <v>718</v>
      </c>
      <c r="O191" s="39">
        <v>1337</v>
      </c>
      <c r="P191" s="39">
        <v>363</v>
      </c>
      <c r="Q191" s="39">
        <v>4</v>
      </c>
      <c r="R191" s="39">
        <v>69</v>
      </c>
      <c r="S191" s="40">
        <v>3.0982270822980059E-3</v>
      </c>
      <c r="T191" s="40">
        <v>6.3985124525719691E-4</v>
      </c>
      <c r="U191" s="40" t="s">
        <v>138</v>
      </c>
      <c r="V191" s="39"/>
      <c r="W191" s="39"/>
      <c r="X191" s="39" t="s">
        <v>718</v>
      </c>
      <c r="Y191" s="39">
        <v>595</v>
      </c>
      <c r="Z191" s="39">
        <v>148</v>
      </c>
      <c r="AA191" s="39">
        <v>38</v>
      </c>
      <c r="AB191" s="39">
        <v>8</v>
      </c>
      <c r="AC191" s="40">
        <v>2.4136566834146632E-4</v>
      </c>
      <c r="AD191" s="40">
        <v>0</v>
      </c>
      <c r="AE191" s="40" t="s">
        <v>138</v>
      </c>
      <c r="AF191" s="40">
        <v>1.1281221455090278E-4</v>
      </c>
      <c r="AG191" s="39">
        <v>13</v>
      </c>
      <c r="AH191" s="42"/>
      <c r="AI191" s="42"/>
      <c r="AJ191" s="42"/>
      <c r="AK191" s="42"/>
      <c r="AL191" s="42"/>
      <c r="AM191" s="42"/>
      <c r="AN191" s="43"/>
      <c r="AO191" s="43"/>
      <c r="AP191" s="39">
        <v>10</v>
      </c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</row>
    <row r="192" spans="1:58" ht="15.75" customHeight="1">
      <c r="A192" s="54">
        <v>1</v>
      </c>
      <c r="B192" s="16" t="s">
        <v>719</v>
      </c>
      <c r="C192" s="16" t="s">
        <v>720</v>
      </c>
      <c r="D192" s="16" t="s">
        <v>719</v>
      </c>
      <c r="E192" s="55" t="s">
        <v>721</v>
      </c>
      <c r="F192" s="56">
        <v>2119823</v>
      </c>
      <c r="G192" s="56">
        <v>91319</v>
      </c>
      <c r="H192" s="56">
        <v>6198</v>
      </c>
      <c r="I192" s="56">
        <v>10996</v>
      </c>
      <c r="J192" s="56">
        <v>55</v>
      </c>
      <c r="K192" s="57">
        <v>1E-3</v>
      </c>
      <c r="L192" s="57">
        <v>0.02</v>
      </c>
      <c r="M192" s="57">
        <v>5.9999999999999995E-4</v>
      </c>
      <c r="N192" s="55" t="s">
        <v>721</v>
      </c>
      <c r="O192" s="56">
        <v>84071</v>
      </c>
      <c r="P192" s="56">
        <v>9052</v>
      </c>
      <c r="Q192" s="56">
        <v>709</v>
      </c>
      <c r="R192" s="56">
        <v>39</v>
      </c>
      <c r="S192" s="57">
        <v>3.0000000000000001E-3</v>
      </c>
      <c r="T192" s="57">
        <v>1.2999999999999999E-3</v>
      </c>
      <c r="U192" s="57">
        <v>0.02</v>
      </c>
      <c r="V192" s="58"/>
      <c r="W192" s="58"/>
      <c r="X192" s="55" t="s">
        <v>722</v>
      </c>
      <c r="Y192" s="56">
        <v>106029</v>
      </c>
      <c r="Z192" s="56">
        <v>1291</v>
      </c>
      <c r="AA192" s="56">
        <v>6660</v>
      </c>
      <c r="AB192" s="56">
        <v>1324</v>
      </c>
      <c r="AC192" s="57">
        <v>5.8445700000000002E-5</v>
      </c>
      <c r="AD192" s="57">
        <v>0.93338497300000001</v>
      </c>
      <c r="AE192" s="57">
        <v>0.04</v>
      </c>
      <c r="AF192" s="57">
        <v>8.2014499999999999E-4</v>
      </c>
      <c r="AG192" s="59">
        <v>0</v>
      </c>
      <c r="AH192" s="60" t="s">
        <v>723</v>
      </c>
      <c r="AI192" s="56">
        <v>184000</v>
      </c>
      <c r="AJ192" s="56">
        <v>328</v>
      </c>
      <c r="AK192" s="56">
        <v>86</v>
      </c>
      <c r="AL192" s="56">
        <v>45</v>
      </c>
      <c r="AM192" s="56">
        <v>12</v>
      </c>
      <c r="AN192" s="57">
        <v>2.0788E-4</v>
      </c>
      <c r="AO192" s="61">
        <f>SUM(AJ192+AK192+AL192)/AI192</f>
        <v>2.4945652173913044E-3</v>
      </c>
      <c r="AP192" s="59">
        <v>0</v>
      </c>
      <c r="AQ192" s="59">
        <v>1</v>
      </c>
      <c r="AR192" s="58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</row>
    <row r="193" spans="1:58" ht="15.75" customHeight="1">
      <c r="A193" s="54">
        <v>2</v>
      </c>
      <c r="B193" s="16" t="s">
        <v>724</v>
      </c>
      <c r="C193" s="16" t="s">
        <v>720</v>
      </c>
      <c r="D193" s="16" t="s">
        <v>724</v>
      </c>
      <c r="E193" s="55" t="s">
        <v>725</v>
      </c>
      <c r="F193" s="56">
        <v>2062</v>
      </c>
      <c r="G193" s="56">
        <v>30</v>
      </c>
      <c r="H193" s="56">
        <v>14</v>
      </c>
      <c r="I193" s="56">
        <v>10</v>
      </c>
      <c r="J193" s="56">
        <v>18</v>
      </c>
      <c r="K193" s="57">
        <v>1E-3</v>
      </c>
      <c r="L193" s="62" t="s">
        <v>138</v>
      </c>
      <c r="M193" s="57">
        <v>1E-4</v>
      </c>
      <c r="N193" s="63"/>
      <c r="O193" s="63"/>
      <c r="P193" s="63"/>
      <c r="Q193" s="63"/>
      <c r="R193" s="63"/>
      <c r="S193" s="64"/>
      <c r="T193" s="64"/>
      <c r="U193" s="64"/>
      <c r="V193" s="58"/>
      <c r="W193" s="58"/>
      <c r="X193" s="63"/>
      <c r="Y193" s="63"/>
      <c r="Z193" s="63"/>
      <c r="AA193" s="63"/>
      <c r="AB193" s="63"/>
      <c r="AC193" s="64"/>
      <c r="AD193" s="64"/>
      <c r="AE193" s="64"/>
      <c r="AF193" s="64"/>
      <c r="AG193" s="59"/>
      <c r="AH193" s="65"/>
      <c r="AI193" s="65"/>
      <c r="AJ193" s="65"/>
      <c r="AK193" s="65"/>
      <c r="AL193" s="65"/>
      <c r="AM193" s="65"/>
      <c r="AN193" s="66"/>
      <c r="AO193" s="66"/>
      <c r="AP193" s="59"/>
      <c r="AQ193" s="59"/>
      <c r="AR193" s="58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</row>
    <row r="194" spans="1:58" ht="15.75" customHeight="1">
      <c r="A194" s="54">
        <v>3</v>
      </c>
      <c r="B194" s="16" t="s">
        <v>726</v>
      </c>
      <c r="C194" s="16" t="s">
        <v>720</v>
      </c>
      <c r="D194" s="16" t="s">
        <v>726</v>
      </c>
      <c r="E194" s="55" t="s">
        <v>727</v>
      </c>
      <c r="F194" s="56">
        <v>500791</v>
      </c>
      <c r="G194" s="56">
        <v>4933</v>
      </c>
      <c r="H194" s="56">
        <v>2069</v>
      </c>
      <c r="I194" s="56">
        <v>262</v>
      </c>
      <c r="J194" s="56">
        <v>10</v>
      </c>
      <c r="K194" s="57">
        <v>1.6000000000000001E-3</v>
      </c>
      <c r="L194" s="57">
        <v>0.01</v>
      </c>
      <c r="M194" s="57">
        <v>2.0000000000000001E-4</v>
      </c>
      <c r="N194" s="55" t="s">
        <v>727</v>
      </c>
      <c r="O194" s="56">
        <v>49014</v>
      </c>
      <c r="P194" s="56">
        <v>2821</v>
      </c>
      <c r="Q194" s="56">
        <v>591</v>
      </c>
      <c r="R194" s="56">
        <v>12</v>
      </c>
      <c r="S194" s="57">
        <v>5.8999999999999999E-3</v>
      </c>
      <c r="T194" s="57">
        <v>8.0000000000000004E-4</v>
      </c>
      <c r="U194" s="57">
        <v>0.02</v>
      </c>
      <c r="V194" s="58"/>
      <c r="W194" s="58"/>
      <c r="X194" s="55" t="s">
        <v>727</v>
      </c>
      <c r="Y194" s="56">
        <v>74096</v>
      </c>
      <c r="Z194" s="56">
        <v>201</v>
      </c>
      <c r="AA194" s="56">
        <v>1226</v>
      </c>
      <c r="AB194" s="56">
        <v>180</v>
      </c>
      <c r="AC194" s="57">
        <v>9.5427399999999994E-5</v>
      </c>
      <c r="AD194" s="57">
        <v>0.74316939900000001</v>
      </c>
      <c r="AE194" s="57">
        <v>0.02</v>
      </c>
      <c r="AF194" s="57">
        <v>2.0641400000000001E-4</v>
      </c>
      <c r="AG194" s="59"/>
      <c r="AH194" s="60" t="s">
        <v>728</v>
      </c>
      <c r="AI194" s="56">
        <v>57200</v>
      </c>
      <c r="AJ194" s="56">
        <v>5214</v>
      </c>
      <c r="AK194" s="56">
        <v>175</v>
      </c>
      <c r="AL194" s="56">
        <v>781</v>
      </c>
      <c r="AM194" s="56">
        <v>9</v>
      </c>
      <c r="AN194" s="57">
        <v>1.3156258000000001E-2</v>
      </c>
      <c r="AO194" s="61">
        <f t="shared" ref="AO194:AO199" si="24">SUM(AJ194+AK194+AL194)/AI194</f>
        <v>0.10786713286713287</v>
      </c>
      <c r="AP194" s="59"/>
      <c r="AQ194" s="59"/>
      <c r="AR194" s="58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</row>
    <row r="195" spans="1:58" ht="15.75" customHeight="1">
      <c r="A195" s="54">
        <v>4</v>
      </c>
      <c r="B195" s="16" t="s">
        <v>729</v>
      </c>
      <c r="C195" s="16" t="s">
        <v>720</v>
      </c>
      <c r="D195" s="16" t="s">
        <v>729</v>
      </c>
      <c r="E195" s="55" t="s">
        <v>730</v>
      </c>
      <c r="F195" s="56">
        <v>893795</v>
      </c>
      <c r="G195" s="56">
        <v>60</v>
      </c>
      <c r="H195" s="56">
        <v>209</v>
      </c>
      <c r="I195" s="56">
        <v>23</v>
      </c>
      <c r="J195" s="56">
        <v>2</v>
      </c>
      <c r="K195" s="57">
        <v>2.0000000000000001E-4</v>
      </c>
      <c r="L195" s="57">
        <v>0.01</v>
      </c>
      <c r="M195" s="57">
        <v>0</v>
      </c>
      <c r="N195" s="55" t="s">
        <v>731</v>
      </c>
      <c r="O195" s="56">
        <v>28792</v>
      </c>
      <c r="P195" s="56">
        <v>1267</v>
      </c>
      <c r="Q195" s="56">
        <v>492</v>
      </c>
      <c r="R195" s="56">
        <v>15</v>
      </c>
      <c r="S195" s="57">
        <v>4.1999999999999997E-3</v>
      </c>
      <c r="T195" s="57">
        <v>6.9999999999999999E-4</v>
      </c>
      <c r="U195" s="57">
        <v>0.03</v>
      </c>
      <c r="V195" s="58"/>
      <c r="W195" s="58"/>
      <c r="X195" s="55" t="s">
        <v>730</v>
      </c>
      <c r="Y195" s="56">
        <v>84871</v>
      </c>
      <c r="Z195" s="56">
        <v>1260</v>
      </c>
      <c r="AA195" s="56">
        <v>202</v>
      </c>
      <c r="AB195" s="56">
        <v>35</v>
      </c>
      <c r="AC195" s="57">
        <v>2.2172999999999999E-6</v>
      </c>
      <c r="AD195" s="57">
        <v>0.98649721999999995</v>
      </c>
      <c r="AE195" s="57">
        <v>0.01</v>
      </c>
      <c r="AF195" s="57">
        <v>3.03673E-5</v>
      </c>
      <c r="AG195" s="59">
        <v>9202</v>
      </c>
      <c r="AH195" s="60" t="s">
        <v>730</v>
      </c>
      <c r="AI195" s="56">
        <v>56900</v>
      </c>
      <c r="AJ195" s="56">
        <v>698</v>
      </c>
      <c r="AK195" s="56">
        <v>112</v>
      </c>
      <c r="AL195" s="56">
        <v>360</v>
      </c>
      <c r="AM195" s="56">
        <v>12</v>
      </c>
      <c r="AN195" s="57">
        <v>1.7516949999999999E-3</v>
      </c>
      <c r="AO195" s="61">
        <f t="shared" si="24"/>
        <v>2.0562390158172232E-2</v>
      </c>
      <c r="AP195" s="59">
        <v>6108</v>
      </c>
      <c r="AQ195" s="59">
        <v>2095</v>
      </c>
      <c r="AR195" s="58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</row>
    <row r="196" spans="1:58" ht="15.75" customHeight="1">
      <c r="A196" s="54">
        <v>5</v>
      </c>
      <c r="B196" s="16" t="s">
        <v>732</v>
      </c>
      <c r="C196" s="16" t="s">
        <v>720</v>
      </c>
      <c r="D196" s="16" t="s">
        <v>732</v>
      </c>
      <c r="E196" s="55" t="s">
        <v>733</v>
      </c>
      <c r="F196" s="56">
        <v>1967658</v>
      </c>
      <c r="G196" s="56">
        <v>424</v>
      </c>
      <c r="H196" s="56">
        <v>1588</v>
      </c>
      <c r="I196" s="56">
        <v>95</v>
      </c>
      <c r="J196" s="56">
        <v>13</v>
      </c>
      <c r="K196" s="57">
        <v>1E-4</v>
      </c>
      <c r="L196" s="57">
        <v>0.01</v>
      </c>
      <c r="M196" s="57">
        <v>0</v>
      </c>
      <c r="N196" s="55" t="s">
        <v>733</v>
      </c>
      <c r="O196" s="56">
        <v>17199</v>
      </c>
      <c r="P196" s="56">
        <v>1497</v>
      </c>
      <c r="Q196" s="56">
        <v>524</v>
      </c>
      <c r="R196" s="56">
        <v>11</v>
      </c>
      <c r="S196" s="57">
        <v>1.15E-2</v>
      </c>
      <c r="T196" s="57">
        <v>1.4E-3</v>
      </c>
      <c r="U196" s="57">
        <v>0.06</v>
      </c>
      <c r="V196" s="58"/>
      <c r="W196" s="58"/>
      <c r="X196" s="55" t="s">
        <v>734</v>
      </c>
      <c r="Y196" s="56">
        <v>94579</v>
      </c>
      <c r="Z196" s="56">
        <v>52</v>
      </c>
      <c r="AA196" s="56">
        <v>100</v>
      </c>
      <c r="AB196" s="56">
        <v>31</v>
      </c>
      <c r="AC196" s="57">
        <v>2.7146200000000001E-5</v>
      </c>
      <c r="AD196" s="57">
        <v>0.88888888899999996</v>
      </c>
      <c r="AE196" s="57">
        <v>0.01</v>
      </c>
      <c r="AF196" s="57">
        <v>1.50484E-5</v>
      </c>
      <c r="AG196" s="59">
        <v>2078</v>
      </c>
      <c r="AH196" s="60" t="s">
        <v>735</v>
      </c>
      <c r="AI196" s="56">
        <v>117000</v>
      </c>
      <c r="AJ196" s="56">
        <v>3937</v>
      </c>
      <c r="AK196" s="56">
        <v>1650</v>
      </c>
      <c r="AL196" s="56">
        <v>759</v>
      </c>
      <c r="AM196" s="56">
        <v>16</v>
      </c>
      <c r="AN196" s="57">
        <v>3.7240939999999998E-3</v>
      </c>
      <c r="AO196" s="61">
        <f t="shared" si="24"/>
        <v>5.4239316239316236E-2</v>
      </c>
      <c r="AP196" s="59">
        <v>456</v>
      </c>
      <c r="AQ196" s="59">
        <v>1175</v>
      </c>
      <c r="AR196" s="58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</row>
    <row r="197" spans="1:58" ht="15.75" customHeight="1">
      <c r="A197" s="54">
        <v>6</v>
      </c>
      <c r="B197" s="16" t="s">
        <v>736</v>
      </c>
      <c r="C197" s="16" t="s">
        <v>720</v>
      </c>
      <c r="D197" s="16" t="s">
        <v>736</v>
      </c>
      <c r="E197" s="55" t="s">
        <v>737</v>
      </c>
      <c r="F197" s="56">
        <v>94219</v>
      </c>
      <c r="G197" s="56">
        <v>3509</v>
      </c>
      <c r="H197" s="56">
        <v>584</v>
      </c>
      <c r="I197" s="56">
        <v>1732</v>
      </c>
      <c r="J197" s="56">
        <v>85</v>
      </c>
      <c r="K197" s="57">
        <v>8.0000000000000004E-4</v>
      </c>
      <c r="L197" s="57">
        <v>0.02</v>
      </c>
      <c r="M197" s="57">
        <v>6.9999999999999999E-4</v>
      </c>
      <c r="N197" s="55" t="s">
        <v>738</v>
      </c>
      <c r="O197" s="56">
        <v>9905</v>
      </c>
      <c r="P197" s="56">
        <v>3563</v>
      </c>
      <c r="Q197" s="56">
        <v>180</v>
      </c>
      <c r="R197" s="56">
        <v>53</v>
      </c>
      <c r="S197" s="57">
        <v>7.6E-3</v>
      </c>
      <c r="T197" s="57">
        <v>4.4000000000000003E-3</v>
      </c>
      <c r="U197" s="57">
        <v>0.1</v>
      </c>
      <c r="V197" s="58"/>
      <c r="W197" s="58"/>
      <c r="X197" s="55" t="s">
        <v>739</v>
      </c>
      <c r="Y197" s="56">
        <v>65267</v>
      </c>
      <c r="Z197" s="56">
        <v>181</v>
      </c>
      <c r="AA197" s="56">
        <v>777</v>
      </c>
      <c r="AB197" s="56">
        <v>333</v>
      </c>
      <c r="AC197" s="57">
        <v>9.6635800000000001E-5</v>
      </c>
      <c r="AD197" s="57">
        <v>0.52777777800000003</v>
      </c>
      <c r="AE197" s="57">
        <v>0.02</v>
      </c>
      <c r="AF197" s="57">
        <v>1.8486899999999999E-4</v>
      </c>
      <c r="AG197" s="59"/>
      <c r="AH197" s="60" t="s">
        <v>739</v>
      </c>
      <c r="AI197" s="56">
        <v>25900</v>
      </c>
      <c r="AJ197" s="56">
        <v>498</v>
      </c>
      <c r="AK197" s="56">
        <v>178</v>
      </c>
      <c r="AL197" s="56">
        <v>22</v>
      </c>
      <c r="AM197" s="56">
        <v>69</v>
      </c>
      <c r="AN197" s="57">
        <v>4.1576500000000001E-4</v>
      </c>
      <c r="AO197" s="61">
        <f t="shared" si="24"/>
        <v>2.6949806949806948E-2</v>
      </c>
      <c r="AP197" s="59"/>
      <c r="AQ197" s="59"/>
      <c r="AR197" s="58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</row>
    <row r="198" spans="1:58" ht="15.75" customHeight="1">
      <c r="A198" s="54">
        <v>7</v>
      </c>
      <c r="B198" s="16" t="s">
        <v>740</v>
      </c>
      <c r="C198" s="16" t="s">
        <v>720</v>
      </c>
      <c r="D198" s="16" t="s">
        <v>740</v>
      </c>
      <c r="E198" s="55" t="s">
        <v>741</v>
      </c>
      <c r="F198" s="56">
        <v>1177053</v>
      </c>
      <c r="G198" s="56">
        <v>101720</v>
      </c>
      <c r="H198" s="56">
        <v>19365</v>
      </c>
      <c r="I198" s="56">
        <v>30652</v>
      </c>
      <c r="J198" s="56">
        <v>100</v>
      </c>
      <c r="K198" s="57">
        <v>1.4E-3</v>
      </c>
      <c r="L198" s="57">
        <v>0.03</v>
      </c>
      <c r="M198" s="57">
        <v>1.5E-3</v>
      </c>
      <c r="N198" s="55" t="s">
        <v>742</v>
      </c>
      <c r="O198" s="56">
        <v>123099</v>
      </c>
      <c r="P198" s="56">
        <v>21835</v>
      </c>
      <c r="Q198" s="56">
        <v>4028</v>
      </c>
      <c r="R198" s="56">
        <v>29</v>
      </c>
      <c r="S198" s="57">
        <v>7.4000000000000003E-3</v>
      </c>
      <c r="T198" s="57">
        <v>2.3E-3</v>
      </c>
      <c r="U198" s="57">
        <v>0.04</v>
      </c>
      <c r="V198" s="58"/>
      <c r="W198" s="58"/>
      <c r="X198" s="55" t="s">
        <v>741</v>
      </c>
      <c r="Y198" s="56">
        <v>125350</v>
      </c>
      <c r="Z198" s="56">
        <v>1748</v>
      </c>
      <c r="AA198" s="56">
        <v>11751</v>
      </c>
      <c r="AB198" s="56">
        <v>2293</v>
      </c>
      <c r="AC198" s="57">
        <v>6.5158899999999997E-5</v>
      </c>
      <c r="AD198" s="57">
        <v>0.93878718500000002</v>
      </c>
      <c r="AE198" s="57">
        <v>0.15</v>
      </c>
      <c r="AF198" s="57">
        <v>1.238018E-3</v>
      </c>
      <c r="AG198" s="59">
        <v>10105</v>
      </c>
      <c r="AH198" s="60" t="s">
        <v>741</v>
      </c>
      <c r="AI198" s="56">
        <v>40900</v>
      </c>
      <c r="AJ198" s="56">
        <v>80</v>
      </c>
      <c r="AK198" s="56">
        <v>81</v>
      </c>
      <c r="AL198" s="56">
        <v>0</v>
      </c>
      <c r="AM198" s="56">
        <v>21</v>
      </c>
      <c r="AN198" s="57">
        <v>1.8744899999999999E-4</v>
      </c>
      <c r="AO198" s="61">
        <f t="shared" si="24"/>
        <v>3.9364303178484111E-3</v>
      </c>
      <c r="AP198" s="59">
        <v>4963</v>
      </c>
      <c r="AQ198" s="59">
        <v>3902</v>
      </c>
      <c r="AR198" s="58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</row>
    <row r="199" spans="1:58" ht="15.75" customHeight="1">
      <c r="A199" s="54">
        <v>8</v>
      </c>
      <c r="B199" s="16" t="s">
        <v>743</v>
      </c>
      <c r="C199" s="16" t="s">
        <v>720</v>
      </c>
      <c r="D199" s="16" t="s">
        <v>743</v>
      </c>
      <c r="E199" s="55" t="s">
        <v>744</v>
      </c>
      <c r="F199" s="56">
        <v>16054</v>
      </c>
      <c r="G199" s="56">
        <v>287</v>
      </c>
      <c r="H199" s="56">
        <v>19</v>
      </c>
      <c r="I199" s="56">
        <v>5</v>
      </c>
      <c r="J199" s="56">
        <v>8</v>
      </c>
      <c r="K199" s="57">
        <v>2.5000000000000001E-3</v>
      </c>
      <c r="L199" s="57">
        <v>0.02</v>
      </c>
      <c r="M199" s="57">
        <v>2.0000000000000001E-4</v>
      </c>
      <c r="N199" s="55" t="s">
        <v>745</v>
      </c>
      <c r="O199" s="56">
        <v>6016</v>
      </c>
      <c r="P199" s="56">
        <v>391</v>
      </c>
      <c r="Q199" s="56">
        <v>14</v>
      </c>
      <c r="R199" s="56">
        <v>3</v>
      </c>
      <c r="S199" s="57">
        <v>2.3099999999999999E-2</v>
      </c>
      <c r="T199" s="57">
        <v>8.0000000000000004E-4</v>
      </c>
      <c r="U199" s="62" t="s">
        <v>138</v>
      </c>
      <c r="V199" s="58"/>
      <c r="W199" s="58"/>
      <c r="X199" s="55" t="s">
        <v>746</v>
      </c>
      <c r="Y199" s="56">
        <v>27690</v>
      </c>
      <c r="Z199" s="56">
        <v>151</v>
      </c>
      <c r="AA199" s="56">
        <v>510</v>
      </c>
      <c r="AB199" s="56">
        <v>151</v>
      </c>
      <c r="AC199" s="57">
        <v>1.6405799999999999E-4</v>
      </c>
      <c r="AD199" s="57">
        <v>0.33333333300000001</v>
      </c>
      <c r="AE199" s="57">
        <v>0.02</v>
      </c>
      <c r="AF199" s="57">
        <v>2.6035300000000001E-4</v>
      </c>
      <c r="AG199" s="59"/>
      <c r="AH199" s="60" t="s">
        <v>746</v>
      </c>
      <c r="AI199" s="56">
        <v>8960</v>
      </c>
      <c r="AJ199" s="56">
        <v>56</v>
      </c>
      <c r="AK199" s="56">
        <v>15</v>
      </c>
      <c r="AL199" s="56">
        <v>21</v>
      </c>
      <c r="AM199" s="56">
        <v>33</v>
      </c>
      <c r="AN199" s="57">
        <v>3.12651E-4</v>
      </c>
      <c r="AO199" s="61">
        <f t="shared" si="24"/>
        <v>1.0267857142857143E-2</v>
      </c>
      <c r="AP199" s="59"/>
      <c r="AQ199" s="59"/>
      <c r="AR199" s="58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</row>
    <row r="200" spans="1:58" ht="15.75" customHeight="1">
      <c r="A200" s="54">
        <v>9</v>
      </c>
      <c r="B200" s="16" t="s">
        <v>747</v>
      </c>
      <c r="C200" s="16" t="s">
        <v>720</v>
      </c>
      <c r="D200" s="16" t="s">
        <v>747</v>
      </c>
      <c r="E200" s="63"/>
      <c r="F200" s="63"/>
      <c r="G200" s="63"/>
      <c r="H200" s="63"/>
      <c r="I200" s="63"/>
      <c r="J200" s="63"/>
      <c r="K200" s="64"/>
      <c r="L200" s="64"/>
      <c r="M200" s="64"/>
      <c r="N200" s="63"/>
      <c r="O200" s="63"/>
      <c r="P200" s="63"/>
      <c r="Q200" s="63"/>
      <c r="R200" s="63"/>
      <c r="S200" s="64"/>
      <c r="T200" s="64"/>
      <c r="U200" s="67"/>
      <c r="V200" s="58"/>
      <c r="W200" s="58"/>
      <c r="X200" s="63"/>
      <c r="Y200" s="63"/>
      <c r="Z200" s="63"/>
      <c r="AA200" s="63"/>
      <c r="AB200" s="63"/>
      <c r="AC200" s="64"/>
      <c r="AD200" s="64"/>
      <c r="AE200" s="64"/>
      <c r="AF200" s="64"/>
      <c r="AG200" s="59">
        <v>13</v>
      </c>
      <c r="AH200" s="65"/>
      <c r="AI200" s="65"/>
      <c r="AJ200" s="65"/>
      <c r="AK200" s="65"/>
      <c r="AL200" s="65"/>
      <c r="AM200" s="65"/>
      <c r="AN200" s="66"/>
      <c r="AO200" s="66"/>
      <c r="AP200" s="59">
        <v>44</v>
      </c>
      <c r="AQ200" s="59">
        <v>67</v>
      </c>
      <c r="AR200" s="58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</row>
    <row r="201" spans="1:58" ht="15.75" customHeight="1">
      <c r="A201" s="54">
        <v>10</v>
      </c>
      <c r="B201" s="16" t="s">
        <v>748</v>
      </c>
      <c r="C201" s="16" t="s">
        <v>720</v>
      </c>
      <c r="D201" s="16" t="s">
        <v>748</v>
      </c>
      <c r="E201" s="55" t="s">
        <v>749</v>
      </c>
      <c r="F201" s="56">
        <v>2135627</v>
      </c>
      <c r="G201" s="56">
        <v>929</v>
      </c>
      <c r="H201" s="56">
        <v>440</v>
      </c>
      <c r="I201" s="56">
        <v>484</v>
      </c>
      <c r="J201" s="56">
        <v>15</v>
      </c>
      <c r="K201" s="57">
        <v>1E-4</v>
      </c>
      <c r="L201" s="57">
        <v>0.01</v>
      </c>
      <c r="M201" s="57">
        <v>0</v>
      </c>
      <c r="N201" s="55" t="s">
        <v>750</v>
      </c>
      <c r="O201" s="56">
        <v>16009</v>
      </c>
      <c r="P201" s="56">
        <v>1372</v>
      </c>
      <c r="Q201" s="56">
        <v>109</v>
      </c>
      <c r="R201" s="56">
        <v>10</v>
      </c>
      <c r="S201" s="57">
        <v>9.7000000000000003E-3</v>
      </c>
      <c r="T201" s="57">
        <v>1.1000000000000001E-3</v>
      </c>
      <c r="U201" s="57">
        <v>0.04</v>
      </c>
      <c r="V201" s="58"/>
      <c r="W201" s="58"/>
      <c r="X201" s="55" t="s">
        <v>751</v>
      </c>
      <c r="Y201" s="56">
        <v>45757</v>
      </c>
      <c r="Z201" s="56">
        <v>148</v>
      </c>
      <c r="AA201" s="56">
        <v>217</v>
      </c>
      <c r="AB201" s="56">
        <v>111</v>
      </c>
      <c r="AC201" s="57">
        <v>4.8467500000000003E-5</v>
      </c>
      <c r="AD201" s="57">
        <v>0.92907801400000001</v>
      </c>
      <c r="AE201" s="57">
        <v>0.01</v>
      </c>
      <c r="AF201" s="57">
        <v>7.7969500000000006E-5</v>
      </c>
      <c r="AG201" s="59">
        <v>450</v>
      </c>
      <c r="AH201" s="60" t="s">
        <v>752</v>
      </c>
      <c r="AI201" s="56">
        <v>15200</v>
      </c>
      <c r="AJ201" s="56">
        <v>46</v>
      </c>
      <c r="AK201" s="56">
        <v>3</v>
      </c>
      <c r="AL201" s="56">
        <v>12</v>
      </c>
      <c r="AM201" s="56">
        <v>6</v>
      </c>
      <c r="AN201" s="57">
        <v>6.6885999999999996E-4</v>
      </c>
      <c r="AO201" s="61">
        <f t="shared" ref="AO201:AO205" si="25">SUM(AJ201+AK201+AL201)/AI201</f>
        <v>4.0131578947368417E-3</v>
      </c>
      <c r="AP201" s="59">
        <v>204</v>
      </c>
      <c r="AQ201" s="59">
        <v>88</v>
      </c>
      <c r="AR201" s="58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</row>
    <row r="202" spans="1:58" ht="15.75" customHeight="1">
      <c r="A202" s="54">
        <v>11</v>
      </c>
      <c r="B202" s="16" t="s">
        <v>753</v>
      </c>
      <c r="C202" s="16" t="s">
        <v>720</v>
      </c>
      <c r="D202" s="16" t="s">
        <v>753</v>
      </c>
      <c r="E202" s="55" t="s">
        <v>754</v>
      </c>
      <c r="F202" s="56">
        <v>302958</v>
      </c>
      <c r="G202" s="56">
        <v>480984</v>
      </c>
      <c r="H202" s="56">
        <v>3759</v>
      </c>
      <c r="I202" s="56">
        <v>1006</v>
      </c>
      <c r="J202" s="56">
        <v>47</v>
      </c>
      <c r="K202" s="57">
        <v>3.7999999999999999E-2</v>
      </c>
      <c r="L202" s="57">
        <v>0.56999999999999995</v>
      </c>
      <c r="M202" s="57">
        <v>1.9400000000000001E-2</v>
      </c>
      <c r="N202" s="63"/>
      <c r="O202" s="63"/>
      <c r="P202" s="63"/>
      <c r="Q202" s="63"/>
      <c r="R202" s="63"/>
      <c r="S202" s="64"/>
      <c r="T202" s="64"/>
      <c r="U202" s="67"/>
      <c r="V202" s="58"/>
      <c r="W202" s="58"/>
      <c r="X202" s="55" t="s">
        <v>755</v>
      </c>
      <c r="Y202" s="56">
        <v>42394</v>
      </c>
      <c r="Z202" s="56">
        <v>133</v>
      </c>
      <c r="AA202" s="56">
        <v>823</v>
      </c>
      <c r="AB202" s="56">
        <v>142</v>
      </c>
      <c r="AC202" s="57">
        <v>1.7157500000000001E-4</v>
      </c>
      <c r="AD202" s="57">
        <v>0.828125</v>
      </c>
      <c r="AE202" s="57">
        <v>0.02</v>
      </c>
      <c r="AF202" s="57">
        <v>2.4803800000000001E-4</v>
      </c>
      <c r="AG202" s="59">
        <v>1192</v>
      </c>
      <c r="AH202" s="60" t="s">
        <v>756</v>
      </c>
      <c r="AI202" s="56">
        <v>13700</v>
      </c>
      <c r="AJ202" s="56">
        <v>28</v>
      </c>
      <c r="AK202" s="56">
        <v>3</v>
      </c>
      <c r="AL202" s="56">
        <v>0</v>
      </c>
      <c r="AM202" s="56">
        <v>13</v>
      </c>
      <c r="AN202" s="57">
        <v>1.75508E-4</v>
      </c>
      <c r="AO202" s="61">
        <f t="shared" si="25"/>
        <v>2.2627737226277372E-3</v>
      </c>
      <c r="AP202" s="59">
        <v>340</v>
      </c>
      <c r="AQ202" s="59">
        <v>704</v>
      </c>
      <c r="AR202" s="58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</row>
    <row r="203" spans="1:58" ht="15.75" customHeight="1">
      <c r="A203" s="54">
        <v>12</v>
      </c>
      <c r="B203" s="16" t="s">
        <v>757</v>
      </c>
      <c r="C203" s="16" t="s">
        <v>720</v>
      </c>
      <c r="D203" s="16" t="s">
        <v>757</v>
      </c>
      <c r="E203" s="55" t="s">
        <v>758</v>
      </c>
      <c r="F203" s="56">
        <v>272736</v>
      </c>
      <c r="G203" s="56">
        <v>889</v>
      </c>
      <c r="H203" s="56">
        <v>73</v>
      </c>
      <c r="I203" s="56">
        <v>398</v>
      </c>
      <c r="J203" s="56">
        <v>59</v>
      </c>
      <c r="K203" s="57">
        <v>1E-4</v>
      </c>
      <c r="L203" s="57">
        <v>0.01</v>
      </c>
      <c r="M203" s="57">
        <v>1E-4</v>
      </c>
      <c r="N203" s="55" t="s">
        <v>758</v>
      </c>
      <c r="O203" s="56">
        <v>12279</v>
      </c>
      <c r="P203" s="56">
        <v>2104</v>
      </c>
      <c r="Q203" s="56">
        <v>117</v>
      </c>
      <c r="R203" s="56">
        <v>42</v>
      </c>
      <c r="S203" s="57">
        <v>4.4000000000000003E-3</v>
      </c>
      <c r="T203" s="57">
        <v>2E-3</v>
      </c>
      <c r="U203" s="57">
        <v>0.03</v>
      </c>
      <c r="V203" s="58"/>
      <c r="W203" s="58"/>
      <c r="X203" s="55" t="s">
        <v>758</v>
      </c>
      <c r="Y203" s="60"/>
      <c r="Z203" s="60"/>
      <c r="AA203" s="60"/>
      <c r="AB203" s="60"/>
      <c r="AC203" s="67"/>
      <c r="AD203" s="67"/>
      <c r="AE203" s="67"/>
      <c r="AF203" s="67"/>
      <c r="AG203" s="59">
        <v>7743</v>
      </c>
      <c r="AH203" s="60" t="s">
        <v>759</v>
      </c>
      <c r="AI203" s="56">
        <v>10600</v>
      </c>
      <c r="AJ203" s="56">
        <v>141</v>
      </c>
      <c r="AK203" s="56">
        <v>3</v>
      </c>
      <c r="AL203" s="56">
        <v>0</v>
      </c>
      <c r="AM203" s="56">
        <v>37</v>
      </c>
      <c r="AN203" s="57">
        <v>3.6716E-4</v>
      </c>
      <c r="AO203" s="61">
        <f t="shared" si="25"/>
        <v>1.3584905660377358E-2</v>
      </c>
      <c r="AP203" s="59">
        <v>4279</v>
      </c>
      <c r="AQ203" s="59">
        <v>904</v>
      </c>
      <c r="AR203" s="58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</row>
    <row r="204" spans="1:58" ht="15.75" customHeight="1">
      <c r="A204" s="54">
        <v>13</v>
      </c>
      <c r="B204" s="16" t="s">
        <v>760</v>
      </c>
      <c r="C204" s="16" t="s">
        <v>720</v>
      </c>
      <c r="D204" s="16" t="s">
        <v>760</v>
      </c>
      <c r="E204" s="55" t="s">
        <v>761</v>
      </c>
      <c r="F204" s="56">
        <v>145310</v>
      </c>
      <c r="G204" s="56">
        <v>2806</v>
      </c>
      <c r="H204" s="56">
        <v>335</v>
      </c>
      <c r="I204" s="56">
        <v>277</v>
      </c>
      <c r="J204" s="56">
        <v>97</v>
      </c>
      <c r="K204" s="57">
        <v>2.9999999999999997E-4</v>
      </c>
      <c r="L204" s="57">
        <v>0.01</v>
      </c>
      <c r="M204" s="57">
        <v>2.9999999999999997E-4</v>
      </c>
      <c r="N204" s="55" t="s">
        <v>762</v>
      </c>
      <c r="O204" s="56">
        <v>6606</v>
      </c>
      <c r="P204" s="56">
        <v>3040</v>
      </c>
      <c r="Q204" s="56">
        <v>93</v>
      </c>
      <c r="R204" s="56">
        <v>36</v>
      </c>
      <c r="S204" s="57">
        <v>1.3599999999999999E-2</v>
      </c>
      <c r="T204" s="57">
        <v>5.3E-3</v>
      </c>
      <c r="U204" s="57">
        <v>7.0000000000000007E-2</v>
      </c>
      <c r="V204" s="58"/>
      <c r="W204" s="58"/>
      <c r="X204" s="55" t="s">
        <v>761</v>
      </c>
      <c r="Y204" s="56">
        <v>39440</v>
      </c>
      <c r="Z204" s="56">
        <v>223</v>
      </c>
      <c r="AA204" s="56">
        <v>630</v>
      </c>
      <c r="AB204" s="56">
        <v>157</v>
      </c>
      <c r="AC204" s="57">
        <v>8.9370000000000007E-5</v>
      </c>
      <c r="AD204" s="57">
        <v>0.43502824899999998</v>
      </c>
      <c r="AE204" s="57">
        <v>0.02</v>
      </c>
      <c r="AF204" s="57">
        <v>2.1662499999999999E-4</v>
      </c>
      <c r="AG204" s="59">
        <v>320</v>
      </c>
      <c r="AH204" s="60" t="s">
        <v>763</v>
      </c>
      <c r="AI204" s="56">
        <v>4330</v>
      </c>
      <c r="AJ204" s="56">
        <v>54</v>
      </c>
      <c r="AK204" s="56">
        <v>7</v>
      </c>
      <c r="AL204" s="56">
        <v>0</v>
      </c>
      <c r="AM204" s="56">
        <v>28</v>
      </c>
      <c r="AN204" s="57">
        <v>5.1126500000000001E-4</v>
      </c>
      <c r="AO204" s="61">
        <f t="shared" si="25"/>
        <v>1.4087759815242495E-2</v>
      </c>
      <c r="AP204" s="59">
        <v>190</v>
      </c>
      <c r="AQ204" s="59">
        <v>65</v>
      </c>
      <c r="AR204" s="58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</row>
    <row r="205" spans="1:58" ht="15.75" customHeight="1">
      <c r="A205" s="54">
        <v>14</v>
      </c>
      <c r="B205" s="16" t="s">
        <v>764</v>
      </c>
      <c r="C205" s="16" t="s">
        <v>720</v>
      </c>
      <c r="D205" s="16" t="s">
        <v>764</v>
      </c>
      <c r="E205" s="55" t="s">
        <v>765</v>
      </c>
      <c r="F205" s="56">
        <v>27909</v>
      </c>
      <c r="G205" s="56">
        <v>2824</v>
      </c>
      <c r="H205" s="56">
        <v>341</v>
      </c>
      <c r="I205" s="56">
        <v>772</v>
      </c>
      <c r="J205" s="56">
        <v>32</v>
      </c>
      <c r="K205" s="57">
        <v>4.8999999999999998E-3</v>
      </c>
      <c r="L205" s="57">
        <v>0.03</v>
      </c>
      <c r="M205" s="57">
        <v>1.6999999999999999E-3</v>
      </c>
      <c r="N205" s="55" t="s">
        <v>766</v>
      </c>
      <c r="O205" s="56">
        <v>9701</v>
      </c>
      <c r="P205" s="56">
        <v>9606</v>
      </c>
      <c r="Q205" s="56">
        <v>428</v>
      </c>
      <c r="R205" s="56">
        <v>26</v>
      </c>
      <c r="S205" s="57">
        <v>4.3900000000000002E-2</v>
      </c>
      <c r="T205" s="57">
        <v>1.24E-2</v>
      </c>
      <c r="U205" s="57">
        <v>0.19</v>
      </c>
      <c r="V205" s="58"/>
      <c r="W205" s="58"/>
      <c r="X205" s="55" t="s">
        <v>767</v>
      </c>
      <c r="Y205" s="56">
        <v>8871</v>
      </c>
      <c r="Z205" s="56">
        <v>85</v>
      </c>
      <c r="AA205" s="56">
        <v>1501</v>
      </c>
      <c r="AB205" s="56">
        <v>212</v>
      </c>
      <c r="AC205" s="57">
        <v>2.2743419999999999E-3</v>
      </c>
      <c r="AD205" s="57">
        <v>0.787878788</v>
      </c>
      <c r="AE205" s="57">
        <v>7.0000000000000007E-2</v>
      </c>
      <c r="AF205" s="57">
        <v>2.101295E-3</v>
      </c>
      <c r="AG205" s="59">
        <v>666</v>
      </c>
      <c r="AH205" s="60" t="s">
        <v>768</v>
      </c>
      <c r="AI205" s="56">
        <v>356</v>
      </c>
      <c r="AJ205" s="56">
        <v>42</v>
      </c>
      <c r="AK205" s="56">
        <v>12</v>
      </c>
      <c r="AL205" s="56">
        <v>2</v>
      </c>
      <c r="AM205" s="56">
        <v>19</v>
      </c>
      <c r="AN205" s="57">
        <v>1.408451E-3</v>
      </c>
      <c r="AO205" s="61">
        <f t="shared" si="25"/>
        <v>0.15730337078651685</v>
      </c>
      <c r="AP205" s="59">
        <v>406</v>
      </c>
      <c r="AQ205" s="59">
        <v>81</v>
      </c>
      <c r="AR205" s="58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</row>
    <row r="206" spans="1:58" ht="15.75" customHeight="1">
      <c r="A206" s="54">
        <v>15</v>
      </c>
      <c r="B206" s="16" t="s">
        <v>769</v>
      </c>
      <c r="C206" s="16" t="s">
        <v>720</v>
      </c>
      <c r="D206" s="16" t="s">
        <v>769</v>
      </c>
      <c r="E206" s="63"/>
      <c r="F206" s="63"/>
      <c r="G206" s="63"/>
      <c r="H206" s="63"/>
      <c r="I206" s="63"/>
      <c r="J206" s="63"/>
      <c r="K206" s="64"/>
      <c r="L206" s="64"/>
      <c r="M206" s="64"/>
      <c r="N206" s="55" t="s">
        <v>770</v>
      </c>
      <c r="O206" s="56">
        <v>299</v>
      </c>
      <c r="P206" s="56">
        <v>0</v>
      </c>
      <c r="Q206" s="56">
        <v>0</v>
      </c>
      <c r="R206" s="56">
        <v>0</v>
      </c>
      <c r="S206" s="57">
        <v>0</v>
      </c>
      <c r="T206" s="57">
        <v>0</v>
      </c>
      <c r="U206" s="62" t="s">
        <v>138</v>
      </c>
      <c r="V206" s="58"/>
      <c r="W206" s="58"/>
      <c r="X206" s="55" t="s">
        <v>771</v>
      </c>
      <c r="Y206" s="56">
        <v>721</v>
      </c>
      <c r="Z206" s="56">
        <v>0</v>
      </c>
      <c r="AA206" s="56">
        <v>0</v>
      </c>
      <c r="AB206" s="56">
        <v>0</v>
      </c>
      <c r="AC206" s="57">
        <v>0</v>
      </c>
      <c r="AD206" s="57">
        <v>0</v>
      </c>
      <c r="AE206" s="62" t="s">
        <v>138</v>
      </c>
      <c r="AF206" s="57">
        <v>0</v>
      </c>
      <c r="AG206" s="59"/>
      <c r="AH206" s="65"/>
      <c r="AI206" s="65"/>
      <c r="AJ206" s="65"/>
      <c r="AK206" s="65"/>
      <c r="AL206" s="65"/>
      <c r="AM206" s="65"/>
      <c r="AN206" s="66"/>
      <c r="AO206" s="66"/>
      <c r="AP206" s="59"/>
      <c r="AQ206" s="59"/>
      <c r="AR206" s="58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</row>
    <row r="207" spans="1:58" ht="15.75" customHeight="1">
      <c r="A207" s="54">
        <v>16</v>
      </c>
      <c r="B207" s="16" t="s">
        <v>772</v>
      </c>
      <c r="C207" s="16" t="s">
        <v>720</v>
      </c>
      <c r="D207" s="16" t="s">
        <v>772</v>
      </c>
      <c r="E207" s="55" t="s">
        <v>773</v>
      </c>
      <c r="F207" s="56">
        <v>54828</v>
      </c>
      <c r="G207" s="56">
        <v>3021</v>
      </c>
      <c r="H207" s="56">
        <v>2340</v>
      </c>
      <c r="I207" s="56">
        <v>2321</v>
      </c>
      <c r="J207" s="56">
        <v>39</v>
      </c>
      <c r="K207" s="57">
        <v>3.7000000000000002E-3</v>
      </c>
      <c r="L207" s="57">
        <v>0.03</v>
      </c>
      <c r="M207" s="57">
        <v>1.6000000000000001E-3</v>
      </c>
      <c r="N207" s="55" t="s">
        <v>774</v>
      </c>
      <c r="O207" s="56">
        <v>3243</v>
      </c>
      <c r="P207" s="56">
        <v>1254</v>
      </c>
      <c r="Q207" s="56">
        <v>30</v>
      </c>
      <c r="R207" s="56">
        <v>18</v>
      </c>
      <c r="S207" s="57">
        <v>2.2200000000000001E-2</v>
      </c>
      <c r="T207" s="57">
        <v>4.3E-3</v>
      </c>
      <c r="U207" s="57">
        <v>0.04</v>
      </c>
      <c r="V207" s="58"/>
      <c r="W207" s="58"/>
      <c r="X207" s="55" t="s">
        <v>774</v>
      </c>
      <c r="Y207" s="56">
        <v>9595</v>
      </c>
      <c r="Z207" s="56">
        <v>55</v>
      </c>
      <c r="AA207" s="56">
        <v>617</v>
      </c>
      <c r="AB207" s="56">
        <v>1035</v>
      </c>
      <c r="AC207" s="57">
        <v>3.1475069999999999E-3</v>
      </c>
      <c r="AD207" s="57">
        <v>0.73913043499999997</v>
      </c>
      <c r="AE207" s="57">
        <v>0.08</v>
      </c>
      <c r="AF207" s="57">
        <v>1.8816620000000001E-3</v>
      </c>
      <c r="AG207" s="59">
        <v>230</v>
      </c>
      <c r="AH207" s="60" t="s">
        <v>775</v>
      </c>
      <c r="AI207" s="56">
        <v>1730</v>
      </c>
      <c r="AJ207" s="56">
        <v>17</v>
      </c>
      <c r="AK207" s="56">
        <v>1</v>
      </c>
      <c r="AL207" s="56">
        <v>0</v>
      </c>
      <c r="AM207" s="56">
        <v>7</v>
      </c>
      <c r="AN207" s="57">
        <v>1.495017E-3</v>
      </c>
      <c r="AO207" s="61">
        <f>SUM(AJ207+AK207+AL207)/AI207</f>
        <v>1.0404624277456647E-2</v>
      </c>
      <c r="AP207" s="59">
        <v>90</v>
      </c>
      <c r="AQ207" s="59">
        <v>46</v>
      </c>
      <c r="AR207" s="58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</row>
    <row r="208" spans="1:58" ht="15.75" customHeight="1">
      <c r="A208" s="54">
        <v>17</v>
      </c>
      <c r="B208" s="16" t="s">
        <v>776</v>
      </c>
      <c r="C208" s="16" t="s">
        <v>720</v>
      </c>
      <c r="D208" s="16" t="s">
        <v>776</v>
      </c>
      <c r="E208" s="55" t="s">
        <v>777</v>
      </c>
      <c r="F208" s="56">
        <v>4280</v>
      </c>
      <c r="G208" s="56">
        <v>0</v>
      </c>
      <c r="H208" s="56">
        <v>0</v>
      </c>
      <c r="I208" s="56">
        <v>0</v>
      </c>
      <c r="J208" s="56">
        <v>0</v>
      </c>
      <c r="K208" s="57">
        <v>0</v>
      </c>
      <c r="L208" s="57">
        <v>0.02</v>
      </c>
      <c r="M208" s="57">
        <v>0</v>
      </c>
      <c r="N208" s="63"/>
      <c r="O208" s="63"/>
      <c r="P208" s="63"/>
      <c r="Q208" s="63"/>
      <c r="R208" s="63"/>
      <c r="S208" s="64"/>
      <c r="T208" s="64"/>
      <c r="U208" s="67"/>
      <c r="V208" s="58"/>
      <c r="W208" s="58"/>
      <c r="X208" s="55" t="s">
        <v>778</v>
      </c>
      <c r="Y208" s="56">
        <v>19</v>
      </c>
      <c r="Z208" s="56">
        <v>0</v>
      </c>
      <c r="AA208" s="56">
        <v>0</v>
      </c>
      <c r="AB208" s="56">
        <v>0</v>
      </c>
      <c r="AC208" s="57">
        <v>0</v>
      </c>
      <c r="AD208" s="57">
        <v>0</v>
      </c>
      <c r="AE208" s="62" t="s">
        <v>138</v>
      </c>
      <c r="AF208" s="57">
        <v>0</v>
      </c>
      <c r="AG208" s="59"/>
      <c r="AH208" s="65"/>
      <c r="AI208" s="65"/>
      <c r="AJ208" s="65"/>
      <c r="AK208" s="65"/>
      <c r="AL208" s="65"/>
      <c r="AM208" s="65"/>
      <c r="AN208" s="66"/>
      <c r="AO208" s="66"/>
      <c r="AP208" s="59"/>
      <c r="AQ208" s="59"/>
      <c r="AR208" s="58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</row>
    <row r="209" spans="1:58" ht="15.75" customHeight="1">
      <c r="A209" s="54">
        <v>18</v>
      </c>
      <c r="B209" s="16" t="s">
        <v>779</v>
      </c>
      <c r="C209" s="16" t="s">
        <v>720</v>
      </c>
      <c r="D209" s="16" t="s">
        <v>779</v>
      </c>
      <c r="E209" s="55" t="s">
        <v>780</v>
      </c>
      <c r="F209" s="56">
        <v>413</v>
      </c>
      <c r="G209" s="56">
        <v>538</v>
      </c>
      <c r="H209" s="56">
        <v>23</v>
      </c>
      <c r="I209" s="56">
        <v>44</v>
      </c>
      <c r="J209" s="56">
        <v>44</v>
      </c>
      <c r="K209" s="57">
        <v>3.73E-2</v>
      </c>
      <c r="L209" s="57">
        <v>0.19</v>
      </c>
      <c r="M209" s="57">
        <v>1.78E-2</v>
      </c>
      <c r="N209" s="55" t="s">
        <v>781</v>
      </c>
      <c r="O209" s="56">
        <v>14446</v>
      </c>
      <c r="P209" s="56">
        <v>1297</v>
      </c>
      <c r="Q209" s="56">
        <v>9</v>
      </c>
      <c r="R209" s="56">
        <v>29</v>
      </c>
      <c r="S209" s="57">
        <v>3.2000000000000002E-3</v>
      </c>
      <c r="T209" s="57">
        <v>1E-3</v>
      </c>
      <c r="U209" s="57">
        <v>0.03</v>
      </c>
      <c r="V209" s="58"/>
      <c r="W209" s="58"/>
      <c r="X209" s="55" t="s">
        <v>782</v>
      </c>
      <c r="Y209" s="56">
        <v>1024</v>
      </c>
      <c r="Z209" s="56">
        <v>89</v>
      </c>
      <c r="AA209" s="56">
        <v>24</v>
      </c>
      <c r="AB209" s="56">
        <v>2</v>
      </c>
      <c r="AC209" s="57">
        <v>5.2797399999999996E-4</v>
      </c>
      <c r="AD209" s="57">
        <v>0</v>
      </c>
      <c r="AE209" s="62" t="s">
        <v>138</v>
      </c>
      <c r="AF209" s="57">
        <v>1.8364299999999999E-4</v>
      </c>
      <c r="AG209" s="59">
        <v>2</v>
      </c>
      <c r="AH209" s="60" t="s">
        <v>783</v>
      </c>
      <c r="AI209" s="56">
        <v>1390</v>
      </c>
      <c r="AJ209" s="56">
        <v>5</v>
      </c>
      <c r="AK209" s="56">
        <v>0</v>
      </c>
      <c r="AL209" s="56">
        <v>0</v>
      </c>
      <c r="AM209" s="56">
        <v>13</v>
      </c>
      <c r="AN209" s="57">
        <v>2.8678800000000001E-4</v>
      </c>
      <c r="AO209" s="61">
        <f t="shared" ref="AO209:AO211" si="26">SUM(AJ209+AK209+AL209)/AI209</f>
        <v>3.5971223021582736E-3</v>
      </c>
      <c r="AP209" s="59">
        <v>2</v>
      </c>
      <c r="AQ209" s="59">
        <v>0</v>
      </c>
      <c r="AR209" s="58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</row>
    <row r="210" spans="1:58" ht="15.75" customHeight="1">
      <c r="A210" s="54">
        <v>19</v>
      </c>
      <c r="B210" s="16" t="s">
        <v>784</v>
      </c>
      <c r="C210" s="16" t="s">
        <v>720</v>
      </c>
      <c r="D210" s="16" t="s">
        <v>784</v>
      </c>
      <c r="E210" s="55" t="s">
        <v>785</v>
      </c>
      <c r="F210" s="56">
        <v>728</v>
      </c>
      <c r="G210" s="56">
        <v>34</v>
      </c>
      <c r="H210" s="56">
        <v>7</v>
      </c>
      <c r="I210" s="56">
        <v>2</v>
      </c>
      <c r="J210" s="56">
        <v>16</v>
      </c>
      <c r="K210" s="57">
        <v>3.8999999999999998E-3</v>
      </c>
      <c r="L210" s="57">
        <v>0.04</v>
      </c>
      <c r="M210" s="57">
        <v>6.9999999999999999E-4</v>
      </c>
      <c r="N210" s="55" t="s">
        <v>786</v>
      </c>
      <c r="O210" s="56">
        <v>807</v>
      </c>
      <c r="P210" s="56">
        <v>0</v>
      </c>
      <c r="Q210" s="56">
        <v>0</v>
      </c>
      <c r="R210" s="56">
        <v>0</v>
      </c>
      <c r="S210" s="57">
        <v>0</v>
      </c>
      <c r="T210" s="57">
        <v>0</v>
      </c>
      <c r="U210" s="57">
        <v>0.02</v>
      </c>
      <c r="V210" s="58"/>
      <c r="W210" s="58"/>
      <c r="X210" s="55" t="s">
        <v>787</v>
      </c>
      <c r="Y210" s="56">
        <v>13942</v>
      </c>
      <c r="Z210" s="56">
        <v>58</v>
      </c>
      <c r="AA210" s="56">
        <v>77</v>
      </c>
      <c r="AB210" s="56">
        <v>39</v>
      </c>
      <c r="AC210" s="57">
        <v>1.9774300000000001E-4</v>
      </c>
      <c r="AD210" s="57">
        <v>0</v>
      </c>
      <c r="AE210" s="57">
        <v>0.01</v>
      </c>
      <c r="AF210" s="57">
        <v>9.0273999999999997E-5</v>
      </c>
      <c r="AG210" s="59">
        <v>35</v>
      </c>
      <c r="AH210" s="60" t="s">
        <v>788</v>
      </c>
      <c r="AI210" s="56">
        <v>22</v>
      </c>
      <c r="AJ210" s="56">
        <v>0</v>
      </c>
      <c r="AK210" s="56">
        <v>0</v>
      </c>
      <c r="AL210" s="56">
        <v>0</v>
      </c>
      <c r="AM210" s="56">
        <v>0</v>
      </c>
      <c r="AN210" s="57">
        <v>0</v>
      </c>
      <c r="AO210" s="61">
        <f t="shared" si="26"/>
        <v>0</v>
      </c>
      <c r="AP210" s="59">
        <v>19</v>
      </c>
      <c r="AQ210" s="59">
        <v>10</v>
      </c>
      <c r="AR210" s="58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</row>
    <row r="211" spans="1:58" ht="15.75" customHeight="1">
      <c r="A211" s="54">
        <v>20</v>
      </c>
      <c r="B211" s="16" t="s">
        <v>789</v>
      </c>
      <c r="C211" s="16" t="s">
        <v>720</v>
      </c>
      <c r="D211" s="16" t="s">
        <v>789</v>
      </c>
      <c r="E211" s="63"/>
      <c r="F211" s="63"/>
      <c r="G211" s="63"/>
      <c r="H211" s="63"/>
      <c r="I211" s="63"/>
      <c r="J211" s="63"/>
      <c r="K211" s="64"/>
      <c r="L211" s="64"/>
      <c r="M211" s="64"/>
      <c r="N211" s="63"/>
      <c r="O211" s="63"/>
      <c r="P211" s="63"/>
      <c r="Q211" s="63"/>
      <c r="R211" s="63"/>
      <c r="S211" s="64"/>
      <c r="T211" s="64"/>
      <c r="U211" s="64"/>
      <c r="V211" s="58"/>
      <c r="W211" s="58"/>
      <c r="X211" s="55" t="s">
        <v>790</v>
      </c>
      <c r="Y211" s="56">
        <v>568</v>
      </c>
      <c r="Z211" s="56">
        <v>51</v>
      </c>
      <c r="AA211" s="56">
        <v>47</v>
      </c>
      <c r="AB211" s="56">
        <v>3</v>
      </c>
      <c r="AC211" s="57">
        <v>1.6889279999999999E-3</v>
      </c>
      <c r="AD211" s="57">
        <v>0</v>
      </c>
      <c r="AE211" s="62" t="s">
        <v>138</v>
      </c>
      <c r="AF211" s="57">
        <v>3.1208400000000002E-4</v>
      </c>
      <c r="AG211" s="59">
        <v>23</v>
      </c>
      <c r="AH211" s="60" t="s">
        <v>791</v>
      </c>
      <c r="AI211" s="56">
        <v>763</v>
      </c>
      <c r="AJ211" s="56">
        <v>37</v>
      </c>
      <c r="AK211" s="56">
        <v>0</v>
      </c>
      <c r="AL211" s="56">
        <v>2</v>
      </c>
      <c r="AM211" s="56">
        <v>38</v>
      </c>
      <c r="AN211" s="57">
        <v>6.7560700000000005E-4</v>
      </c>
      <c r="AO211" s="61">
        <f t="shared" si="26"/>
        <v>5.1114023591087812E-2</v>
      </c>
      <c r="AP211" s="59">
        <v>12</v>
      </c>
      <c r="AQ211" s="59">
        <v>7</v>
      </c>
      <c r="AR211" s="58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</row>
    <row r="212" spans="1:58" ht="15.75" customHeight="1">
      <c r="A212" s="54">
        <v>21</v>
      </c>
      <c r="B212" s="16" t="s">
        <v>792</v>
      </c>
      <c r="C212" s="16" t="s">
        <v>720</v>
      </c>
      <c r="D212" s="16" t="s">
        <v>792</v>
      </c>
      <c r="E212" s="63"/>
      <c r="F212" s="63"/>
      <c r="G212" s="63"/>
      <c r="H212" s="63"/>
      <c r="I212" s="63"/>
      <c r="J212" s="63"/>
      <c r="K212" s="64"/>
      <c r="L212" s="64"/>
      <c r="M212" s="64"/>
      <c r="N212" s="63"/>
      <c r="O212" s="63"/>
      <c r="P212" s="63"/>
      <c r="Q212" s="63"/>
      <c r="R212" s="63"/>
      <c r="S212" s="64"/>
      <c r="T212" s="64"/>
      <c r="U212" s="64"/>
      <c r="V212" s="58"/>
      <c r="W212" s="58"/>
      <c r="X212" s="55" t="s">
        <v>793</v>
      </c>
      <c r="Y212" s="56">
        <v>1871</v>
      </c>
      <c r="Z212" s="56">
        <v>13</v>
      </c>
      <c r="AA212" s="56">
        <v>58</v>
      </c>
      <c r="AB212" s="56">
        <v>22</v>
      </c>
      <c r="AC212" s="57">
        <v>3.1178870000000002E-3</v>
      </c>
      <c r="AD212" s="57">
        <v>0</v>
      </c>
      <c r="AE212" s="62" t="s">
        <v>138</v>
      </c>
      <c r="AF212" s="57">
        <v>2.3723099999999999E-4</v>
      </c>
      <c r="AG212" s="59">
        <v>138</v>
      </c>
      <c r="AH212" s="65"/>
      <c r="AI212" s="65"/>
      <c r="AJ212" s="65"/>
      <c r="AK212" s="65"/>
      <c r="AL212" s="65"/>
      <c r="AM212" s="65"/>
      <c r="AN212" s="66"/>
      <c r="AO212" s="66"/>
      <c r="AP212" s="59">
        <v>28</v>
      </c>
      <c r="AQ212" s="59">
        <v>93</v>
      </c>
      <c r="AR212" s="58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</row>
    <row r="213" spans="1:58" ht="15.75" customHeight="1">
      <c r="A213" s="54">
        <v>22</v>
      </c>
      <c r="B213" s="16" t="s">
        <v>794</v>
      </c>
      <c r="C213" s="16" t="s">
        <v>720</v>
      </c>
      <c r="D213" s="16" t="s">
        <v>794</v>
      </c>
      <c r="E213" s="63"/>
      <c r="F213" s="63"/>
      <c r="G213" s="63"/>
      <c r="H213" s="63"/>
      <c r="I213" s="63"/>
      <c r="J213" s="63"/>
      <c r="K213" s="64"/>
      <c r="L213" s="64"/>
      <c r="M213" s="64"/>
      <c r="N213" s="63"/>
      <c r="O213" s="63"/>
      <c r="P213" s="63"/>
      <c r="Q213" s="63"/>
      <c r="R213" s="63"/>
      <c r="S213" s="64"/>
      <c r="T213" s="64"/>
      <c r="U213" s="64"/>
      <c r="V213" s="58"/>
      <c r="W213" s="58"/>
      <c r="X213" s="63"/>
      <c r="Y213" s="63"/>
      <c r="Z213" s="63"/>
      <c r="AA213" s="63"/>
      <c r="AB213" s="63"/>
      <c r="AC213" s="64"/>
      <c r="AD213" s="64"/>
      <c r="AE213" s="64"/>
      <c r="AF213" s="64"/>
      <c r="AG213" s="59"/>
      <c r="AH213" s="65"/>
      <c r="AI213" s="65"/>
      <c r="AJ213" s="65"/>
      <c r="AK213" s="65"/>
      <c r="AL213" s="65"/>
      <c r="AM213" s="65"/>
      <c r="AN213" s="66"/>
      <c r="AO213" s="66"/>
      <c r="AP213" s="59"/>
      <c r="AQ213" s="59"/>
      <c r="AR213" s="58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</row>
    <row r="214" spans="1:58" ht="15.75" customHeight="1">
      <c r="A214" s="54">
        <v>23</v>
      </c>
      <c r="B214" s="16" t="s">
        <v>795</v>
      </c>
      <c r="C214" s="16" t="s">
        <v>720</v>
      </c>
      <c r="D214" s="16" t="s">
        <v>795</v>
      </c>
      <c r="E214" s="55" t="s">
        <v>796</v>
      </c>
      <c r="F214" s="56">
        <v>17787</v>
      </c>
      <c r="G214" s="56">
        <v>966</v>
      </c>
      <c r="H214" s="56">
        <v>18</v>
      </c>
      <c r="I214" s="56">
        <v>320</v>
      </c>
      <c r="J214" s="56">
        <v>25</v>
      </c>
      <c r="K214" s="57">
        <v>3.0000000000000001E-3</v>
      </c>
      <c r="L214" s="57">
        <v>0.02</v>
      </c>
      <c r="M214" s="57">
        <v>8.0000000000000004E-4</v>
      </c>
      <c r="N214" s="55" t="s">
        <v>797</v>
      </c>
      <c r="O214" s="56">
        <v>1119</v>
      </c>
      <c r="P214" s="56">
        <v>525</v>
      </c>
      <c r="Q214" s="56">
        <v>10</v>
      </c>
      <c r="R214" s="56">
        <v>20</v>
      </c>
      <c r="S214" s="57">
        <v>2.3E-2</v>
      </c>
      <c r="T214" s="57">
        <v>2.2000000000000001E-3</v>
      </c>
      <c r="U214" s="62" t="s">
        <v>138</v>
      </c>
      <c r="V214" s="58"/>
      <c r="W214" s="58"/>
      <c r="X214" s="63"/>
      <c r="Y214" s="63"/>
      <c r="Z214" s="63"/>
      <c r="AA214" s="63"/>
      <c r="AB214" s="63"/>
      <c r="AC214" s="64"/>
      <c r="AD214" s="64"/>
      <c r="AE214" s="64"/>
      <c r="AF214" s="64"/>
      <c r="AG214" s="59">
        <v>4</v>
      </c>
      <c r="AH214" s="60" t="s">
        <v>798</v>
      </c>
      <c r="AI214" s="56">
        <v>262</v>
      </c>
      <c r="AJ214" s="56">
        <v>4</v>
      </c>
      <c r="AK214" s="56">
        <v>0</v>
      </c>
      <c r="AL214" s="56">
        <v>0</v>
      </c>
      <c r="AM214" s="56">
        <v>2</v>
      </c>
      <c r="AN214" s="57">
        <v>0</v>
      </c>
      <c r="AO214" s="61">
        <f t="shared" ref="AO214:AO216" si="27">SUM(AJ214+AK214+AL214)/AI214</f>
        <v>1.5267175572519083E-2</v>
      </c>
      <c r="AP214" s="59">
        <v>4</v>
      </c>
      <c r="AQ214" s="59">
        <v>4</v>
      </c>
      <c r="AR214" s="58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</row>
    <row r="215" spans="1:58" ht="15.75" customHeight="1">
      <c r="A215" s="54">
        <v>24</v>
      </c>
      <c r="B215" s="16" t="s">
        <v>799</v>
      </c>
      <c r="C215" s="16" t="s">
        <v>720</v>
      </c>
      <c r="D215" s="16" t="s">
        <v>799</v>
      </c>
      <c r="E215" s="55" t="s">
        <v>800</v>
      </c>
      <c r="F215" s="56">
        <v>6460</v>
      </c>
      <c r="G215" s="56">
        <v>921</v>
      </c>
      <c r="H215" s="56">
        <v>27</v>
      </c>
      <c r="I215" s="56">
        <v>67</v>
      </c>
      <c r="J215" s="56">
        <v>61</v>
      </c>
      <c r="K215" s="57">
        <v>2.7000000000000001E-3</v>
      </c>
      <c r="L215" s="57">
        <v>0.05</v>
      </c>
      <c r="M215" s="57">
        <v>1.8E-3</v>
      </c>
      <c r="N215" s="63"/>
      <c r="O215" s="63"/>
      <c r="P215" s="63"/>
      <c r="Q215" s="63"/>
      <c r="R215" s="63"/>
      <c r="S215" s="64"/>
      <c r="T215" s="64"/>
      <c r="U215" s="64"/>
      <c r="V215" s="58"/>
      <c r="W215" s="58"/>
      <c r="X215" s="55" t="s">
        <v>801</v>
      </c>
      <c r="Y215" s="56">
        <v>2560</v>
      </c>
      <c r="Z215" s="56">
        <v>110</v>
      </c>
      <c r="AA215" s="56">
        <v>122</v>
      </c>
      <c r="AB215" s="56">
        <v>27</v>
      </c>
      <c r="AC215" s="57">
        <v>5.3164399999999995E-4</v>
      </c>
      <c r="AD215" s="57">
        <v>0.571428571</v>
      </c>
      <c r="AE215" s="57">
        <v>7.0000000000000007E-2</v>
      </c>
      <c r="AF215" s="57">
        <v>6.3566100000000004E-4</v>
      </c>
      <c r="AG215" s="59">
        <v>34</v>
      </c>
      <c r="AH215" s="60" t="s">
        <v>802</v>
      </c>
      <c r="AI215" s="56">
        <v>370</v>
      </c>
      <c r="AJ215" s="56">
        <v>0</v>
      </c>
      <c r="AK215" s="56">
        <v>0</v>
      </c>
      <c r="AL215" s="56">
        <v>0</v>
      </c>
      <c r="AM215" s="56">
        <v>0</v>
      </c>
      <c r="AN215" s="57">
        <v>0</v>
      </c>
      <c r="AO215" s="61">
        <f t="shared" si="27"/>
        <v>0</v>
      </c>
      <c r="AP215" s="59">
        <v>25</v>
      </c>
      <c r="AQ215" s="59">
        <v>6</v>
      </c>
      <c r="AR215" s="58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</row>
    <row r="216" spans="1:58" ht="15.75" customHeight="1">
      <c r="A216" s="54">
        <v>25</v>
      </c>
      <c r="B216" s="16" t="s">
        <v>803</v>
      </c>
      <c r="C216" s="16" t="s">
        <v>720</v>
      </c>
      <c r="D216" s="16" t="s">
        <v>803</v>
      </c>
      <c r="E216" s="55" t="s">
        <v>804</v>
      </c>
      <c r="F216" s="56">
        <v>5224</v>
      </c>
      <c r="G216" s="56">
        <v>383</v>
      </c>
      <c r="H216" s="56">
        <v>24</v>
      </c>
      <c r="I216" s="56">
        <v>27</v>
      </c>
      <c r="J216" s="56">
        <v>5</v>
      </c>
      <c r="K216" s="57">
        <v>1.7600000000000001E-2</v>
      </c>
      <c r="L216" s="57">
        <v>0.04</v>
      </c>
      <c r="M216" s="57">
        <v>1E-3</v>
      </c>
      <c r="N216" s="55" t="s">
        <v>805</v>
      </c>
      <c r="O216" s="56">
        <v>1031</v>
      </c>
      <c r="P216" s="56">
        <v>509</v>
      </c>
      <c r="Q216" s="56">
        <v>18</v>
      </c>
      <c r="R216" s="56">
        <v>5</v>
      </c>
      <c r="S216" s="57">
        <v>8.5500000000000007E-2</v>
      </c>
      <c r="T216" s="57">
        <v>1.9E-3</v>
      </c>
      <c r="U216" s="62" t="s">
        <v>138</v>
      </c>
      <c r="V216" s="58"/>
      <c r="W216" s="58"/>
      <c r="X216" s="55" t="s">
        <v>806</v>
      </c>
      <c r="Y216" s="56">
        <v>8913</v>
      </c>
      <c r="Z216" s="56">
        <v>37</v>
      </c>
      <c r="AA216" s="56">
        <v>127</v>
      </c>
      <c r="AB216" s="56">
        <v>23</v>
      </c>
      <c r="AC216" s="57">
        <v>4.6760699999999998E-4</v>
      </c>
      <c r="AD216" s="57">
        <v>1</v>
      </c>
      <c r="AE216" s="57">
        <v>0.02</v>
      </c>
      <c r="AF216" s="57">
        <v>1.8297699999999999E-4</v>
      </c>
      <c r="AG216" s="59">
        <v>39</v>
      </c>
      <c r="AH216" s="60" t="s">
        <v>807</v>
      </c>
      <c r="AI216" s="56">
        <v>8300</v>
      </c>
      <c r="AJ216" s="56">
        <v>0</v>
      </c>
      <c r="AK216" s="56">
        <v>0</v>
      </c>
      <c r="AL216" s="56">
        <v>0</v>
      </c>
      <c r="AM216" s="56">
        <v>0</v>
      </c>
      <c r="AN216" s="57">
        <v>0</v>
      </c>
      <c r="AO216" s="61">
        <f t="shared" si="27"/>
        <v>0</v>
      </c>
      <c r="AP216" s="59">
        <v>19</v>
      </c>
      <c r="AQ216" s="59">
        <v>14</v>
      </c>
      <c r="AR216" s="58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</row>
    <row r="217" spans="1:58" ht="15.75" customHeight="1">
      <c r="A217" s="54">
        <v>26</v>
      </c>
      <c r="B217" s="16" t="s">
        <v>808</v>
      </c>
      <c r="C217" s="16" t="s">
        <v>720</v>
      </c>
      <c r="D217" s="16" t="s">
        <v>808</v>
      </c>
      <c r="E217" s="55" t="s">
        <v>809</v>
      </c>
      <c r="F217" s="56">
        <v>18772</v>
      </c>
      <c r="G217" s="56">
        <v>897</v>
      </c>
      <c r="H217" s="56">
        <v>41</v>
      </c>
      <c r="I217" s="56">
        <v>403</v>
      </c>
      <c r="J217" s="56">
        <v>73</v>
      </c>
      <c r="K217" s="57">
        <v>1E-3</v>
      </c>
      <c r="L217" s="57">
        <v>0.02</v>
      </c>
      <c r="M217" s="57">
        <v>8.0000000000000004E-4</v>
      </c>
      <c r="N217" s="63"/>
      <c r="O217" s="63"/>
      <c r="P217" s="63"/>
      <c r="Q217" s="63"/>
      <c r="R217" s="63"/>
      <c r="S217" s="64"/>
      <c r="T217" s="64"/>
      <c r="U217" s="64"/>
      <c r="V217" s="58"/>
      <c r="W217" s="58"/>
      <c r="X217" s="55" t="s">
        <v>810</v>
      </c>
      <c r="Y217" s="56">
        <v>5741</v>
      </c>
      <c r="Z217" s="56">
        <v>112</v>
      </c>
      <c r="AA217" s="56">
        <v>322</v>
      </c>
      <c r="AB217" s="56">
        <v>138</v>
      </c>
      <c r="AC217" s="57">
        <v>7.1764400000000003E-4</v>
      </c>
      <c r="AD217" s="57">
        <v>0</v>
      </c>
      <c r="AE217" s="57">
        <v>0.05</v>
      </c>
      <c r="AF217" s="57">
        <v>8.7365399999999997E-4</v>
      </c>
      <c r="AG217" s="59">
        <v>81</v>
      </c>
      <c r="AH217" s="60" t="s">
        <v>811</v>
      </c>
      <c r="AI217" s="56">
        <v>0</v>
      </c>
      <c r="AJ217" s="56">
        <v>0</v>
      </c>
      <c r="AK217" s="56">
        <v>0</v>
      </c>
      <c r="AL217" s="56">
        <v>0</v>
      </c>
      <c r="AM217" s="56">
        <v>0</v>
      </c>
      <c r="AN217" s="57">
        <v>0</v>
      </c>
      <c r="AO217" s="61"/>
      <c r="AP217" s="59">
        <v>60</v>
      </c>
      <c r="AQ217" s="59">
        <v>13</v>
      </c>
      <c r="AR217" s="58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</row>
    <row r="218" spans="1:58" ht="15.75" customHeight="1">
      <c r="A218" s="54">
        <v>27</v>
      </c>
      <c r="B218" s="16" t="s">
        <v>812</v>
      </c>
      <c r="C218" s="16" t="s">
        <v>720</v>
      </c>
      <c r="D218" s="16" t="s">
        <v>812</v>
      </c>
      <c r="E218" s="55" t="s">
        <v>813</v>
      </c>
      <c r="F218" s="56">
        <v>3371</v>
      </c>
      <c r="G218" s="56">
        <v>568</v>
      </c>
      <c r="H218" s="56">
        <v>266</v>
      </c>
      <c r="I218" s="56">
        <v>347</v>
      </c>
      <c r="J218" s="56">
        <v>99</v>
      </c>
      <c r="K218" s="57">
        <v>3.8E-3</v>
      </c>
      <c r="L218" s="57">
        <v>0.14000000000000001</v>
      </c>
      <c r="M218" s="57">
        <v>4.1000000000000003E-3</v>
      </c>
      <c r="N218" s="63"/>
      <c r="O218" s="63"/>
      <c r="P218" s="63"/>
      <c r="Q218" s="63"/>
      <c r="R218" s="63"/>
      <c r="S218" s="64"/>
      <c r="T218" s="64"/>
      <c r="U218" s="64"/>
      <c r="V218" s="58"/>
      <c r="W218" s="58"/>
      <c r="X218" s="55" t="s">
        <v>813</v>
      </c>
      <c r="Y218" s="56">
        <v>1348</v>
      </c>
      <c r="Z218" s="56">
        <v>127</v>
      </c>
      <c r="AA218" s="56">
        <v>94</v>
      </c>
      <c r="AB218" s="56">
        <v>24</v>
      </c>
      <c r="AC218" s="57">
        <v>6.9807400000000003E-4</v>
      </c>
      <c r="AD218" s="57">
        <v>0.6</v>
      </c>
      <c r="AE218" s="57">
        <v>0.16</v>
      </c>
      <c r="AF218" s="57">
        <v>9.6364599999999997E-4</v>
      </c>
      <c r="AG218" s="59">
        <v>64</v>
      </c>
      <c r="AH218" s="60" t="s">
        <v>814</v>
      </c>
      <c r="AI218" s="56">
        <v>125</v>
      </c>
      <c r="AJ218" s="56">
        <v>0</v>
      </c>
      <c r="AK218" s="56">
        <v>0</v>
      </c>
      <c r="AL218" s="56">
        <v>0</v>
      </c>
      <c r="AM218" s="56">
        <v>0</v>
      </c>
      <c r="AN218" s="57">
        <v>0</v>
      </c>
      <c r="AO218" s="61">
        <f>SUM(AJ218+AK218+AL218)/AI218</f>
        <v>0</v>
      </c>
      <c r="AP218" s="59">
        <v>27</v>
      </c>
      <c r="AQ218" s="59">
        <v>24</v>
      </c>
      <c r="AR218" s="58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</row>
    <row r="219" spans="1:58" ht="15.75" customHeight="1">
      <c r="A219" s="54">
        <v>28</v>
      </c>
      <c r="B219" s="16" t="s">
        <v>815</v>
      </c>
      <c r="C219" s="16" t="s">
        <v>720</v>
      </c>
      <c r="D219" s="16" t="s">
        <v>815</v>
      </c>
      <c r="E219" s="63"/>
      <c r="F219" s="63"/>
      <c r="G219" s="63"/>
      <c r="H219" s="63"/>
      <c r="I219" s="63"/>
      <c r="J219" s="63"/>
      <c r="K219" s="64"/>
      <c r="L219" s="64"/>
      <c r="M219" s="64"/>
      <c r="N219" s="63"/>
      <c r="O219" s="63"/>
      <c r="P219" s="63"/>
      <c r="Q219" s="63"/>
      <c r="R219" s="63"/>
      <c r="S219" s="64"/>
      <c r="T219" s="64"/>
      <c r="U219" s="64"/>
      <c r="V219" s="58"/>
      <c r="W219" s="58"/>
      <c r="X219" s="63"/>
      <c r="Y219" s="63"/>
      <c r="Z219" s="63"/>
      <c r="AA219" s="63"/>
      <c r="AB219" s="63"/>
      <c r="AC219" s="64"/>
      <c r="AD219" s="64"/>
      <c r="AE219" s="64"/>
      <c r="AF219" s="64"/>
      <c r="AG219" s="59"/>
      <c r="AH219" s="65"/>
      <c r="AI219" s="65"/>
      <c r="AJ219" s="65"/>
      <c r="AK219" s="65"/>
      <c r="AL219" s="65"/>
      <c r="AM219" s="65"/>
      <c r="AN219" s="66"/>
      <c r="AO219" s="66"/>
      <c r="AP219" s="59"/>
      <c r="AQ219" s="59"/>
      <c r="AR219" s="58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</row>
    <row r="220" spans="1:58" ht="15.75" customHeight="1">
      <c r="A220" s="54">
        <v>29</v>
      </c>
      <c r="B220" s="16" t="s">
        <v>816</v>
      </c>
      <c r="C220" s="16" t="s">
        <v>720</v>
      </c>
      <c r="D220" s="16" t="s">
        <v>816</v>
      </c>
      <c r="E220" s="55" t="s">
        <v>817</v>
      </c>
      <c r="F220" s="56">
        <v>908844</v>
      </c>
      <c r="G220" s="56">
        <v>357</v>
      </c>
      <c r="H220" s="56">
        <v>102</v>
      </c>
      <c r="I220" s="56">
        <v>50</v>
      </c>
      <c r="J220" s="56">
        <v>25</v>
      </c>
      <c r="K220" s="57">
        <v>0</v>
      </c>
      <c r="L220" s="57">
        <v>0.01</v>
      </c>
      <c r="M220" s="57">
        <v>0</v>
      </c>
      <c r="N220" s="55" t="s">
        <v>818</v>
      </c>
      <c r="O220" s="56">
        <v>10607</v>
      </c>
      <c r="P220" s="56">
        <v>1748</v>
      </c>
      <c r="Q220" s="56">
        <v>45</v>
      </c>
      <c r="R220" s="56">
        <v>14</v>
      </c>
      <c r="S220" s="57">
        <v>1.2500000000000001E-2</v>
      </c>
      <c r="T220" s="57">
        <v>1.9E-3</v>
      </c>
      <c r="U220" s="57">
        <v>0.05</v>
      </c>
      <c r="V220" s="58"/>
      <c r="W220" s="58"/>
      <c r="X220" s="55" t="s">
        <v>819</v>
      </c>
      <c r="Y220" s="56">
        <v>52257</v>
      </c>
      <c r="Z220" s="56">
        <v>201</v>
      </c>
      <c r="AA220" s="56">
        <v>763</v>
      </c>
      <c r="AB220" s="56">
        <v>277</v>
      </c>
      <c r="AC220" s="57">
        <v>9.9129900000000001E-5</v>
      </c>
      <c r="AD220" s="57">
        <v>0.4</v>
      </c>
      <c r="AE220" s="57">
        <v>0.02</v>
      </c>
      <c r="AF220" s="57">
        <v>2.16577E-4</v>
      </c>
      <c r="AG220" s="59">
        <v>1</v>
      </c>
      <c r="AH220" s="60" t="s">
        <v>820</v>
      </c>
      <c r="AI220" s="56">
        <v>3750</v>
      </c>
      <c r="AJ220" s="56">
        <v>0</v>
      </c>
      <c r="AK220" s="56">
        <v>0</v>
      </c>
      <c r="AL220" s="56">
        <v>0</v>
      </c>
      <c r="AM220" s="56">
        <v>1</v>
      </c>
      <c r="AN220" s="57">
        <v>0</v>
      </c>
      <c r="AO220" s="61">
        <f t="shared" ref="AO220:AO221" si="28">SUM(AJ220+AK220+AL220)/AI220</f>
        <v>0</v>
      </c>
      <c r="AP220" s="59">
        <v>0</v>
      </c>
      <c r="AQ220" s="59">
        <v>0</v>
      </c>
      <c r="AR220" s="58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</row>
    <row r="221" spans="1:58" ht="15.75" customHeight="1">
      <c r="A221" s="54">
        <v>30</v>
      </c>
      <c r="B221" s="16" t="s">
        <v>821</v>
      </c>
      <c r="C221" s="16" t="s">
        <v>720</v>
      </c>
      <c r="D221" s="16" t="s">
        <v>821</v>
      </c>
      <c r="E221" s="55" t="s">
        <v>822</v>
      </c>
      <c r="F221" s="56">
        <v>1499</v>
      </c>
      <c r="G221" s="56">
        <v>572</v>
      </c>
      <c r="H221" s="56">
        <v>5</v>
      </c>
      <c r="I221" s="56">
        <v>35</v>
      </c>
      <c r="J221" s="56">
        <v>14</v>
      </c>
      <c r="K221" s="57">
        <v>3.1899999999999998E-2</v>
      </c>
      <c r="L221" s="57">
        <v>0.1</v>
      </c>
      <c r="M221" s="57">
        <v>4.8999999999999998E-3</v>
      </c>
      <c r="N221" s="55" t="s">
        <v>823</v>
      </c>
      <c r="O221" s="56">
        <v>567</v>
      </c>
      <c r="P221" s="56">
        <v>471</v>
      </c>
      <c r="Q221" s="56">
        <v>12</v>
      </c>
      <c r="R221" s="56">
        <v>8</v>
      </c>
      <c r="S221" s="57">
        <v>0.1154</v>
      </c>
      <c r="T221" s="57">
        <v>3.8E-3</v>
      </c>
      <c r="U221" s="62" t="s">
        <v>138</v>
      </c>
      <c r="V221" s="58"/>
      <c r="W221" s="58"/>
      <c r="X221" s="55" t="s">
        <v>824</v>
      </c>
      <c r="Y221" s="56">
        <v>672</v>
      </c>
      <c r="Z221" s="56">
        <v>19</v>
      </c>
      <c r="AA221" s="56">
        <v>68</v>
      </c>
      <c r="AB221" s="56">
        <v>14</v>
      </c>
      <c r="AC221" s="57">
        <v>1.1588398E-2</v>
      </c>
      <c r="AD221" s="57">
        <v>0</v>
      </c>
      <c r="AE221" s="62" t="s">
        <v>138</v>
      </c>
      <c r="AF221" s="57">
        <v>7.5576500000000004E-4</v>
      </c>
      <c r="AG221" s="59">
        <v>24</v>
      </c>
      <c r="AH221" s="60" t="s">
        <v>825</v>
      </c>
      <c r="AI221" s="56">
        <v>422</v>
      </c>
      <c r="AJ221" s="56">
        <v>0</v>
      </c>
      <c r="AK221" s="56">
        <v>0</v>
      </c>
      <c r="AL221" s="56">
        <v>0</v>
      </c>
      <c r="AM221" s="56">
        <v>0</v>
      </c>
      <c r="AN221" s="57">
        <v>0</v>
      </c>
      <c r="AO221" s="61">
        <f t="shared" si="28"/>
        <v>0</v>
      </c>
      <c r="AP221" s="59">
        <v>18</v>
      </c>
      <c r="AQ221" s="59">
        <v>3</v>
      </c>
      <c r="AR221" s="58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</row>
    <row r="222" spans="1:58" ht="15.75" customHeight="1">
      <c r="A222" s="54">
        <v>31</v>
      </c>
      <c r="B222" s="16" t="s">
        <v>826</v>
      </c>
      <c r="C222" s="16" t="s">
        <v>720</v>
      </c>
      <c r="D222" s="16" t="s">
        <v>826</v>
      </c>
      <c r="E222" s="55" t="s">
        <v>827</v>
      </c>
      <c r="F222" s="56">
        <v>690</v>
      </c>
      <c r="G222" s="56">
        <v>277</v>
      </c>
      <c r="H222" s="56">
        <v>9</v>
      </c>
      <c r="I222" s="56">
        <v>175</v>
      </c>
      <c r="J222" s="56">
        <v>70</v>
      </c>
      <c r="K222" s="57">
        <v>8.3000000000000001E-3</v>
      </c>
      <c r="L222" s="62" t="s">
        <v>138</v>
      </c>
      <c r="M222" s="57">
        <v>2.2000000000000001E-3</v>
      </c>
      <c r="N222" s="55" t="s">
        <v>828</v>
      </c>
      <c r="O222" s="56">
        <v>284</v>
      </c>
      <c r="P222" s="56">
        <v>124</v>
      </c>
      <c r="Q222" s="56">
        <v>2</v>
      </c>
      <c r="R222" s="56">
        <v>25</v>
      </c>
      <c r="S222" s="57">
        <v>2.1899999999999999E-2</v>
      </c>
      <c r="T222" s="57">
        <v>2.3999999999999998E-3</v>
      </c>
      <c r="U222" s="62" t="s">
        <v>138</v>
      </c>
      <c r="V222" s="58"/>
      <c r="W222" s="58"/>
      <c r="X222" s="55" t="s">
        <v>827</v>
      </c>
      <c r="Y222" s="56">
        <v>273</v>
      </c>
      <c r="Z222" s="56">
        <v>117</v>
      </c>
      <c r="AA222" s="56">
        <v>99</v>
      </c>
      <c r="AB222" s="56">
        <v>812</v>
      </c>
      <c r="AC222" s="57">
        <v>2.5431291000000002E-2</v>
      </c>
      <c r="AD222" s="57">
        <v>0.25</v>
      </c>
      <c r="AE222" s="62" t="s">
        <v>138</v>
      </c>
      <c r="AF222" s="57">
        <v>1.2439219E-2</v>
      </c>
      <c r="AG222" s="59"/>
      <c r="AH222" s="60" t="s">
        <v>829</v>
      </c>
      <c r="AI222" s="56">
        <v>0</v>
      </c>
      <c r="AJ222" s="56">
        <v>0</v>
      </c>
      <c r="AK222" s="56">
        <v>0</v>
      </c>
      <c r="AL222" s="56">
        <v>0</v>
      </c>
      <c r="AM222" s="56">
        <v>0</v>
      </c>
      <c r="AN222" s="57">
        <v>0</v>
      </c>
      <c r="AO222" s="61"/>
      <c r="AP222" s="59"/>
      <c r="AQ222" s="59"/>
      <c r="AR222" s="58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</row>
    <row r="223" spans="1:58" ht="15.75" customHeight="1">
      <c r="A223" s="54">
        <v>32</v>
      </c>
      <c r="B223" s="16" t="s">
        <v>830</v>
      </c>
      <c r="C223" s="16" t="s">
        <v>720</v>
      </c>
      <c r="D223" s="16" t="s">
        <v>830</v>
      </c>
      <c r="E223" s="55" t="s">
        <v>831</v>
      </c>
      <c r="F223" s="56">
        <v>2325</v>
      </c>
      <c r="G223" s="56">
        <v>296</v>
      </c>
      <c r="H223" s="56">
        <v>12</v>
      </c>
      <c r="I223" s="56">
        <v>17</v>
      </c>
      <c r="J223" s="56">
        <v>4</v>
      </c>
      <c r="K223" s="57">
        <v>4.1399999999999999E-2</v>
      </c>
      <c r="L223" s="57">
        <v>0.12</v>
      </c>
      <c r="M223" s="57">
        <v>1.8E-3</v>
      </c>
      <c r="N223" s="55" t="s">
        <v>832</v>
      </c>
      <c r="O223" s="56">
        <v>4125</v>
      </c>
      <c r="P223" s="56">
        <v>1745</v>
      </c>
      <c r="Q223" s="56">
        <v>18</v>
      </c>
      <c r="R223" s="56">
        <v>16</v>
      </c>
      <c r="S223" s="57">
        <v>2.7699999999999999E-2</v>
      </c>
      <c r="T223" s="57">
        <v>4.7999999999999996E-3</v>
      </c>
      <c r="U223" s="57">
        <v>0.08</v>
      </c>
      <c r="V223" s="58"/>
      <c r="W223" s="58"/>
      <c r="X223" s="55" t="s">
        <v>833</v>
      </c>
      <c r="Y223" s="56">
        <v>37276</v>
      </c>
      <c r="Z223" s="56">
        <v>371</v>
      </c>
      <c r="AA223" s="56">
        <v>570</v>
      </c>
      <c r="AB223" s="56">
        <v>364</v>
      </c>
      <c r="AC223" s="57">
        <v>6.8244799999999994E-5</v>
      </c>
      <c r="AD223" s="57">
        <v>0.125</v>
      </c>
      <c r="AE223" s="57">
        <v>0.02</v>
      </c>
      <c r="AF223" s="57">
        <v>2.7297900000000002E-4</v>
      </c>
      <c r="AG223" s="59">
        <v>500</v>
      </c>
      <c r="AH223" s="60" t="s">
        <v>834</v>
      </c>
      <c r="AI223" s="56">
        <v>5090</v>
      </c>
      <c r="AJ223" s="56">
        <v>17</v>
      </c>
      <c r="AK223" s="56">
        <v>3</v>
      </c>
      <c r="AL223" s="56">
        <v>0</v>
      </c>
      <c r="AM223" s="56">
        <v>6</v>
      </c>
      <c r="AN223" s="57">
        <v>6.8625800000000003E-4</v>
      </c>
      <c r="AO223" s="61">
        <f t="shared" ref="AO223:AO224" si="29">SUM(AJ223+AK223+AL223)/AI223</f>
        <v>3.929273084479371E-3</v>
      </c>
      <c r="AP223" s="59">
        <v>197</v>
      </c>
      <c r="AQ223" s="59">
        <v>189</v>
      </c>
      <c r="AR223" s="58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</row>
    <row r="224" spans="1:58" ht="15.75" customHeight="1">
      <c r="A224" s="54">
        <v>33</v>
      </c>
      <c r="B224" s="16" t="s">
        <v>835</v>
      </c>
      <c r="C224" s="16" t="s">
        <v>720</v>
      </c>
      <c r="D224" s="16" t="s">
        <v>835</v>
      </c>
      <c r="E224" s="55" t="s">
        <v>836</v>
      </c>
      <c r="F224" s="56">
        <v>39264</v>
      </c>
      <c r="G224" s="56">
        <v>4763</v>
      </c>
      <c r="H224" s="56">
        <v>1000</v>
      </c>
      <c r="I224" s="56">
        <v>1065</v>
      </c>
      <c r="J224" s="56">
        <v>27</v>
      </c>
      <c r="K224" s="57">
        <v>7.3000000000000001E-3</v>
      </c>
      <c r="L224" s="57">
        <v>0.11</v>
      </c>
      <c r="M224" s="57">
        <v>2.0999999999999999E-3</v>
      </c>
      <c r="N224" s="55" t="s">
        <v>837</v>
      </c>
      <c r="O224" s="56">
        <v>17018</v>
      </c>
      <c r="P224" s="56">
        <v>797</v>
      </c>
      <c r="Q224" s="56">
        <v>84</v>
      </c>
      <c r="R224" s="56">
        <v>27</v>
      </c>
      <c r="S224" s="57">
        <v>1.9E-3</v>
      </c>
      <c r="T224" s="57">
        <v>5.9999999999999995E-4</v>
      </c>
      <c r="U224" s="57">
        <v>0.01</v>
      </c>
      <c r="V224" s="58"/>
      <c r="W224" s="58"/>
      <c r="X224" s="63"/>
      <c r="Y224" s="63"/>
      <c r="Z224" s="63"/>
      <c r="AA224" s="63"/>
      <c r="AB224" s="63"/>
      <c r="AC224" s="64"/>
      <c r="AD224" s="64"/>
      <c r="AE224" s="64"/>
      <c r="AF224" s="64"/>
      <c r="AG224" s="59"/>
      <c r="AH224" s="60" t="s">
        <v>838</v>
      </c>
      <c r="AI224" s="56">
        <v>8990</v>
      </c>
      <c r="AJ224" s="56">
        <v>65</v>
      </c>
      <c r="AK224" s="56">
        <v>27</v>
      </c>
      <c r="AL224" s="56">
        <v>0</v>
      </c>
      <c r="AM224" s="56">
        <v>9</v>
      </c>
      <c r="AN224" s="57">
        <v>4.2750059999999996E-3</v>
      </c>
      <c r="AO224" s="61">
        <f t="shared" si="29"/>
        <v>1.0233592880978866E-2</v>
      </c>
      <c r="AP224" s="59"/>
      <c r="AQ224" s="59"/>
      <c r="AR224" s="58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</row>
    <row r="225" spans="1:58" ht="15.75" customHeight="1">
      <c r="A225" s="54">
        <v>34</v>
      </c>
      <c r="B225" s="16" t="s">
        <v>839</v>
      </c>
      <c r="C225" s="16" t="s">
        <v>720</v>
      </c>
      <c r="D225" s="16" t="s">
        <v>839</v>
      </c>
      <c r="E225" s="63"/>
      <c r="F225" s="63"/>
      <c r="G225" s="63"/>
      <c r="H225" s="63"/>
      <c r="I225" s="63"/>
      <c r="J225" s="63"/>
      <c r="K225" s="64"/>
      <c r="L225" s="64"/>
      <c r="M225" s="64"/>
      <c r="N225" s="63"/>
      <c r="O225" s="63"/>
      <c r="P225" s="63"/>
      <c r="Q225" s="63"/>
      <c r="R225" s="63"/>
      <c r="S225" s="64"/>
      <c r="T225" s="64"/>
      <c r="U225" s="64"/>
      <c r="V225" s="58"/>
      <c r="W225" s="58"/>
      <c r="X225" s="63"/>
      <c r="Y225" s="63"/>
      <c r="Z225" s="63"/>
      <c r="AA225" s="63"/>
      <c r="AB225" s="63"/>
      <c r="AC225" s="64"/>
      <c r="AD225" s="64"/>
      <c r="AE225" s="64"/>
      <c r="AF225" s="64"/>
      <c r="AG225" s="59"/>
      <c r="AH225" s="65"/>
      <c r="AI225" s="65"/>
      <c r="AJ225" s="65"/>
      <c r="AK225" s="65"/>
      <c r="AL225" s="65"/>
      <c r="AM225" s="65"/>
      <c r="AN225" s="66"/>
      <c r="AO225" s="66"/>
      <c r="AP225" s="59"/>
      <c r="AQ225" s="59"/>
      <c r="AR225" s="58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</row>
    <row r="226" spans="1:58" ht="15.75" customHeight="1">
      <c r="A226" s="54">
        <v>35</v>
      </c>
      <c r="B226" s="16" t="s">
        <v>840</v>
      </c>
      <c r="C226" s="16" t="s">
        <v>720</v>
      </c>
      <c r="D226" s="16" t="s">
        <v>840</v>
      </c>
      <c r="E226" s="63"/>
      <c r="F226" s="63"/>
      <c r="G226" s="63"/>
      <c r="H226" s="63"/>
      <c r="I226" s="63"/>
      <c r="J226" s="63"/>
      <c r="K226" s="64"/>
      <c r="L226" s="64"/>
      <c r="M226" s="64"/>
      <c r="N226" s="63"/>
      <c r="O226" s="63"/>
      <c r="P226" s="63"/>
      <c r="Q226" s="63"/>
      <c r="R226" s="63"/>
      <c r="S226" s="64"/>
      <c r="T226" s="64"/>
      <c r="U226" s="64"/>
      <c r="V226" s="58"/>
      <c r="W226" s="58"/>
      <c r="X226" s="55" t="s">
        <v>841</v>
      </c>
      <c r="Y226" s="60"/>
      <c r="Z226" s="60"/>
      <c r="AA226" s="60"/>
      <c r="AB226" s="60"/>
      <c r="AC226" s="67"/>
      <c r="AD226" s="67"/>
      <c r="AE226" s="67"/>
      <c r="AF226" s="67"/>
      <c r="AG226" s="59">
        <v>41</v>
      </c>
      <c r="AH226" s="60" t="s">
        <v>842</v>
      </c>
      <c r="AI226" s="56">
        <v>494</v>
      </c>
      <c r="AJ226" s="56">
        <v>5</v>
      </c>
      <c r="AK226" s="56">
        <v>1</v>
      </c>
      <c r="AL226" s="56">
        <v>0</v>
      </c>
      <c r="AM226" s="56">
        <v>2</v>
      </c>
      <c r="AN226" s="57">
        <v>0</v>
      </c>
      <c r="AO226" s="61">
        <f t="shared" ref="AO226:AO227" si="30">SUM(AJ226+AK226+AL226)/AI226</f>
        <v>1.2145748987854251E-2</v>
      </c>
      <c r="AP226" s="59">
        <v>17</v>
      </c>
      <c r="AQ226" s="59">
        <v>12</v>
      </c>
      <c r="AR226" s="58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</row>
    <row r="227" spans="1:58" ht="15.75" customHeight="1">
      <c r="A227" s="54">
        <v>36</v>
      </c>
      <c r="B227" s="16" t="s">
        <v>843</v>
      </c>
      <c r="C227" s="16" t="s">
        <v>720</v>
      </c>
      <c r="D227" s="16" t="s">
        <v>843</v>
      </c>
      <c r="E227" s="63"/>
      <c r="F227" s="63"/>
      <c r="G227" s="63"/>
      <c r="H227" s="63"/>
      <c r="I227" s="63"/>
      <c r="J227" s="63"/>
      <c r="K227" s="64"/>
      <c r="L227" s="64"/>
      <c r="M227" s="64"/>
      <c r="N227" s="63"/>
      <c r="O227" s="63"/>
      <c r="P227" s="63"/>
      <c r="Q227" s="63"/>
      <c r="R227" s="63"/>
      <c r="S227" s="64"/>
      <c r="T227" s="64"/>
      <c r="U227" s="64"/>
      <c r="V227" s="58"/>
      <c r="W227" s="58"/>
      <c r="X227" s="63"/>
      <c r="Y227" s="63"/>
      <c r="Z227" s="63"/>
      <c r="AA227" s="63"/>
      <c r="AB227" s="63"/>
      <c r="AC227" s="64"/>
      <c r="AD227" s="64"/>
      <c r="AE227" s="64"/>
      <c r="AF227" s="64"/>
      <c r="AG227" s="59"/>
      <c r="AH227" s="60" t="s">
        <v>844</v>
      </c>
      <c r="AI227" s="56">
        <v>16</v>
      </c>
      <c r="AJ227" s="56">
        <v>0</v>
      </c>
      <c r="AK227" s="56">
        <v>0</v>
      </c>
      <c r="AL227" s="56">
        <v>0</v>
      </c>
      <c r="AM227" s="56">
        <v>0</v>
      </c>
      <c r="AN227" s="57">
        <v>0</v>
      </c>
      <c r="AO227" s="61">
        <f t="shared" si="30"/>
        <v>0</v>
      </c>
      <c r="AP227" s="59"/>
      <c r="AQ227" s="59"/>
      <c r="AR227" s="58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</row>
    <row r="228" spans="1:58" ht="15.75" customHeight="1">
      <c r="A228" s="54">
        <v>37</v>
      </c>
      <c r="B228" s="16" t="s">
        <v>845</v>
      </c>
      <c r="C228" s="16" t="s">
        <v>720</v>
      </c>
      <c r="D228" s="16" t="s">
        <v>845</v>
      </c>
      <c r="E228" s="55" t="s">
        <v>846</v>
      </c>
      <c r="F228" s="56">
        <v>27129</v>
      </c>
      <c r="G228" s="56">
        <v>595</v>
      </c>
      <c r="H228" s="56">
        <v>630</v>
      </c>
      <c r="I228" s="56">
        <v>71</v>
      </c>
      <c r="J228" s="56">
        <v>95</v>
      </c>
      <c r="K228" s="57">
        <v>5.9999999999999995E-4</v>
      </c>
      <c r="L228" s="57">
        <v>0.02</v>
      </c>
      <c r="M228" s="57">
        <v>5.9999999999999995E-4</v>
      </c>
      <c r="N228" s="55" t="s">
        <v>847</v>
      </c>
      <c r="O228" s="56">
        <v>882</v>
      </c>
      <c r="P228" s="56">
        <v>0</v>
      </c>
      <c r="Q228" s="56">
        <v>0</v>
      </c>
      <c r="R228" s="56">
        <v>0</v>
      </c>
      <c r="S228" s="57">
        <v>0</v>
      </c>
      <c r="T228" s="57">
        <v>0</v>
      </c>
      <c r="U228" s="57">
        <v>0.03</v>
      </c>
      <c r="V228" s="58"/>
      <c r="W228" s="58"/>
      <c r="X228" s="55" t="s">
        <v>848</v>
      </c>
      <c r="Y228" s="56">
        <v>18091</v>
      </c>
      <c r="Z228" s="56">
        <v>157</v>
      </c>
      <c r="AA228" s="56">
        <v>563</v>
      </c>
      <c r="AB228" s="56">
        <v>115</v>
      </c>
      <c r="AC228" s="57">
        <v>2.40306E-4</v>
      </c>
      <c r="AD228" s="57">
        <v>0</v>
      </c>
      <c r="AE228" s="57">
        <v>0.03</v>
      </c>
      <c r="AF228" s="57">
        <v>4.0747500000000002E-4</v>
      </c>
      <c r="AG228" s="59">
        <v>291</v>
      </c>
      <c r="AH228" s="60" t="s">
        <v>848</v>
      </c>
      <c r="AI228" s="56">
        <v>0</v>
      </c>
      <c r="AJ228" s="56">
        <v>10</v>
      </c>
      <c r="AK228" s="56">
        <v>4</v>
      </c>
      <c r="AL228" s="56">
        <v>8</v>
      </c>
      <c r="AM228" s="56">
        <v>17</v>
      </c>
      <c r="AN228" s="57">
        <v>0</v>
      </c>
      <c r="AO228" s="61"/>
      <c r="AP228" s="59">
        <v>266</v>
      </c>
      <c r="AQ228" s="59">
        <v>157</v>
      </c>
      <c r="AR228" s="58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</row>
    <row r="229" spans="1:58" ht="15.75" customHeight="1">
      <c r="A229" s="54">
        <v>38</v>
      </c>
      <c r="B229" s="16" t="s">
        <v>849</v>
      </c>
      <c r="C229" s="16" t="s">
        <v>720</v>
      </c>
      <c r="D229" s="16" t="s">
        <v>849</v>
      </c>
      <c r="E229" s="63"/>
      <c r="F229" s="63"/>
      <c r="G229" s="63"/>
      <c r="H229" s="63"/>
      <c r="I229" s="63"/>
      <c r="J229" s="63"/>
      <c r="K229" s="64"/>
      <c r="L229" s="64"/>
      <c r="M229" s="64"/>
      <c r="N229" s="55" t="s">
        <v>850</v>
      </c>
      <c r="O229" s="56">
        <v>1872</v>
      </c>
      <c r="P229" s="56">
        <v>460</v>
      </c>
      <c r="Q229" s="56">
        <v>42</v>
      </c>
      <c r="R229" s="56">
        <v>26</v>
      </c>
      <c r="S229" s="57">
        <v>6.1999999999999998E-3</v>
      </c>
      <c r="T229" s="57">
        <v>5.0000000000000001E-4</v>
      </c>
      <c r="U229" s="62" t="s">
        <v>138</v>
      </c>
      <c r="V229" s="58"/>
      <c r="W229" s="58"/>
      <c r="X229" s="55" t="s">
        <v>851</v>
      </c>
      <c r="Y229" s="56">
        <v>2460</v>
      </c>
      <c r="Z229" s="56">
        <v>31</v>
      </c>
      <c r="AA229" s="56">
        <v>72</v>
      </c>
      <c r="AB229" s="56">
        <v>3</v>
      </c>
      <c r="AC229" s="57">
        <v>7.0978800000000004E-4</v>
      </c>
      <c r="AD229" s="57">
        <v>0</v>
      </c>
      <c r="AE229" s="62" t="s">
        <v>138</v>
      </c>
      <c r="AF229" s="57">
        <v>7.7150799999999993E-5</v>
      </c>
      <c r="AG229" s="59">
        <v>8</v>
      </c>
      <c r="AH229" s="60" t="s">
        <v>852</v>
      </c>
      <c r="AI229" s="56">
        <v>1020</v>
      </c>
      <c r="AJ229" s="56">
        <v>16</v>
      </c>
      <c r="AK229" s="56">
        <v>5</v>
      </c>
      <c r="AL229" s="56">
        <v>0</v>
      </c>
      <c r="AM229" s="56">
        <v>6</v>
      </c>
      <c r="AN229" s="57">
        <v>3.5605290000000002E-3</v>
      </c>
      <c r="AO229" s="61">
        <f t="shared" ref="AO229:AO230" si="31">SUM(AJ229+AK229+AL229)/AI229</f>
        <v>2.0588235294117647E-2</v>
      </c>
      <c r="AP229" s="59">
        <v>5</v>
      </c>
      <c r="AQ229" s="59">
        <v>0</v>
      </c>
      <c r="AR229" s="58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</row>
    <row r="230" spans="1:58" ht="15.75" customHeight="1">
      <c r="A230" s="54">
        <v>39</v>
      </c>
      <c r="B230" s="16" t="s">
        <v>853</v>
      </c>
      <c r="C230" s="16" t="s">
        <v>720</v>
      </c>
      <c r="D230" s="16" t="s">
        <v>853</v>
      </c>
      <c r="E230" s="55" t="s">
        <v>854</v>
      </c>
      <c r="F230" s="56">
        <v>15405</v>
      </c>
      <c r="G230" s="56">
        <v>2786</v>
      </c>
      <c r="H230" s="56">
        <v>64</v>
      </c>
      <c r="I230" s="56">
        <v>196</v>
      </c>
      <c r="J230" s="56">
        <v>76</v>
      </c>
      <c r="K230" s="57">
        <v>2.8E-3</v>
      </c>
      <c r="L230" s="57">
        <v>0.1</v>
      </c>
      <c r="M230" s="57">
        <v>2.3E-3</v>
      </c>
      <c r="N230" s="55" t="s">
        <v>855</v>
      </c>
      <c r="O230" s="56">
        <v>1086</v>
      </c>
      <c r="P230" s="56">
        <v>1845</v>
      </c>
      <c r="Q230" s="56">
        <v>61</v>
      </c>
      <c r="R230" s="56">
        <v>46</v>
      </c>
      <c r="S230" s="57">
        <v>3.1600000000000003E-2</v>
      </c>
      <c r="T230" s="57">
        <v>5.4999999999999997E-3</v>
      </c>
      <c r="U230" s="62" t="s">
        <v>138</v>
      </c>
      <c r="V230" s="58"/>
      <c r="W230" s="58"/>
      <c r="X230" s="55" t="s">
        <v>854</v>
      </c>
      <c r="Y230" s="56">
        <v>1132</v>
      </c>
      <c r="Z230" s="56">
        <v>74</v>
      </c>
      <c r="AA230" s="56">
        <v>123</v>
      </c>
      <c r="AB230" s="56">
        <v>47</v>
      </c>
      <c r="AC230" s="57">
        <v>1.216979E-3</v>
      </c>
      <c r="AD230" s="57">
        <v>0.625</v>
      </c>
      <c r="AE230" s="62" t="s">
        <v>138</v>
      </c>
      <c r="AF230" s="57">
        <v>3.0424500000000003E-4</v>
      </c>
      <c r="AG230" s="59"/>
      <c r="AH230" s="60" t="s">
        <v>856</v>
      </c>
      <c r="AI230" s="56">
        <v>435</v>
      </c>
      <c r="AJ230" s="56">
        <v>17</v>
      </c>
      <c r="AK230" s="56">
        <v>0</v>
      </c>
      <c r="AL230" s="56">
        <v>0</v>
      </c>
      <c r="AM230" s="56">
        <v>5</v>
      </c>
      <c r="AN230" s="57">
        <v>1.9813520000000001E-2</v>
      </c>
      <c r="AO230" s="61">
        <f t="shared" si="31"/>
        <v>3.9080459770114942E-2</v>
      </c>
      <c r="AP230" s="59"/>
      <c r="AQ230" s="59"/>
      <c r="AR230" s="58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</row>
    <row r="231" spans="1:58" ht="15.75" customHeight="1">
      <c r="A231" s="54">
        <v>40</v>
      </c>
      <c r="B231" s="16" t="s">
        <v>857</v>
      </c>
      <c r="C231" s="16" t="s">
        <v>720</v>
      </c>
      <c r="D231" s="16" t="s">
        <v>857</v>
      </c>
      <c r="E231" s="55" t="s">
        <v>858</v>
      </c>
      <c r="F231" s="56">
        <v>115111</v>
      </c>
      <c r="G231" s="56">
        <v>1037</v>
      </c>
      <c r="H231" s="56">
        <v>26</v>
      </c>
      <c r="I231" s="56">
        <v>362</v>
      </c>
      <c r="J231" s="56">
        <v>42</v>
      </c>
      <c r="K231" s="57">
        <v>2.9999999999999997E-4</v>
      </c>
      <c r="L231" s="57">
        <v>0.01</v>
      </c>
      <c r="M231" s="57">
        <v>1E-4</v>
      </c>
      <c r="N231" s="63"/>
      <c r="O231" s="63"/>
      <c r="P231" s="63"/>
      <c r="Q231" s="63"/>
      <c r="R231" s="63"/>
      <c r="S231" s="64"/>
      <c r="T231" s="64"/>
      <c r="U231" s="64"/>
      <c r="V231" s="58"/>
      <c r="W231" s="58"/>
      <c r="X231" s="63"/>
      <c r="Y231" s="63"/>
      <c r="Z231" s="63"/>
      <c r="AA231" s="63"/>
      <c r="AB231" s="63"/>
      <c r="AC231" s="64"/>
      <c r="AD231" s="64"/>
      <c r="AE231" s="64"/>
      <c r="AF231" s="64"/>
      <c r="AG231" s="59"/>
      <c r="AH231" s="65"/>
      <c r="AI231" s="65"/>
      <c r="AJ231" s="65"/>
      <c r="AK231" s="65"/>
      <c r="AL231" s="65"/>
      <c r="AM231" s="65"/>
      <c r="AN231" s="66"/>
      <c r="AO231" s="66"/>
      <c r="AP231" s="59"/>
      <c r="AQ231" s="59"/>
      <c r="AR231" s="58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</row>
    <row r="232" spans="1:58" ht="15.75" customHeight="1">
      <c r="A232" s="54">
        <v>41</v>
      </c>
      <c r="B232" s="16" t="s">
        <v>859</v>
      </c>
      <c r="C232" s="16" t="s">
        <v>720</v>
      </c>
      <c r="D232" s="16" t="s">
        <v>859</v>
      </c>
      <c r="E232" s="55" t="s">
        <v>860</v>
      </c>
      <c r="F232" s="56">
        <v>173014</v>
      </c>
      <c r="G232" s="56">
        <v>23</v>
      </c>
      <c r="H232" s="56">
        <v>8</v>
      </c>
      <c r="I232" s="56">
        <v>8</v>
      </c>
      <c r="J232" s="56">
        <v>2</v>
      </c>
      <c r="K232" s="57">
        <v>1E-4</v>
      </c>
      <c r="L232" s="57">
        <v>0.01</v>
      </c>
      <c r="M232" s="57">
        <v>0</v>
      </c>
      <c r="N232" s="55" t="s">
        <v>860</v>
      </c>
      <c r="O232" s="56">
        <v>4593</v>
      </c>
      <c r="P232" s="56">
        <v>0</v>
      </c>
      <c r="Q232" s="56">
        <v>0</v>
      </c>
      <c r="R232" s="56">
        <v>0</v>
      </c>
      <c r="S232" s="57">
        <v>0</v>
      </c>
      <c r="T232" s="57">
        <v>0</v>
      </c>
      <c r="U232" s="57">
        <v>0.02</v>
      </c>
      <c r="V232" s="58"/>
      <c r="W232" s="58"/>
      <c r="X232" s="55" t="s">
        <v>861</v>
      </c>
      <c r="Y232" s="56">
        <v>8048</v>
      </c>
      <c r="Z232" s="56">
        <v>11</v>
      </c>
      <c r="AA232" s="56">
        <v>1</v>
      </c>
      <c r="AB232" s="56">
        <v>0</v>
      </c>
      <c r="AC232" s="57">
        <v>1.1281799999999999E-5</v>
      </c>
      <c r="AD232" s="57">
        <v>1</v>
      </c>
      <c r="AE232" s="57">
        <v>0.01</v>
      </c>
      <c r="AF232" s="57">
        <v>1.34892E-6</v>
      </c>
      <c r="AG232" s="59">
        <v>40</v>
      </c>
      <c r="AH232" s="60" t="s">
        <v>862</v>
      </c>
      <c r="AI232" s="56">
        <v>546</v>
      </c>
      <c r="AJ232" s="56">
        <v>3</v>
      </c>
      <c r="AK232" s="56">
        <v>1</v>
      </c>
      <c r="AL232" s="56">
        <v>0</v>
      </c>
      <c r="AM232" s="56">
        <v>13</v>
      </c>
      <c r="AN232" s="57">
        <v>5.7462599999999996E-4</v>
      </c>
      <c r="AO232" s="61">
        <f t="shared" ref="AO232:AO236" si="32">SUM(AJ232+AK232+AL232)/AI232</f>
        <v>7.326007326007326E-3</v>
      </c>
      <c r="AP232" s="59">
        <v>22</v>
      </c>
      <c r="AQ232" s="59">
        <v>6</v>
      </c>
      <c r="AR232" s="58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</row>
    <row r="233" spans="1:58" ht="15.75" customHeight="1">
      <c r="A233" s="54">
        <v>42</v>
      </c>
      <c r="B233" s="16" t="s">
        <v>863</v>
      </c>
      <c r="C233" s="16" t="s">
        <v>720</v>
      </c>
      <c r="D233" s="16" t="s">
        <v>863</v>
      </c>
      <c r="E233" s="55" t="s">
        <v>864</v>
      </c>
      <c r="F233" s="56">
        <v>6183</v>
      </c>
      <c r="G233" s="56">
        <v>1087</v>
      </c>
      <c r="H233" s="56">
        <v>20</v>
      </c>
      <c r="I233" s="56">
        <v>172</v>
      </c>
      <c r="J233" s="56">
        <v>39</v>
      </c>
      <c r="K233" s="57">
        <v>5.7000000000000002E-3</v>
      </c>
      <c r="L233" s="57">
        <v>0.04</v>
      </c>
      <c r="M233" s="57">
        <v>2.3999999999999998E-3</v>
      </c>
      <c r="N233" s="63"/>
      <c r="O233" s="63"/>
      <c r="P233" s="63"/>
      <c r="Q233" s="63"/>
      <c r="R233" s="63"/>
      <c r="S233" s="64"/>
      <c r="T233" s="64"/>
      <c r="U233" s="64"/>
      <c r="V233" s="58"/>
      <c r="W233" s="58"/>
      <c r="X233" s="55" t="s">
        <v>864</v>
      </c>
      <c r="Y233" s="56">
        <v>1081</v>
      </c>
      <c r="Z233" s="56">
        <v>51</v>
      </c>
      <c r="AA233" s="56">
        <v>95</v>
      </c>
      <c r="AB233" s="56">
        <v>45</v>
      </c>
      <c r="AC233" s="57">
        <v>2.553938E-3</v>
      </c>
      <c r="AD233" s="57">
        <v>0.66666666699999999</v>
      </c>
      <c r="AE233" s="57">
        <v>0.08</v>
      </c>
      <c r="AF233" s="57">
        <v>1.41577E-3</v>
      </c>
      <c r="AG233" s="59">
        <v>53</v>
      </c>
      <c r="AH233" s="60" t="s">
        <v>865</v>
      </c>
      <c r="AI233" s="56">
        <v>315</v>
      </c>
      <c r="AJ233" s="56">
        <v>0</v>
      </c>
      <c r="AK233" s="56">
        <v>0</v>
      </c>
      <c r="AL233" s="56">
        <v>0</v>
      </c>
      <c r="AM233" s="56">
        <v>0</v>
      </c>
      <c r="AN233" s="57">
        <v>0</v>
      </c>
      <c r="AO233" s="61">
        <f t="shared" si="32"/>
        <v>0</v>
      </c>
      <c r="AP233" s="59">
        <v>34</v>
      </c>
      <c r="AQ233" s="59">
        <v>11</v>
      </c>
      <c r="AR233" s="58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</row>
    <row r="234" spans="1:58" ht="15.75" customHeight="1">
      <c r="A234" s="54">
        <v>43</v>
      </c>
      <c r="B234" s="16" t="s">
        <v>866</v>
      </c>
      <c r="C234" s="16" t="s">
        <v>720</v>
      </c>
      <c r="D234" s="16" t="s">
        <v>866</v>
      </c>
      <c r="E234" s="55" t="s">
        <v>867</v>
      </c>
      <c r="F234" s="56">
        <v>23187</v>
      </c>
      <c r="G234" s="56">
        <v>709</v>
      </c>
      <c r="H234" s="56">
        <v>18</v>
      </c>
      <c r="I234" s="56">
        <v>49</v>
      </c>
      <c r="J234" s="56">
        <v>91</v>
      </c>
      <c r="K234" s="57">
        <v>4.0000000000000002E-4</v>
      </c>
      <c r="L234" s="62" t="s">
        <v>138</v>
      </c>
      <c r="M234" s="57">
        <v>1E-4</v>
      </c>
      <c r="N234" s="55" t="s">
        <v>868</v>
      </c>
      <c r="O234" s="56">
        <v>91</v>
      </c>
      <c r="P234" s="56">
        <v>135</v>
      </c>
      <c r="Q234" s="56">
        <v>14</v>
      </c>
      <c r="R234" s="56">
        <v>85</v>
      </c>
      <c r="S234" s="57">
        <v>1.38E-2</v>
      </c>
      <c r="T234" s="57">
        <v>4.7000000000000002E-3</v>
      </c>
      <c r="U234" s="62" t="s">
        <v>138</v>
      </c>
      <c r="V234" s="58"/>
      <c r="W234" s="58"/>
      <c r="X234" s="55" t="s">
        <v>869</v>
      </c>
      <c r="Y234" s="56">
        <v>4808</v>
      </c>
      <c r="Z234" s="56">
        <v>384</v>
      </c>
      <c r="AA234" s="56">
        <v>122</v>
      </c>
      <c r="AB234" s="56">
        <v>32</v>
      </c>
      <c r="AC234" s="57">
        <v>6.45822E-5</v>
      </c>
      <c r="AD234" s="57">
        <v>0.18181818199999999</v>
      </c>
      <c r="AE234" s="62" t="s">
        <v>138</v>
      </c>
      <c r="AF234" s="57">
        <v>9.1959499999999999E-5</v>
      </c>
      <c r="AG234" s="59">
        <v>151</v>
      </c>
      <c r="AH234" s="60" t="s">
        <v>870</v>
      </c>
      <c r="AI234" s="56">
        <v>475</v>
      </c>
      <c r="AJ234" s="56">
        <v>2</v>
      </c>
      <c r="AK234" s="56">
        <v>0</v>
      </c>
      <c r="AL234" s="56">
        <v>0</v>
      </c>
      <c r="AM234" s="56">
        <v>2</v>
      </c>
      <c r="AN234" s="57">
        <v>2.12766E-3</v>
      </c>
      <c r="AO234" s="61">
        <f t="shared" si="32"/>
        <v>4.2105263157894736E-3</v>
      </c>
      <c r="AP234" s="59">
        <v>107</v>
      </c>
      <c r="AQ234" s="59">
        <v>40</v>
      </c>
      <c r="AR234" s="58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</row>
    <row r="235" spans="1:58" ht="15.75" customHeight="1">
      <c r="A235" s="54">
        <v>44</v>
      </c>
      <c r="B235" s="16" t="s">
        <v>871</v>
      </c>
      <c r="C235" s="16" t="s">
        <v>720</v>
      </c>
      <c r="D235" s="16" t="s">
        <v>871</v>
      </c>
      <c r="E235" s="55" t="s">
        <v>872</v>
      </c>
      <c r="F235" s="56">
        <v>752181</v>
      </c>
      <c r="G235" s="56">
        <v>7048</v>
      </c>
      <c r="H235" s="56">
        <v>469</v>
      </c>
      <c r="I235" s="56">
        <v>706</v>
      </c>
      <c r="J235" s="56">
        <v>17</v>
      </c>
      <c r="K235" s="57">
        <v>6.9999999999999999E-4</v>
      </c>
      <c r="L235" s="57">
        <v>0.01</v>
      </c>
      <c r="M235" s="57">
        <v>1E-4</v>
      </c>
      <c r="N235" s="55" t="s">
        <v>873</v>
      </c>
      <c r="O235" s="56">
        <v>2152</v>
      </c>
      <c r="P235" s="56">
        <v>1166</v>
      </c>
      <c r="Q235" s="56">
        <v>20</v>
      </c>
      <c r="R235" s="56">
        <v>43</v>
      </c>
      <c r="S235" s="57">
        <v>1.3100000000000001E-2</v>
      </c>
      <c r="T235" s="57">
        <v>6.1000000000000004E-3</v>
      </c>
      <c r="U235" s="57">
        <v>0.06</v>
      </c>
      <c r="V235" s="58"/>
      <c r="W235" s="58"/>
      <c r="X235" s="55" t="s">
        <v>874</v>
      </c>
      <c r="Y235" s="56">
        <v>49196</v>
      </c>
      <c r="Z235" s="56">
        <v>89</v>
      </c>
      <c r="AA235" s="56">
        <v>923</v>
      </c>
      <c r="AB235" s="56">
        <v>320</v>
      </c>
      <c r="AC235" s="57">
        <v>3.68513E-4</v>
      </c>
      <c r="AD235" s="57">
        <v>0.4</v>
      </c>
      <c r="AE235" s="57">
        <v>0.04</v>
      </c>
      <c r="AF235" s="57">
        <v>2.7638499999999998E-4</v>
      </c>
      <c r="AG235" s="59">
        <v>3576</v>
      </c>
      <c r="AH235" s="60" t="s">
        <v>874</v>
      </c>
      <c r="AI235" s="56">
        <v>22200</v>
      </c>
      <c r="AJ235" s="56">
        <v>387</v>
      </c>
      <c r="AK235" s="56">
        <v>14</v>
      </c>
      <c r="AL235" s="56">
        <v>0</v>
      </c>
      <c r="AM235" s="56">
        <v>29</v>
      </c>
      <c r="AN235" s="57">
        <v>6.2729400000000003E-4</v>
      </c>
      <c r="AO235" s="61">
        <f t="shared" si="32"/>
        <v>1.8063063063063062E-2</v>
      </c>
      <c r="AP235" s="59">
        <v>2150</v>
      </c>
      <c r="AQ235" s="59">
        <v>1023</v>
      </c>
      <c r="AR235" s="58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</row>
    <row r="236" spans="1:58" ht="15.75" customHeight="1">
      <c r="A236" s="54">
        <v>45</v>
      </c>
      <c r="B236" s="16" t="s">
        <v>875</v>
      </c>
      <c r="C236" s="16" t="s">
        <v>720</v>
      </c>
      <c r="D236" s="16" t="s">
        <v>875</v>
      </c>
      <c r="E236" s="55" t="s">
        <v>876</v>
      </c>
      <c r="F236" s="56">
        <v>45612</v>
      </c>
      <c r="G236" s="56">
        <v>4409</v>
      </c>
      <c r="H236" s="56">
        <v>515</v>
      </c>
      <c r="I236" s="56">
        <v>338</v>
      </c>
      <c r="J236" s="56">
        <v>37</v>
      </c>
      <c r="K236" s="57">
        <v>3.5000000000000001E-3</v>
      </c>
      <c r="L236" s="57">
        <v>0.03</v>
      </c>
      <c r="M236" s="57">
        <v>1.4E-3</v>
      </c>
      <c r="N236" s="55" t="s">
        <v>877</v>
      </c>
      <c r="O236" s="56">
        <v>2545</v>
      </c>
      <c r="P236" s="56">
        <v>1443</v>
      </c>
      <c r="Q236" s="56">
        <v>45</v>
      </c>
      <c r="R236" s="56">
        <v>19</v>
      </c>
      <c r="S236" s="57">
        <v>3.1199999999999999E-2</v>
      </c>
      <c r="T236" s="57">
        <v>6.4000000000000003E-3</v>
      </c>
      <c r="U236" s="57">
        <v>7.0000000000000007E-2</v>
      </c>
      <c r="V236" s="58"/>
      <c r="W236" s="58"/>
      <c r="X236" s="55" t="s">
        <v>878</v>
      </c>
      <c r="Y236" s="56">
        <v>28813</v>
      </c>
      <c r="Z236" s="56">
        <v>160</v>
      </c>
      <c r="AA236" s="56">
        <v>164</v>
      </c>
      <c r="AB236" s="56">
        <v>19</v>
      </c>
      <c r="AC236" s="57">
        <v>4.0139599999999998E-5</v>
      </c>
      <c r="AD236" s="57">
        <v>0.606060606</v>
      </c>
      <c r="AE236" s="57">
        <v>0.01</v>
      </c>
      <c r="AF236" s="57">
        <v>6.8935299999999997E-5</v>
      </c>
      <c r="AG236" s="59">
        <v>161</v>
      </c>
      <c r="AH236" s="60" t="s">
        <v>879</v>
      </c>
      <c r="AI236" s="56">
        <v>1770</v>
      </c>
      <c r="AJ236" s="56">
        <v>759</v>
      </c>
      <c r="AK236" s="56">
        <v>356</v>
      </c>
      <c r="AL236" s="56">
        <v>17</v>
      </c>
      <c r="AM236" s="56">
        <v>9</v>
      </c>
      <c r="AN236" s="57">
        <v>0.117513281</v>
      </c>
      <c r="AO236" s="61">
        <f t="shared" si="32"/>
        <v>0.63954802259887</v>
      </c>
      <c r="AP236" s="59">
        <v>108</v>
      </c>
      <c r="AQ236" s="59">
        <v>44</v>
      </c>
      <c r="AR236" s="58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</row>
    <row r="237" spans="1:58" ht="15.75" customHeight="1">
      <c r="A237" s="54">
        <v>46</v>
      </c>
      <c r="B237" s="16" t="s">
        <v>880</v>
      </c>
      <c r="C237" s="16" t="s">
        <v>720</v>
      </c>
      <c r="D237" s="16" t="s">
        <v>880</v>
      </c>
      <c r="E237" s="55" t="s">
        <v>881</v>
      </c>
      <c r="F237" s="56">
        <v>7617</v>
      </c>
      <c r="G237" s="56">
        <v>63</v>
      </c>
      <c r="H237" s="56">
        <v>6</v>
      </c>
      <c r="I237" s="56">
        <v>49</v>
      </c>
      <c r="J237" s="56">
        <v>1</v>
      </c>
      <c r="K237" s="57">
        <v>1.8200000000000001E-2</v>
      </c>
      <c r="L237" s="57">
        <v>0.02</v>
      </c>
      <c r="M237" s="57">
        <v>2.0000000000000001E-4</v>
      </c>
      <c r="N237" s="55" t="s">
        <v>882</v>
      </c>
      <c r="O237" s="56">
        <v>1447</v>
      </c>
      <c r="P237" s="56">
        <v>0</v>
      </c>
      <c r="Q237" s="56">
        <v>0</v>
      </c>
      <c r="R237" s="56">
        <v>0</v>
      </c>
      <c r="S237" s="57">
        <v>0</v>
      </c>
      <c r="T237" s="57">
        <v>0</v>
      </c>
      <c r="U237" s="62" t="s">
        <v>138</v>
      </c>
      <c r="V237" s="58"/>
      <c r="W237" s="58"/>
      <c r="X237" s="55" t="s">
        <v>883</v>
      </c>
      <c r="Y237" s="56">
        <v>4657</v>
      </c>
      <c r="Z237" s="56">
        <v>1</v>
      </c>
      <c r="AA237" s="56">
        <v>9</v>
      </c>
      <c r="AB237" s="56">
        <v>8</v>
      </c>
      <c r="AC237" s="57">
        <v>0</v>
      </c>
      <c r="AD237" s="57">
        <v>0</v>
      </c>
      <c r="AE237" s="62" t="s">
        <v>138</v>
      </c>
      <c r="AF237" s="57">
        <v>0</v>
      </c>
      <c r="AG237" s="59">
        <v>26</v>
      </c>
      <c r="AH237" s="60" t="s">
        <v>884</v>
      </c>
      <c r="AI237" s="56">
        <v>0</v>
      </c>
      <c r="AJ237" s="56">
        <v>0</v>
      </c>
      <c r="AK237" s="56">
        <v>0</v>
      </c>
      <c r="AL237" s="56">
        <v>0</v>
      </c>
      <c r="AM237" s="56">
        <v>0</v>
      </c>
      <c r="AN237" s="57">
        <v>0</v>
      </c>
      <c r="AO237" s="61"/>
      <c r="AP237" s="59">
        <v>17</v>
      </c>
      <c r="AQ237" s="59">
        <v>6</v>
      </c>
      <c r="AR237" s="58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</row>
    <row r="238" spans="1:58" ht="15.75" customHeight="1">
      <c r="A238" s="54">
        <v>47</v>
      </c>
      <c r="B238" s="16" t="s">
        <v>885</v>
      </c>
      <c r="C238" s="16" t="s">
        <v>720</v>
      </c>
      <c r="D238" s="16" t="s">
        <v>885</v>
      </c>
      <c r="E238" s="55" t="s">
        <v>886</v>
      </c>
      <c r="F238" s="56">
        <v>966</v>
      </c>
      <c r="G238" s="56">
        <v>0</v>
      </c>
      <c r="H238" s="56">
        <v>0</v>
      </c>
      <c r="I238" s="56">
        <v>0</v>
      </c>
      <c r="J238" s="56">
        <v>0</v>
      </c>
      <c r="K238" s="57">
        <v>0</v>
      </c>
      <c r="L238" s="57">
        <v>0.02</v>
      </c>
      <c r="M238" s="57">
        <v>0</v>
      </c>
      <c r="N238" s="68" t="s">
        <v>887</v>
      </c>
      <c r="O238" s="56">
        <v>608</v>
      </c>
      <c r="P238" s="56">
        <v>0</v>
      </c>
      <c r="Q238" s="56">
        <v>0</v>
      </c>
      <c r="R238" s="56">
        <v>0</v>
      </c>
      <c r="S238" s="57">
        <v>0</v>
      </c>
      <c r="T238" s="57">
        <v>0</v>
      </c>
      <c r="U238" s="57">
        <v>0.04</v>
      </c>
      <c r="V238" s="58"/>
      <c r="W238" s="58"/>
      <c r="X238" s="55" t="s">
        <v>888</v>
      </c>
      <c r="Y238" s="56">
        <v>4195</v>
      </c>
      <c r="Z238" s="56">
        <v>146</v>
      </c>
      <c r="AA238" s="56">
        <v>132</v>
      </c>
      <c r="AB238" s="56">
        <v>37</v>
      </c>
      <c r="AC238" s="57">
        <v>2.7705299999999998E-4</v>
      </c>
      <c r="AD238" s="57">
        <v>0.4</v>
      </c>
      <c r="AE238" s="57">
        <v>0.03</v>
      </c>
      <c r="AF238" s="57">
        <v>4.3967099999999999E-4</v>
      </c>
      <c r="AG238" s="59">
        <v>12</v>
      </c>
      <c r="AH238" s="60" t="s">
        <v>889</v>
      </c>
      <c r="AI238" s="56">
        <v>614</v>
      </c>
      <c r="AJ238" s="56">
        <v>14</v>
      </c>
      <c r="AK238" s="56">
        <v>0</v>
      </c>
      <c r="AL238" s="56">
        <v>2</v>
      </c>
      <c r="AM238" s="56">
        <v>15</v>
      </c>
      <c r="AN238" s="57">
        <v>7.5559850000000003E-3</v>
      </c>
      <c r="AO238" s="61">
        <f t="shared" ref="AO238:AO240" si="33">SUM(AJ238+AK238+AL238)/AI238</f>
        <v>2.6058631921824105E-2</v>
      </c>
      <c r="AP238" s="59">
        <v>5</v>
      </c>
      <c r="AQ238" s="59">
        <v>7</v>
      </c>
      <c r="AR238" s="58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</row>
    <row r="239" spans="1:58" ht="15.75" customHeight="1">
      <c r="A239" s="54">
        <v>48</v>
      </c>
      <c r="B239" s="16" t="s">
        <v>890</v>
      </c>
      <c r="C239" s="16" t="s">
        <v>720</v>
      </c>
      <c r="D239" s="16" t="s">
        <v>890</v>
      </c>
      <c r="E239" s="55" t="s">
        <v>891</v>
      </c>
      <c r="F239" s="63"/>
      <c r="G239" s="63"/>
      <c r="H239" s="63"/>
      <c r="I239" s="63"/>
      <c r="J239" s="63"/>
      <c r="K239" s="64"/>
      <c r="L239" s="64"/>
      <c r="M239" s="64"/>
      <c r="N239" s="63"/>
      <c r="O239" s="63"/>
      <c r="P239" s="63"/>
      <c r="Q239" s="63"/>
      <c r="R239" s="63"/>
      <c r="S239" s="64"/>
      <c r="T239" s="64"/>
      <c r="U239" s="64"/>
      <c r="V239" s="58"/>
      <c r="W239" s="58"/>
      <c r="X239" s="55" t="s">
        <v>892</v>
      </c>
      <c r="Y239" s="56">
        <v>1245</v>
      </c>
      <c r="Z239" s="56">
        <v>26</v>
      </c>
      <c r="AA239" s="56">
        <v>36</v>
      </c>
      <c r="AB239" s="56">
        <v>15</v>
      </c>
      <c r="AC239" s="57">
        <v>1.5831669999999999E-3</v>
      </c>
      <c r="AD239" s="57">
        <v>0</v>
      </c>
      <c r="AE239" s="57">
        <v>0.04</v>
      </c>
      <c r="AF239" s="57">
        <v>4.4741699999999998E-4</v>
      </c>
      <c r="AG239" s="59">
        <v>13</v>
      </c>
      <c r="AH239" s="60" t="s">
        <v>893</v>
      </c>
      <c r="AI239" s="56">
        <v>90</v>
      </c>
      <c r="AJ239" s="56">
        <v>0</v>
      </c>
      <c r="AK239" s="56">
        <v>0</v>
      </c>
      <c r="AL239" s="56">
        <v>0</v>
      </c>
      <c r="AM239" s="56">
        <v>0</v>
      </c>
      <c r="AN239" s="57">
        <v>0</v>
      </c>
      <c r="AO239" s="61">
        <f t="shared" si="33"/>
        <v>0</v>
      </c>
      <c r="AP239" s="59">
        <v>2</v>
      </c>
      <c r="AQ239" s="59">
        <v>2</v>
      </c>
      <c r="AR239" s="58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</row>
    <row r="240" spans="1:58" ht="15.75" customHeight="1">
      <c r="A240" s="54">
        <v>49</v>
      </c>
      <c r="B240" s="16" t="s">
        <v>894</v>
      </c>
      <c r="C240" s="16" t="s">
        <v>720</v>
      </c>
      <c r="D240" s="16" t="s">
        <v>894</v>
      </c>
      <c r="E240" s="55" t="s">
        <v>895</v>
      </c>
      <c r="F240" s="56">
        <v>2695</v>
      </c>
      <c r="G240" s="56">
        <v>409</v>
      </c>
      <c r="H240" s="56">
        <v>30</v>
      </c>
      <c r="I240" s="56">
        <v>23</v>
      </c>
      <c r="J240" s="56">
        <v>67</v>
      </c>
      <c r="K240" s="57">
        <v>2.7000000000000001E-3</v>
      </c>
      <c r="L240" s="57">
        <v>0.11</v>
      </c>
      <c r="M240" s="57">
        <v>2E-3</v>
      </c>
      <c r="N240" s="55" t="s">
        <v>895</v>
      </c>
      <c r="O240" s="56">
        <v>1805</v>
      </c>
      <c r="P240" s="56">
        <v>745</v>
      </c>
      <c r="Q240" s="56">
        <v>51</v>
      </c>
      <c r="R240" s="56">
        <v>33</v>
      </c>
      <c r="S240" s="57">
        <v>1.29E-2</v>
      </c>
      <c r="T240" s="57">
        <v>1.2999999999999999E-3</v>
      </c>
      <c r="U240" s="62" t="s">
        <v>138</v>
      </c>
      <c r="V240" s="58"/>
      <c r="W240" s="58"/>
      <c r="X240" s="55" t="s">
        <v>896</v>
      </c>
      <c r="Y240" s="56">
        <v>3139</v>
      </c>
      <c r="Z240" s="56">
        <v>89</v>
      </c>
      <c r="AA240" s="56">
        <v>150</v>
      </c>
      <c r="AB240" s="56">
        <v>33</v>
      </c>
      <c r="AC240" s="57">
        <v>6.56213E-4</v>
      </c>
      <c r="AD240" s="57">
        <v>0.4</v>
      </c>
      <c r="AE240" s="57">
        <v>0.04</v>
      </c>
      <c r="AF240" s="57">
        <v>6.3481500000000005E-4</v>
      </c>
      <c r="AG240" s="59">
        <v>58</v>
      </c>
      <c r="AH240" s="60" t="s">
        <v>897</v>
      </c>
      <c r="AI240" s="56">
        <v>407</v>
      </c>
      <c r="AJ240" s="56">
        <v>13</v>
      </c>
      <c r="AK240" s="56">
        <v>2</v>
      </c>
      <c r="AL240" s="56">
        <v>2</v>
      </c>
      <c r="AM240" s="56">
        <v>11</v>
      </c>
      <c r="AN240" s="57">
        <v>5.9004549999999998E-3</v>
      </c>
      <c r="AO240" s="61">
        <f t="shared" si="33"/>
        <v>4.1769041769041768E-2</v>
      </c>
      <c r="AP240" s="59">
        <v>34</v>
      </c>
      <c r="AQ240" s="59">
        <v>19</v>
      </c>
      <c r="AR240" s="58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</row>
    <row r="241" spans="1:58" ht="15.75" customHeight="1">
      <c r="A241" s="54">
        <v>50</v>
      </c>
      <c r="B241" s="16" t="s">
        <v>898</v>
      </c>
      <c r="C241" s="16" t="s">
        <v>720</v>
      </c>
      <c r="D241" s="16" t="s">
        <v>898</v>
      </c>
      <c r="E241" s="63"/>
      <c r="F241" s="63"/>
      <c r="G241" s="63"/>
      <c r="H241" s="63"/>
      <c r="I241" s="63"/>
      <c r="J241" s="63"/>
      <c r="K241" s="64"/>
      <c r="L241" s="64"/>
      <c r="M241" s="64"/>
      <c r="N241" s="63"/>
      <c r="O241" s="63"/>
      <c r="P241" s="63"/>
      <c r="Q241" s="63"/>
      <c r="R241" s="63"/>
      <c r="S241" s="64"/>
      <c r="T241" s="64"/>
      <c r="U241" s="64"/>
      <c r="V241" s="58"/>
      <c r="W241" s="58"/>
      <c r="X241" s="55" t="s">
        <v>899</v>
      </c>
      <c r="Y241" s="56">
        <v>924</v>
      </c>
      <c r="Z241" s="56">
        <v>51</v>
      </c>
      <c r="AA241" s="56">
        <v>145</v>
      </c>
      <c r="AB241" s="56">
        <v>45</v>
      </c>
      <c r="AC241" s="57">
        <v>4.07289E-3</v>
      </c>
      <c r="AD241" s="57">
        <v>0.5</v>
      </c>
      <c r="AE241" s="57">
        <v>0.23</v>
      </c>
      <c r="AF241" s="57">
        <v>2.2577980000000001E-3</v>
      </c>
      <c r="AG241" s="59">
        <v>14</v>
      </c>
      <c r="AH241" s="65"/>
      <c r="AI241" s="65"/>
      <c r="AJ241" s="65"/>
      <c r="AK241" s="65"/>
      <c r="AL241" s="65"/>
      <c r="AM241" s="65"/>
      <c r="AN241" s="66"/>
      <c r="AO241" s="66"/>
      <c r="AP241" s="59">
        <v>9</v>
      </c>
      <c r="AQ241" s="59">
        <v>0</v>
      </c>
      <c r="AR241" s="58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</row>
    <row r="242" spans="1:58" ht="15.75" customHeight="1">
      <c r="A242" s="54">
        <v>51</v>
      </c>
      <c r="B242" s="16" t="s">
        <v>900</v>
      </c>
      <c r="C242" s="16" t="s">
        <v>720</v>
      </c>
      <c r="D242" s="16" t="s">
        <v>900</v>
      </c>
      <c r="E242" s="55" t="s">
        <v>901</v>
      </c>
      <c r="F242" s="56">
        <v>695</v>
      </c>
      <c r="G242" s="56">
        <v>54</v>
      </c>
      <c r="H242" s="56">
        <v>5</v>
      </c>
      <c r="I242" s="56">
        <v>7</v>
      </c>
      <c r="J242" s="56">
        <v>66</v>
      </c>
      <c r="K242" s="57">
        <v>1.5E-3</v>
      </c>
      <c r="L242" s="57">
        <v>7.0000000000000007E-2</v>
      </c>
      <c r="M242" s="57">
        <v>1.1000000000000001E-3</v>
      </c>
      <c r="N242" s="55" t="s">
        <v>902</v>
      </c>
      <c r="O242" s="56">
        <v>234</v>
      </c>
      <c r="P242" s="56">
        <v>242</v>
      </c>
      <c r="Q242" s="56">
        <v>1</v>
      </c>
      <c r="R242" s="56">
        <v>15</v>
      </c>
      <c r="S242" s="57">
        <v>8.6199999999999999E-2</v>
      </c>
      <c r="T242" s="57">
        <v>3.7000000000000002E-3</v>
      </c>
      <c r="U242" s="62" t="s">
        <v>138</v>
      </c>
      <c r="V242" s="58"/>
      <c r="W242" s="58"/>
      <c r="X242" s="55" t="s">
        <v>903</v>
      </c>
      <c r="Y242" s="56">
        <v>2398</v>
      </c>
      <c r="Z242" s="56">
        <v>67</v>
      </c>
      <c r="AA242" s="56">
        <v>49</v>
      </c>
      <c r="AB242" s="56">
        <v>10</v>
      </c>
      <c r="AC242" s="57">
        <v>2.4746099999999998E-4</v>
      </c>
      <c r="AD242" s="57">
        <v>0</v>
      </c>
      <c r="AE242" s="62" t="s">
        <v>138</v>
      </c>
      <c r="AF242" s="57">
        <v>6.4555100000000001E-5</v>
      </c>
      <c r="AG242" s="59">
        <v>32</v>
      </c>
      <c r="AH242" s="60" t="s">
        <v>904</v>
      </c>
      <c r="AI242" s="56">
        <v>79</v>
      </c>
      <c r="AJ242" s="56">
        <v>0</v>
      </c>
      <c r="AK242" s="56">
        <v>0</v>
      </c>
      <c r="AL242" s="56">
        <v>0</v>
      </c>
      <c r="AM242" s="56">
        <v>0</v>
      </c>
      <c r="AN242" s="57">
        <v>0</v>
      </c>
      <c r="AO242" s="61">
        <f t="shared" ref="AO242:AO246" si="34">SUM(AJ242+AK242+AL242)/AI242</f>
        <v>0</v>
      </c>
      <c r="AP242" s="59">
        <v>25</v>
      </c>
      <c r="AQ242" s="59">
        <v>1</v>
      </c>
      <c r="AR242" s="58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</row>
    <row r="243" spans="1:58" ht="15.75" customHeight="1">
      <c r="A243" s="54">
        <v>52</v>
      </c>
      <c r="B243" s="16" t="s">
        <v>905</v>
      </c>
      <c r="C243" s="16" t="s">
        <v>720</v>
      </c>
      <c r="D243" s="16" t="s">
        <v>905</v>
      </c>
      <c r="E243" s="55" t="s">
        <v>906</v>
      </c>
      <c r="F243" s="56">
        <v>14897</v>
      </c>
      <c r="G243" s="56">
        <v>4139</v>
      </c>
      <c r="H243" s="56">
        <v>138</v>
      </c>
      <c r="I243" s="56">
        <v>6189</v>
      </c>
      <c r="J243" s="56">
        <v>92</v>
      </c>
      <c r="K243" s="57">
        <v>6.0000000000000001E-3</v>
      </c>
      <c r="L243" s="62" t="s">
        <v>138</v>
      </c>
      <c r="M243" s="57">
        <v>2.7000000000000001E-3</v>
      </c>
      <c r="N243" s="55" t="s">
        <v>907</v>
      </c>
      <c r="O243" s="56">
        <v>1332</v>
      </c>
      <c r="P243" s="56">
        <v>1616</v>
      </c>
      <c r="Q243" s="56">
        <v>19</v>
      </c>
      <c r="R243" s="56">
        <v>88</v>
      </c>
      <c r="S243" s="57">
        <v>1.14E-2</v>
      </c>
      <c r="T243" s="57">
        <v>4.7999999999999996E-3</v>
      </c>
      <c r="U243" s="62" t="s">
        <v>138</v>
      </c>
      <c r="V243" s="58"/>
      <c r="W243" s="58"/>
      <c r="X243" s="55" t="s">
        <v>908</v>
      </c>
      <c r="Y243" s="56">
        <v>1414</v>
      </c>
      <c r="Z243" s="56">
        <v>87</v>
      </c>
      <c r="AA243" s="56">
        <v>256</v>
      </c>
      <c r="AB243" s="56">
        <v>102</v>
      </c>
      <c r="AC243" s="57">
        <v>2.1848499999999999E-3</v>
      </c>
      <c r="AD243" s="57">
        <v>0.33333333300000001</v>
      </c>
      <c r="AE243" s="62" t="s">
        <v>138</v>
      </c>
      <c r="AF243" s="57">
        <v>9.7368300000000004E-4</v>
      </c>
      <c r="AG243" s="59">
        <v>84</v>
      </c>
      <c r="AH243" s="60" t="s">
        <v>909</v>
      </c>
      <c r="AI243" s="56">
        <v>150</v>
      </c>
      <c r="AJ243" s="56">
        <v>1</v>
      </c>
      <c r="AK243" s="56">
        <v>0</v>
      </c>
      <c r="AL243" s="56">
        <v>0</v>
      </c>
      <c r="AM243" s="56">
        <v>5</v>
      </c>
      <c r="AN243" s="57">
        <v>1.369863E-3</v>
      </c>
      <c r="AO243" s="61">
        <f t="shared" si="34"/>
        <v>6.6666666666666671E-3</v>
      </c>
      <c r="AP243" s="59">
        <v>24</v>
      </c>
      <c r="AQ243" s="59">
        <v>5</v>
      </c>
      <c r="AR243" s="58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</row>
    <row r="244" spans="1:58" ht="15.75" customHeight="1">
      <c r="A244" s="54">
        <v>53</v>
      </c>
      <c r="B244" s="16" t="s">
        <v>910</v>
      </c>
      <c r="C244" s="16" t="s">
        <v>720</v>
      </c>
      <c r="D244" s="16" t="s">
        <v>910</v>
      </c>
      <c r="E244" s="55" t="s">
        <v>911</v>
      </c>
      <c r="F244" s="56">
        <v>2760</v>
      </c>
      <c r="G244" s="56">
        <v>719</v>
      </c>
      <c r="H244" s="56">
        <v>17</v>
      </c>
      <c r="I244" s="56">
        <v>135</v>
      </c>
      <c r="J244" s="56">
        <v>41</v>
      </c>
      <c r="K244" s="57">
        <v>6.8999999999999999E-3</v>
      </c>
      <c r="L244" s="62" t="s">
        <v>138</v>
      </c>
      <c r="M244" s="57">
        <v>1.1000000000000001E-3</v>
      </c>
      <c r="N244" s="55" t="s">
        <v>912</v>
      </c>
      <c r="O244" s="56">
        <v>320</v>
      </c>
      <c r="P244" s="56">
        <v>528</v>
      </c>
      <c r="Q244" s="56">
        <v>30</v>
      </c>
      <c r="R244" s="56">
        <v>30</v>
      </c>
      <c r="S244" s="57">
        <v>6.9199999999999998E-2</v>
      </c>
      <c r="T244" s="57">
        <v>6.7999999999999996E-3</v>
      </c>
      <c r="U244" s="62" t="s">
        <v>138</v>
      </c>
      <c r="V244" s="58"/>
      <c r="W244" s="58"/>
      <c r="X244" s="55" t="s">
        <v>911</v>
      </c>
      <c r="Y244" s="56">
        <v>2410</v>
      </c>
      <c r="Z244" s="56">
        <v>43</v>
      </c>
      <c r="AA244" s="56">
        <v>161</v>
      </c>
      <c r="AB244" s="56">
        <v>57</v>
      </c>
      <c r="AC244" s="57">
        <v>2.006903E-3</v>
      </c>
      <c r="AD244" s="57">
        <v>0</v>
      </c>
      <c r="AE244" s="62" t="s">
        <v>138</v>
      </c>
      <c r="AF244" s="57">
        <v>3.2721200000000001E-4</v>
      </c>
      <c r="AG244" s="59">
        <v>193</v>
      </c>
      <c r="AH244" s="60" t="s">
        <v>913</v>
      </c>
      <c r="AI244" s="56">
        <v>590</v>
      </c>
      <c r="AJ244" s="56">
        <v>0</v>
      </c>
      <c r="AK244" s="56">
        <v>0</v>
      </c>
      <c r="AL244" s="56">
        <v>0</v>
      </c>
      <c r="AM244" s="56">
        <v>0</v>
      </c>
      <c r="AN244" s="57">
        <v>0</v>
      </c>
      <c r="AO244" s="61">
        <f t="shared" si="34"/>
        <v>0</v>
      </c>
      <c r="AP244" s="59">
        <v>89</v>
      </c>
      <c r="AQ244" s="59">
        <v>13</v>
      </c>
      <c r="AR244" s="58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</row>
    <row r="245" spans="1:58" ht="15.75" customHeight="1">
      <c r="A245" s="54">
        <v>54</v>
      </c>
      <c r="B245" s="16" t="s">
        <v>914</v>
      </c>
      <c r="C245" s="16" t="s">
        <v>720</v>
      </c>
      <c r="D245" s="16" t="s">
        <v>914</v>
      </c>
      <c r="E245" s="55" t="s">
        <v>915</v>
      </c>
      <c r="F245" s="56">
        <v>52427</v>
      </c>
      <c r="G245" s="56">
        <v>1875</v>
      </c>
      <c r="H245" s="56">
        <v>232</v>
      </c>
      <c r="I245" s="56">
        <v>326</v>
      </c>
      <c r="J245" s="56">
        <v>78</v>
      </c>
      <c r="K245" s="57">
        <v>6.9999999999999999E-4</v>
      </c>
      <c r="L245" s="57">
        <v>0.02</v>
      </c>
      <c r="M245" s="57">
        <v>5.9999999999999995E-4</v>
      </c>
      <c r="N245" s="55" t="s">
        <v>916</v>
      </c>
      <c r="O245" s="56">
        <v>2658</v>
      </c>
      <c r="P245" s="56">
        <v>1079</v>
      </c>
      <c r="Q245" s="56">
        <v>304</v>
      </c>
      <c r="R245" s="56">
        <v>39</v>
      </c>
      <c r="S245" s="57">
        <v>1.3599999999999999E-2</v>
      </c>
      <c r="T245" s="57">
        <v>5.7999999999999996E-3</v>
      </c>
      <c r="U245" s="57">
        <v>0.06</v>
      </c>
      <c r="V245" s="58"/>
      <c r="W245" s="58"/>
      <c r="X245" s="55" t="s">
        <v>917</v>
      </c>
      <c r="Y245" s="56">
        <v>1658</v>
      </c>
      <c r="Z245" s="56">
        <v>133</v>
      </c>
      <c r="AA245" s="56">
        <v>82</v>
      </c>
      <c r="AB245" s="56">
        <v>19</v>
      </c>
      <c r="AC245" s="57">
        <v>4.80815E-4</v>
      </c>
      <c r="AD245" s="57">
        <v>0.42424242400000001</v>
      </c>
      <c r="AE245" s="57">
        <v>0.06</v>
      </c>
      <c r="AF245" s="57">
        <v>6.6373400000000003E-4</v>
      </c>
      <c r="AG245" s="59">
        <v>206</v>
      </c>
      <c r="AH245" s="60" t="s">
        <v>918</v>
      </c>
      <c r="AI245" s="56">
        <v>1140</v>
      </c>
      <c r="AJ245" s="56">
        <v>25</v>
      </c>
      <c r="AK245" s="56">
        <v>6</v>
      </c>
      <c r="AL245" s="56">
        <v>2</v>
      </c>
      <c r="AM245" s="56">
        <v>5</v>
      </c>
      <c r="AN245" s="57">
        <v>2.7522940000000002E-3</v>
      </c>
      <c r="AO245" s="61">
        <f t="shared" si="34"/>
        <v>2.8947368421052631E-2</v>
      </c>
      <c r="AP245" s="59">
        <v>110</v>
      </c>
      <c r="AQ245" s="59">
        <v>23</v>
      </c>
      <c r="AR245" s="58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</row>
    <row r="246" spans="1:58" ht="15.75" customHeight="1">
      <c r="A246" s="54">
        <v>55</v>
      </c>
      <c r="B246" s="16" t="s">
        <v>919</v>
      </c>
      <c r="C246" s="16" t="s">
        <v>720</v>
      </c>
      <c r="D246" s="16" t="s">
        <v>919</v>
      </c>
      <c r="E246" s="55" t="s">
        <v>920</v>
      </c>
      <c r="F246" s="56">
        <v>633</v>
      </c>
      <c r="G246" s="56">
        <v>0</v>
      </c>
      <c r="H246" s="56">
        <v>0</v>
      </c>
      <c r="I246" s="56">
        <v>0</v>
      </c>
      <c r="J246" s="56">
        <v>0</v>
      </c>
      <c r="K246" s="57">
        <v>0</v>
      </c>
      <c r="L246" s="62" t="s">
        <v>138</v>
      </c>
      <c r="M246" s="57">
        <v>0</v>
      </c>
      <c r="N246" s="63"/>
      <c r="O246" s="63"/>
      <c r="P246" s="63"/>
      <c r="Q246" s="63"/>
      <c r="R246" s="63"/>
      <c r="S246" s="64"/>
      <c r="T246" s="64"/>
      <c r="U246" s="64"/>
      <c r="V246" s="58"/>
      <c r="W246" s="58"/>
      <c r="X246" s="55" t="s">
        <v>921</v>
      </c>
      <c r="Y246" s="56">
        <v>337</v>
      </c>
      <c r="Z246" s="56">
        <v>31</v>
      </c>
      <c r="AA246" s="56">
        <v>263</v>
      </c>
      <c r="AB246" s="56">
        <v>28</v>
      </c>
      <c r="AC246" s="57">
        <v>2.6808642000000001E-2</v>
      </c>
      <c r="AD246" s="57">
        <v>0.66666666699999999</v>
      </c>
      <c r="AE246" s="62" t="s">
        <v>138</v>
      </c>
      <c r="AF246" s="57">
        <v>5.245169E-3</v>
      </c>
      <c r="AG246" s="59">
        <v>45</v>
      </c>
      <c r="AH246" s="60" t="s">
        <v>922</v>
      </c>
      <c r="AI246" s="56">
        <v>24</v>
      </c>
      <c r="AJ246" s="56">
        <v>0</v>
      </c>
      <c r="AK246" s="56">
        <v>0</v>
      </c>
      <c r="AL246" s="56">
        <v>0</v>
      </c>
      <c r="AM246" s="56">
        <v>0</v>
      </c>
      <c r="AN246" s="57">
        <v>0</v>
      </c>
      <c r="AO246" s="61">
        <f t="shared" si="34"/>
        <v>0</v>
      </c>
      <c r="AP246" s="59">
        <v>22</v>
      </c>
      <c r="AQ246" s="59">
        <v>9</v>
      </c>
      <c r="AR246" s="58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</row>
    <row r="247" spans="1:58" ht="15.75" customHeight="1">
      <c r="A247" s="54">
        <v>56</v>
      </c>
      <c r="B247" s="16" t="s">
        <v>923</v>
      </c>
      <c r="C247" s="16" t="s">
        <v>720</v>
      </c>
      <c r="D247" s="16" t="s">
        <v>923</v>
      </c>
      <c r="E247" s="55" t="s">
        <v>924</v>
      </c>
      <c r="F247" s="56">
        <v>4867</v>
      </c>
      <c r="G247" s="56">
        <v>982</v>
      </c>
      <c r="H247" s="56">
        <v>15</v>
      </c>
      <c r="I247" s="56">
        <v>290</v>
      </c>
      <c r="J247" s="56">
        <v>49</v>
      </c>
      <c r="K247" s="57">
        <v>5.5999999999999999E-3</v>
      </c>
      <c r="L247" s="57">
        <v>0.04</v>
      </c>
      <c r="M247" s="57">
        <v>3.0000000000000001E-3</v>
      </c>
      <c r="N247" s="55" t="s">
        <v>925</v>
      </c>
      <c r="O247" s="56">
        <v>1066</v>
      </c>
      <c r="P247" s="56">
        <v>0</v>
      </c>
      <c r="Q247" s="56">
        <v>0</v>
      </c>
      <c r="R247" s="56">
        <v>0</v>
      </c>
      <c r="S247" s="57">
        <v>0</v>
      </c>
      <c r="T247" s="57">
        <v>0</v>
      </c>
      <c r="U247" s="62" t="s">
        <v>138</v>
      </c>
      <c r="V247" s="58"/>
      <c r="W247" s="58"/>
      <c r="X247" s="55" t="s">
        <v>924</v>
      </c>
      <c r="Y247" s="56">
        <v>5699</v>
      </c>
      <c r="Z247" s="56">
        <v>58</v>
      </c>
      <c r="AA247" s="56">
        <v>114</v>
      </c>
      <c r="AB247" s="56">
        <v>31</v>
      </c>
      <c r="AC247" s="57">
        <v>5.19638E-4</v>
      </c>
      <c r="AD247" s="57">
        <v>0</v>
      </c>
      <c r="AE247" s="62" t="s">
        <v>138</v>
      </c>
      <c r="AF247" s="57">
        <v>9.6020000000000006E-5</v>
      </c>
      <c r="AG247" s="59">
        <v>74</v>
      </c>
      <c r="AH247" s="65"/>
      <c r="AI247" s="65"/>
      <c r="AJ247" s="65"/>
      <c r="AK247" s="65"/>
      <c r="AL247" s="65"/>
      <c r="AM247" s="65"/>
      <c r="AN247" s="66"/>
      <c r="AO247" s="66"/>
      <c r="AP247" s="59">
        <v>37</v>
      </c>
      <c r="AQ247" s="59">
        <v>32</v>
      </c>
      <c r="AR247" s="58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</row>
    <row r="248" spans="1:58" ht="15.75" customHeight="1">
      <c r="A248" s="54">
        <v>57</v>
      </c>
      <c r="B248" s="16" t="s">
        <v>926</v>
      </c>
      <c r="C248" s="16" t="s">
        <v>720</v>
      </c>
      <c r="D248" s="16" t="s">
        <v>926</v>
      </c>
      <c r="E248" s="55" t="s">
        <v>927</v>
      </c>
      <c r="F248" s="56">
        <v>2042628</v>
      </c>
      <c r="G248" s="56">
        <v>1685</v>
      </c>
      <c r="H248" s="56">
        <v>112</v>
      </c>
      <c r="I248" s="56">
        <v>259</v>
      </c>
      <c r="J248" s="56">
        <v>42</v>
      </c>
      <c r="K248" s="57">
        <v>0</v>
      </c>
      <c r="L248" s="57">
        <v>0.01</v>
      </c>
      <c r="M248" s="57">
        <v>0</v>
      </c>
      <c r="N248" s="55" t="s">
        <v>927</v>
      </c>
      <c r="O248" s="56">
        <v>1696</v>
      </c>
      <c r="P248" s="56">
        <v>602</v>
      </c>
      <c r="Q248" s="56">
        <v>7</v>
      </c>
      <c r="R248" s="56">
        <v>40</v>
      </c>
      <c r="S248" s="57">
        <v>7.3000000000000001E-3</v>
      </c>
      <c r="T248" s="57">
        <v>8.9999999999999998E-4</v>
      </c>
      <c r="U248" s="62" t="s">
        <v>138</v>
      </c>
      <c r="V248" s="58"/>
      <c r="W248" s="58"/>
      <c r="X248" s="55" t="s">
        <v>928</v>
      </c>
      <c r="Y248" s="56">
        <v>1133</v>
      </c>
      <c r="Z248" s="56">
        <v>55</v>
      </c>
      <c r="AA248" s="56">
        <v>83</v>
      </c>
      <c r="AB248" s="56">
        <v>41</v>
      </c>
      <c r="AC248" s="57">
        <v>2.0362240000000001E-3</v>
      </c>
      <c r="AD248" s="57">
        <v>0.61904761900000005</v>
      </c>
      <c r="AE248" s="62" t="s">
        <v>138</v>
      </c>
      <c r="AF248" s="57">
        <v>2.4346200000000001E-4</v>
      </c>
      <c r="AG248" s="59">
        <v>20</v>
      </c>
      <c r="AH248" s="60" t="s">
        <v>929</v>
      </c>
      <c r="AI248" s="56">
        <v>285</v>
      </c>
      <c r="AJ248" s="56">
        <v>0</v>
      </c>
      <c r="AK248" s="56">
        <v>0</v>
      </c>
      <c r="AL248" s="56">
        <v>0</v>
      </c>
      <c r="AM248" s="56">
        <v>2</v>
      </c>
      <c r="AN248" s="57">
        <v>0</v>
      </c>
      <c r="AO248" s="61">
        <f t="shared" ref="AO248:AO249" si="35">SUM(AJ248+AK248+AL248)/AI248</f>
        <v>0</v>
      </c>
      <c r="AP248" s="59">
        <v>9</v>
      </c>
      <c r="AQ248" s="59">
        <v>5</v>
      </c>
      <c r="AR248" s="58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</row>
    <row r="249" spans="1:58" ht="15.75" customHeight="1">
      <c r="A249" s="54">
        <v>58</v>
      </c>
      <c r="B249" s="16" t="s">
        <v>930</v>
      </c>
      <c r="C249" s="16" t="s">
        <v>720</v>
      </c>
      <c r="D249" s="16" t="s">
        <v>930</v>
      </c>
      <c r="E249" s="55" t="s">
        <v>931</v>
      </c>
      <c r="F249" s="56">
        <v>44703</v>
      </c>
      <c r="G249" s="56">
        <v>5733</v>
      </c>
      <c r="H249" s="56">
        <v>163</v>
      </c>
      <c r="I249" s="56">
        <v>866</v>
      </c>
      <c r="J249" s="56">
        <v>64</v>
      </c>
      <c r="K249" s="57">
        <v>2.5999999999999999E-3</v>
      </c>
      <c r="L249" s="57">
        <v>0.03</v>
      </c>
      <c r="M249" s="57">
        <v>1.8E-3</v>
      </c>
      <c r="N249" s="63"/>
      <c r="O249" s="63"/>
      <c r="P249" s="63"/>
      <c r="Q249" s="63"/>
      <c r="R249" s="63"/>
      <c r="S249" s="64"/>
      <c r="T249" s="64"/>
      <c r="U249" s="64"/>
      <c r="V249" s="58"/>
      <c r="W249" s="58"/>
      <c r="X249" s="55" t="s">
        <v>932</v>
      </c>
      <c r="Y249" s="56">
        <v>1704</v>
      </c>
      <c r="Z249" s="56">
        <v>167</v>
      </c>
      <c r="AA249" s="56">
        <v>227</v>
      </c>
      <c r="AB249" s="56">
        <v>61</v>
      </c>
      <c r="AC249" s="57">
        <v>9.1094099999999996E-4</v>
      </c>
      <c r="AD249" s="57">
        <v>0.3</v>
      </c>
      <c r="AE249" s="62" t="s">
        <v>138</v>
      </c>
      <c r="AF249" s="57">
        <v>5.9409199999999995E-4</v>
      </c>
      <c r="AG249" s="59">
        <v>85</v>
      </c>
      <c r="AH249" s="60" t="s">
        <v>933</v>
      </c>
      <c r="AI249" s="56">
        <v>1030</v>
      </c>
      <c r="AJ249" s="56">
        <v>26</v>
      </c>
      <c r="AK249" s="56">
        <v>1</v>
      </c>
      <c r="AL249" s="56">
        <v>2</v>
      </c>
      <c r="AM249" s="56">
        <v>31</v>
      </c>
      <c r="AN249" s="57">
        <v>1.852537E-3</v>
      </c>
      <c r="AO249" s="61">
        <f t="shared" si="35"/>
        <v>2.8155339805825241E-2</v>
      </c>
      <c r="AP249" s="59">
        <v>38</v>
      </c>
      <c r="AQ249" s="59">
        <v>27</v>
      </c>
      <c r="AR249" s="58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</row>
    <row r="250" spans="1:58" ht="15.75" customHeight="1">
      <c r="A250" s="54">
        <v>59</v>
      </c>
      <c r="B250" s="16" t="s">
        <v>934</v>
      </c>
      <c r="C250" s="16" t="s">
        <v>720</v>
      </c>
      <c r="D250" s="16" t="s">
        <v>934</v>
      </c>
      <c r="E250" s="63"/>
      <c r="F250" s="63"/>
      <c r="G250" s="63"/>
      <c r="H250" s="63"/>
      <c r="I250" s="63"/>
      <c r="J250" s="63"/>
      <c r="K250" s="64"/>
      <c r="L250" s="64"/>
      <c r="M250" s="64"/>
      <c r="N250" s="63"/>
      <c r="O250" s="63"/>
      <c r="P250" s="63"/>
      <c r="Q250" s="63"/>
      <c r="R250" s="63"/>
      <c r="S250" s="64"/>
      <c r="T250" s="64"/>
      <c r="U250" s="64"/>
      <c r="V250" s="58"/>
      <c r="W250" s="58"/>
      <c r="X250" s="63"/>
      <c r="Y250" s="63"/>
      <c r="Z250" s="63"/>
      <c r="AA250" s="63"/>
      <c r="AB250" s="63"/>
      <c r="AC250" s="64"/>
      <c r="AD250" s="64"/>
      <c r="AE250" s="64"/>
      <c r="AF250" s="64"/>
      <c r="AG250" s="59"/>
      <c r="AH250" s="65"/>
      <c r="AI250" s="65"/>
      <c r="AJ250" s="65"/>
      <c r="AK250" s="65"/>
      <c r="AL250" s="65"/>
      <c r="AM250" s="65"/>
      <c r="AN250" s="66"/>
      <c r="AO250" s="66"/>
      <c r="AP250" s="59"/>
      <c r="AQ250" s="59"/>
      <c r="AR250" s="58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</row>
    <row r="251" spans="1:58" ht="15.75" customHeight="1">
      <c r="A251" s="54">
        <v>60</v>
      </c>
      <c r="B251" s="16" t="s">
        <v>935</v>
      </c>
      <c r="C251" s="16" t="s">
        <v>720</v>
      </c>
      <c r="D251" s="16" t="s">
        <v>935</v>
      </c>
      <c r="E251" s="55" t="s">
        <v>936</v>
      </c>
      <c r="F251" s="56">
        <v>1032</v>
      </c>
      <c r="G251" s="56">
        <v>541</v>
      </c>
      <c r="H251" s="56">
        <v>21</v>
      </c>
      <c r="I251" s="56">
        <v>32</v>
      </c>
      <c r="J251" s="56">
        <v>38</v>
      </c>
      <c r="K251" s="57">
        <v>1.9900000000000001E-2</v>
      </c>
      <c r="L251" s="62" t="s">
        <v>138</v>
      </c>
      <c r="M251" s="57">
        <v>3.5000000000000001E-3</v>
      </c>
      <c r="N251" s="63"/>
      <c r="O251" s="63"/>
      <c r="P251" s="63"/>
      <c r="Q251" s="63"/>
      <c r="R251" s="63"/>
      <c r="S251" s="64"/>
      <c r="T251" s="64"/>
      <c r="U251" s="64"/>
      <c r="V251" s="58"/>
      <c r="W251" s="58"/>
      <c r="X251" s="55" t="s">
        <v>936</v>
      </c>
      <c r="Y251" s="56">
        <v>640</v>
      </c>
      <c r="Z251" s="56">
        <v>37</v>
      </c>
      <c r="AA251" s="56">
        <v>23</v>
      </c>
      <c r="AB251" s="56">
        <v>2</v>
      </c>
      <c r="AC251" s="57">
        <v>1.397541E-3</v>
      </c>
      <c r="AD251" s="57">
        <v>0</v>
      </c>
      <c r="AE251" s="62" t="s">
        <v>138</v>
      </c>
      <c r="AF251" s="57">
        <v>2.4305099999999999E-4</v>
      </c>
      <c r="AG251" s="59">
        <v>30</v>
      </c>
      <c r="AH251" s="65"/>
      <c r="AI251" s="65"/>
      <c r="AJ251" s="65"/>
      <c r="AK251" s="65"/>
      <c r="AL251" s="65"/>
      <c r="AM251" s="65"/>
      <c r="AN251" s="66"/>
      <c r="AO251" s="66"/>
      <c r="AP251" s="59">
        <v>34</v>
      </c>
      <c r="AQ251" s="59">
        <v>5</v>
      </c>
      <c r="AR251" s="58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</row>
    <row r="252" spans="1:58" ht="15.75" customHeight="1">
      <c r="A252" s="54">
        <v>61</v>
      </c>
      <c r="B252" s="16" t="s">
        <v>937</v>
      </c>
      <c r="C252" s="16" t="s">
        <v>720</v>
      </c>
      <c r="D252" s="16" t="s">
        <v>937</v>
      </c>
      <c r="E252" s="55" t="s">
        <v>938</v>
      </c>
      <c r="F252" s="56">
        <v>5244</v>
      </c>
      <c r="G252" s="56">
        <v>1095</v>
      </c>
      <c r="H252" s="56">
        <v>32</v>
      </c>
      <c r="I252" s="56">
        <v>1726</v>
      </c>
      <c r="J252" s="56">
        <v>21</v>
      </c>
      <c r="K252" s="57">
        <v>2.7799999999999998E-2</v>
      </c>
      <c r="L252" s="57">
        <v>0.15</v>
      </c>
      <c r="M252" s="57">
        <v>6.4000000000000003E-3</v>
      </c>
      <c r="N252" s="55" t="s">
        <v>939</v>
      </c>
      <c r="O252" s="56">
        <v>499</v>
      </c>
      <c r="P252" s="56">
        <v>347</v>
      </c>
      <c r="Q252" s="56">
        <v>2</v>
      </c>
      <c r="R252" s="56">
        <v>38</v>
      </c>
      <c r="S252" s="57">
        <v>1.9800000000000002E-2</v>
      </c>
      <c r="T252" s="57">
        <v>1.9E-3</v>
      </c>
      <c r="U252" s="62" t="s">
        <v>138</v>
      </c>
      <c r="V252" s="58"/>
      <c r="W252" s="58"/>
      <c r="X252" s="55" t="s">
        <v>940</v>
      </c>
      <c r="Y252" s="56">
        <v>1083</v>
      </c>
      <c r="Z252" s="56">
        <v>67</v>
      </c>
      <c r="AA252" s="56">
        <v>12</v>
      </c>
      <c r="AB252" s="56">
        <v>1</v>
      </c>
      <c r="AC252" s="57">
        <v>1.8867100000000001E-4</v>
      </c>
      <c r="AD252" s="57">
        <v>0</v>
      </c>
      <c r="AE252" s="57">
        <v>0.02</v>
      </c>
      <c r="AF252" s="57">
        <v>1.31249E-4</v>
      </c>
      <c r="AG252" s="59">
        <v>14</v>
      </c>
      <c r="AH252" s="65"/>
      <c r="AI252" s="65"/>
      <c r="AJ252" s="65"/>
      <c r="AK252" s="65"/>
      <c r="AL252" s="65"/>
      <c r="AM252" s="65"/>
      <c r="AN252" s="66"/>
      <c r="AO252" s="66"/>
      <c r="AP252" s="59">
        <v>5</v>
      </c>
      <c r="AQ252" s="59">
        <v>0</v>
      </c>
      <c r="AR252" s="58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</row>
    <row r="253" spans="1:58" ht="15.75" customHeight="1">
      <c r="A253" s="54">
        <v>62</v>
      </c>
      <c r="B253" s="16" t="s">
        <v>941</v>
      </c>
      <c r="C253" s="16" t="s">
        <v>720</v>
      </c>
      <c r="D253" s="16" t="s">
        <v>941</v>
      </c>
      <c r="E253" s="55" t="s">
        <v>942</v>
      </c>
      <c r="F253" s="56">
        <v>9177</v>
      </c>
      <c r="G253" s="56">
        <v>107</v>
      </c>
      <c r="H253" s="56">
        <v>3</v>
      </c>
      <c r="I253" s="56">
        <v>93</v>
      </c>
      <c r="J253" s="56">
        <v>9</v>
      </c>
      <c r="K253" s="57">
        <v>2.7000000000000001E-3</v>
      </c>
      <c r="L253" s="57">
        <v>0.02</v>
      </c>
      <c r="M253" s="57">
        <v>2.9999999999999997E-4</v>
      </c>
      <c r="N253" s="55" t="s">
        <v>943</v>
      </c>
      <c r="O253" s="56">
        <v>384</v>
      </c>
      <c r="P253" s="56">
        <v>39</v>
      </c>
      <c r="Q253" s="56">
        <v>5</v>
      </c>
      <c r="R253" s="56">
        <v>20</v>
      </c>
      <c r="S253" s="57">
        <v>2.5999999999999999E-3</v>
      </c>
      <c r="T253" s="57">
        <v>2.9999999999999997E-4</v>
      </c>
      <c r="U253" s="62" t="s">
        <v>138</v>
      </c>
      <c r="V253" s="58"/>
      <c r="W253" s="58"/>
      <c r="X253" s="63"/>
      <c r="Y253" s="63"/>
      <c r="Z253" s="63"/>
      <c r="AA253" s="63"/>
      <c r="AB253" s="63"/>
      <c r="AC253" s="64"/>
      <c r="AD253" s="64"/>
      <c r="AE253" s="64"/>
      <c r="AF253" s="64"/>
      <c r="AG253" s="59"/>
      <c r="AH253" s="60" t="s">
        <v>944</v>
      </c>
      <c r="AI253" s="56">
        <v>472</v>
      </c>
      <c r="AJ253" s="56">
        <v>4</v>
      </c>
      <c r="AK253" s="56">
        <v>3</v>
      </c>
      <c r="AL253" s="56">
        <v>9</v>
      </c>
      <c r="AM253" s="56">
        <v>9</v>
      </c>
      <c r="AN253" s="57">
        <v>3.7880639999999998E-3</v>
      </c>
      <c r="AO253" s="61">
        <f t="shared" ref="AO253:AO261" si="36">SUM(AJ253+AK253+AL253)/AI253</f>
        <v>3.3898305084745763E-2</v>
      </c>
      <c r="AP253" s="59"/>
      <c r="AQ253" s="59"/>
      <c r="AR253" s="58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</row>
    <row r="254" spans="1:58" ht="15.75" customHeight="1">
      <c r="A254" s="54">
        <v>63</v>
      </c>
      <c r="B254" s="16" t="s">
        <v>945</v>
      </c>
      <c r="C254" s="16" t="s">
        <v>720</v>
      </c>
      <c r="D254" s="16" t="s">
        <v>945</v>
      </c>
      <c r="E254" s="55" t="s">
        <v>946</v>
      </c>
      <c r="F254" s="56">
        <v>14283</v>
      </c>
      <c r="G254" s="56">
        <v>751</v>
      </c>
      <c r="H254" s="56">
        <v>65</v>
      </c>
      <c r="I254" s="56">
        <v>305</v>
      </c>
      <c r="J254" s="56">
        <v>16</v>
      </c>
      <c r="K254" s="57">
        <v>5.3E-3</v>
      </c>
      <c r="L254" s="62" t="s">
        <v>138</v>
      </c>
      <c r="M254" s="57">
        <v>8.9999999999999998E-4</v>
      </c>
      <c r="N254" s="55" t="s">
        <v>947</v>
      </c>
      <c r="O254" s="56">
        <v>2970</v>
      </c>
      <c r="P254" s="56">
        <v>4597</v>
      </c>
      <c r="Q254" s="56">
        <v>157</v>
      </c>
      <c r="R254" s="56">
        <v>38</v>
      </c>
      <c r="S254" s="57">
        <v>5.3999999999999999E-2</v>
      </c>
      <c r="T254" s="57">
        <v>9.4000000000000004E-3</v>
      </c>
      <c r="U254" s="62" t="s">
        <v>138</v>
      </c>
      <c r="V254" s="58"/>
      <c r="W254" s="58"/>
      <c r="X254" s="55" t="s">
        <v>948</v>
      </c>
      <c r="Y254" s="56">
        <v>11720</v>
      </c>
      <c r="Z254" s="56">
        <v>37</v>
      </c>
      <c r="AA254" s="56">
        <v>169</v>
      </c>
      <c r="AB254" s="56">
        <v>20</v>
      </c>
      <c r="AC254" s="57">
        <v>4.3464099999999999E-4</v>
      </c>
      <c r="AD254" s="57">
        <v>0.71428571399999996</v>
      </c>
      <c r="AE254" s="57">
        <v>0.02</v>
      </c>
      <c r="AF254" s="57">
        <v>1.7480100000000001E-4</v>
      </c>
      <c r="AG254" s="59">
        <v>27</v>
      </c>
      <c r="AH254" s="60" t="s">
        <v>949</v>
      </c>
      <c r="AI254" s="56">
        <v>402</v>
      </c>
      <c r="AJ254" s="56">
        <v>0</v>
      </c>
      <c r="AK254" s="56">
        <v>0</v>
      </c>
      <c r="AL254" s="56">
        <v>0</v>
      </c>
      <c r="AM254" s="56">
        <v>0</v>
      </c>
      <c r="AN254" s="57">
        <v>0</v>
      </c>
      <c r="AO254" s="61">
        <f t="shared" si="36"/>
        <v>0</v>
      </c>
      <c r="AP254" s="59">
        <v>20</v>
      </c>
      <c r="AQ254" s="59">
        <v>0</v>
      </c>
      <c r="AR254" s="58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</row>
    <row r="255" spans="1:58" ht="15.75" customHeight="1">
      <c r="A255" s="54">
        <v>64</v>
      </c>
      <c r="B255" s="16" t="s">
        <v>950</v>
      </c>
      <c r="C255" s="16" t="s">
        <v>720</v>
      </c>
      <c r="D255" s="16" t="s">
        <v>950</v>
      </c>
      <c r="E255" s="55" t="s">
        <v>951</v>
      </c>
      <c r="F255" s="56">
        <v>12974</v>
      </c>
      <c r="G255" s="56">
        <v>433</v>
      </c>
      <c r="H255" s="56">
        <v>8</v>
      </c>
      <c r="I255" s="56">
        <v>573</v>
      </c>
      <c r="J255" s="56">
        <v>45</v>
      </c>
      <c r="K255" s="57">
        <v>1.8E-3</v>
      </c>
      <c r="L255" s="57">
        <v>0.02</v>
      </c>
      <c r="M255" s="57">
        <v>8.9999999999999998E-4</v>
      </c>
      <c r="N255" s="55" t="s">
        <v>952</v>
      </c>
      <c r="O255" s="56">
        <v>891</v>
      </c>
      <c r="P255" s="56">
        <v>352</v>
      </c>
      <c r="Q255" s="56">
        <v>10</v>
      </c>
      <c r="R255" s="56">
        <v>57</v>
      </c>
      <c r="S255" s="57">
        <v>7.3000000000000001E-3</v>
      </c>
      <c r="T255" s="57">
        <v>4.4999999999999997E-3</v>
      </c>
      <c r="U255" s="57">
        <v>0.05</v>
      </c>
      <c r="V255" s="58"/>
      <c r="W255" s="58"/>
      <c r="X255" s="55" t="s">
        <v>953</v>
      </c>
      <c r="Y255" s="56">
        <v>1077</v>
      </c>
      <c r="Z255" s="56">
        <v>0</v>
      </c>
      <c r="AA255" s="56">
        <v>0</v>
      </c>
      <c r="AB255" s="56">
        <v>0</v>
      </c>
      <c r="AC255" s="57">
        <v>0</v>
      </c>
      <c r="AD255" s="57">
        <v>0</v>
      </c>
      <c r="AE255" s="57">
        <v>0.01</v>
      </c>
      <c r="AF255" s="57">
        <v>0</v>
      </c>
      <c r="AG255" s="59">
        <v>23</v>
      </c>
      <c r="AH255" s="60" t="s">
        <v>954</v>
      </c>
      <c r="AI255" s="56">
        <v>647</v>
      </c>
      <c r="AJ255" s="56">
        <v>0</v>
      </c>
      <c r="AK255" s="56">
        <v>0</v>
      </c>
      <c r="AL255" s="56">
        <v>0</v>
      </c>
      <c r="AM255" s="56">
        <v>0</v>
      </c>
      <c r="AN255" s="57">
        <v>0</v>
      </c>
      <c r="AO255" s="61">
        <f t="shared" si="36"/>
        <v>0</v>
      </c>
      <c r="AP255" s="59">
        <v>14</v>
      </c>
      <c r="AQ255" s="59">
        <v>12</v>
      </c>
      <c r="AR255" s="58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</row>
    <row r="256" spans="1:58" ht="15.75" customHeight="1">
      <c r="A256" s="54">
        <v>65</v>
      </c>
      <c r="B256" s="16" t="s">
        <v>955</v>
      </c>
      <c r="C256" s="16" t="s">
        <v>720</v>
      </c>
      <c r="D256" s="16" t="s">
        <v>955</v>
      </c>
      <c r="E256" s="55" t="s">
        <v>956</v>
      </c>
      <c r="F256" s="56">
        <v>19678</v>
      </c>
      <c r="G256" s="56">
        <v>2973</v>
      </c>
      <c r="H256" s="56">
        <v>1289</v>
      </c>
      <c r="I256" s="56">
        <v>2794</v>
      </c>
      <c r="J256" s="56">
        <v>105</v>
      </c>
      <c r="K256" s="57">
        <v>5.7000000000000002E-3</v>
      </c>
      <c r="L256" s="62" t="s">
        <v>138</v>
      </c>
      <c r="M256" s="57">
        <v>2.5999999999999999E-3</v>
      </c>
      <c r="N256" s="55" t="s">
        <v>957</v>
      </c>
      <c r="O256" s="56">
        <v>2411</v>
      </c>
      <c r="P256" s="56">
        <v>2215</v>
      </c>
      <c r="Q256" s="56">
        <v>15</v>
      </c>
      <c r="R256" s="56">
        <v>88</v>
      </c>
      <c r="S256" s="57">
        <v>1.0699999999999999E-2</v>
      </c>
      <c r="T256" s="57">
        <v>3.8999999999999998E-3</v>
      </c>
      <c r="U256" s="62" t="s">
        <v>138</v>
      </c>
      <c r="V256" s="58"/>
      <c r="W256" s="58"/>
      <c r="X256" s="55" t="s">
        <v>958</v>
      </c>
      <c r="Y256" s="56">
        <v>1707</v>
      </c>
      <c r="Z256" s="56">
        <v>143</v>
      </c>
      <c r="AA256" s="56">
        <v>76</v>
      </c>
      <c r="AB256" s="56">
        <v>49</v>
      </c>
      <c r="AC256" s="57">
        <v>4.7784299999999999E-4</v>
      </c>
      <c r="AD256" s="57">
        <v>0.45945945900000001</v>
      </c>
      <c r="AE256" s="62" t="s">
        <v>138</v>
      </c>
      <c r="AF256" s="57">
        <v>3.1163700000000003E-4</v>
      </c>
      <c r="AG256" s="59">
        <v>77</v>
      </c>
      <c r="AH256" s="60" t="s">
        <v>956</v>
      </c>
      <c r="AI256" s="56">
        <v>388</v>
      </c>
      <c r="AJ256" s="56">
        <v>0</v>
      </c>
      <c r="AK256" s="56">
        <v>0</v>
      </c>
      <c r="AL256" s="56">
        <v>0</v>
      </c>
      <c r="AM256" s="56">
        <v>0</v>
      </c>
      <c r="AN256" s="57">
        <v>0</v>
      </c>
      <c r="AO256" s="61">
        <f t="shared" si="36"/>
        <v>0</v>
      </c>
      <c r="AP256" s="59">
        <v>53</v>
      </c>
      <c r="AQ256" s="59">
        <v>3</v>
      </c>
      <c r="AR256" s="58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</row>
    <row r="257" spans="1:58" ht="15.75" customHeight="1">
      <c r="A257" s="54">
        <v>66</v>
      </c>
      <c r="B257" s="16" t="s">
        <v>959</v>
      </c>
      <c r="C257" s="16" t="s">
        <v>720</v>
      </c>
      <c r="D257" s="16" t="s">
        <v>959</v>
      </c>
      <c r="E257" s="55" t="s">
        <v>960</v>
      </c>
      <c r="F257" s="56">
        <v>5506</v>
      </c>
      <c r="G257" s="56">
        <v>1938</v>
      </c>
      <c r="H257" s="56">
        <v>162</v>
      </c>
      <c r="I257" s="56">
        <v>324</v>
      </c>
      <c r="J257" s="56">
        <v>102</v>
      </c>
      <c r="K257" s="57">
        <v>4.5999999999999999E-3</v>
      </c>
      <c r="L257" s="57">
        <v>0.12</v>
      </c>
      <c r="M257" s="57">
        <v>5.1000000000000004E-3</v>
      </c>
      <c r="N257" s="55" t="s">
        <v>960</v>
      </c>
      <c r="O257" s="56">
        <v>1616</v>
      </c>
      <c r="P257" s="56">
        <v>1050</v>
      </c>
      <c r="Q257" s="56">
        <v>25</v>
      </c>
      <c r="R257" s="56">
        <v>38</v>
      </c>
      <c r="S257" s="57">
        <v>2.06E-2</v>
      </c>
      <c r="T257" s="57">
        <v>2.2000000000000001E-3</v>
      </c>
      <c r="U257" s="62" t="s">
        <v>138</v>
      </c>
      <c r="V257" s="58"/>
      <c r="W257" s="58"/>
      <c r="X257" s="55" t="s">
        <v>961</v>
      </c>
      <c r="Y257" s="56">
        <v>9015</v>
      </c>
      <c r="Z257" s="56">
        <v>130</v>
      </c>
      <c r="AA257" s="56">
        <v>170</v>
      </c>
      <c r="AB257" s="56">
        <v>53</v>
      </c>
      <c r="AC257" s="57">
        <v>1.9201799999999999E-4</v>
      </c>
      <c r="AD257" s="57">
        <v>0.382352941</v>
      </c>
      <c r="AE257" s="62" t="s">
        <v>138</v>
      </c>
      <c r="AF257" s="57">
        <v>9.3922E-5</v>
      </c>
      <c r="AG257" s="59">
        <v>87</v>
      </c>
      <c r="AH257" s="60" t="s">
        <v>962</v>
      </c>
      <c r="AI257" s="56">
        <v>328</v>
      </c>
      <c r="AJ257" s="56">
        <v>0</v>
      </c>
      <c r="AK257" s="56">
        <v>0</v>
      </c>
      <c r="AL257" s="56">
        <v>0</v>
      </c>
      <c r="AM257" s="56">
        <v>9</v>
      </c>
      <c r="AN257" s="57">
        <v>0</v>
      </c>
      <c r="AO257" s="61">
        <f t="shared" si="36"/>
        <v>0</v>
      </c>
      <c r="AP257" s="59">
        <v>63</v>
      </c>
      <c r="AQ257" s="59">
        <v>10</v>
      </c>
      <c r="AR257" s="58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</row>
    <row r="258" spans="1:58" ht="15.75" customHeight="1">
      <c r="A258" s="54">
        <v>67</v>
      </c>
      <c r="B258" s="16" t="s">
        <v>963</v>
      </c>
      <c r="C258" s="16" t="s">
        <v>720</v>
      </c>
      <c r="D258" s="16" t="s">
        <v>963</v>
      </c>
      <c r="E258" s="55" t="s">
        <v>964</v>
      </c>
      <c r="F258" s="56">
        <v>396</v>
      </c>
      <c r="G258" s="56">
        <v>740</v>
      </c>
      <c r="H258" s="56">
        <v>19</v>
      </c>
      <c r="I258" s="56">
        <v>56</v>
      </c>
      <c r="J258" s="56">
        <v>67</v>
      </c>
      <c r="K258" s="57">
        <v>3.1E-2</v>
      </c>
      <c r="L258" s="62" t="s">
        <v>138</v>
      </c>
      <c r="M258" s="57">
        <v>7.1000000000000004E-3</v>
      </c>
      <c r="N258" s="55" t="s">
        <v>965</v>
      </c>
      <c r="O258" s="56">
        <v>218</v>
      </c>
      <c r="P258" s="56">
        <v>75</v>
      </c>
      <c r="Q258" s="56">
        <v>0</v>
      </c>
      <c r="R258" s="56">
        <v>4</v>
      </c>
      <c r="S258" s="57">
        <v>0</v>
      </c>
      <c r="T258" s="57">
        <v>0</v>
      </c>
      <c r="U258" s="62" t="s">
        <v>138</v>
      </c>
      <c r="V258" s="58"/>
      <c r="W258" s="58"/>
      <c r="X258" s="55" t="s">
        <v>966</v>
      </c>
      <c r="Y258" s="56">
        <v>129</v>
      </c>
      <c r="Z258" s="56">
        <v>0</v>
      </c>
      <c r="AA258" s="56">
        <v>0</v>
      </c>
      <c r="AB258" s="56">
        <v>0</v>
      </c>
      <c r="AC258" s="57">
        <v>0</v>
      </c>
      <c r="AD258" s="57">
        <v>0</v>
      </c>
      <c r="AE258" s="62" t="s">
        <v>138</v>
      </c>
      <c r="AF258" s="57">
        <v>0</v>
      </c>
      <c r="AG258" s="59"/>
      <c r="AH258" s="60" t="s">
        <v>967</v>
      </c>
      <c r="AI258" s="56">
        <v>32</v>
      </c>
      <c r="AJ258" s="56">
        <v>2</v>
      </c>
      <c r="AK258" s="56">
        <v>0</v>
      </c>
      <c r="AL258" s="56">
        <v>0</v>
      </c>
      <c r="AM258" s="56">
        <v>5</v>
      </c>
      <c r="AN258" s="57">
        <v>1.2903226E-2</v>
      </c>
      <c r="AO258" s="61">
        <f t="shared" si="36"/>
        <v>6.25E-2</v>
      </c>
      <c r="AP258" s="59"/>
      <c r="AQ258" s="59"/>
      <c r="AR258" s="58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</row>
    <row r="259" spans="1:58" ht="15.75" customHeight="1">
      <c r="A259" s="54">
        <v>68</v>
      </c>
      <c r="B259" s="16" t="s">
        <v>968</v>
      </c>
      <c r="C259" s="16" t="s">
        <v>720</v>
      </c>
      <c r="D259" s="16" t="s">
        <v>968</v>
      </c>
      <c r="E259" s="55" t="s">
        <v>969</v>
      </c>
      <c r="F259" s="56">
        <v>5459</v>
      </c>
      <c r="G259" s="56">
        <v>430</v>
      </c>
      <c r="H259" s="56">
        <v>36</v>
      </c>
      <c r="I259" s="56">
        <v>194</v>
      </c>
      <c r="J259" s="56">
        <v>21</v>
      </c>
      <c r="K259" s="57">
        <v>5.8999999999999999E-3</v>
      </c>
      <c r="L259" s="62" t="s">
        <v>138</v>
      </c>
      <c r="M259" s="57">
        <v>4.0000000000000002E-4</v>
      </c>
      <c r="N259" s="55" t="s">
        <v>970</v>
      </c>
      <c r="O259" s="56">
        <v>1408</v>
      </c>
      <c r="P259" s="56">
        <v>442</v>
      </c>
      <c r="Q259" s="56">
        <v>14</v>
      </c>
      <c r="R259" s="56">
        <v>17</v>
      </c>
      <c r="S259" s="57">
        <v>1.9099999999999999E-2</v>
      </c>
      <c r="T259" s="57">
        <v>1E-3</v>
      </c>
      <c r="U259" s="62" t="s">
        <v>138</v>
      </c>
      <c r="V259" s="58"/>
      <c r="W259" s="58"/>
      <c r="X259" s="55" t="s">
        <v>971</v>
      </c>
      <c r="Y259" s="56">
        <v>2327</v>
      </c>
      <c r="Z259" s="56">
        <v>26</v>
      </c>
      <c r="AA259" s="56">
        <v>93</v>
      </c>
      <c r="AB259" s="56">
        <v>73</v>
      </c>
      <c r="AC259" s="57">
        <v>2.8843620000000001E-3</v>
      </c>
      <c r="AD259" s="57">
        <v>0.66666666699999999</v>
      </c>
      <c r="AE259" s="62" t="s">
        <v>138</v>
      </c>
      <c r="AF259" s="57">
        <v>2.5081399999999997E-4</v>
      </c>
      <c r="AG259" s="59">
        <v>26</v>
      </c>
      <c r="AH259" s="60" t="s">
        <v>972</v>
      </c>
      <c r="AI259" s="56">
        <v>204</v>
      </c>
      <c r="AJ259" s="56">
        <v>0</v>
      </c>
      <c r="AK259" s="56">
        <v>0</v>
      </c>
      <c r="AL259" s="56">
        <v>0</v>
      </c>
      <c r="AM259" s="56">
        <v>0</v>
      </c>
      <c r="AN259" s="57">
        <v>0</v>
      </c>
      <c r="AO259" s="61">
        <f t="shared" si="36"/>
        <v>0</v>
      </c>
      <c r="AP259" s="59">
        <v>9</v>
      </c>
      <c r="AQ259" s="59">
        <v>12</v>
      </c>
      <c r="AR259" s="58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</row>
    <row r="260" spans="1:58" ht="15.75" customHeight="1">
      <c r="A260" s="54">
        <v>69</v>
      </c>
      <c r="B260" s="16" t="s">
        <v>973</v>
      </c>
      <c r="C260" s="16" t="s">
        <v>720</v>
      </c>
      <c r="D260" s="16" t="s">
        <v>973</v>
      </c>
      <c r="E260" s="55" t="s">
        <v>974</v>
      </c>
      <c r="F260" s="56">
        <v>19400</v>
      </c>
      <c r="G260" s="56">
        <v>2176</v>
      </c>
      <c r="H260" s="56">
        <v>167</v>
      </c>
      <c r="I260" s="56">
        <v>2016</v>
      </c>
      <c r="J260" s="56">
        <v>108</v>
      </c>
      <c r="K260" s="57">
        <v>2.0999999999999999E-3</v>
      </c>
      <c r="L260" s="62" t="s">
        <v>138</v>
      </c>
      <c r="M260" s="57">
        <v>6.9999999999999999E-4</v>
      </c>
      <c r="N260" s="55" t="s">
        <v>975</v>
      </c>
      <c r="O260" s="56">
        <v>1253</v>
      </c>
      <c r="P260" s="56">
        <v>94</v>
      </c>
      <c r="Q260" s="56">
        <v>5</v>
      </c>
      <c r="R260" s="56">
        <v>11</v>
      </c>
      <c r="S260" s="57">
        <v>7.3000000000000001E-3</v>
      </c>
      <c r="T260" s="57">
        <v>2.9999999999999997E-4</v>
      </c>
      <c r="U260" s="62" t="s">
        <v>138</v>
      </c>
      <c r="V260" s="58"/>
      <c r="W260" s="58"/>
      <c r="X260" s="55" t="s">
        <v>976</v>
      </c>
      <c r="Y260" s="56">
        <v>496</v>
      </c>
      <c r="Z260" s="56">
        <v>71</v>
      </c>
      <c r="AA260" s="56">
        <v>8</v>
      </c>
      <c r="AB260" s="56">
        <v>5</v>
      </c>
      <c r="AC260" s="57">
        <v>2.1529399999999999E-4</v>
      </c>
      <c r="AD260" s="57">
        <v>0</v>
      </c>
      <c r="AE260" s="62" t="s">
        <v>138</v>
      </c>
      <c r="AF260" s="57">
        <v>4.4462999999999998E-5</v>
      </c>
      <c r="AG260" s="59">
        <v>42</v>
      </c>
      <c r="AH260" s="60" t="s">
        <v>977</v>
      </c>
      <c r="AI260" s="56">
        <v>86</v>
      </c>
      <c r="AJ260" s="56">
        <v>0</v>
      </c>
      <c r="AK260" s="56">
        <v>0</v>
      </c>
      <c r="AL260" s="56">
        <v>0</v>
      </c>
      <c r="AM260" s="56">
        <v>0</v>
      </c>
      <c r="AN260" s="57">
        <v>0</v>
      </c>
      <c r="AO260" s="61">
        <f t="shared" si="36"/>
        <v>0</v>
      </c>
      <c r="AP260" s="59">
        <v>26</v>
      </c>
      <c r="AQ260" s="59">
        <v>4</v>
      </c>
      <c r="AR260" s="58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</row>
    <row r="261" spans="1:58" ht="15.75" customHeight="1">
      <c r="A261" s="54">
        <v>70</v>
      </c>
      <c r="B261" s="16" t="s">
        <v>978</v>
      </c>
      <c r="C261" s="16" t="s">
        <v>720</v>
      </c>
      <c r="D261" s="16" t="s">
        <v>978</v>
      </c>
      <c r="E261" s="55" t="s">
        <v>979</v>
      </c>
      <c r="F261" s="56">
        <v>592</v>
      </c>
      <c r="G261" s="56">
        <v>361</v>
      </c>
      <c r="H261" s="56">
        <v>2</v>
      </c>
      <c r="I261" s="56">
        <v>81</v>
      </c>
      <c r="J261" s="56">
        <v>79</v>
      </c>
      <c r="K261" s="57">
        <v>9.5999999999999992E-3</v>
      </c>
      <c r="L261" s="57">
        <v>0.15</v>
      </c>
      <c r="M261" s="57">
        <v>8.3000000000000001E-3</v>
      </c>
      <c r="N261" s="63"/>
      <c r="O261" s="63"/>
      <c r="P261" s="63"/>
      <c r="Q261" s="63"/>
      <c r="R261" s="63"/>
      <c r="S261" s="64"/>
      <c r="T261" s="64"/>
      <c r="U261" s="64"/>
      <c r="V261" s="58"/>
      <c r="W261" s="58"/>
      <c r="X261" s="55" t="s">
        <v>979</v>
      </c>
      <c r="Y261" s="56">
        <v>706</v>
      </c>
      <c r="Z261" s="56">
        <v>209</v>
      </c>
      <c r="AA261" s="56">
        <v>32</v>
      </c>
      <c r="AB261" s="56">
        <v>14</v>
      </c>
      <c r="AC261" s="57">
        <v>3.4021399999999998E-4</v>
      </c>
      <c r="AD261" s="57">
        <v>0</v>
      </c>
      <c r="AE261" s="57">
        <v>0.06</v>
      </c>
      <c r="AF261" s="57">
        <v>7.1001199999999999E-4</v>
      </c>
      <c r="AG261" s="59">
        <v>66</v>
      </c>
      <c r="AH261" s="60" t="s">
        <v>980</v>
      </c>
      <c r="AI261" s="56">
        <v>78</v>
      </c>
      <c r="AJ261" s="56">
        <v>0</v>
      </c>
      <c r="AK261" s="56">
        <v>0</v>
      </c>
      <c r="AL261" s="56">
        <v>0</v>
      </c>
      <c r="AM261" s="56">
        <v>0</v>
      </c>
      <c r="AN261" s="57">
        <v>0</v>
      </c>
      <c r="AO261" s="61">
        <f t="shared" si="36"/>
        <v>0</v>
      </c>
      <c r="AP261" s="59">
        <v>13</v>
      </c>
      <c r="AQ261" s="59">
        <v>11</v>
      </c>
      <c r="AR261" s="58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</row>
    <row r="262" spans="1:58" ht="15.75" customHeight="1">
      <c r="A262" s="54">
        <v>71</v>
      </c>
      <c r="B262" s="16" t="s">
        <v>981</v>
      </c>
      <c r="C262" s="16" t="s">
        <v>720</v>
      </c>
      <c r="D262" s="16" t="s">
        <v>981</v>
      </c>
      <c r="E262" s="55" t="s">
        <v>982</v>
      </c>
      <c r="F262" s="56">
        <v>546</v>
      </c>
      <c r="G262" s="56">
        <v>182</v>
      </c>
      <c r="H262" s="56">
        <v>82</v>
      </c>
      <c r="I262" s="56">
        <v>1</v>
      </c>
      <c r="J262" s="56">
        <v>27</v>
      </c>
      <c r="K262" s="57">
        <v>9.9000000000000008E-3</v>
      </c>
      <c r="L262" s="62" t="s">
        <v>138</v>
      </c>
      <c r="M262" s="57">
        <v>1.1999999999999999E-3</v>
      </c>
      <c r="N262" s="55" t="s">
        <v>983</v>
      </c>
      <c r="O262" s="56">
        <v>4070</v>
      </c>
      <c r="P262" s="56">
        <v>458</v>
      </c>
      <c r="Q262" s="56">
        <v>27</v>
      </c>
      <c r="R262" s="56">
        <v>4</v>
      </c>
      <c r="S262" s="57">
        <v>3.0700000000000002E-2</v>
      </c>
      <c r="T262" s="57">
        <v>1.2999999999999999E-3</v>
      </c>
      <c r="U262" s="62" t="s">
        <v>138</v>
      </c>
      <c r="V262" s="58"/>
      <c r="W262" s="58"/>
      <c r="X262" s="55" t="s">
        <v>984</v>
      </c>
      <c r="Y262" s="56">
        <v>3585</v>
      </c>
      <c r="Z262" s="56">
        <v>31</v>
      </c>
      <c r="AA262" s="56">
        <v>20</v>
      </c>
      <c r="AB262" s="56">
        <v>3</v>
      </c>
      <c r="AC262" s="57">
        <v>2.5835700000000002E-4</v>
      </c>
      <c r="AD262" s="57">
        <v>0</v>
      </c>
      <c r="AE262" s="62" t="s">
        <v>138</v>
      </c>
      <c r="AF262" s="57">
        <v>3.0890499999999998E-5</v>
      </c>
      <c r="AG262" s="59">
        <v>16</v>
      </c>
      <c r="AH262" s="60" t="s">
        <v>985</v>
      </c>
      <c r="AI262" s="56">
        <v>0</v>
      </c>
      <c r="AJ262" s="56">
        <v>0</v>
      </c>
      <c r="AK262" s="56">
        <v>0</v>
      </c>
      <c r="AL262" s="56">
        <v>0</v>
      </c>
      <c r="AM262" s="56">
        <v>0</v>
      </c>
      <c r="AN262" s="57">
        <v>0</v>
      </c>
      <c r="AO262" s="61"/>
      <c r="AP262" s="59">
        <v>15</v>
      </c>
      <c r="AQ262" s="59">
        <v>0</v>
      </c>
      <c r="AR262" s="58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</row>
    <row r="263" spans="1:58" ht="15.75" customHeight="1">
      <c r="A263" s="54">
        <v>72</v>
      </c>
      <c r="B263" s="16" t="s">
        <v>986</v>
      </c>
      <c r="C263" s="16" t="s">
        <v>720</v>
      </c>
      <c r="D263" s="16" t="s">
        <v>986</v>
      </c>
      <c r="E263" s="55" t="s">
        <v>987</v>
      </c>
      <c r="F263" s="56">
        <v>12301</v>
      </c>
      <c r="G263" s="56">
        <v>74</v>
      </c>
      <c r="H263" s="56">
        <v>3</v>
      </c>
      <c r="I263" s="56">
        <v>5</v>
      </c>
      <c r="J263" s="56">
        <v>25</v>
      </c>
      <c r="K263" s="57">
        <v>2.9999999999999997E-4</v>
      </c>
      <c r="L263" s="57">
        <v>0.01</v>
      </c>
      <c r="M263" s="57">
        <v>1E-4</v>
      </c>
      <c r="N263" s="55" t="s">
        <v>988</v>
      </c>
      <c r="O263" s="56">
        <v>778</v>
      </c>
      <c r="P263" s="56">
        <v>100</v>
      </c>
      <c r="Q263" s="56">
        <v>6</v>
      </c>
      <c r="R263" s="56">
        <v>8</v>
      </c>
      <c r="S263" s="57">
        <v>1.8100000000000002E-2</v>
      </c>
      <c r="T263" s="57">
        <v>4.0000000000000002E-4</v>
      </c>
      <c r="U263" s="62" t="s">
        <v>138</v>
      </c>
      <c r="V263" s="58"/>
      <c r="W263" s="58"/>
      <c r="X263" s="55" t="s">
        <v>989</v>
      </c>
      <c r="Y263" s="56">
        <v>10416</v>
      </c>
      <c r="Z263" s="56">
        <v>118</v>
      </c>
      <c r="AA263" s="56">
        <v>148</v>
      </c>
      <c r="AB263" s="56">
        <v>62</v>
      </c>
      <c r="AC263" s="57">
        <v>1.5912200000000001E-4</v>
      </c>
      <c r="AD263" s="57">
        <v>0.5</v>
      </c>
      <c r="AE263" s="62" t="s">
        <v>138</v>
      </c>
      <c r="AF263" s="57">
        <v>6.3994799999999999E-5</v>
      </c>
      <c r="AG263" s="59">
        <v>61</v>
      </c>
      <c r="AH263" s="60" t="s">
        <v>986</v>
      </c>
      <c r="AI263" s="56">
        <v>134</v>
      </c>
      <c r="AJ263" s="56">
        <v>0</v>
      </c>
      <c r="AK263" s="56">
        <v>0</v>
      </c>
      <c r="AL263" s="56">
        <v>0</v>
      </c>
      <c r="AM263" s="56">
        <v>0</v>
      </c>
      <c r="AN263" s="57">
        <v>0</v>
      </c>
      <c r="AO263" s="61">
        <f t="shared" ref="AO263:AO266" si="37">SUM(AJ263+AK263+AL263)/AI263</f>
        <v>0</v>
      </c>
      <c r="AP263" s="59">
        <v>48</v>
      </c>
      <c r="AQ263" s="59">
        <v>10</v>
      </c>
      <c r="AR263" s="58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</row>
    <row r="264" spans="1:58" ht="15.75" customHeight="1">
      <c r="A264" s="54">
        <v>73</v>
      </c>
      <c r="B264" s="16" t="s">
        <v>990</v>
      </c>
      <c r="C264" s="16" t="s">
        <v>720</v>
      </c>
      <c r="D264" s="16" t="s">
        <v>990</v>
      </c>
      <c r="E264" s="55" t="s">
        <v>991</v>
      </c>
      <c r="F264" s="56">
        <v>2075</v>
      </c>
      <c r="G264" s="56">
        <v>652</v>
      </c>
      <c r="H264" s="56">
        <v>106</v>
      </c>
      <c r="I264" s="56">
        <v>236</v>
      </c>
      <c r="J264" s="56">
        <v>58</v>
      </c>
      <c r="K264" s="57">
        <v>1.18E-2</v>
      </c>
      <c r="L264" s="62" t="s">
        <v>138</v>
      </c>
      <c r="M264" s="57">
        <v>2.5999999999999999E-3</v>
      </c>
      <c r="N264" s="63" t="s">
        <v>992</v>
      </c>
      <c r="O264" s="63"/>
      <c r="P264" s="63"/>
      <c r="Q264" s="63"/>
      <c r="R264" s="63"/>
      <c r="S264" s="64"/>
      <c r="T264" s="64"/>
      <c r="U264" s="64"/>
      <c r="V264" s="58"/>
      <c r="W264" s="58"/>
      <c r="X264" s="55" t="s">
        <v>993</v>
      </c>
      <c r="Y264" s="56">
        <v>1581</v>
      </c>
      <c r="Z264" s="56">
        <v>37</v>
      </c>
      <c r="AA264" s="56">
        <v>56</v>
      </c>
      <c r="AB264" s="56">
        <v>22</v>
      </c>
      <c r="AC264" s="57">
        <v>1.9814429999999998E-3</v>
      </c>
      <c r="AD264" s="57">
        <v>0</v>
      </c>
      <c r="AE264" s="62" t="s">
        <v>138</v>
      </c>
      <c r="AF264" s="57">
        <v>3.0152400000000001E-4</v>
      </c>
      <c r="AG264" s="59">
        <v>49</v>
      </c>
      <c r="AH264" s="60" t="s">
        <v>994</v>
      </c>
      <c r="AI264" s="56">
        <v>161</v>
      </c>
      <c r="AJ264" s="56">
        <v>0</v>
      </c>
      <c r="AK264" s="56">
        <v>0</v>
      </c>
      <c r="AL264" s="56">
        <v>0</v>
      </c>
      <c r="AM264" s="56">
        <v>0</v>
      </c>
      <c r="AN264" s="57">
        <v>0</v>
      </c>
      <c r="AO264" s="61">
        <f t="shared" si="37"/>
        <v>0</v>
      </c>
      <c r="AP264" s="59">
        <v>23</v>
      </c>
      <c r="AQ264" s="59">
        <v>12</v>
      </c>
      <c r="AR264" s="58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</row>
    <row r="265" spans="1:58" ht="15.75" customHeight="1">
      <c r="A265" s="54">
        <v>74</v>
      </c>
      <c r="B265" s="16" t="s">
        <v>995</v>
      </c>
      <c r="C265" s="16" t="s">
        <v>720</v>
      </c>
      <c r="D265" s="16" t="s">
        <v>995</v>
      </c>
      <c r="E265" s="55" t="s">
        <v>996</v>
      </c>
      <c r="F265" s="56">
        <v>5168</v>
      </c>
      <c r="G265" s="56">
        <v>914</v>
      </c>
      <c r="H265" s="56">
        <v>99</v>
      </c>
      <c r="I265" s="56">
        <v>210</v>
      </c>
      <c r="J265" s="56">
        <v>36</v>
      </c>
      <c r="K265" s="57">
        <v>1.01E-2</v>
      </c>
      <c r="L265" s="62" t="s">
        <v>138</v>
      </c>
      <c r="M265" s="57">
        <v>8.9999999999999998E-4</v>
      </c>
      <c r="N265" s="63"/>
      <c r="O265" s="63"/>
      <c r="P265" s="63"/>
      <c r="Q265" s="63"/>
      <c r="R265" s="63"/>
      <c r="S265" s="64"/>
      <c r="T265" s="64"/>
      <c r="U265" s="64"/>
      <c r="V265" s="58"/>
      <c r="W265" s="58"/>
      <c r="X265" s="63"/>
      <c r="Y265" s="63"/>
      <c r="Z265" s="63"/>
      <c r="AA265" s="63"/>
      <c r="AB265" s="63"/>
      <c r="AC265" s="64"/>
      <c r="AD265" s="64"/>
      <c r="AE265" s="64"/>
      <c r="AF265" s="64"/>
      <c r="AG265" s="59"/>
      <c r="AH265" s="60" t="s">
        <v>997</v>
      </c>
      <c r="AI265" s="56">
        <v>19</v>
      </c>
      <c r="AJ265" s="56">
        <v>0</v>
      </c>
      <c r="AK265" s="56">
        <v>0</v>
      </c>
      <c r="AL265" s="56">
        <v>0</v>
      </c>
      <c r="AM265" s="56">
        <v>0</v>
      </c>
      <c r="AN265" s="57">
        <v>0</v>
      </c>
      <c r="AO265" s="61">
        <f t="shared" si="37"/>
        <v>0</v>
      </c>
      <c r="AP265" s="59"/>
      <c r="AQ265" s="59"/>
      <c r="AR265" s="58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</row>
    <row r="266" spans="1:58" ht="15.75" customHeight="1">
      <c r="A266" s="54">
        <v>75</v>
      </c>
      <c r="B266" s="16" t="s">
        <v>998</v>
      </c>
      <c r="C266" s="16" t="s">
        <v>720</v>
      </c>
      <c r="D266" s="16" t="s">
        <v>998</v>
      </c>
      <c r="E266" s="55" t="s">
        <v>999</v>
      </c>
      <c r="F266" s="56">
        <v>515</v>
      </c>
      <c r="G266" s="56">
        <v>686</v>
      </c>
      <c r="H266" s="56">
        <v>54</v>
      </c>
      <c r="I266" s="56">
        <v>120</v>
      </c>
      <c r="J266" s="56">
        <v>117</v>
      </c>
      <c r="K266" s="57">
        <v>3.3300000000000003E-2</v>
      </c>
      <c r="L266" s="62" t="s">
        <v>138</v>
      </c>
      <c r="M266" s="57">
        <v>9.1000000000000004E-3</v>
      </c>
      <c r="N266" s="55" t="s">
        <v>1000</v>
      </c>
      <c r="O266" s="56">
        <v>132</v>
      </c>
      <c r="P266" s="56">
        <v>5</v>
      </c>
      <c r="Q266" s="56">
        <v>0</v>
      </c>
      <c r="R266" s="56">
        <v>1</v>
      </c>
      <c r="S266" s="57">
        <v>0</v>
      </c>
      <c r="T266" s="57">
        <v>0</v>
      </c>
      <c r="U266" s="62" t="s">
        <v>138</v>
      </c>
      <c r="V266" s="58"/>
      <c r="W266" s="58"/>
      <c r="X266" s="55" t="s">
        <v>1001</v>
      </c>
      <c r="Y266" s="56">
        <v>354</v>
      </c>
      <c r="Z266" s="56">
        <v>120</v>
      </c>
      <c r="AA266" s="56">
        <v>38</v>
      </c>
      <c r="AB266" s="56">
        <v>11</v>
      </c>
      <c r="AC266" s="57">
        <v>2.0831719999999999E-3</v>
      </c>
      <c r="AD266" s="57">
        <v>0.28571428599999998</v>
      </c>
      <c r="AE266" s="62" t="s">
        <v>138</v>
      </c>
      <c r="AF266" s="57">
        <v>5.6607900000000004E-4</v>
      </c>
      <c r="AG266" s="59">
        <v>32</v>
      </c>
      <c r="AH266" s="60" t="s">
        <v>1002</v>
      </c>
      <c r="AI266" s="56">
        <v>4740</v>
      </c>
      <c r="AJ266" s="56">
        <v>0</v>
      </c>
      <c r="AK266" s="56">
        <v>0</v>
      </c>
      <c r="AL266" s="56">
        <v>0</v>
      </c>
      <c r="AM266" s="56">
        <v>0</v>
      </c>
      <c r="AN266" s="57">
        <v>0</v>
      </c>
      <c r="AO266" s="61">
        <f t="shared" si="37"/>
        <v>0</v>
      </c>
      <c r="AP266" s="59">
        <v>25</v>
      </c>
      <c r="AQ266" s="59">
        <v>2</v>
      </c>
      <c r="AR266" s="58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</row>
    <row r="267" spans="1:58" ht="15.75" customHeight="1">
      <c r="A267" s="54">
        <v>76</v>
      </c>
      <c r="B267" s="16" t="s">
        <v>1003</v>
      </c>
      <c r="C267" s="16" t="s">
        <v>720</v>
      </c>
      <c r="D267" s="16" t="s">
        <v>1003</v>
      </c>
      <c r="E267" s="55" t="s">
        <v>1004</v>
      </c>
      <c r="F267" s="56">
        <v>16361</v>
      </c>
      <c r="G267" s="56">
        <v>6804</v>
      </c>
      <c r="H267" s="56">
        <v>334</v>
      </c>
      <c r="I267" s="56">
        <v>1586</v>
      </c>
      <c r="J267" s="56">
        <v>39</v>
      </c>
      <c r="K267" s="57">
        <v>1.0699999999999999E-2</v>
      </c>
      <c r="L267" s="62" t="s">
        <v>138</v>
      </c>
      <c r="M267" s="57">
        <v>1.5E-3</v>
      </c>
      <c r="N267" s="55" t="s">
        <v>1004</v>
      </c>
      <c r="O267" s="56">
        <v>2335</v>
      </c>
      <c r="P267" s="56">
        <v>423</v>
      </c>
      <c r="Q267" s="56">
        <v>2</v>
      </c>
      <c r="R267" s="56">
        <v>5</v>
      </c>
      <c r="S267" s="57">
        <v>3.1600000000000003E-2</v>
      </c>
      <c r="T267" s="57">
        <v>2.9999999999999997E-4</v>
      </c>
      <c r="U267" s="62" t="s">
        <v>138</v>
      </c>
      <c r="V267" s="58"/>
      <c r="W267" s="58"/>
      <c r="X267" s="55" t="s">
        <v>1005</v>
      </c>
      <c r="Y267" s="56">
        <v>3642</v>
      </c>
      <c r="Z267" s="56">
        <v>16</v>
      </c>
      <c r="AA267" s="56">
        <v>44</v>
      </c>
      <c r="AB267" s="56">
        <v>10</v>
      </c>
      <c r="AC267" s="57">
        <v>1.4277560000000001E-3</v>
      </c>
      <c r="AD267" s="57">
        <v>0</v>
      </c>
      <c r="AE267" s="62" t="s">
        <v>138</v>
      </c>
      <c r="AF267" s="57">
        <v>3.1038199999999997E-5</v>
      </c>
      <c r="AG267" s="59">
        <v>48</v>
      </c>
      <c r="AH267" s="60" t="s">
        <v>1006</v>
      </c>
      <c r="AI267" s="56">
        <v>0</v>
      </c>
      <c r="AJ267" s="56">
        <v>17</v>
      </c>
      <c r="AK267" s="56">
        <v>1</v>
      </c>
      <c r="AL267" s="56">
        <v>3</v>
      </c>
      <c r="AM267" s="56">
        <v>7</v>
      </c>
      <c r="AN267" s="57">
        <v>0</v>
      </c>
      <c r="AO267" s="61"/>
      <c r="AP267" s="59">
        <v>14</v>
      </c>
      <c r="AQ267" s="59">
        <v>12</v>
      </c>
      <c r="AR267" s="58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</row>
    <row r="268" spans="1:58" ht="15.75" customHeight="1">
      <c r="A268" s="54">
        <v>77</v>
      </c>
      <c r="B268" s="16" t="s">
        <v>1007</v>
      </c>
      <c r="C268" s="16" t="s">
        <v>720</v>
      </c>
      <c r="D268" s="16" t="s">
        <v>1007</v>
      </c>
      <c r="E268" s="55" t="s">
        <v>1008</v>
      </c>
      <c r="F268" s="56">
        <v>2402</v>
      </c>
      <c r="G268" s="56">
        <v>1550</v>
      </c>
      <c r="H268" s="56">
        <v>75</v>
      </c>
      <c r="I268" s="56">
        <v>149</v>
      </c>
      <c r="J268" s="56">
        <v>36</v>
      </c>
      <c r="K268" s="57">
        <v>1.3647851000000001E-2</v>
      </c>
      <c r="L268" s="62" t="s">
        <v>138</v>
      </c>
      <c r="M268" s="57">
        <v>1.631808E-3</v>
      </c>
      <c r="N268" s="55" t="s">
        <v>1009</v>
      </c>
      <c r="O268" s="56">
        <v>863</v>
      </c>
      <c r="P268" s="56">
        <v>832</v>
      </c>
      <c r="Q268" s="56">
        <v>24</v>
      </c>
      <c r="R268" s="56">
        <v>24</v>
      </c>
      <c r="S268" s="57">
        <v>3.6476390999999997E-2</v>
      </c>
      <c r="T268" s="57">
        <v>2.7753779999999998E-3</v>
      </c>
      <c r="U268" s="62" t="s">
        <v>138</v>
      </c>
      <c r="V268" s="58"/>
      <c r="W268" s="58"/>
      <c r="X268" s="55" t="s">
        <v>1008</v>
      </c>
      <c r="Y268" s="63"/>
      <c r="Z268" s="63"/>
      <c r="AA268" s="63"/>
      <c r="AB268" s="63"/>
      <c r="AC268" s="64"/>
      <c r="AD268" s="64"/>
      <c r="AE268" s="64"/>
      <c r="AF268" s="64"/>
      <c r="AG268" s="59">
        <v>8</v>
      </c>
      <c r="AH268" s="65"/>
      <c r="AI268" s="65"/>
      <c r="AJ268" s="65"/>
      <c r="AK268" s="65"/>
      <c r="AL268" s="65"/>
      <c r="AM268" s="65"/>
      <c r="AN268" s="66"/>
      <c r="AO268" s="66"/>
      <c r="AP268" s="59">
        <v>8</v>
      </c>
      <c r="AQ268" s="59">
        <v>0</v>
      </c>
      <c r="AR268" s="58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</row>
    <row r="269" spans="1:58" ht="15.75" customHeight="1">
      <c r="A269" s="54">
        <v>78</v>
      </c>
      <c r="B269" s="16" t="s">
        <v>1010</v>
      </c>
      <c r="C269" s="16" t="s">
        <v>720</v>
      </c>
      <c r="D269" s="16" t="s">
        <v>1010</v>
      </c>
      <c r="E269" s="55" t="s">
        <v>1011</v>
      </c>
      <c r="F269" s="56">
        <v>2093</v>
      </c>
      <c r="G269" s="56">
        <v>530</v>
      </c>
      <c r="H269" s="56">
        <v>23</v>
      </c>
      <c r="I269" s="56">
        <v>70</v>
      </c>
      <c r="J269" s="56">
        <v>61</v>
      </c>
      <c r="K269" s="57">
        <v>5.0860860000000001E-3</v>
      </c>
      <c r="L269" s="57">
        <v>0.1</v>
      </c>
      <c r="M269" s="57">
        <v>3.3722959999999999E-3</v>
      </c>
      <c r="N269" s="63"/>
      <c r="O269" s="63"/>
      <c r="P269" s="63"/>
      <c r="Q269" s="63"/>
      <c r="R269" s="63"/>
      <c r="S269" s="64"/>
      <c r="T269" s="64"/>
      <c r="U269" s="64"/>
      <c r="V269" s="58"/>
      <c r="W269" s="58"/>
      <c r="X269" s="55" t="s">
        <v>1012</v>
      </c>
      <c r="Y269" s="56">
        <v>584</v>
      </c>
      <c r="Z269" s="56">
        <v>84</v>
      </c>
      <c r="AA269" s="56">
        <v>32</v>
      </c>
      <c r="AB269" s="56">
        <v>15</v>
      </c>
      <c r="AC269" s="57">
        <v>9.8531199999999991E-4</v>
      </c>
      <c r="AD269" s="57">
        <v>0.5</v>
      </c>
      <c r="AE269" s="57">
        <v>0.13</v>
      </c>
      <c r="AF269" s="57">
        <v>8.8892300000000001E-4</v>
      </c>
      <c r="AG269" s="59">
        <v>58</v>
      </c>
      <c r="AH269" s="60" t="s">
        <v>1013</v>
      </c>
      <c r="AI269" s="56">
        <v>73</v>
      </c>
      <c r="AJ269" s="56">
        <v>0</v>
      </c>
      <c r="AK269" s="56">
        <v>0</v>
      </c>
      <c r="AL269" s="56">
        <v>0</v>
      </c>
      <c r="AM269" s="56">
        <v>0</v>
      </c>
      <c r="AN269" s="57">
        <v>0</v>
      </c>
      <c r="AO269" s="61">
        <f>SUM(AJ269+AK269+AL269)/AI269</f>
        <v>0</v>
      </c>
      <c r="AP269" s="59">
        <v>52</v>
      </c>
      <c r="AQ269" s="59">
        <v>7</v>
      </c>
      <c r="AR269" s="58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</row>
    <row r="270" spans="1:58" ht="15.75" customHeight="1">
      <c r="A270" s="54">
        <v>79</v>
      </c>
      <c r="B270" s="16" t="s">
        <v>1014</v>
      </c>
      <c r="C270" s="16" t="s">
        <v>720</v>
      </c>
      <c r="D270" s="16" t="s">
        <v>1014</v>
      </c>
      <c r="E270" s="63"/>
      <c r="F270" s="63"/>
      <c r="G270" s="63"/>
      <c r="H270" s="63"/>
      <c r="I270" s="63"/>
      <c r="J270" s="63"/>
      <c r="K270" s="64"/>
      <c r="L270" s="64"/>
      <c r="M270" s="64"/>
      <c r="N270" s="63"/>
      <c r="O270" s="63"/>
      <c r="P270" s="63"/>
      <c r="Q270" s="63"/>
      <c r="R270" s="63"/>
      <c r="S270" s="64"/>
      <c r="T270" s="64"/>
      <c r="U270" s="64"/>
      <c r="V270" s="58"/>
      <c r="W270" s="58"/>
      <c r="X270" s="63"/>
      <c r="Y270" s="63"/>
      <c r="Z270" s="63"/>
      <c r="AA270" s="63"/>
      <c r="AB270" s="63"/>
      <c r="AC270" s="64"/>
      <c r="AD270" s="64"/>
      <c r="AE270" s="64"/>
      <c r="AF270" s="64"/>
      <c r="AG270" s="59"/>
      <c r="AH270" s="65"/>
      <c r="AI270" s="65"/>
      <c r="AJ270" s="65"/>
      <c r="AK270" s="65"/>
      <c r="AL270" s="65"/>
      <c r="AM270" s="65"/>
      <c r="AN270" s="66"/>
      <c r="AO270" s="66"/>
      <c r="AP270" s="59"/>
      <c r="AQ270" s="59"/>
      <c r="AR270" s="58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</row>
    <row r="271" spans="1:58" ht="15.75" customHeight="1">
      <c r="A271" s="54">
        <v>80</v>
      </c>
      <c r="B271" s="16" t="s">
        <v>1015</v>
      </c>
      <c r="C271" s="16" t="s">
        <v>720</v>
      </c>
      <c r="D271" s="16" t="s">
        <v>1015</v>
      </c>
      <c r="E271" s="55" t="s">
        <v>1016</v>
      </c>
      <c r="F271" s="56">
        <v>17714</v>
      </c>
      <c r="G271" s="56">
        <v>5398</v>
      </c>
      <c r="H271" s="56">
        <v>218</v>
      </c>
      <c r="I271" s="56">
        <v>2631</v>
      </c>
      <c r="J271" s="56">
        <v>130</v>
      </c>
      <c r="K271" s="57">
        <v>3.01703E-3</v>
      </c>
      <c r="L271" s="62" t="s">
        <v>138</v>
      </c>
      <c r="M271" s="57">
        <v>1.3445460000000001E-3</v>
      </c>
      <c r="N271" s="55" t="s">
        <v>1017</v>
      </c>
      <c r="O271" s="56">
        <v>5117</v>
      </c>
      <c r="P271" s="56">
        <v>9869</v>
      </c>
      <c r="Q271" s="56">
        <v>136</v>
      </c>
      <c r="R271" s="56">
        <v>94</v>
      </c>
      <c r="S271" s="57">
        <v>2.1001527999999998E-2</v>
      </c>
      <c r="T271" s="57">
        <v>6.8483240000000003E-3</v>
      </c>
      <c r="U271" s="62" t="s">
        <v>138</v>
      </c>
      <c r="V271" s="58"/>
      <c r="W271" s="58"/>
      <c r="X271" s="55" t="s">
        <v>1018</v>
      </c>
      <c r="Y271" s="56">
        <v>4114</v>
      </c>
      <c r="Z271" s="56">
        <v>272</v>
      </c>
      <c r="AA271" s="56">
        <v>574</v>
      </c>
      <c r="AB271" s="56">
        <v>154</v>
      </c>
      <c r="AC271" s="57">
        <v>6.3953800000000004E-4</v>
      </c>
      <c r="AD271" s="57">
        <v>0.31578947400000001</v>
      </c>
      <c r="AE271" s="62" t="s">
        <v>138</v>
      </c>
      <c r="AF271" s="57">
        <v>7.4381100000000004E-4</v>
      </c>
      <c r="AG271" s="59">
        <v>166</v>
      </c>
      <c r="AH271" s="60" t="s">
        <v>1017</v>
      </c>
      <c r="AI271" s="56">
        <v>36</v>
      </c>
      <c r="AJ271" s="56">
        <v>0</v>
      </c>
      <c r="AK271" s="56">
        <v>0</v>
      </c>
      <c r="AL271" s="56">
        <v>0</v>
      </c>
      <c r="AM271" s="56">
        <v>0</v>
      </c>
      <c r="AN271" s="57">
        <v>0</v>
      </c>
      <c r="AO271" s="61">
        <f>SUM(AJ271+AK271+AL271)/AI271</f>
        <v>0</v>
      </c>
      <c r="AP271" s="59">
        <v>99</v>
      </c>
      <c r="AQ271" s="59">
        <v>29</v>
      </c>
      <c r="AR271" s="58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</row>
    <row r="272" spans="1:58" ht="15.75" customHeight="1">
      <c r="A272" s="54">
        <v>81</v>
      </c>
      <c r="B272" s="16" t="s">
        <v>1019</v>
      </c>
      <c r="C272" s="16" t="s">
        <v>720</v>
      </c>
      <c r="D272" s="16" t="s">
        <v>1019</v>
      </c>
      <c r="E272" s="55" t="s">
        <v>1020</v>
      </c>
      <c r="F272" s="56">
        <v>143</v>
      </c>
      <c r="G272" s="56">
        <v>0</v>
      </c>
      <c r="H272" s="56">
        <v>0</v>
      </c>
      <c r="I272" s="56">
        <v>0</v>
      </c>
      <c r="J272" s="56">
        <v>4</v>
      </c>
      <c r="K272" s="57">
        <v>0</v>
      </c>
      <c r="L272" s="62" t="s">
        <v>138</v>
      </c>
      <c r="M272" s="57">
        <v>0</v>
      </c>
      <c r="N272" s="55" t="s">
        <v>1020</v>
      </c>
      <c r="O272" s="63"/>
      <c r="P272" s="63"/>
      <c r="Q272" s="63"/>
      <c r="R272" s="63"/>
      <c r="S272" s="64"/>
      <c r="T272" s="64"/>
      <c r="U272" s="64"/>
      <c r="V272" s="58"/>
      <c r="W272" s="58"/>
      <c r="X272" s="55" t="s">
        <v>1021</v>
      </c>
      <c r="Y272" s="56">
        <v>2</v>
      </c>
      <c r="Z272" s="56">
        <v>0</v>
      </c>
      <c r="AA272" s="56">
        <v>0</v>
      </c>
      <c r="AB272" s="56">
        <v>0</v>
      </c>
      <c r="AC272" s="57">
        <v>0</v>
      </c>
      <c r="AD272" s="57">
        <v>0</v>
      </c>
      <c r="AE272" s="62" t="s">
        <v>138</v>
      </c>
      <c r="AF272" s="57">
        <v>0</v>
      </c>
      <c r="AG272" s="59"/>
      <c r="AH272" s="65"/>
      <c r="AI272" s="65"/>
      <c r="AJ272" s="65"/>
      <c r="AK272" s="65"/>
      <c r="AL272" s="65"/>
      <c r="AM272" s="65"/>
      <c r="AN272" s="66"/>
      <c r="AO272" s="66"/>
      <c r="AP272" s="59"/>
      <c r="AQ272" s="59"/>
      <c r="AR272" s="58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</row>
    <row r="273" spans="1:58" ht="15.75" customHeight="1">
      <c r="A273" s="54">
        <v>82</v>
      </c>
      <c r="B273" s="16" t="s">
        <v>1022</v>
      </c>
      <c r="C273" s="16" t="s">
        <v>720</v>
      </c>
      <c r="D273" s="16" t="s">
        <v>1022</v>
      </c>
      <c r="E273" s="55" t="s">
        <v>1023</v>
      </c>
      <c r="F273" s="56">
        <v>17359</v>
      </c>
      <c r="G273" s="56">
        <v>425</v>
      </c>
      <c r="H273" s="56">
        <v>4</v>
      </c>
      <c r="I273" s="56">
        <v>13</v>
      </c>
      <c r="J273" s="56">
        <v>16</v>
      </c>
      <c r="K273" s="57">
        <v>1.7131259999999999E-3</v>
      </c>
      <c r="L273" s="62" t="s">
        <v>138</v>
      </c>
      <c r="M273" s="57">
        <v>2.9793499999999999E-4</v>
      </c>
      <c r="N273" s="63"/>
      <c r="O273" s="63"/>
      <c r="P273" s="63"/>
      <c r="Q273" s="63"/>
      <c r="R273" s="63"/>
      <c r="S273" s="64"/>
      <c r="T273" s="64"/>
      <c r="U273" s="64"/>
      <c r="V273" s="58"/>
      <c r="W273" s="58"/>
      <c r="X273" s="55" t="s">
        <v>1024</v>
      </c>
      <c r="Y273" s="56">
        <v>15255</v>
      </c>
      <c r="Z273" s="56">
        <v>67</v>
      </c>
      <c r="AA273" s="56">
        <v>1706</v>
      </c>
      <c r="AB273" s="56">
        <v>411</v>
      </c>
      <c r="AC273" s="57">
        <v>3.5217780000000001E-3</v>
      </c>
      <c r="AD273" s="57">
        <v>0</v>
      </c>
      <c r="AE273" s="62" t="s">
        <v>138</v>
      </c>
      <c r="AF273" s="57">
        <v>5.35923E-4</v>
      </c>
      <c r="AG273" s="59">
        <v>135</v>
      </c>
      <c r="AH273" s="60" t="s">
        <v>1025</v>
      </c>
      <c r="AI273" s="56">
        <v>1500</v>
      </c>
      <c r="AJ273" s="56">
        <v>7</v>
      </c>
      <c r="AK273" s="56">
        <v>0</v>
      </c>
      <c r="AL273" s="56">
        <v>0</v>
      </c>
      <c r="AM273" s="56">
        <v>5</v>
      </c>
      <c r="AN273" s="57">
        <v>6.6666700000000002E-4</v>
      </c>
      <c r="AO273" s="61">
        <f>SUM(AJ273+AK273+AL273)/AI273</f>
        <v>4.6666666666666671E-3</v>
      </c>
      <c r="AP273" s="59">
        <v>91</v>
      </c>
      <c r="AQ273" s="59">
        <v>31</v>
      </c>
      <c r="AR273" s="58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</row>
    <row r="274" spans="1:58" ht="15.75" customHeight="1">
      <c r="A274" s="54">
        <v>83</v>
      </c>
      <c r="B274" s="16" t="s">
        <v>1026</v>
      </c>
      <c r="C274" s="16" t="s">
        <v>720</v>
      </c>
      <c r="D274" s="16" t="s">
        <v>1026</v>
      </c>
      <c r="E274" s="63"/>
      <c r="F274" s="63"/>
      <c r="G274" s="63"/>
      <c r="H274" s="63"/>
      <c r="I274" s="63"/>
      <c r="J274" s="63"/>
      <c r="K274" s="64"/>
      <c r="L274" s="64"/>
      <c r="M274" s="64"/>
      <c r="N274" s="63"/>
      <c r="O274" s="63"/>
      <c r="P274" s="63"/>
      <c r="Q274" s="63"/>
      <c r="R274" s="63"/>
      <c r="S274" s="64"/>
      <c r="T274" s="64"/>
      <c r="U274" s="64"/>
      <c r="V274" s="58"/>
      <c r="W274" s="58"/>
      <c r="X274" s="63"/>
      <c r="Y274" s="63"/>
      <c r="Z274" s="63"/>
      <c r="AA274" s="63"/>
      <c r="AB274" s="63"/>
      <c r="AC274" s="64"/>
      <c r="AD274" s="64"/>
      <c r="AE274" s="64"/>
      <c r="AF274" s="64"/>
      <c r="AG274" s="59"/>
      <c r="AH274" s="65"/>
      <c r="AI274" s="65"/>
      <c r="AJ274" s="65"/>
      <c r="AK274" s="65"/>
      <c r="AL274" s="65"/>
      <c r="AM274" s="65"/>
      <c r="AN274" s="66"/>
      <c r="AO274" s="66"/>
      <c r="AP274" s="59"/>
      <c r="AQ274" s="59"/>
      <c r="AR274" s="58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</row>
    <row r="275" spans="1:58" ht="15.75" customHeight="1">
      <c r="A275" s="54">
        <v>84</v>
      </c>
      <c r="B275" s="16" t="s">
        <v>1027</v>
      </c>
      <c r="C275" s="16" t="s">
        <v>720</v>
      </c>
      <c r="D275" s="16" t="s">
        <v>1027</v>
      </c>
      <c r="E275" s="55" t="s">
        <v>1028</v>
      </c>
      <c r="F275" s="56">
        <v>162</v>
      </c>
      <c r="G275" s="56">
        <v>0</v>
      </c>
      <c r="H275" s="56">
        <v>0</v>
      </c>
      <c r="I275" s="56">
        <v>0</v>
      </c>
      <c r="J275" s="56">
        <v>0</v>
      </c>
      <c r="K275" s="57">
        <v>0</v>
      </c>
      <c r="L275" s="62" t="s">
        <v>138</v>
      </c>
      <c r="M275" s="57">
        <v>0</v>
      </c>
      <c r="N275" s="63"/>
      <c r="O275" s="63"/>
      <c r="P275" s="63"/>
      <c r="Q275" s="63"/>
      <c r="R275" s="63"/>
      <c r="S275" s="64"/>
      <c r="T275" s="64"/>
      <c r="U275" s="64"/>
      <c r="V275" s="58"/>
      <c r="W275" s="58"/>
      <c r="X275" s="55" t="s">
        <v>1029</v>
      </c>
      <c r="Y275" s="56">
        <v>940</v>
      </c>
      <c r="Z275" s="56">
        <v>14</v>
      </c>
      <c r="AA275" s="56">
        <v>25</v>
      </c>
      <c r="AB275" s="56">
        <v>2</v>
      </c>
      <c r="AC275" s="57">
        <v>1.0749379999999999E-3</v>
      </c>
      <c r="AD275" s="57">
        <v>0</v>
      </c>
      <c r="AE275" s="62" t="s">
        <v>138</v>
      </c>
      <c r="AF275" s="57">
        <v>3.5052300000000003E-5</v>
      </c>
      <c r="AG275" s="59">
        <v>51</v>
      </c>
      <c r="AH275" s="60" t="s">
        <v>1030</v>
      </c>
      <c r="AI275" s="56">
        <v>354</v>
      </c>
      <c r="AJ275" s="56">
        <v>2</v>
      </c>
      <c r="AK275" s="56">
        <v>0</v>
      </c>
      <c r="AL275" s="56">
        <v>0</v>
      </c>
      <c r="AM275" s="56">
        <v>6</v>
      </c>
      <c r="AN275" s="57">
        <v>9.5785399999999995E-4</v>
      </c>
      <c r="AO275" s="61">
        <f t="shared" ref="AO275:AO276" si="38">SUM(AJ275+AK275+AL275)/AI275</f>
        <v>5.6497175141242938E-3</v>
      </c>
      <c r="AP275" s="59">
        <v>35</v>
      </c>
      <c r="AQ275" s="59">
        <v>17</v>
      </c>
      <c r="AR275" s="58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</row>
    <row r="276" spans="1:58" ht="15.75" customHeight="1">
      <c r="A276" s="54">
        <v>85</v>
      </c>
      <c r="B276" s="16" t="s">
        <v>1031</v>
      </c>
      <c r="C276" s="16" t="s">
        <v>720</v>
      </c>
      <c r="D276" s="16" t="s">
        <v>1031</v>
      </c>
      <c r="E276" s="55" t="s">
        <v>1032</v>
      </c>
      <c r="F276" s="56">
        <v>1407</v>
      </c>
      <c r="G276" s="56">
        <v>652</v>
      </c>
      <c r="H276" s="56">
        <v>10</v>
      </c>
      <c r="I276" s="56">
        <v>59</v>
      </c>
      <c r="J276" s="56">
        <v>65</v>
      </c>
      <c r="K276" s="57">
        <v>9.3191490000000005E-3</v>
      </c>
      <c r="L276" s="57">
        <v>0.15</v>
      </c>
      <c r="M276" s="57">
        <v>6.5841809999999997E-3</v>
      </c>
      <c r="N276" s="55" t="s">
        <v>1032</v>
      </c>
      <c r="O276" s="56">
        <v>370</v>
      </c>
      <c r="P276" s="56">
        <v>0</v>
      </c>
      <c r="Q276" s="56">
        <v>0</v>
      </c>
      <c r="R276" s="56">
        <v>0</v>
      </c>
      <c r="S276" s="57">
        <v>0</v>
      </c>
      <c r="T276" s="57">
        <v>0</v>
      </c>
      <c r="U276" s="62" t="s">
        <v>138</v>
      </c>
      <c r="V276" s="58"/>
      <c r="W276" s="58"/>
      <c r="X276" s="55" t="s">
        <v>1032</v>
      </c>
      <c r="Y276" s="56">
        <v>1583</v>
      </c>
      <c r="Z276" s="56">
        <v>65</v>
      </c>
      <c r="AA276" s="56">
        <v>168</v>
      </c>
      <c r="AB276" s="56">
        <v>27</v>
      </c>
      <c r="AC276" s="57">
        <v>1.906214E-3</v>
      </c>
      <c r="AD276" s="57">
        <v>0</v>
      </c>
      <c r="AE276" s="57">
        <v>0.06</v>
      </c>
      <c r="AF276" s="57">
        <v>1.3467819999999999E-3</v>
      </c>
      <c r="AG276" s="59">
        <v>20</v>
      </c>
      <c r="AH276" s="60" t="s">
        <v>1033</v>
      </c>
      <c r="AI276" s="56">
        <v>1420</v>
      </c>
      <c r="AJ276" s="56">
        <v>0</v>
      </c>
      <c r="AK276" s="56">
        <v>0</v>
      </c>
      <c r="AL276" s="56">
        <v>0</v>
      </c>
      <c r="AM276" s="56">
        <v>0</v>
      </c>
      <c r="AN276" s="57">
        <v>0</v>
      </c>
      <c r="AO276" s="61">
        <f t="shared" si="38"/>
        <v>0</v>
      </c>
      <c r="AP276" s="59">
        <v>20</v>
      </c>
      <c r="AQ276" s="59">
        <v>0</v>
      </c>
      <c r="AR276" s="58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</row>
    <row r="277" spans="1:58" ht="15.75" customHeight="1">
      <c r="A277" s="54">
        <v>86</v>
      </c>
      <c r="B277" s="16" t="s">
        <v>1034</v>
      </c>
      <c r="C277" s="16" t="s">
        <v>720</v>
      </c>
      <c r="D277" s="16" t="s">
        <v>1034</v>
      </c>
      <c r="E277" s="55" t="s">
        <v>1035</v>
      </c>
      <c r="F277" s="56">
        <v>2354</v>
      </c>
      <c r="G277" s="56">
        <v>769</v>
      </c>
      <c r="H277" s="56">
        <v>26</v>
      </c>
      <c r="I277" s="56">
        <v>205</v>
      </c>
      <c r="J277" s="56">
        <v>112</v>
      </c>
      <c r="K277" s="57">
        <v>3.8685550000000001E-3</v>
      </c>
      <c r="L277" s="62" t="s">
        <v>138</v>
      </c>
      <c r="M277" s="57">
        <v>1.68198E-3</v>
      </c>
      <c r="N277" s="55" t="s">
        <v>1036</v>
      </c>
      <c r="O277" s="56">
        <v>285</v>
      </c>
      <c r="P277" s="56">
        <v>117</v>
      </c>
      <c r="Q277" s="56">
        <v>0</v>
      </c>
      <c r="R277" s="56">
        <v>17</v>
      </c>
      <c r="S277" s="57">
        <v>2.4145415999999999E-2</v>
      </c>
      <c r="T277" s="57">
        <v>1.574701E-3</v>
      </c>
      <c r="U277" s="62" t="s">
        <v>138</v>
      </c>
      <c r="V277" s="58"/>
      <c r="W277" s="58"/>
      <c r="X277" s="55" t="s">
        <v>1036</v>
      </c>
      <c r="Y277" s="56">
        <v>1642</v>
      </c>
      <c r="Z277" s="56">
        <v>745</v>
      </c>
      <c r="AA277" s="56">
        <v>146</v>
      </c>
      <c r="AB277" s="56">
        <v>66</v>
      </c>
      <c r="AC277" s="57">
        <v>1.48388E-4</v>
      </c>
      <c r="AD277" s="57">
        <v>0.117647059</v>
      </c>
      <c r="AE277" s="62" t="s">
        <v>138</v>
      </c>
      <c r="AF277" s="57">
        <v>4.9193900000000005E-4</v>
      </c>
      <c r="AG277" s="59">
        <v>15</v>
      </c>
      <c r="AH277" s="65"/>
      <c r="AI277" s="65"/>
      <c r="AJ277" s="65"/>
      <c r="AK277" s="65"/>
      <c r="AL277" s="65"/>
      <c r="AM277" s="65"/>
      <c r="AN277" s="66"/>
      <c r="AO277" s="66"/>
      <c r="AP277" s="59">
        <v>5</v>
      </c>
      <c r="AQ277" s="59">
        <v>6</v>
      </c>
      <c r="AR277" s="58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</row>
    <row r="278" spans="1:58" ht="15.75" customHeight="1">
      <c r="A278" s="54">
        <v>87</v>
      </c>
      <c r="B278" s="16" t="s">
        <v>1037</v>
      </c>
      <c r="C278" s="16" t="s">
        <v>720</v>
      </c>
      <c r="D278" s="16" t="s">
        <v>1037</v>
      </c>
      <c r="E278" s="55" t="s">
        <v>1038</v>
      </c>
      <c r="F278" s="56">
        <v>2061</v>
      </c>
      <c r="G278" s="56">
        <v>404</v>
      </c>
      <c r="H278" s="56">
        <v>10</v>
      </c>
      <c r="I278" s="56">
        <v>43</v>
      </c>
      <c r="J278" s="56">
        <v>44</v>
      </c>
      <c r="K278" s="57">
        <v>4.7361490000000003E-3</v>
      </c>
      <c r="L278" s="62" t="s">
        <v>138</v>
      </c>
      <c r="M278" s="57">
        <v>7.2071799999999997E-4</v>
      </c>
      <c r="N278" s="55" t="s">
        <v>1039</v>
      </c>
      <c r="O278" s="56">
        <v>496</v>
      </c>
      <c r="P278" s="56">
        <v>666</v>
      </c>
      <c r="Q278" s="56">
        <v>12</v>
      </c>
      <c r="R278" s="56">
        <v>57</v>
      </c>
      <c r="S278" s="57">
        <v>2.323998E-2</v>
      </c>
      <c r="T278" s="57">
        <v>5.5573869999999996E-3</v>
      </c>
      <c r="U278" s="62" t="s">
        <v>138</v>
      </c>
      <c r="V278" s="58"/>
      <c r="W278" s="58"/>
      <c r="X278" s="55" t="s">
        <v>1040</v>
      </c>
      <c r="Y278" s="56">
        <v>313</v>
      </c>
      <c r="Z278" s="56">
        <v>61</v>
      </c>
      <c r="AA278" s="56">
        <v>51</v>
      </c>
      <c r="AB278" s="56">
        <v>7</v>
      </c>
      <c r="AC278" s="57">
        <v>1.031599E-3</v>
      </c>
      <c r="AD278" s="57">
        <v>0.6</v>
      </c>
      <c r="AE278" s="62" t="s">
        <v>138</v>
      </c>
      <c r="AF278" s="57">
        <v>2.13048E-4</v>
      </c>
      <c r="AG278" s="59"/>
      <c r="AH278" s="60" t="s">
        <v>1041</v>
      </c>
      <c r="AI278" s="56">
        <v>14</v>
      </c>
      <c r="AJ278" s="56">
        <v>0</v>
      </c>
      <c r="AK278" s="56">
        <v>0</v>
      </c>
      <c r="AL278" s="56">
        <v>0</v>
      </c>
      <c r="AM278" s="56">
        <v>0</v>
      </c>
      <c r="AN278" s="57">
        <v>0</v>
      </c>
      <c r="AO278" s="61">
        <f t="shared" ref="AO278:AO279" si="39">SUM(AJ278+AK278+AL278)/AI278</f>
        <v>0</v>
      </c>
      <c r="AP278" s="59"/>
      <c r="AQ278" s="59"/>
      <c r="AR278" s="58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</row>
    <row r="279" spans="1:58" ht="15.75" customHeight="1">
      <c r="A279" s="54">
        <v>88</v>
      </c>
      <c r="B279" s="16" t="s">
        <v>1042</v>
      </c>
      <c r="C279" s="16" t="s">
        <v>720</v>
      </c>
      <c r="D279" s="16" t="s">
        <v>1042</v>
      </c>
      <c r="E279" s="55" t="s">
        <v>1043</v>
      </c>
      <c r="F279" s="56">
        <v>5235</v>
      </c>
      <c r="G279" s="56">
        <v>305</v>
      </c>
      <c r="H279" s="56">
        <v>9</v>
      </c>
      <c r="I279" s="56">
        <v>72</v>
      </c>
      <c r="J279" s="56">
        <v>35</v>
      </c>
      <c r="K279" s="57">
        <v>2.2396360000000001E-3</v>
      </c>
      <c r="L279" s="57">
        <v>0.03</v>
      </c>
      <c r="M279" s="57">
        <v>8.5203600000000003E-4</v>
      </c>
      <c r="N279" s="63"/>
      <c r="O279" s="63"/>
      <c r="P279" s="63"/>
      <c r="Q279" s="63"/>
      <c r="R279" s="63"/>
      <c r="S279" s="64"/>
      <c r="T279" s="64"/>
      <c r="U279" s="64"/>
      <c r="V279" s="58"/>
      <c r="W279" s="58"/>
      <c r="X279" s="55" t="s">
        <v>1044</v>
      </c>
      <c r="Y279" s="56">
        <v>2130</v>
      </c>
      <c r="Z279" s="56">
        <v>34</v>
      </c>
      <c r="AA279" s="56">
        <v>30</v>
      </c>
      <c r="AB279" s="56">
        <v>255</v>
      </c>
      <c r="AC279" s="57">
        <v>5.7507039999999997E-3</v>
      </c>
      <c r="AD279" s="57">
        <v>0.5</v>
      </c>
      <c r="AE279" s="62" t="s">
        <v>138</v>
      </c>
      <c r="AF279" s="57">
        <v>3.7504599999999997E-4</v>
      </c>
      <c r="AG279" s="59">
        <v>229</v>
      </c>
      <c r="AH279" s="60" t="s">
        <v>1044</v>
      </c>
      <c r="AI279" s="56">
        <v>1310</v>
      </c>
      <c r="AJ279" s="56">
        <v>0</v>
      </c>
      <c r="AK279" s="56">
        <v>0</v>
      </c>
      <c r="AL279" s="56">
        <v>0</v>
      </c>
      <c r="AM279" s="56">
        <v>0</v>
      </c>
      <c r="AN279" s="57">
        <v>0</v>
      </c>
      <c r="AO279" s="61">
        <f t="shared" si="39"/>
        <v>0</v>
      </c>
      <c r="AP279" s="59">
        <v>114</v>
      </c>
      <c r="AQ279" s="59">
        <v>68</v>
      </c>
      <c r="AR279" s="58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</row>
    <row r="280" spans="1:58" ht="15.75" customHeight="1">
      <c r="A280" s="54">
        <v>89</v>
      </c>
      <c r="B280" s="16" t="s">
        <v>1045</v>
      </c>
      <c r="C280" s="16" t="s">
        <v>720</v>
      </c>
      <c r="D280" s="16" t="s">
        <v>1045</v>
      </c>
      <c r="E280" s="63"/>
      <c r="F280" s="63"/>
      <c r="G280" s="63"/>
      <c r="H280" s="63"/>
      <c r="I280" s="63"/>
      <c r="J280" s="63"/>
      <c r="K280" s="64"/>
      <c r="L280" s="64"/>
      <c r="M280" s="64"/>
      <c r="N280" s="63"/>
      <c r="O280" s="63"/>
      <c r="P280" s="63"/>
      <c r="Q280" s="63"/>
      <c r="R280" s="63"/>
      <c r="S280" s="64"/>
      <c r="T280" s="64"/>
      <c r="U280" s="64"/>
      <c r="V280" s="58"/>
      <c r="W280" s="58"/>
      <c r="X280" s="63"/>
      <c r="Y280" s="63"/>
      <c r="Z280" s="63"/>
      <c r="AA280" s="63"/>
      <c r="AB280" s="63"/>
      <c r="AC280" s="64"/>
      <c r="AD280" s="64"/>
      <c r="AE280" s="64"/>
      <c r="AF280" s="64"/>
      <c r="AG280" s="59">
        <v>2</v>
      </c>
      <c r="AH280" s="65"/>
      <c r="AI280" s="65"/>
      <c r="AJ280" s="65"/>
      <c r="AK280" s="65"/>
      <c r="AL280" s="65"/>
      <c r="AM280" s="65"/>
      <c r="AN280" s="66"/>
      <c r="AO280" s="66"/>
      <c r="AP280" s="59">
        <v>0</v>
      </c>
      <c r="AQ280" s="59">
        <v>3</v>
      </c>
      <c r="AR280" s="58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</row>
    <row r="281" spans="1:58" ht="15.75" customHeight="1">
      <c r="A281" s="54">
        <v>90</v>
      </c>
      <c r="B281" s="16" t="s">
        <v>1046</v>
      </c>
      <c r="C281" s="16" t="s">
        <v>720</v>
      </c>
      <c r="D281" s="16" t="s">
        <v>1046</v>
      </c>
      <c r="E281" s="55" t="s">
        <v>1047</v>
      </c>
      <c r="F281" s="56">
        <v>2845</v>
      </c>
      <c r="G281" s="56">
        <v>278</v>
      </c>
      <c r="H281" s="56">
        <v>14</v>
      </c>
      <c r="I281" s="56">
        <v>70</v>
      </c>
      <c r="J281" s="56">
        <v>55</v>
      </c>
      <c r="K281" s="57">
        <v>2.5000000000000001E-3</v>
      </c>
      <c r="L281" s="62" t="s">
        <v>138</v>
      </c>
      <c r="M281" s="57">
        <v>5.9999999999999995E-4</v>
      </c>
      <c r="N281" s="55" t="s">
        <v>1048</v>
      </c>
      <c r="O281" s="56">
        <v>361</v>
      </c>
      <c r="P281" s="56">
        <v>249</v>
      </c>
      <c r="Q281" s="56">
        <v>13</v>
      </c>
      <c r="R281" s="56">
        <v>31</v>
      </c>
      <c r="S281" s="57">
        <v>1.89E-2</v>
      </c>
      <c r="T281" s="57">
        <v>2.7000000000000001E-3</v>
      </c>
      <c r="U281" s="62" t="s">
        <v>138</v>
      </c>
      <c r="V281" s="58"/>
      <c r="W281" s="58"/>
      <c r="X281" s="55" t="s">
        <v>1048</v>
      </c>
      <c r="Y281" s="56">
        <v>655</v>
      </c>
      <c r="Z281" s="56">
        <v>0</v>
      </c>
      <c r="AA281" s="56">
        <v>0</v>
      </c>
      <c r="AB281" s="56">
        <v>0</v>
      </c>
      <c r="AC281" s="57">
        <v>0</v>
      </c>
      <c r="AD281" s="57">
        <v>0</v>
      </c>
      <c r="AE281" s="62" t="s">
        <v>138</v>
      </c>
      <c r="AF281" s="57">
        <v>0</v>
      </c>
      <c r="AG281" s="59">
        <v>13</v>
      </c>
      <c r="AH281" s="60" t="s">
        <v>1049</v>
      </c>
      <c r="AI281" s="56">
        <v>609</v>
      </c>
      <c r="AJ281" s="56">
        <v>0</v>
      </c>
      <c r="AK281" s="56">
        <v>0</v>
      </c>
      <c r="AL281" s="56">
        <v>0</v>
      </c>
      <c r="AM281" s="56">
        <v>0</v>
      </c>
      <c r="AN281" s="57">
        <v>0</v>
      </c>
      <c r="AO281" s="61">
        <f t="shared" ref="AO281:AO287" si="40">SUM(AJ281+AK281+AL281)/AI281</f>
        <v>0</v>
      </c>
      <c r="AP281" s="59">
        <v>13</v>
      </c>
      <c r="AQ281" s="59">
        <v>1</v>
      </c>
      <c r="AR281" s="58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</row>
    <row r="282" spans="1:58" ht="15.75" customHeight="1">
      <c r="A282" s="54">
        <v>91</v>
      </c>
      <c r="B282" s="16" t="s">
        <v>1050</v>
      </c>
      <c r="C282" s="16" t="s">
        <v>720</v>
      </c>
      <c r="D282" s="16" t="s">
        <v>1050</v>
      </c>
      <c r="E282" s="55" t="s">
        <v>1051</v>
      </c>
      <c r="F282" s="56">
        <v>122698</v>
      </c>
      <c r="G282" s="56">
        <v>50</v>
      </c>
      <c r="H282" s="56">
        <v>9</v>
      </c>
      <c r="I282" s="56">
        <v>0</v>
      </c>
      <c r="J282" s="56">
        <v>6</v>
      </c>
      <c r="K282" s="57">
        <v>1E-4</v>
      </c>
      <c r="L282" s="57">
        <v>0.01</v>
      </c>
      <c r="M282" s="57">
        <v>0</v>
      </c>
      <c r="N282" s="63"/>
      <c r="O282" s="63"/>
      <c r="P282" s="63"/>
      <c r="Q282" s="63"/>
      <c r="R282" s="63"/>
      <c r="S282" s="64"/>
      <c r="T282" s="64"/>
      <c r="U282" s="64"/>
      <c r="V282" s="58"/>
      <c r="W282" s="58"/>
      <c r="X282" s="55" t="s">
        <v>1051</v>
      </c>
      <c r="Y282" s="56">
        <v>4686</v>
      </c>
      <c r="Z282" s="56">
        <v>18</v>
      </c>
      <c r="AA282" s="56">
        <v>1</v>
      </c>
      <c r="AB282" s="56">
        <v>0</v>
      </c>
      <c r="AC282" s="57">
        <v>1.18607E-5</v>
      </c>
      <c r="AD282" s="57">
        <v>0.70588235300000002</v>
      </c>
      <c r="AE282" s="57">
        <v>0.01</v>
      </c>
      <c r="AF282" s="57">
        <v>2.3205699999999999E-6</v>
      </c>
      <c r="AG282" s="59">
        <v>85</v>
      </c>
      <c r="AH282" s="60" t="s">
        <v>1051</v>
      </c>
      <c r="AI282" s="56">
        <v>871</v>
      </c>
      <c r="AJ282" s="56">
        <v>0</v>
      </c>
      <c r="AK282" s="56">
        <v>0</v>
      </c>
      <c r="AL282" s="56">
        <v>0</v>
      </c>
      <c r="AM282" s="56">
        <v>0</v>
      </c>
      <c r="AN282" s="57">
        <v>0</v>
      </c>
      <c r="AO282" s="61">
        <f t="shared" si="40"/>
        <v>0</v>
      </c>
      <c r="AP282" s="59">
        <v>88</v>
      </c>
      <c r="AQ282" s="59">
        <v>16</v>
      </c>
      <c r="AR282" s="58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</row>
    <row r="283" spans="1:58" ht="15.75" customHeight="1">
      <c r="A283" s="54">
        <v>92</v>
      </c>
      <c r="B283" s="16" t="s">
        <v>1052</v>
      </c>
      <c r="C283" s="16" t="s">
        <v>720</v>
      </c>
      <c r="D283" s="16" t="s">
        <v>1052</v>
      </c>
      <c r="E283" s="63"/>
      <c r="F283" s="63"/>
      <c r="G283" s="63"/>
      <c r="H283" s="63"/>
      <c r="I283" s="63"/>
      <c r="J283" s="63"/>
      <c r="K283" s="64"/>
      <c r="L283" s="64"/>
      <c r="M283" s="64"/>
      <c r="N283" s="63"/>
      <c r="O283" s="63"/>
      <c r="P283" s="63"/>
      <c r="Q283" s="63"/>
      <c r="R283" s="63"/>
      <c r="S283" s="64"/>
      <c r="T283" s="64"/>
      <c r="U283" s="64"/>
      <c r="V283" s="58"/>
      <c r="W283" s="58"/>
      <c r="X283" s="63"/>
      <c r="Y283" s="63"/>
      <c r="Z283" s="63"/>
      <c r="AA283" s="63"/>
      <c r="AB283" s="63"/>
      <c r="AC283" s="64"/>
      <c r="AD283" s="64"/>
      <c r="AE283" s="64"/>
      <c r="AF283" s="64"/>
      <c r="AG283" s="59"/>
      <c r="AH283" s="60" t="s">
        <v>1053</v>
      </c>
      <c r="AI283" s="56">
        <v>90</v>
      </c>
      <c r="AJ283" s="56">
        <v>1</v>
      </c>
      <c r="AK283" s="56">
        <v>0</v>
      </c>
      <c r="AL283" s="56">
        <v>0</v>
      </c>
      <c r="AM283" s="56">
        <v>1</v>
      </c>
      <c r="AN283" s="57">
        <v>1.1627907E-2</v>
      </c>
      <c r="AO283" s="61">
        <f t="shared" si="40"/>
        <v>1.1111111111111112E-2</v>
      </c>
      <c r="AP283" s="59"/>
      <c r="AQ283" s="59"/>
      <c r="AR283" s="58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</row>
    <row r="284" spans="1:58" ht="15.75" customHeight="1">
      <c r="A284" s="54">
        <v>93</v>
      </c>
      <c r="B284" s="16" t="s">
        <v>1054</v>
      </c>
      <c r="C284" s="16" t="s">
        <v>720</v>
      </c>
      <c r="D284" s="16" t="s">
        <v>1054</v>
      </c>
      <c r="E284" s="55" t="s">
        <v>1055</v>
      </c>
      <c r="F284" s="56">
        <v>1228</v>
      </c>
      <c r="G284" s="56">
        <v>1494</v>
      </c>
      <c r="H284" s="56">
        <v>54</v>
      </c>
      <c r="I284" s="56">
        <v>147</v>
      </c>
      <c r="J284" s="56">
        <v>63</v>
      </c>
      <c r="K284" s="57">
        <v>2.3900000000000001E-2</v>
      </c>
      <c r="L284" s="57">
        <v>0.28000000000000003</v>
      </c>
      <c r="M284" s="57">
        <v>1.6400000000000001E-2</v>
      </c>
      <c r="N284" s="63"/>
      <c r="O284" s="63"/>
      <c r="P284" s="63"/>
      <c r="Q284" s="63"/>
      <c r="R284" s="63"/>
      <c r="S284" s="64"/>
      <c r="T284" s="64"/>
      <c r="U284" s="64"/>
      <c r="V284" s="58"/>
      <c r="W284" s="58"/>
      <c r="X284" s="63"/>
      <c r="Y284" s="63"/>
      <c r="Z284" s="63"/>
      <c r="AA284" s="63"/>
      <c r="AB284" s="63"/>
      <c r="AC284" s="64"/>
      <c r="AD284" s="64"/>
      <c r="AE284" s="64"/>
      <c r="AF284" s="64"/>
      <c r="AG284" s="59"/>
      <c r="AH284" s="60" t="s">
        <v>1056</v>
      </c>
      <c r="AI284" s="56">
        <v>129</v>
      </c>
      <c r="AJ284" s="56">
        <v>2</v>
      </c>
      <c r="AK284" s="56">
        <v>0</v>
      </c>
      <c r="AL284" s="56">
        <v>0</v>
      </c>
      <c r="AM284" s="56">
        <v>1</v>
      </c>
      <c r="AN284" s="57">
        <v>0</v>
      </c>
      <c r="AO284" s="61">
        <f t="shared" si="40"/>
        <v>1.5503875968992248E-2</v>
      </c>
      <c r="AP284" s="59"/>
      <c r="AQ284" s="59"/>
      <c r="AR284" s="58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</row>
    <row r="285" spans="1:58" ht="15.75" customHeight="1">
      <c r="A285" s="54">
        <v>94</v>
      </c>
      <c r="B285" s="16" t="s">
        <v>1057</v>
      </c>
      <c r="C285" s="16" t="s">
        <v>720</v>
      </c>
      <c r="D285" s="16" t="s">
        <v>1057</v>
      </c>
      <c r="E285" s="55" t="s">
        <v>1058</v>
      </c>
      <c r="F285" s="56">
        <v>23600</v>
      </c>
      <c r="G285" s="56">
        <v>629</v>
      </c>
      <c r="H285" s="56">
        <v>36</v>
      </c>
      <c r="I285" s="56">
        <v>82</v>
      </c>
      <c r="J285" s="56">
        <v>61</v>
      </c>
      <c r="K285" s="57">
        <v>5.9999999999999995E-4</v>
      </c>
      <c r="L285" s="62" t="s">
        <v>138</v>
      </c>
      <c r="M285" s="57">
        <v>4.0000000000000002E-4</v>
      </c>
      <c r="N285" s="55" t="s">
        <v>1059</v>
      </c>
      <c r="O285" s="56">
        <v>1505</v>
      </c>
      <c r="P285" s="56">
        <v>669</v>
      </c>
      <c r="Q285" s="56">
        <v>13</v>
      </c>
      <c r="R285" s="56">
        <v>41</v>
      </c>
      <c r="S285" s="57">
        <v>7.0000000000000001E-3</v>
      </c>
      <c r="T285" s="57">
        <v>8.9999999999999998E-4</v>
      </c>
      <c r="U285" s="62" t="s">
        <v>138</v>
      </c>
      <c r="V285" s="58"/>
      <c r="W285" s="58"/>
      <c r="X285" s="55" t="s">
        <v>1060</v>
      </c>
      <c r="Y285" s="56">
        <v>1204</v>
      </c>
      <c r="Z285" s="56">
        <v>45</v>
      </c>
      <c r="AA285" s="56">
        <v>44</v>
      </c>
      <c r="AB285" s="56">
        <v>13</v>
      </c>
      <c r="AC285" s="57">
        <v>7.8942699999999999E-4</v>
      </c>
      <c r="AD285" s="57">
        <v>0.57894736800000002</v>
      </c>
      <c r="AE285" s="62" t="s">
        <v>138</v>
      </c>
      <c r="AF285" s="57">
        <v>1.3729200000000001E-4</v>
      </c>
      <c r="AG285" s="59">
        <v>291</v>
      </c>
      <c r="AH285" s="60" t="s">
        <v>1061</v>
      </c>
      <c r="AI285" s="56">
        <v>109</v>
      </c>
      <c r="AJ285" s="56">
        <v>0</v>
      </c>
      <c r="AK285" s="56">
        <v>0</v>
      </c>
      <c r="AL285" s="56">
        <v>0</v>
      </c>
      <c r="AM285" s="56">
        <v>0</v>
      </c>
      <c r="AN285" s="57">
        <v>0</v>
      </c>
      <c r="AO285" s="61">
        <f t="shared" si="40"/>
        <v>0</v>
      </c>
      <c r="AP285" s="59">
        <v>133</v>
      </c>
      <c r="AQ285" s="59">
        <v>19</v>
      </c>
      <c r="AR285" s="58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</row>
    <row r="286" spans="1:58" ht="15.75" customHeight="1">
      <c r="A286" s="54">
        <v>95</v>
      </c>
      <c r="B286" s="16" t="s">
        <v>1062</v>
      </c>
      <c r="C286" s="16" t="s">
        <v>720</v>
      </c>
      <c r="D286" s="16" t="s">
        <v>1062</v>
      </c>
      <c r="E286" s="55" t="s">
        <v>1063</v>
      </c>
      <c r="F286" s="56">
        <v>5232</v>
      </c>
      <c r="G286" s="56">
        <v>728</v>
      </c>
      <c r="H286" s="56">
        <v>49</v>
      </c>
      <c r="I286" s="56">
        <v>414</v>
      </c>
      <c r="J286" s="56">
        <v>71</v>
      </c>
      <c r="K286" s="57">
        <v>3.3E-3</v>
      </c>
      <c r="L286" s="57">
        <v>0.04</v>
      </c>
      <c r="M286" s="57">
        <v>2.5999999999999999E-3</v>
      </c>
      <c r="N286" s="55" t="s">
        <v>1064</v>
      </c>
      <c r="O286" s="56">
        <v>2979</v>
      </c>
      <c r="P286" s="56">
        <v>2978</v>
      </c>
      <c r="Q286" s="56">
        <v>37</v>
      </c>
      <c r="R286" s="56">
        <v>91</v>
      </c>
      <c r="S286" s="57">
        <v>1.0800000000000001E-2</v>
      </c>
      <c r="T286" s="57">
        <v>4.7000000000000002E-3</v>
      </c>
      <c r="U286" s="62" t="s">
        <v>138</v>
      </c>
      <c r="V286" s="58"/>
      <c r="W286" s="58"/>
      <c r="X286" s="55" t="s">
        <v>1065</v>
      </c>
      <c r="Y286" s="56">
        <v>129</v>
      </c>
      <c r="Z286" s="56">
        <v>17</v>
      </c>
      <c r="AA286" s="56">
        <v>26</v>
      </c>
      <c r="AB286" s="56">
        <v>14</v>
      </c>
      <c r="AC286" s="57">
        <v>0</v>
      </c>
      <c r="AD286" s="57">
        <v>0</v>
      </c>
      <c r="AE286" s="62" t="s">
        <v>138</v>
      </c>
      <c r="AF286" s="57">
        <v>0</v>
      </c>
      <c r="AG286" s="59"/>
      <c r="AH286" s="60" t="s">
        <v>1066</v>
      </c>
      <c r="AI286" s="56">
        <v>5240</v>
      </c>
      <c r="AJ286" s="56">
        <v>146</v>
      </c>
      <c r="AK286" s="56">
        <v>0</v>
      </c>
      <c r="AL286" s="56">
        <v>0</v>
      </c>
      <c r="AM286" s="56">
        <v>68</v>
      </c>
      <c r="AN286" s="57">
        <v>3.5545100000000001E-4</v>
      </c>
      <c r="AO286" s="61">
        <f t="shared" si="40"/>
        <v>2.7862595419847327E-2</v>
      </c>
      <c r="AP286" s="59"/>
      <c r="AQ286" s="59"/>
      <c r="AR286" s="58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</row>
    <row r="287" spans="1:58" ht="15.75" customHeight="1">
      <c r="A287" s="54">
        <v>96</v>
      </c>
      <c r="B287" s="16" t="s">
        <v>1067</v>
      </c>
      <c r="C287" s="16" t="s">
        <v>720</v>
      </c>
      <c r="D287" s="16" t="s">
        <v>1067</v>
      </c>
      <c r="E287" s="55" t="s">
        <v>1068</v>
      </c>
      <c r="F287" s="56">
        <v>1845</v>
      </c>
      <c r="G287" s="56">
        <v>119</v>
      </c>
      <c r="H287" s="56">
        <v>4</v>
      </c>
      <c r="I287" s="56">
        <v>44</v>
      </c>
      <c r="J287" s="56">
        <v>64</v>
      </c>
      <c r="K287" s="57">
        <v>1.2999999999999999E-3</v>
      </c>
      <c r="L287" s="62" t="s">
        <v>138</v>
      </c>
      <c r="M287" s="57">
        <v>2.9999999999999997E-4</v>
      </c>
      <c r="N287" s="63"/>
      <c r="O287" s="63"/>
      <c r="P287" s="63"/>
      <c r="Q287" s="63"/>
      <c r="R287" s="63"/>
      <c r="S287" s="64"/>
      <c r="T287" s="64"/>
      <c r="U287" s="64"/>
      <c r="V287" s="58"/>
      <c r="W287" s="58"/>
      <c r="X287" s="55" t="s">
        <v>1069</v>
      </c>
      <c r="Y287" s="56">
        <v>1186</v>
      </c>
      <c r="Z287" s="56">
        <v>73</v>
      </c>
      <c r="AA287" s="56">
        <v>191</v>
      </c>
      <c r="AB287" s="56">
        <v>70</v>
      </c>
      <c r="AC287" s="57">
        <v>2.8028150000000002E-3</v>
      </c>
      <c r="AD287" s="57">
        <v>0.5</v>
      </c>
      <c r="AE287" s="62" t="s">
        <v>138</v>
      </c>
      <c r="AF287" s="57">
        <v>7.3116900000000005E-4</v>
      </c>
      <c r="AG287" s="59">
        <v>356</v>
      </c>
      <c r="AH287" s="60" t="s">
        <v>1070</v>
      </c>
      <c r="AI287" s="56">
        <v>75</v>
      </c>
      <c r="AJ287" s="56">
        <v>0</v>
      </c>
      <c r="AK287" s="56">
        <v>0</v>
      </c>
      <c r="AL287" s="56">
        <v>0</v>
      </c>
      <c r="AM287" s="56">
        <v>0</v>
      </c>
      <c r="AN287" s="57">
        <v>0</v>
      </c>
      <c r="AO287" s="61">
        <f t="shared" si="40"/>
        <v>0</v>
      </c>
      <c r="AP287" s="59">
        <v>333</v>
      </c>
      <c r="AQ287" s="59">
        <v>154</v>
      </c>
      <c r="AR287" s="58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</row>
    <row r="288" spans="1:58" ht="15.75" customHeight="1">
      <c r="A288" s="54">
        <v>97</v>
      </c>
      <c r="B288" s="16" t="s">
        <v>1071</v>
      </c>
      <c r="C288" s="16" t="s">
        <v>720</v>
      </c>
      <c r="D288" s="16" t="s">
        <v>1071</v>
      </c>
      <c r="E288" s="63"/>
      <c r="F288" s="63"/>
      <c r="G288" s="63"/>
      <c r="H288" s="63"/>
      <c r="I288" s="63"/>
      <c r="J288" s="63"/>
      <c r="K288" s="64"/>
      <c r="L288" s="64"/>
      <c r="M288" s="64"/>
      <c r="N288" s="63"/>
      <c r="O288" s="63"/>
      <c r="P288" s="63"/>
      <c r="Q288" s="63"/>
      <c r="R288" s="63"/>
      <c r="S288" s="64"/>
      <c r="T288" s="64"/>
      <c r="U288" s="64"/>
      <c r="V288" s="58"/>
      <c r="W288" s="58"/>
      <c r="X288" s="63"/>
      <c r="Y288" s="63"/>
      <c r="Z288" s="63"/>
      <c r="AA288" s="63"/>
      <c r="AB288" s="63"/>
      <c r="AC288" s="64"/>
      <c r="AD288" s="64"/>
      <c r="AE288" s="64"/>
      <c r="AF288" s="64"/>
      <c r="AG288" s="59"/>
      <c r="AH288" s="65"/>
      <c r="AI288" s="65"/>
      <c r="AJ288" s="65"/>
      <c r="AK288" s="65"/>
      <c r="AL288" s="65"/>
      <c r="AM288" s="65"/>
      <c r="AN288" s="66"/>
      <c r="AO288" s="66"/>
      <c r="AP288" s="59"/>
      <c r="AQ288" s="59"/>
      <c r="AR288" s="58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</row>
    <row r="289" spans="1:58" ht="15.75" customHeight="1">
      <c r="A289" s="54">
        <v>98</v>
      </c>
      <c r="B289" s="16" t="s">
        <v>1072</v>
      </c>
      <c r="C289" s="16" t="s">
        <v>720</v>
      </c>
      <c r="D289" s="16" t="s">
        <v>1072</v>
      </c>
      <c r="E289" s="55" t="s">
        <v>1073</v>
      </c>
      <c r="F289" s="56">
        <v>970</v>
      </c>
      <c r="G289" s="56">
        <v>48</v>
      </c>
      <c r="H289" s="56">
        <v>2</v>
      </c>
      <c r="I289" s="56">
        <v>19</v>
      </c>
      <c r="J289" s="56">
        <v>15</v>
      </c>
      <c r="K289" s="57">
        <v>4.0575730000000001E-3</v>
      </c>
      <c r="L289" s="62" t="s">
        <v>138</v>
      </c>
      <c r="M289" s="57">
        <v>2.6462399999999998E-4</v>
      </c>
      <c r="N289" s="63"/>
      <c r="O289" s="63"/>
      <c r="P289" s="63"/>
      <c r="Q289" s="63"/>
      <c r="R289" s="63"/>
      <c r="S289" s="64"/>
      <c r="T289" s="64"/>
      <c r="U289" s="64"/>
      <c r="V289" s="58"/>
      <c r="W289" s="58"/>
      <c r="X289" s="55" t="s">
        <v>1074</v>
      </c>
      <c r="Y289" s="56">
        <v>225</v>
      </c>
      <c r="Z289" s="56">
        <v>14</v>
      </c>
      <c r="AA289" s="56">
        <v>8</v>
      </c>
      <c r="AB289" s="56">
        <v>7</v>
      </c>
      <c r="AC289" s="57">
        <v>1.5360980000000001E-3</v>
      </c>
      <c r="AD289" s="57">
        <v>0</v>
      </c>
      <c r="AE289" s="62" t="s">
        <v>138</v>
      </c>
      <c r="AF289" s="57">
        <v>1.0018000000000001E-4</v>
      </c>
      <c r="AG289" s="59">
        <v>8</v>
      </c>
      <c r="AH289" s="60" t="s">
        <v>1075</v>
      </c>
      <c r="AI289" s="56">
        <v>36</v>
      </c>
      <c r="AJ289" s="56">
        <v>0</v>
      </c>
      <c r="AK289" s="56">
        <v>0</v>
      </c>
      <c r="AL289" s="56">
        <v>0</v>
      </c>
      <c r="AM289" s="56">
        <v>0</v>
      </c>
      <c r="AN289" s="57">
        <v>0</v>
      </c>
      <c r="AO289" s="61">
        <f t="shared" ref="AO289:AO290" si="41">SUM(AJ289+AK289+AL289)/AI289</f>
        <v>0</v>
      </c>
      <c r="AP289" s="59">
        <v>5</v>
      </c>
      <c r="AQ289" s="59">
        <v>1</v>
      </c>
      <c r="AR289" s="58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</row>
    <row r="290" spans="1:58" ht="15.75" customHeight="1">
      <c r="A290" s="54">
        <v>99</v>
      </c>
      <c r="B290" s="16" t="s">
        <v>1076</v>
      </c>
      <c r="C290" s="16" t="s">
        <v>720</v>
      </c>
      <c r="D290" s="16" t="s">
        <v>1076</v>
      </c>
      <c r="E290" s="55" t="s">
        <v>1077</v>
      </c>
      <c r="F290" s="56">
        <v>942</v>
      </c>
      <c r="G290" s="56">
        <v>453</v>
      </c>
      <c r="H290" s="56">
        <v>6</v>
      </c>
      <c r="I290" s="56">
        <v>37</v>
      </c>
      <c r="J290" s="56">
        <v>32</v>
      </c>
      <c r="K290" s="57">
        <v>1.55E-2</v>
      </c>
      <c r="L290" s="62" t="s">
        <v>138</v>
      </c>
      <c r="M290" s="57">
        <v>1.6999999999999999E-3</v>
      </c>
      <c r="N290" s="63"/>
      <c r="O290" s="63"/>
      <c r="P290" s="63"/>
      <c r="Q290" s="63"/>
      <c r="R290" s="63"/>
      <c r="S290" s="64"/>
      <c r="T290" s="64"/>
      <c r="U290" s="64"/>
      <c r="V290" s="58"/>
      <c r="W290" s="58"/>
      <c r="X290" s="55" t="s">
        <v>1077</v>
      </c>
      <c r="Y290" s="56">
        <v>779</v>
      </c>
      <c r="Z290" s="56">
        <v>14</v>
      </c>
      <c r="AA290" s="56">
        <v>18</v>
      </c>
      <c r="AB290" s="56">
        <v>11</v>
      </c>
      <c r="AC290" s="57">
        <v>2.127716E-3</v>
      </c>
      <c r="AD290" s="57">
        <v>0</v>
      </c>
      <c r="AE290" s="62" t="s">
        <v>138</v>
      </c>
      <c r="AF290" s="57">
        <v>1.15637E-4</v>
      </c>
      <c r="AG290" s="59">
        <v>4</v>
      </c>
      <c r="AH290" s="60" t="s">
        <v>1078</v>
      </c>
      <c r="AI290" s="56">
        <v>22</v>
      </c>
      <c r="AJ290" s="56">
        <v>0</v>
      </c>
      <c r="AK290" s="56">
        <v>0</v>
      </c>
      <c r="AL290" s="56">
        <v>0</v>
      </c>
      <c r="AM290" s="56">
        <v>0</v>
      </c>
      <c r="AN290" s="57">
        <v>0</v>
      </c>
      <c r="AO290" s="61">
        <f t="shared" si="41"/>
        <v>0</v>
      </c>
      <c r="AP290" s="59">
        <v>3</v>
      </c>
      <c r="AQ290" s="59">
        <v>1</v>
      </c>
      <c r="AR290" s="58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</row>
    <row r="291" spans="1:58" ht="15.75" customHeight="1">
      <c r="A291" s="54">
        <v>100</v>
      </c>
      <c r="B291" s="16" t="s">
        <v>1079</v>
      </c>
      <c r="C291" s="16" t="s">
        <v>720</v>
      </c>
      <c r="D291" s="16" t="s">
        <v>1079</v>
      </c>
      <c r="E291" s="55" t="s">
        <v>1080</v>
      </c>
      <c r="F291" s="56">
        <v>270</v>
      </c>
      <c r="G291" s="56">
        <v>229</v>
      </c>
      <c r="H291" s="56">
        <v>1</v>
      </c>
      <c r="I291" s="56">
        <v>16</v>
      </c>
      <c r="J291" s="56">
        <v>31</v>
      </c>
      <c r="K291" s="57">
        <v>2.7300000000000001E-2</v>
      </c>
      <c r="L291" s="62" t="s">
        <v>138</v>
      </c>
      <c r="M291" s="57">
        <v>2.7000000000000001E-3</v>
      </c>
      <c r="N291" s="63"/>
      <c r="O291" s="63"/>
      <c r="P291" s="63"/>
      <c r="Q291" s="63"/>
      <c r="R291" s="63"/>
      <c r="S291" s="64"/>
      <c r="T291" s="64"/>
      <c r="U291" s="64"/>
      <c r="V291" s="58"/>
      <c r="W291" s="58"/>
      <c r="X291" s="55" t="s">
        <v>1081</v>
      </c>
      <c r="Y291" s="56">
        <v>236</v>
      </c>
      <c r="Z291" s="56">
        <v>38</v>
      </c>
      <c r="AA291" s="56">
        <v>59</v>
      </c>
      <c r="AB291" s="56">
        <v>25</v>
      </c>
      <c r="AC291" s="57">
        <v>7.6444210000000002E-3</v>
      </c>
      <c r="AD291" s="57">
        <v>0</v>
      </c>
      <c r="AE291" s="62" t="s">
        <v>138</v>
      </c>
      <c r="AF291" s="57">
        <v>1.08019E-3</v>
      </c>
      <c r="AG291" s="59">
        <v>11</v>
      </c>
      <c r="AH291" s="65"/>
      <c r="AI291" s="65"/>
      <c r="AJ291" s="65"/>
      <c r="AK291" s="65"/>
      <c r="AL291" s="65"/>
      <c r="AM291" s="65"/>
      <c r="AN291" s="66"/>
      <c r="AO291" s="66"/>
      <c r="AP291" s="59">
        <v>9</v>
      </c>
      <c r="AQ291" s="59">
        <v>2</v>
      </c>
      <c r="AR291" s="58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</row>
    <row r="292" spans="1:58" ht="15.75" customHeight="1">
      <c r="A292" s="69">
        <v>1</v>
      </c>
      <c r="B292" s="16" t="s">
        <v>1082</v>
      </c>
      <c r="C292" s="16" t="s">
        <v>1083</v>
      </c>
      <c r="D292" s="16" t="s">
        <v>1082</v>
      </c>
      <c r="E292" s="70" t="s">
        <v>1084</v>
      </c>
      <c r="F292" s="71">
        <v>613</v>
      </c>
      <c r="G292" s="71">
        <v>37</v>
      </c>
      <c r="H292" s="71">
        <v>7</v>
      </c>
      <c r="I292" s="71">
        <v>10</v>
      </c>
      <c r="J292" s="71">
        <v>23</v>
      </c>
      <c r="K292" s="72">
        <v>4.1000000000000003E-3</v>
      </c>
      <c r="L292" s="73" t="s">
        <v>138</v>
      </c>
      <c r="M292" s="72">
        <v>5.0000000000000001E-4</v>
      </c>
      <c r="N292" s="63"/>
      <c r="O292" s="63"/>
      <c r="P292" s="63"/>
      <c r="Q292" s="63"/>
      <c r="R292" s="63"/>
      <c r="S292" s="64"/>
      <c r="T292" s="64"/>
      <c r="U292" s="64"/>
      <c r="V292" s="74"/>
      <c r="W292" s="74"/>
      <c r="X292" s="70" t="s">
        <v>1085</v>
      </c>
      <c r="Y292" s="71">
        <v>467</v>
      </c>
      <c r="Z292" s="71">
        <v>24</v>
      </c>
      <c r="AA292" s="71">
        <v>8</v>
      </c>
      <c r="AB292" s="71">
        <v>2</v>
      </c>
      <c r="AC292" s="72">
        <v>7.4240799999999996E-4</v>
      </c>
      <c r="AD292" s="72">
        <v>0</v>
      </c>
      <c r="AE292" s="73" t="s">
        <v>138</v>
      </c>
      <c r="AF292" s="72">
        <v>7.2626799999999994E-5</v>
      </c>
      <c r="AG292" s="75">
        <v>22</v>
      </c>
      <c r="AH292" s="65"/>
      <c r="AI292" s="65"/>
      <c r="AJ292" s="65"/>
      <c r="AK292" s="65"/>
      <c r="AL292" s="65"/>
      <c r="AM292" s="65"/>
      <c r="AN292" s="66"/>
      <c r="AO292" s="66"/>
      <c r="AP292" s="75">
        <v>20</v>
      </c>
      <c r="AQ292" s="75">
        <v>7</v>
      </c>
      <c r="AR292" s="74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</row>
    <row r="293" spans="1:58" ht="15.75" customHeight="1">
      <c r="A293" s="69">
        <v>2</v>
      </c>
      <c r="B293" s="16" t="s">
        <v>1086</v>
      </c>
      <c r="C293" s="16" t="s">
        <v>1083</v>
      </c>
      <c r="D293" s="16" t="s">
        <v>1086</v>
      </c>
      <c r="E293" s="70" t="s">
        <v>1087</v>
      </c>
      <c r="F293" s="71">
        <v>3527</v>
      </c>
      <c r="G293" s="71">
        <v>275</v>
      </c>
      <c r="H293" s="71">
        <v>6</v>
      </c>
      <c r="I293" s="71">
        <v>7</v>
      </c>
      <c r="J293" s="71">
        <v>205</v>
      </c>
      <c r="K293" s="72">
        <v>4.0000000000000002E-4</v>
      </c>
      <c r="L293" s="72">
        <v>0.06</v>
      </c>
      <c r="M293" s="72">
        <v>1E-3</v>
      </c>
      <c r="N293" s="63"/>
      <c r="O293" s="63"/>
      <c r="P293" s="63"/>
      <c r="Q293" s="63"/>
      <c r="R293" s="63"/>
      <c r="S293" s="64"/>
      <c r="T293" s="64"/>
      <c r="U293" s="64"/>
      <c r="V293" s="74"/>
      <c r="W293" s="74"/>
      <c r="X293" s="70" t="s">
        <v>1088</v>
      </c>
      <c r="Y293" s="71">
        <v>5817</v>
      </c>
      <c r="Z293" s="71">
        <v>194</v>
      </c>
      <c r="AA293" s="71">
        <v>1310</v>
      </c>
      <c r="AB293" s="71">
        <v>264</v>
      </c>
      <c r="AC293" s="72">
        <v>1.4220840000000001E-3</v>
      </c>
      <c r="AD293" s="72">
        <v>0</v>
      </c>
      <c r="AE293" s="72">
        <v>0.32</v>
      </c>
      <c r="AF293" s="72">
        <v>2.9987429999999999E-3</v>
      </c>
      <c r="AG293" s="75">
        <v>143</v>
      </c>
      <c r="AH293" s="76" t="s">
        <v>1089</v>
      </c>
      <c r="AI293" s="71">
        <v>963</v>
      </c>
      <c r="AJ293" s="71">
        <v>8</v>
      </c>
      <c r="AK293" s="71">
        <v>1</v>
      </c>
      <c r="AL293" s="71">
        <v>0</v>
      </c>
      <c r="AM293" s="71">
        <v>12</v>
      </c>
      <c r="AN293" s="72">
        <v>7.9790899999999997E-4</v>
      </c>
      <c r="AO293" s="77">
        <f t="shared" ref="AO293:AO298" si="42">SUM(AJ293+AK293+AL293)/AI293</f>
        <v>9.3457943925233638E-3</v>
      </c>
      <c r="AP293" s="75">
        <v>106</v>
      </c>
      <c r="AQ293" s="75">
        <v>23</v>
      </c>
      <c r="AR293" s="74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</row>
    <row r="294" spans="1:58" ht="15.75" customHeight="1">
      <c r="A294" s="69">
        <v>3</v>
      </c>
      <c r="B294" s="16" t="s">
        <v>1090</v>
      </c>
      <c r="C294" s="16" t="s">
        <v>1083</v>
      </c>
      <c r="D294" s="16" t="s">
        <v>1090</v>
      </c>
      <c r="E294" s="70" t="s">
        <v>51</v>
      </c>
      <c r="F294" s="71">
        <v>2840466</v>
      </c>
      <c r="G294" s="71">
        <v>24930</v>
      </c>
      <c r="H294" s="71">
        <v>14817</v>
      </c>
      <c r="I294" s="71">
        <v>3157</v>
      </c>
      <c r="J294" s="71">
        <v>100</v>
      </c>
      <c r="K294" s="72">
        <v>2.0000000000000001E-4</v>
      </c>
      <c r="L294" s="72">
        <v>0.01</v>
      </c>
      <c r="M294" s="72">
        <v>2.0000000000000001E-4</v>
      </c>
      <c r="N294" s="63"/>
      <c r="O294" s="63"/>
      <c r="P294" s="63"/>
      <c r="Q294" s="63"/>
      <c r="R294" s="63"/>
      <c r="S294" s="64"/>
      <c r="T294" s="64"/>
      <c r="U294" s="64"/>
      <c r="V294" s="74"/>
      <c r="W294" s="74"/>
      <c r="X294" s="70" t="s">
        <v>1091</v>
      </c>
      <c r="Y294" s="71">
        <v>134516</v>
      </c>
      <c r="Z294" s="71">
        <v>147</v>
      </c>
      <c r="AA294" s="71">
        <v>479</v>
      </c>
      <c r="AB294" s="71">
        <v>163</v>
      </c>
      <c r="AC294" s="72">
        <v>3.31009E-5</v>
      </c>
      <c r="AD294" s="72">
        <v>0.5</v>
      </c>
      <c r="AE294" s="72">
        <v>0.01</v>
      </c>
      <c r="AF294" s="72">
        <v>5.1810100000000001E-5</v>
      </c>
      <c r="AG294" s="75">
        <v>83</v>
      </c>
      <c r="AH294" s="76" t="s">
        <v>49</v>
      </c>
      <c r="AI294" s="71">
        <v>106000</v>
      </c>
      <c r="AJ294" s="71">
        <v>281</v>
      </c>
      <c r="AK294" s="71">
        <v>73</v>
      </c>
      <c r="AL294" s="71">
        <v>0</v>
      </c>
      <c r="AM294" s="71">
        <v>10</v>
      </c>
      <c r="AN294" s="72">
        <v>3.36146E-4</v>
      </c>
      <c r="AO294" s="77">
        <f t="shared" si="42"/>
        <v>3.3396226415094341E-3</v>
      </c>
      <c r="AP294" s="75">
        <v>25</v>
      </c>
      <c r="AQ294" s="75">
        <v>24</v>
      </c>
      <c r="AR294" s="74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</row>
    <row r="295" spans="1:58" ht="15.75" customHeight="1">
      <c r="A295" s="69">
        <v>4</v>
      </c>
      <c r="B295" s="16" t="s">
        <v>1092</v>
      </c>
      <c r="C295" s="16" t="s">
        <v>1083</v>
      </c>
      <c r="D295" s="16" t="s">
        <v>1092</v>
      </c>
      <c r="E295" s="70" t="s">
        <v>1093</v>
      </c>
      <c r="F295" s="71">
        <v>234011</v>
      </c>
      <c r="G295" s="71">
        <v>144</v>
      </c>
      <c r="H295" s="71">
        <v>321</v>
      </c>
      <c r="I295" s="71">
        <v>66</v>
      </c>
      <c r="J295" s="71">
        <v>11</v>
      </c>
      <c r="K295" s="72">
        <v>2.0000000000000001E-4</v>
      </c>
      <c r="L295" s="72">
        <v>0.01</v>
      </c>
      <c r="M295" s="72">
        <v>0</v>
      </c>
      <c r="N295" s="70" t="s">
        <v>1094</v>
      </c>
      <c r="O295" s="71">
        <v>5821</v>
      </c>
      <c r="P295" s="71">
        <v>411</v>
      </c>
      <c r="Q295" s="71">
        <v>49</v>
      </c>
      <c r="R295" s="71">
        <v>11</v>
      </c>
      <c r="S295" s="72">
        <v>7.8503930000000006E-3</v>
      </c>
      <c r="T295" s="72">
        <v>9.3863400000000004E-4</v>
      </c>
      <c r="U295" s="72">
        <v>0.05</v>
      </c>
      <c r="V295" s="74"/>
      <c r="W295" s="74"/>
      <c r="X295" s="70" t="s">
        <v>1095</v>
      </c>
      <c r="Y295" s="71">
        <v>50613</v>
      </c>
      <c r="Z295" s="71">
        <v>145</v>
      </c>
      <c r="AA295" s="71">
        <v>750</v>
      </c>
      <c r="AB295" s="71">
        <v>90</v>
      </c>
      <c r="AC295" s="72">
        <v>1.1607000000000001E-4</v>
      </c>
      <c r="AD295" s="72">
        <v>0</v>
      </c>
      <c r="AE295" s="72">
        <v>0.02</v>
      </c>
      <c r="AF295" s="72">
        <v>1.8041300000000001E-4</v>
      </c>
      <c r="AG295" s="75">
        <v>149</v>
      </c>
      <c r="AH295" s="76" t="s">
        <v>1096</v>
      </c>
      <c r="AI295" s="71">
        <v>5110</v>
      </c>
      <c r="AJ295" s="71">
        <v>4</v>
      </c>
      <c r="AK295" s="71">
        <v>0</v>
      </c>
      <c r="AL295" s="71">
        <v>0</v>
      </c>
      <c r="AM295" s="71">
        <v>1</v>
      </c>
      <c r="AN295" s="72">
        <v>8.1466399999999999E-4</v>
      </c>
      <c r="AO295" s="77">
        <f t="shared" si="42"/>
        <v>7.8277886497064581E-4</v>
      </c>
      <c r="AP295" s="75">
        <v>458</v>
      </c>
      <c r="AQ295" s="75">
        <v>37</v>
      </c>
      <c r="AR295" s="74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</row>
    <row r="296" spans="1:58" ht="15.75" customHeight="1">
      <c r="A296" s="69">
        <v>5</v>
      </c>
      <c r="B296" s="16" t="s">
        <v>1097</v>
      </c>
      <c r="C296" s="16" t="s">
        <v>1083</v>
      </c>
      <c r="D296" s="16" t="s">
        <v>1097</v>
      </c>
      <c r="E296" s="70" t="s">
        <v>58</v>
      </c>
      <c r="F296" s="71">
        <v>232679</v>
      </c>
      <c r="G296" s="71">
        <v>0</v>
      </c>
      <c r="H296" s="71">
        <v>0</v>
      </c>
      <c r="I296" s="71">
        <v>0</v>
      </c>
      <c r="J296" s="71">
        <v>0</v>
      </c>
      <c r="K296" s="72">
        <v>0</v>
      </c>
      <c r="L296" s="72">
        <v>0.01</v>
      </c>
      <c r="M296" s="72">
        <v>0</v>
      </c>
      <c r="N296" s="70" t="s">
        <v>59</v>
      </c>
      <c r="O296" s="71">
        <v>12540</v>
      </c>
      <c r="P296" s="71">
        <v>0</v>
      </c>
      <c r="Q296" s="71">
        <v>0</v>
      </c>
      <c r="R296" s="71">
        <v>0</v>
      </c>
      <c r="S296" s="72">
        <v>0</v>
      </c>
      <c r="T296" s="72">
        <v>0</v>
      </c>
      <c r="U296" s="72">
        <v>0.02</v>
      </c>
      <c r="V296" s="74"/>
      <c r="W296" s="74"/>
      <c r="X296" s="70" t="s">
        <v>60</v>
      </c>
      <c r="Y296" s="71">
        <v>12012</v>
      </c>
      <c r="Z296" s="71">
        <v>826</v>
      </c>
      <c r="AA296" s="71">
        <v>94</v>
      </c>
      <c r="AB296" s="71">
        <v>4</v>
      </c>
      <c r="AC296" s="72">
        <v>1.00236E-5</v>
      </c>
      <c r="AD296" s="72">
        <v>1</v>
      </c>
      <c r="AE296" s="72">
        <v>0.05</v>
      </c>
      <c r="AF296" s="72">
        <v>8.99943E-5</v>
      </c>
      <c r="AG296" s="75">
        <v>861</v>
      </c>
      <c r="AH296" s="76" t="s">
        <v>57</v>
      </c>
      <c r="AI296" s="71">
        <v>2880</v>
      </c>
      <c r="AJ296" s="71">
        <v>0</v>
      </c>
      <c r="AK296" s="71">
        <v>0</v>
      </c>
      <c r="AL296" s="71">
        <v>0</v>
      </c>
      <c r="AM296" s="71">
        <v>0</v>
      </c>
      <c r="AN296" s="72">
        <v>0</v>
      </c>
      <c r="AO296" s="77">
        <f t="shared" si="42"/>
        <v>0</v>
      </c>
      <c r="AP296" s="75">
        <v>435</v>
      </c>
      <c r="AQ296" s="75">
        <v>187</v>
      </c>
      <c r="AR296" s="74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</row>
    <row r="297" spans="1:58" ht="15.75" customHeight="1">
      <c r="A297" s="69">
        <v>6</v>
      </c>
      <c r="B297" s="16" t="s">
        <v>1098</v>
      </c>
      <c r="C297" s="16" t="s">
        <v>1083</v>
      </c>
      <c r="D297" s="16" t="s">
        <v>1098</v>
      </c>
      <c r="E297" s="70" t="s">
        <v>1099</v>
      </c>
      <c r="F297" s="71">
        <v>173102</v>
      </c>
      <c r="G297" s="71">
        <v>2051</v>
      </c>
      <c r="H297" s="71">
        <v>982</v>
      </c>
      <c r="I297" s="71">
        <v>351</v>
      </c>
      <c r="J297" s="71">
        <v>110</v>
      </c>
      <c r="K297" s="72">
        <v>2.0000000000000001E-4</v>
      </c>
      <c r="L297" s="72">
        <v>0.01</v>
      </c>
      <c r="M297" s="72">
        <v>2.0000000000000001E-4</v>
      </c>
      <c r="N297" s="70" t="s">
        <v>1100</v>
      </c>
      <c r="O297" s="71">
        <v>18124</v>
      </c>
      <c r="P297" s="71">
        <v>2403</v>
      </c>
      <c r="Q297" s="71">
        <v>364</v>
      </c>
      <c r="R297" s="71">
        <v>21</v>
      </c>
      <c r="S297" s="72">
        <v>7.5236749999999996E-3</v>
      </c>
      <c r="T297" s="72">
        <v>1.71736E-3</v>
      </c>
      <c r="U297" s="72">
        <v>0.04</v>
      </c>
      <c r="V297" s="74"/>
      <c r="W297" s="74"/>
      <c r="X297" s="70" t="s">
        <v>1101</v>
      </c>
      <c r="Y297" s="71">
        <v>54183</v>
      </c>
      <c r="Z297" s="71">
        <v>1171</v>
      </c>
      <c r="AA297" s="71">
        <v>646</v>
      </c>
      <c r="AB297" s="71">
        <v>166</v>
      </c>
      <c r="AC297" s="72">
        <v>1.2863E-5</v>
      </c>
      <c r="AD297" s="72">
        <v>0.87019641299999995</v>
      </c>
      <c r="AE297" s="72">
        <v>0.03</v>
      </c>
      <c r="AF297" s="72">
        <v>1.63723E-4</v>
      </c>
      <c r="AG297" s="75">
        <v>9441</v>
      </c>
      <c r="AH297" s="76" t="s">
        <v>1102</v>
      </c>
      <c r="AI297" s="71">
        <v>8380</v>
      </c>
      <c r="AJ297" s="71">
        <v>698</v>
      </c>
      <c r="AK297" s="71">
        <v>296</v>
      </c>
      <c r="AL297" s="71">
        <v>0</v>
      </c>
      <c r="AM297" s="71">
        <v>54</v>
      </c>
      <c r="AN297" s="72">
        <v>2.6490659999999998E-3</v>
      </c>
      <c r="AO297" s="77">
        <f t="shared" si="42"/>
        <v>0.11861575178997613</v>
      </c>
      <c r="AP297" s="75">
        <v>5296</v>
      </c>
      <c r="AQ297" s="75">
        <v>1890</v>
      </c>
      <c r="AR297" s="74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</row>
    <row r="298" spans="1:58" ht="15.75" customHeight="1">
      <c r="A298" s="69">
        <v>7</v>
      </c>
      <c r="B298" s="16" t="s">
        <v>1103</v>
      </c>
      <c r="C298" s="16" t="s">
        <v>1083</v>
      </c>
      <c r="D298" s="16" t="s">
        <v>1103</v>
      </c>
      <c r="E298" s="63"/>
      <c r="F298" s="63"/>
      <c r="G298" s="63"/>
      <c r="H298" s="63"/>
      <c r="I298" s="63"/>
      <c r="J298" s="63"/>
      <c r="K298" s="64"/>
      <c r="L298" s="64"/>
      <c r="M298" s="64"/>
      <c r="N298" s="70" t="s">
        <v>1104</v>
      </c>
      <c r="O298" s="71">
        <v>25172</v>
      </c>
      <c r="P298" s="71">
        <v>957</v>
      </c>
      <c r="Q298" s="71">
        <v>45</v>
      </c>
      <c r="R298" s="71">
        <v>8</v>
      </c>
      <c r="S298" s="72">
        <v>5.1306590000000001E-3</v>
      </c>
      <c r="T298" s="72">
        <v>4.4614399999999999E-4</v>
      </c>
      <c r="U298" s="72">
        <v>0.03</v>
      </c>
      <c r="V298" s="74"/>
      <c r="W298" s="74"/>
      <c r="X298" s="70" t="s">
        <v>1105</v>
      </c>
      <c r="Y298" s="71">
        <v>72526</v>
      </c>
      <c r="Z298" s="71">
        <v>642</v>
      </c>
      <c r="AA298" s="71">
        <v>4880</v>
      </c>
      <c r="AB298" s="71">
        <v>3358</v>
      </c>
      <c r="AC298" s="72">
        <v>1.8062500000000001E-4</v>
      </c>
      <c r="AD298" s="72">
        <v>0.251953125</v>
      </c>
      <c r="AE298" s="72">
        <v>0.05</v>
      </c>
      <c r="AF298" s="72">
        <v>1.238849E-3</v>
      </c>
      <c r="AG298" s="75">
        <v>647</v>
      </c>
      <c r="AH298" s="76" t="s">
        <v>1103</v>
      </c>
      <c r="AI298" s="71">
        <v>39800</v>
      </c>
      <c r="AJ298" s="71">
        <v>356</v>
      </c>
      <c r="AK298" s="71">
        <v>136</v>
      </c>
      <c r="AL298" s="71">
        <v>34</v>
      </c>
      <c r="AM298" s="71">
        <v>50</v>
      </c>
      <c r="AN298" s="72">
        <v>2.6745700000000002E-4</v>
      </c>
      <c r="AO298" s="77">
        <f t="shared" si="42"/>
        <v>1.321608040201005E-2</v>
      </c>
      <c r="AP298" s="75">
        <v>1244</v>
      </c>
      <c r="AQ298" s="75">
        <v>210</v>
      </c>
      <c r="AR298" s="74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</row>
    <row r="299" spans="1:58" ht="15.75" customHeight="1">
      <c r="A299" s="69">
        <v>8</v>
      </c>
      <c r="B299" s="16" t="s">
        <v>1106</v>
      </c>
      <c r="C299" s="16" t="s">
        <v>1083</v>
      </c>
      <c r="D299" s="16" t="s">
        <v>1106</v>
      </c>
      <c r="E299" s="63"/>
      <c r="F299" s="63"/>
      <c r="G299" s="63"/>
      <c r="H299" s="63"/>
      <c r="I299" s="63"/>
      <c r="J299" s="63"/>
      <c r="K299" s="64"/>
      <c r="L299" s="64"/>
      <c r="M299" s="64"/>
      <c r="N299" s="63"/>
      <c r="O299" s="63"/>
      <c r="P299" s="63"/>
      <c r="Q299" s="63"/>
      <c r="R299" s="63"/>
      <c r="S299" s="64"/>
      <c r="T299" s="64"/>
      <c r="U299" s="64"/>
      <c r="V299" s="74"/>
      <c r="W299" s="74"/>
      <c r="X299" s="63"/>
      <c r="Y299" s="63"/>
      <c r="Z299" s="63"/>
      <c r="AA299" s="63"/>
      <c r="AB299" s="63"/>
      <c r="AC299" s="64"/>
      <c r="AD299" s="64"/>
      <c r="AE299" s="64"/>
      <c r="AF299" s="64"/>
      <c r="AG299" s="75"/>
      <c r="AH299" s="65"/>
      <c r="AI299" s="65"/>
      <c r="AJ299" s="65"/>
      <c r="AK299" s="65"/>
      <c r="AL299" s="65"/>
      <c r="AM299" s="65"/>
      <c r="AN299" s="66"/>
      <c r="AO299" s="66"/>
      <c r="AP299" s="75"/>
      <c r="AQ299" s="75"/>
      <c r="AR299" s="74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</row>
    <row r="300" spans="1:58" ht="15.75" customHeight="1">
      <c r="A300" s="69">
        <v>9</v>
      </c>
      <c r="B300" s="16" t="s">
        <v>1107</v>
      </c>
      <c r="C300" s="16" t="s">
        <v>1083</v>
      </c>
      <c r="D300" s="16" t="s">
        <v>1107</v>
      </c>
      <c r="E300" s="70" t="s">
        <v>1108</v>
      </c>
      <c r="F300" s="71">
        <v>518</v>
      </c>
      <c r="G300" s="71">
        <v>248</v>
      </c>
      <c r="H300" s="71">
        <v>7</v>
      </c>
      <c r="I300" s="71">
        <v>6</v>
      </c>
      <c r="J300" s="71">
        <v>15</v>
      </c>
      <c r="K300" s="72">
        <v>3.61E-2</v>
      </c>
      <c r="L300" s="72">
        <v>0.22</v>
      </c>
      <c r="M300" s="72">
        <v>5.8999999999999999E-3</v>
      </c>
      <c r="N300" s="63"/>
      <c r="O300" s="63"/>
      <c r="P300" s="63"/>
      <c r="Q300" s="63"/>
      <c r="R300" s="63"/>
      <c r="S300" s="64"/>
      <c r="T300" s="64"/>
      <c r="U300" s="64"/>
      <c r="V300" s="74"/>
      <c r="W300" s="74"/>
      <c r="X300" s="70" t="s">
        <v>1109</v>
      </c>
      <c r="Y300" s="71">
        <v>165</v>
      </c>
      <c r="Z300" s="71">
        <v>96</v>
      </c>
      <c r="AA300" s="71">
        <v>107</v>
      </c>
      <c r="AB300" s="71">
        <v>32</v>
      </c>
      <c r="AC300" s="72">
        <v>2.3294829999999998E-3</v>
      </c>
      <c r="AD300" s="72">
        <v>0</v>
      </c>
      <c r="AE300" s="73" t="s">
        <v>138</v>
      </c>
      <c r="AF300" s="72">
        <v>6.83653E-4</v>
      </c>
      <c r="AG300" s="75">
        <v>56</v>
      </c>
      <c r="AH300" s="65"/>
      <c r="AI300" s="65"/>
      <c r="AJ300" s="65"/>
      <c r="AK300" s="65"/>
      <c r="AL300" s="65"/>
      <c r="AM300" s="65"/>
      <c r="AN300" s="66"/>
      <c r="AO300" s="66"/>
      <c r="AP300" s="75">
        <v>30</v>
      </c>
      <c r="AQ300" s="75">
        <v>19</v>
      </c>
      <c r="AR300" s="74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</row>
    <row r="301" spans="1:58" ht="15.75" customHeight="1">
      <c r="A301" s="69">
        <v>10</v>
      </c>
      <c r="B301" s="16" t="s">
        <v>1110</v>
      </c>
      <c r="C301" s="16" t="s">
        <v>1083</v>
      </c>
      <c r="D301" s="16" t="s">
        <v>1110</v>
      </c>
      <c r="E301" s="63"/>
      <c r="F301" s="63"/>
      <c r="G301" s="63"/>
      <c r="H301" s="63"/>
      <c r="I301" s="63"/>
      <c r="J301" s="63"/>
      <c r="K301" s="64"/>
      <c r="L301" s="64"/>
      <c r="M301" s="64"/>
      <c r="N301" s="63"/>
      <c r="O301" s="63"/>
      <c r="P301" s="63"/>
      <c r="Q301" s="63"/>
      <c r="R301" s="63"/>
      <c r="S301" s="64"/>
      <c r="T301" s="64"/>
      <c r="U301" s="64"/>
      <c r="V301" s="74"/>
      <c r="W301" s="74"/>
      <c r="X301" s="63"/>
      <c r="Y301" s="63"/>
      <c r="Z301" s="63"/>
      <c r="AA301" s="63"/>
      <c r="AB301" s="63"/>
      <c r="AC301" s="64"/>
      <c r="AD301" s="64"/>
      <c r="AE301" s="64"/>
      <c r="AF301" s="64"/>
      <c r="AG301" s="75">
        <v>346</v>
      </c>
      <c r="AH301" s="65"/>
      <c r="AI301" s="65"/>
      <c r="AJ301" s="65"/>
      <c r="AK301" s="65"/>
      <c r="AL301" s="65"/>
      <c r="AM301" s="65"/>
      <c r="AN301" s="66"/>
      <c r="AO301" s="66"/>
      <c r="AP301" s="75">
        <v>417</v>
      </c>
      <c r="AQ301" s="75">
        <v>82</v>
      </c>
      <c r="AR301" s="74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</row>
    <row r="302" spans="1:58" ht="15.75" customHeight="1">
      <c r="A302" s="69">
        <v>11</v>
      </c>
      <c r="B302" s="16" t="s">
        <v>1111</v>
      </c>
      <c r="C302" s="16" t="s">
        <v>1083</v>
      </c>
      <c r="D302" s="16" t="s">
        <v>1111</v>
      </c>
      <c r="E302" s="63"/>
      <c r="F302" s="63"/>
      <c r="G302" s="63"/>
      <c r="H302" s="63"/>
      <c r="I302" s="63"/>
      <c r="J302" s="63"/>
      <c r="K302" s="64"/>
      <c r="L302" s="64"/>
      <c r="M302" s="64"/>
      <c r="N302" s="63"/>
      <c r="O302" s="63"/>
      <c r="P302" s="63"/>
      <c r="Q302" s="63"/>
      <c r="R302" s="63"/>
      <c r="S302" s="64"/>
      <c r="T302" s="64"/>
      <c r="U302" s="64"/>
      <c r="V302" s="74"/>
      <c r="W302" s="74"/>
      <c r="X302" s="63"/>
      <c r="Y302" s="63"/>
      <c r="Z302" s="63"/>
      <c r="AA302" s="63"/>
      <c r="AB302" s="63"/>
      <c r="AC302" s="64"/>
      <c r="AD302" s="64"/>
      <c r="AE302" s="64"/>
      <c r="AF302" s="64"/>
      <c r="AG302" s="75">
        <v>4</v>
      </c>
      <c r="AH302" s="65"/>
      <c r="AI302" s="65"/>
      <c r="AJ302" s="65"/>
      <c r="AK302" s="65"/>
      <c r="AL302" s="65"/>
      <c r="AM302" s="65"/>
      <c r="AN302" s="66"/>
      <c r="AO302" s="66"/>
      <c r="AP302" s="75">
        <v>19</v>
      </c>
      <c r="AQ302" s="75">
        <v>1</v>
      </c>
      <c r="AR302" s="74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</row>
    <row r="303" spans="1:58" ht="15.75" customHeight="1">
      <c r="A303" s="69">
        <v>12</v>
      </c>
      <c r="B303" s="16" t="s">
        <v>1112</v>
      </c>
      <c r="C303" s="16" t="s">
        <v>1083</v>
      </c>
      <c r="D303" s="16" t="s">
        <v>1112</v>
      </c>
      <c r="E303" s="70" t="s">
        <v>1113</v>
      </c>
      <c r="F303" s="71">
        <v>8079</v>
      </c>
      <c r="G303" s="71">
        <v>300</v>
      </c>
      <c r="H303" s="71">
        <v>64</v>
      </c>
      <c r="I303" s="71">
        <v>59</v>
      </c>
      <c r="J303" s="71">
        <v>25</v>
      </c>
      <c r="K303" s="72">
        <v>2.3E-3</v>
      </c>
      <c r="L303" s="73" t="s">
        <v>138</v>
      </c>
      <c r="M303" s="72">
        <v>5.9999999999999995E-4</v>
      </c>
      <c r="N303" s="70" t="s">
        <v>1113</v>
      </c>
      <c r="O303" s="71">
        <v>1761</v>
      </c>
      <c r="P303" s="71">
        <v>58</v>
      </c>
      <c r="Q303" s="71">
        <v>3</v>
      </c>
      <c r="R303" s="71">
        <v>5</v>
      </c>
      <c r="S303" s="72">
        <v>7.118625E-3</v>
      </c>
      <c r="T303" s="72">
        <v>3.8688200000000001E-4</v>
      </c>
      <c r="U303" s="73" t="s">
        <v>138</v>
      </c>
      <c r="V303" s="74"/>
      <c r="W303" s="74"/>
      <c r="X303" s="70" t="s">
        <v>1114</v>
      </c>
      <c r="Y303" s="71">
        <v>1980</v>
      </c>
      <c r="Z303" s="71">
        <v>20</v>
      </c>
      <c r="AA303" s="71">
        <v>30</v>
      </c>
      <c r="AB303" s="71">
        <v>4</v>
      </c>
      <c r="AC303" s="72">
        <v>8.2009400000000005E-4</v>
      </c>
      <c r="AD303" s="72">
        <v>0.66666666699999999</v>
      </c>
      <c r="AE303" s="73" t="s">
        <v>138</v>
      </c>
      <c r="AF303" s="72">
        <v>8.9140600000000005E-5</v>
      </c>
      <c r="AG303" s="75">
        <v>29</v>
      </c>
      <c r="AH303" s="76" t="s">
        <v>1112</v>
      </c>
      <c r="AI303" s="71">
        <v>245</v>
      </c>
      <c r="AJ303" s="71">
        <v>7</v>
      </c>
      <c r="AK303" s="71">
        <v>0</v>
      </c>
      <c r="AL303" s="71">
        <v>0</v>
      </c>
      <c r="AM303" s="71">
        <v>5</v>
      </c>
      <c r="AN303" s="72">
        <v>0</v>
      </c>
      <c r="AO303" s="77">
        <f>SUM(AJ303+AK303+AL303)/AI303</f>
        <v>2.8571428571428571E-2</v>
      </c>
      <c r="AP303" s="75">
        <v>18</v>
      </c>
      <c r="AQ303" s="75">
        <v>3</v>
      </c>
      <c r="AR303" s="74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</row>
    <row r="304" spans="1:58" ht="15.75" customHeight="1">
      <c r="A304" s="69">
        <v>13</v>
      </c>
      <c r="B304" s="16" t="s">
        <v>1115</v>
      </c>
      <c r="C304" s="16" t="s">
        <v>1083</v>
      </c>
      <c r="D304" s="16" t="s">
        <v>1116</v>
      </c>
      <c r="E304" s="63"/>
      <c r="F304" s="63"/>
      <c r="G304" s="63"/>
      <c r="H304" s="63"/>
      <c r="I304" s="63"/>
      <c r="J304" s="63"/>
      <c r="K304" s="64"/>
      <c r="L304" s="64"/>
      <c r="M304" s="64"/>
      <c r="N304" s="63"/>
      <c r="O304" s="63"/>
      <c r="P304" s="63"/>
      <c r="Q304" s="63"/>
      <c r="R304" s="63"/>
      <c r="S304" s="64"/>
      <c r="T304" s="64"/>
      <c r="U304" s="64"/>
      <c r="V304" s="74"/>
      <c r="W304" s="74"/>
      <c r="X304" s="63"/>
      <c r="Y304" s="63"/>
      <c r="Z304" s="63"/>
      <c r="AA304" s="63"/>
      <c r="AB304" s="63"/>
      <c r="AC304" s="64"/>
      <c r="AD304" s="64"/>
      <c r="AE304" s="64"/>
      <c r="AF304" s="64"/>
      <c r="AG304" s="75"/>
      <c r="AH304" s="65"/>
      <c r="AI304" s="65"/>
      <c r="AJ304" s="65"/>
      <c r="AK304" s="65"/>
      <c r="AL304" s="65"/>
      <c r="AM304" s="65"/>
      <c r="AN304" s="66"/>
      <c r="AO304" s="66"/>
      <c r="AP304" s="75"/>
      <c r="AQ304" s="75"/>
      <c r="AR304" s="74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</row>
    <row r="305" spans="1:58" ht="15.75" customHeight="1">
      <c r="A305" s="69">
        <v>14</v>
      </c>
      <c r="B305" s="16" t="s">
        <v>1117</v>
      </c>
      <c r="C305" s="16" t="s">
        <v>1083</v>
      </c>
      <c r="D305" s="16" t="s">
        <v>1117</v>
      </c>
      <c r="E305" s="70" t="s">
        <v>1118</v>
      </c>
      <c r="F305" s="71">
        <v>410547</v>
      </c>
      <c r="G305" s="71">
        <v>4181</v>
      </c>
      <c r="H305" s="71">
        <v>1345</v>
      </c>
      <c r="I305" s="71">
        <v>437</v>
      </c>
      <c r="J305" s="71">
        <v>92</v>
      </c>
      <c r="K305" s="72">
        <v>2.0000000000000001E-4</v>
      </c>
      <c r="L305" s="72">
        <v>0.01</v>
      </c>
      <c r="M305" s="72">
        <v>2.0000000000000001E-4</v>
      </c>
      <c r="N305" s="70" t="s">
        <v>1119</v>
      </c>
      <c r="O305" s="71">
        <v>32544</v>
      </c>
      <c r="P305" s="71">
        <v>3267</v>
      </c>
      <c r="Q305" s="71">
        <v>183</v>
      </c>
      <c r="R305" s="71">
        <v>28</v>
      </c>
      <c r="S305" s="72">
        <v>3.8877040000000001E-3</v>
      </c>
      <c r="T305" s="72">
        <v>1.1832139999999999E-3</v>
      </c>
      <c r="U305" s="73" t="s">
        <v>138</v>
      </c>
      <c r="V305" s="74"/>
      <c r="W305" s="74"/>
      <c r="X305" s="70" t="s">
        <v>1119</v>
      </c>
      <c r="Y305" s="71">
        <v>119949</v>
      </c>
      <c r="Z305" s="71">
        <v>1544</v>
      </c>
      <c r="AA305" s="71">
        <v>552</v>
      </c>
      <c r="AB305" s="71">
        <v>85</v>
      </c>
      <c r="AC305" s="72">
        <v>3.4385300000000002E-6</v>
      </c>
      <c r="AD305" s="72">
        <v>0.96373056999999995</v>
      </c>
      <c r="AE305" s="72">
        <v>0.01</v>
      </c>
      <c r="AF305" s="72">
        <v>5.7707500000000003E-5</v>
      </c>
      <c r="AG305" s="75">
        <v>1139</v>
      </c>
      <c r="AH305" s="76" t="s">
        <v>1118</v>
      </c>
      <c r="AI305" s="71">
        <v>18800</v>
      </c>
      <c r="AJ305" s="71">
        <v>188</v>
      </c>
      <c r="AK305" s="71">
        <v>85</v>
      </c>
      <c r="AL305" s="71">
        <v>0</v>
      </c>
      <c r="AM305" s="71">
        <v>40</v>
      </c>
      <c r="AN305" s="72">
        <v>3.7057399999999998E-4</v>
      </c>
      <c r="AO305" s="77">
        <f t="shared" ref="AO305:AO310" si="43">SUM(AJ305+AK305+AL305)/AI305</f>
        <v>1.4521276595744681E-2</v>
      </c>
      <c r="AP305" s="75">
        <v>1452</v>
      </c>
      <c r="AQ305" s="75">
        <v>668</v>
      </c>
      <c r="AR305" s="74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</row>
    <row r="306" spans="1:58" ht="15.75" customHeight="1">
      <c r="A306" s="69">
        <v>15</v>
      </c>
      <c r="B306" s="16" t="s">
        <v>1120</v>
      </c>
      <c r="C306" s="16" t="s">
        <v>1083</v>
      </c>
      <c r="D306" s="16" t="s">
        <v>1120</v>
      </c>
      <c r="E306" s="70" t="s">
        <v>87</v>
      </c>
      <c r="F306" s="71">
        <v>1201886</v>
      </c>
      <c r="G306" s="71">
        <v>51099</v>
      </c>
      <c r="H306" s="71">
        <v>1046</v>
      </c>
      <c r="I306" s="71">
        <v>799</v>
      </c>
      <c r="J306" s="71">
        <v>49</v>
      </c>
      <c r="K306" s="72">
        <v>8.9999999999999998E-4</v>
      </c>
      <c r="L306" s="72">
        <v>0.02</v>
      </c>
      <c r="M306" s="72">
        <v>5.0000000000000001E-4</v>
      </c>
      <c r="N306" s="70" t="s">
        <v>87</v>
      </c>
      <c r="O306" s="71">
        <v>66604</v>
      </c>
      <c r="P306" s="71">
        <v>8982</v>
      </c>
      <c r="Q306" s="71">
        <v>430</v>
      </c>
      <c r="R306" s="71">
        <v>37</v>
      </c>
      <c r="S306" s="72">
        <v>3.9845619999999997E-3</v>
      </c>
      <c r="T306" s="72">
        <v>1.6024870000000001E-3</v>
      </c>
      <c r="U306" s="72">
        <v>0.04</v>
      </c>
      <c r="V306" s="74"/>
      <c r="W306" s="74"/>
      <c r="X306" s="70" t="s">
        <v>86</v>
      </c>
      <c r="Y306" s="71">
        <v>903769</v>
      </c>
      <c r="Z306" s="71">
        <v>201</v>
      </c>
      <c r="AA306" s="71">
        <v>6222</v>
      </c>
      <c r="AB306" s="71">
        <v>1502</v>
      </c>
      <c r="AC306" s="72">
        <v>4.2734600000000002E-5</v>
      </c>
      <c r="AD306" s="72">
        <v>0.33333333300000001</v>
      </c>
      <c r="AE306" s="72">
        <v>0.01</v>
      </c>
      <c r="AF306" s="72">
        <v>9.2901399999999998E-5</v>
      </c>
      <c r="AG306" s="75">
        <v>31793</v>
      </c>
      <c r="AH306" s="76" t="s">
        <v>86</v>
      </c>
      <c r="AI306" s="71">
        <v>52600</v>
      </c>
      <c r="AJ306" s="71">
        <v>1070</v>
      </c>
      <c r="AK306" s="71">
        <v>66</v>
      </c>
      <c r="AL306" s="71">
        <v>111</v>
      </c>
      <c r="AM306" s="71">
        <v>49</v>
      </c>
      <c r="AN306" s="72">
        <v>4.9007399999999996E-4</v>
      </c>
      <c r="AO306" s="77">
        <f t="shared" si="43"/>
        <v>2.3707224334600759E-2</v>
      </c>
      <c r="AP306" s="75">
        <v>16550</v>
      </c>
      <c r="AQ306" s="75">
        <v>8619</v>
      </c>
      <c r="AR306" s="74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</row>
    <row r="307" spans="1:58" ht="15.75" customHeight="1">
      <c r="A307" s="69">
        <v>16</v>
      </c>
      <c r="B307" s="16" t="s">
        <v>1121</v>
      </c>
      <c r="C307" s="16" t="s">
        <v>1083</v>
      </c>
      <c r="D307" s="16" t="s">
        <v>1121</v>
      </c>
      <c r="E307" s="70" t="s">
        <v>1122</v>
      </c>
      <c r="F307" s="71">
        <v>153665</v>
      </c>
      <c r="G307" s="71">
        <v>3273</v>
      </c>
      <c r="H307" s="71">
        <v>174</v>
      </c>
      <c r="I307" s="71">
        <v>381</v>
      </c>
      <c r="J307" s="71">
        <v>63</v>
      </c>
      <c r="K307" s="72">
        <v>4.0000000000000002E-4</v>
      </c>
      <c r="L307" s="72">
        <v>0.01</v>
      </c>
      <c r="M307" s="72">
        <v>2.9999999999999997E-4</v>
      </c>
      <c r="N307" s="63"/>
      <c r="O307" s="63"/>
      <c r="P307" s="63"/>
      <c r="Q307" s="63"/>
      <c r="R307" s="63"/>
      <c r="S307" s="64"/>
      <c r="T307" s="64"/>
      <c r="U307" s="64"/>
      <c r="V307" s="74"/>
      <c r="W307" s="74"/>
      <c r="X307" s="70" t="s">
        <v>1123</v>
      </c>
      <c r="Y307" s="71">
        <v>361410</v>
      </c>
      <c r="Z307" s="71">
        <v>52</v>
      </c>
      <c r="AA307" s="71">
        <v>5083</v>
      </c>
      <c r="AB307" s="71">
        <v>1076</v>
      </c>
      <c r="AC307" s="72">
        <v>3.4864299999999999E-4</v>
      </c>
      <c r="AD307" s="72">
        <v>0.33333333300000001</v>
      </c>
      <c r="AE307" s="72">
        <v>0.02</v>
      </c>
      <c r="AF307" s="72">
        <v>1.8568999999999999E-4</v>
      </c>
      <c r="AG307" s="75">
        <v>4662</v>
      </c>
      <c r="AH307" s="76" t="s">
        <v>1121</v>
      </c>
      <c r="AI307" s="71">
        <v>29200</v>
      </c>
      <c r="AJ307" s="71">
        <v>141</v>
      </c>
      <c r="AK307" s="71">
        <v>7</v>
      </c>
      <c r="AL307" s="71">
        <v>6</v>
      </c>
      <c r="AM307" s="71">
        <v>30</v>
      </c>
      <c r="AN307" s="72">
        <v>1.78775E-4</v>
      </c>
      <c r="AO307" s="77">
        <f t="shared" si="43"/>
        <v>5.2739726027397262E-3</v>
      </c>
      <c r="AP307" s="75">
        <v>4297</v>
      </c>
      <c r="AQ307" s="75">
        <v>1994</v>
      </c>
      <c r="AR307" s="74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</row>
    <row r="308" spans="1:58" ht="15.75" customHeight="1">
      <c r="A308" s="69">
        <v>17</v>
      </c>
      <c r="B308" s="16" t="s">
        <v>1124</v>
      </c>
      <c r="C308" s="16" t="s">
        <v>1083</v>
      </c>
      <c r="D308" s="16" t="s">
        <v>1124</v>
      </c>
      <c r="E308" s="70" t="s">
        <v>1125</v>
      </c>
      <c r="F308" s="71">
        <v>120129</v>
      </c>
      <c r="G308" s="71">
        <v>6462</v>
      </c>
      <c r="H308" s="71">
        <v>370</v>
      </c>
      <c r="I308" s="71">
        <v>359</v>
      </c>
      <c r="J308" s="71">
        <v>35</v>
      </c>
      <c r="K308" s="72">
        <v>1.8E-3</v>
      </c>
      <c r="L308" s="72">
        <v>0.02</v>
      </c>
      <c r="M308" s="72">
        <v>6.9999999999999999E-4</v>
      </c>
      <c r="N308" s="70" t="s">
        <v>1126</v>
      </c>
      <c r="O308" s="71">
        <v>39807</v>
      </c>
      <c r="P308" s="71">
        <v>13293</v>
      </c>
      <c r="Q308" s="71">
        <v>490</v>
      </c>
      <c r="R308" s="71">
        <v>32</v>
      </c>
      <c r="S308" s="72">
        <v>1.1149529E-2</v>
      </c>
      <c r="T308" s="72">
        <v>3.8780970000000001E-3</v>
      </c>
      <c r="U308" s="72">
        <v>0.06</v>
      </c>
      <c r="V308" s="74"/>
      <c r="W308" s="74"/>
      <c r="X308" s="70" t="s">
        <v>1125</v>
      </c>
      <c r="Y308" s="71">
        <v>674113</v>
      </c>
      <c r="Z308" s="71">
        <v>394</v>
      </c>
      <c r="AA308" s="71">
        <v>1091</v>
      </c>
      <c r="AB308" s="71">
        <v>455</v>
      </c>
      <c r="AC308" s="72">
        <v>5.8177399999999996E-6</v>
      </c>
      <c r="AD308" s="72">
        <v>0.707124011</v>
      </c>
      <c r="AE308" s="72">
        <v>0.01</v>
      </c>
      <c r="AF308" s="72">
        <v>2.4915100000000001E-5</v>
      </c>
      <c r="AG308" s="75">
        <v>5208</v>
      </c>
      <c r="AH308" s="76" t="s">
        <v>1124</v>
      </c>
      <c r="AI308" s="71">
        <v>28400</v>
      </c>
      <c r="AJ308" s="71">
        <v>700</v>
      </c>
      <c r="AK308" s="71">
        <v>63</v>
      </c>
      <c r="AL308" s="71">
        <v>0</v>
      </c>
      <c r="AM308" s="71">
        <v>49</v>
      </c>
      <c r="AN308" s="72">
        <v>5.5958199999999998E-4</v>
      </c>
      <c r="AO308" s="77">
        <f t="shared" si="43"/>
        <v>2.6866197183098593E-2</v>
      </c>
      <c r="AP308" s="75">
        <v>4780</v>
      </c>
      <c r="AQ308" s="75">
        <v>641</v>
      </c>
      <c r="AR308" s="74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</row>
    <row r="309" spans="1:58" ht="15.75" customHeight="1">
      <c r="A309" s="69">
        <v>18</v>
      </c>
      <c r="B309" s="16" t="s">
        <v>1127</v>
      </c>
      <c r="C309" s="16" t="s">
        <v>1083</v>
      </c>
      <c r="D309" s="16" t="s">
        <v>1127</v>
      </c>
      <c r="E309" s="70" t="s">
        <v>1128</v>
      </c>
      <c r="F309" s="71">
        <v>5590</v>
      </c>
      <c r="G309" s="71">
        <v>623</v>
      </c>
      <c r="H309" s="71">
        <v>66</v>
      </c>
      <c r="I309" s="71">
        <v>38</v>
      </c>
      <c r="J309" s="71">
        <v>74</v>
      </c>
      <c r="K309" s="72">
        <v>2.3E-3</v>
      </c>
      <c r="L309" s="73" t="s">
        <v>138</v>
      </c>
      <c r="M309" s="72">
        <v>5.9999999999999995E-4</v>
      </c>
      <c r="N309" s="70" t="s">
        <v>1129</v>
      </c>
      <c r="O309" s="71">
        <v>664</v>
      </c>
      <c r="P309" s="71">
        <v>301</v>
      </c>
      <c r="Q309" s="71">
        <v>5</v>
      </c>
      <c r="R309" s="71">
        <v>81</v>
      </c>
      <c r="S309" s="72">
        <v>6.1393610000000003E-3</v>
      </c>
      <c r="T309" s="72">
        <v>2.001966E-3</v>
      </c>
      <c r="U309" s="73" t="s">
        <v>138</v>
      </c>
      <c r="V309" s="74"/>
      <c r="W309" s="74"/>
      <c r="X309" s="70" t="s">
        <v>1130</v>
      </c>
      <c r="Y309" s="71">
        <v>866</v>
      </c>
      <c r="Z309" s="71">
        <v>84</v>
      </c>
      <c r="AA309" s="71">
        <v>56</v>
      </c>
      <c r="AB309" s="71">
        <v>26</v>
      </c>
      <c r="AC309" s="72">
        <v>1.3637460000000001E-3</v>
      </c>
      <c r="AD309" s="72">
        <v>0.5</v>
      </c>
      <c r="AE309" s="73" t="s">
        <v>138</v>
      </c>
      <c r="AF309" s="72">
        <v>4.74346E-4</v>
      </c>
      <c r="AG309" s="75">
        <v>51</v>
      </c>
      <c r="AH309" s="76" t="s">
        <v>1131</v>
      </c>
      <c r="AI309" s="71">
        <v>0</v>
      </c>
      <c r="AJ309" s="71">
        <v>0</v>
      </c>
      <c r="AK309" s="71">
        <v>0</v>
      </c>
      <c r="AL309" s="71">
        <v>0</v>
      </c>
      <c r="AM309" s="71">
        <v>2</v>
      </c>
      <c r="AN309" s="72">
        <v>0</v>
      </c>
      <c r="AO309" s="77" t="e">
        <f t="shared" si="43"/>
        <v>#DIV/0!</v>
      </c>
      <c r="AP309" s="75">
        <v>38</v>
      </c>
      <c r="AQ309" s="75">
        <v>4</v>
      </c>
      <c r="AR309" s="74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</row>
    <row r="310" spans="1:58" ht="15.75" customHeight="1">
      <c r="A310" s="69">
        <v>19</v>
      </c>
      <c r="B310" s="16" t="s">
        <v>1132</v>
      </c>
      <c r="C310" s="16" t="s">
        <v>1083</v>
      </c>
      <c r="D310" s="16" t="s">
        <v>1132</v>
      </c>
      <c r="E310" s="70" t="s">
        <v>1133</v>
      </c>
      <c r="F310" s="71">
        <v>7670</v>
      </c>
      <c r="G310" s="71">
        <v>2176</v>
      </c>
      <c r="H310" s="71">
        <v>406</v>
      </c>
      <c r="I310" s="71">
        <v>1517</v>
      </c>
      <c r="J310" s="71">
        <v>80</v>
      </c>
      <c r="K310" s="72">
        <v>7.6E-3</v>
      </c>
      <c r="L310" s="73" t="s">
        <v>138</v>
      </c>
      <c r="M310" s="72">
        <v>6.6E-3</v>
      </c>
      <c r="N310" s="70" t="s">
        <v>1134</v>
      </c>
      <c r="O310" s="71">
        <v>1172</v>
      </c>
      <c r="P310" s="71">
        <v>1243</v>
      </c>
      <c r="Q310" s="71">
        <v>30</v>
      </c>
      <c r="R310" s="71">
        <v>58</v>
      </c>
      <c r="S310" s="72">
        <v>1.7648908000000001E-2</v>
      </c>
      <c r="T310" s="72">
        <v>2.8775390000000001E-3</v>
      </c>
      <c r="U310" s="73" t="s">
        <v>138</v>
      </c>
      <c r="V310" s="74"/>
      <c r="W310" s="74"/>
      <c r="X310" s="70" t="s">
        <v>1135</v>
      </c>
      <c r="Y310" s="71">
        <v>395</v>
      </c>
      <c r="Z310" s="71">
        <v>4</v>
      </c>
      <c r="AA310" s="71">
        <v>12</v>
      </c>
      <c r="AB310" s="71">
        <v>4</v>
      </c>
      <c r="AC310" s="72">
        <v>0</v>
      </c>
      <c r="AD310" s="72">
        <v>0</v>
      </c>
      <c r="AE310" s="73" t="s">
        <v>138</v>
      </c>
      <c r="AF310" s="72">
        <v>0</v>
      </c>
      <c r="AG310" s="75">
        <v>2</v>
      </c>
      <c r="AH310" s="76" t="s">
        <v>1136</v>
      </c>
      <c r="AI310" s="71">
        <v>19</v>
      </c>
      <c r="AJ310" s="71">
        <v>0</v>
      </c>
      <c r="AK310" s="71">
        <v>0</v>
      </c>
      <c r="AL310" s="71">
        <v>0</v>
      </c>
      <c r="AM310" s="71">
        <v>4</v>
      </c>
      <c r="AN310" s="72">
        <v>0</v>
      </c>
      <c r="AO310" s="77">
        <f t="shared" si="43"/>
        <v>0</v>
      </c>
      <c r="AP310" s="75">
        <v>1</v>
      </c>
      <c r="AQ310" s="75">
        <v>1</v>
      </c>
      <c r="AR310" s="74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</row>
    <row r="311" spans="1:58" ht="15.75" customHeight="1">
      <c r="A311" s="69">
        <v>20</v>
      </c>
      <c r="B311" s="16" t="s">
        <v>1137</v>
      </c>
      <c r="C311" s="16" t="s">
        <v>1083</v>
      </c>
      <c r="D311" s="16" t="s">
        <v>1137</v>
      </c>
      <c r="E311" s="70" t="s">
        <v>1138</v>
      </c>
      <c r="F311" s="71">
        <v>11072</v>
      </c>
      <c r="G311" s="71">
        <v>345</v>
      </c>
      <c r="H311" s="71">
        <v>19</v>
      </c>
      <c r="I311" s="71">
        <v>119</v>
      </c>
      <c r="J311" s="71">
        <v>49</v>
      </c>
      <c r="K311" s="72">
        <v>8.0000000000000004E-4</v>
      </c>
      <c r="L311" s="73" t="s">
        <v>138</v>
      </c>
      <c r="M311" s="72">
        <v>2.0000000000000001E-4</v>
      </c>
      <c r="N311" s="70" t="s">
        <v>1139</v>
      </c>
      <c r="O311" s="71">
        <v>762</v>
      </c>
      <c r="P311" s="71">
        <v>229</v>
      </c>
      <c r="Q311" s="71">
        <v>5</v>
      </c>
      <c r="R311" s="71">
        <v>59</v>
      </c>
      <c r="S311" s="72">
        <v>5.5430180000000003E-3</v>
      </c>
      <c r="T311" s="72">
        <v>1.3255039999999999E-3</v>
      </c>
      <c r="U311" s="73" t="s">
        <v>138</v>
      </c>
      <c r="V311" s="74"/>
      <c r="W311" s="74"/>
      <c r="X311" s="70" t="s">
        <v>1138</v>
      </c>
      <c r="Y311" s="71">
        <v>664</v>
      </c>
      <c r="Z311" s="71">
        <v>82</v>
      </c>
      <c r="AA311" s="71">
        <v>15</v>
      </c>
      <c r="AB311" s="71">
        <v>2</v>
      </c>
      <c r="AC311" s="72">
        <v>4.5557600000000002E-4</v>
      </c>
      <c r="AD311" s="72">
        <v>0.5</v>
      </c>
      <c r="AE311" s="73" t="s">
        <v>138</v>
      </c>
      <c r="AF311" s="72">
        <v>1.33702E-4</v>
      </c>
      <c r="AG311" s="75">
        <v>64</v>
      </c>
      <c r="AH311" s="65"/>
      <c r="AI311" s="65"/>
      <c r="AJ311" s="65"/>
      <c r="AK311" s="65"/>
      <c r="AL311" s="65"/>
      <c r="AM311" s="65"/>
      <c r="AN311" s="66"/>
      <c r="AO311" s="66"/>
      <c r="AP311" s="75">
        <v>40</v>
      </c>
      <c r="AQ311" s="75">
        <v>13</v>
      </c>
      <c r="AR311" s="74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</row>
    <row r="312" spans="1:58" ht="15.75" customHeight="1">
      <c r="A312" s="69">
        <v>21</v>
      </c>
      <c r="B312" s="16" t="s">
        <v>1140</v>
      </c>
      <c r="C312" s="16" t="s">
        <v>1083</v>
      </c>
      <c r="D312" s="16" t="s">
        <v>1140</v>
      </c>
      <c r="E312" s="70" t="s">
        <v>1141</v>
      </c>
      <c r="F312" s="71">
        <v>490</v>
      </c>
      <c r="G312" s="71">
        <v>104</v>
      </c>
      <c r="H312" s="71">
        <v>13</v>
      </c>
      <c r="I312" s="71">
        <v>20</v>
      </c>
      <c r="J312" s="71">
        <v>13</v>
      </c>
      <c r="K312" s="72">
        <v>3.5299999999999998E-2</v>
      </c>
      <c r="L312" s="73" t="s">
        <v>138</v>
      </c>
      <c r="M312" s="72">
        <v>1.1999999999999999E-3</v>
      </c>
      <c r="N312" s="63"/>
      <c r="O312" s="63"/>
      <c r="P312" s="63"/>
      <c r="Q312" s="63"/>
      <c r="R312" s="63"/>
      <c r="S312" s="64"/>
      <c r="T312" s="64"/>
      <c r="U312" s="64"/>
      <c r="V312" s="74"/>
      <c r="W312" s="74"/>
      <c r="X312" s="63"/>
      <c r="Y312" s="63"/>
      <c r="Z312" s="63"/>
      <c r="AA312" s="63"/>
      <c r="AB312" s="63"/>
      <c r="AC312" s="64"/>
      <c r="AD312" s="64"/>
      <c r="AE312" s="64"/>
      <c r="AF312" s="64"/>
      <c r="AG312" s="75">
        <v>6</v>
      </c>
      <c r="AH312" s="65"/>
      <c r="AI312" s="65"/>
      <c r="AJ312" s="65"/>
      <c r="AK312" s="65"/>
      <c r="AL312" s="65"/>
      <c r="AM312" s="65"/>
      <c r="AN312" s="66"/>
      <c r="AO312" s="66"/>
      <c r="AP312" s="75">
        <v>3</v>
      </c>
      <c r="AQ312" s="75">
        <v>2</v>
      </c>
      <c r="AR312" s="74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</row>
    <row r="313" spans="1:58" ht="15.75" customHeight="1">
      <c r="A313" s="69">
        <v>22</v>
      </c>
      <c r="B313" s="16" t="s">
        <v>117</v>
      </c>
      <c r="C313" s="16" t="s">
        <v>1083</v>
      </c>
      <c r="D313" s="16" t="s">
        <v>117</v>
      </c>
      <c r="E313" s="70" t="s">
        <v>118</v>
      </c>
      <c r="F313" s="71">
        <v>9943</v>
      </c>
      <c r="G313" s="71">
        <v>1061</v>
      </c>
      <c r="H313" s="71">
        <v>79</v>
      </c>
      <c r="I313" s="71">
        <v>304</v>
      </c>
      <c r="J313" s="71">
        <v>37</v>
      </c>
      <c r="K313" s="72">
        <v>4.1999999999999997E-3</v>
      </c>
      <c r="L313" s="72">
        <v>7.0000000000000007E-2</v>
      </c>
      <c r="M313" s="72">
        <v>1.6999999999999999E-3</v>
      </c>
      <c r="N313" s="63"/>
      <c r="O313" s="63"/>
      <c r="P313" s="63"/>
      <c r="Q313" s="63"/>
      <c r="R313" s="63"/>
      <c r="S313" s="64"/>
      <c r="T313" s="64"/>
      <c r="U313" s="64"/>
      <c r="V313" s="74"/>
      <c r="W313" s="74"/>
      <c r="X313" s="70" t="s">
        <v>119</v>
      </c>
      <c r="Y313" s="71">
        <v>2039</v>
      </c>
      <c r="Z313" s="71">
        <v>47</v>
      </c>
      <c r="AA313" s="71">
        <v>52</v>
      </c>
      <c r="AB313" s="71">
        <v>10</v>
      </c>
      <c r="AC313" s="72">
        <v>6.5142599999999998E-4</v>
      </c>
      <c r="AD313" s="72">
        <v>0.66666666699999999</v>
      </c>
      <c r="AE313" s="72">
        <v>7.0000000000000007E-2</v>
      </c>
      <c r="AF313" s="72">
        <v>3.3279400000000003E-4</v>
      </c>
      <c r="AG313" s="75">
        <v>98</v>
      </c>
      <c r="AH313" s="76" t="s">
        <v>117</v>
      </c>
      <c r="AI313" s="71">
        <v>1300</v>
      </c>
      <c r="AJ313" s="71">
        <v>0</v>
      </c>
      <c r="AK313" s="71">
        <v>0</v>
      </c>
      <c r="AL313" s="71">
        <v>0</v>
      </c>
      <c r="AM313" s="71">
        <v>0</v>
      </c>
      <c r="AN313" s="72">
        <v>0</v>
      </c>
      <c r="AO313" s="77">
        <f>SUM(AJ313+AK313+AL313)/AI313</f>
        <v>0</v>
      </c>
      <c r="AP313" s="75">
        <v>72</v>
      </c>
      <c r="AQ313" s="75">
        <v>19</v>
      </c>
      <c r="AR313" s="74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</row>
    <row r="314" spans="1:58" ht="15.75" customHeight="1">
      <c r="A314" s="69">
        <v>23</v>
      </c>
      <c r="B314" s="16" t="s">
        <v>1142</v>
      </c>
      <c r="C314" s="16" t="s">
        <v>1083</v>
      </c>
      <c r="D314" s="16" t="s">
        <v>1142</v>
      </c>
      <c r="E314" s="63"/>
      <c r="F314" s="63"/>
      <c r="G314" s="63"/>
      <c r="H314" s="63"/>
      <c r="I314" s="63"/>
      <c r="J314" s="63"/>
      <c r="K314" s="64"/>
      <c r="L314" s="64"/>
      <c r="M314" s="64"/>
      <c r="N314" s="63"/>
      <c r="O314" s="63"/>
      <c r="P314" s="63"/>
      <c r="Q314" s="63"/>
      <c r="R314" s="63"/>
      <c r="S314" s="64"/>
      <c r="T314" s="64"/>
      <c r="U314" s="64"/>
      <c r="V314" s="74"/>
      <c r="W314" s="74"/>
      <c r="X314" s="63"/>
      <c r="Y314" s="63"/>
      <c r="Z314" s="63"/>
      <c r="AA314" s="63"/>
      <c r="AB314" s="63"/>
      <c r="AC314" s="64"/>
      <c r="AD314" s="64"/>
      <c r="AE314" s="64"/>
      <c r="AF314" s="64"/>
      <c r="AG314" s="75">
        <v>23</v>
      </c>
      <c r="AH314" s="65"/>
      <c r="AI314" s="65"/>
      <c r="AJ314" s="65"/>
      <c r="AK314" s="65"/>
      <c r="AL314" s="65"/>
      <c r="AM314" s="65"/>
      <c r="AN314" s="66"/>
      <c r="AO314" s="66"/>
      <c r="AP314" s="75">
        <v>9</v>
      </c>
      <c r="AQ314" s="75">
        <v>10</v>
      </c>
      <c r="AR314" s="74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</row>
    <row r="315" spans="1:58" ht="15.75" customHeight="1">
      <c r="A315" s="69">
        <v>24</v>
      </c>
      <c r="B315" s="16" t="s">
        <v>1143</v>
      </c>
      <c r="C315" s="16" t="s">
        <v>1083</v>
      </c>
      <c r="D315" s="16" t="s">
        <v>1143</v>
      </c>
      <c r="E315" s="70" t="s">
        <v>1144</v>
      </c>
      <c r="F315" s="71">
        <v>2014</v>
      </c>
      <c r="G315" s="71">
        <v>33</v>
      </c>
      <c r="H315" s="71">
        <v>0</v>
      </c>
      <c r="I315" s="71">
        <v>14</v>
      </c>
      <c r="J315" s="71">
        <v>4</v>
      </c>
      <c r="K315" s="72">
        <v>0</v>
      </c>
      <c r="L315" s="73" t="s">
        <v>138</v>
      </c>
      <c r="M315" s="72">
        <v>0</v>
      </c>
      <c r="N315" s="70" t="s">
        <v>1145</v>
      </c>
      <c r="O315" s="71">
        <v>266</v>
      </c>
      <c r="P315" s="71">
        <v>0</v>
      </c>
      <c r="Q315" s="71">
        <v>0</v>
      </c>
      <c r="R315" s="71">
        <v>0</v>
      </c>
      <c r="S315" s="72">
        <v>0</v>
      </c>
      <c r="T315" s="72">
        <v>0</v>
      </c>
      <c r="U315" s="73" t="s">
        <v>138</v>
      </c>
      <c r="V315" s="74"/>
      <c r="W315" s="74"/>
      <c r="X315" s="63"/>
      <c r="Y315" s="63"/>
      <c r="Z315" s="63"/>
      <c r="AA315" s="63"/>
      <c r="AB315" s="63"/>
      <c r="AC315" s="64"/>
      <c r="AD315" s="64"/>
      <c r="AE315" s="64"/>
      <c r="AF315" s="64"/>
      <c r="AG315" s="75">
        <v>1</v>
      </c>
      <c r="AH315" s="76" t="s">
        <v>1143</v>
      </c>
      <c r="AI315" s="71">
        <v>4</v>
      </c>
      <c r="AJ315" s="71">
        <v>0</v>
      </c>
      <c r="AK315" s="71">
        <v>0</v>
      </c>
      <c r="AL315" s="71">
        <v>0</v>
      </c>
      <c r="AM315" s="71">
        <v>0</v>
      </c>
      <c r="AN315" s="72">
        <v>0</v>
      </c>
      <c r="AO315" s="77">
        <f>SUM(AJ315+AK315+AL315)/AI315</f>
        <v>0</v>
      </c>
      <c r="AP315" s="75">
        <v>0</v>
      </c>
      <c r="AQ315" s="75">
        <v>0</v>
      </c>
      <c r="AR315" s="74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</row>
    <row r="316" spans="1:58" ht="15.75" customHeight="1">
      <c r="A316" s="69">
        <v>25</v>
      </c>
      <c r="B316" s="16" t="s">
        <v>1146</v>
      </c>
      <c r="C316" s="16" t="s">
        <v>1083</v>
      </c>
      <c r="D316" s="16" t="s">
        <v>1146</v>
      </c>
      <c r="E316" s="70" t="s">
        <v>1147</v>
      </c>
      <c r="F316" s="71">
        <v>5267</v>
      </c>
      <c r="G316" s="71">
        <v>433</v>
      </c>
      <c r="H316" s="71">
        <v>47</v>
      </c>
      <c r="I316" s="71">
        <v>263</v>
      </c>
      <c r="J316" s="71">
        <v>25</v>
      </c>
      <c r="K316" s="72">
        <v>5.1999999999999998E-3</v>
      </c>
      <c r="L316" s="73" t="s">
        <v>138</v>
      </c>
      <c r="M316" s="72">
        <v>5.9999999999999995E-4</v>
      </c>
      <c r="N316" s="70" t="s">
        <v>1148</v>
      </c>
      <c r="O316" s="71">
        <v>404</v>
      </c>
      <c r="P316" s="71">
        <v>463</v>
      </c>
      <c r="Q316" s="71">
        <v>38</v>
      </c>
      <c r="R316" s="71">
        <v>73</v>
      </c>
      <c r="S316" s="72">
        <v>1.1809854E-2</v>
      </c>
      <c r="T316" s="72">
        <v>3.337568E-3</v>
      </c>
      <c r="U316" s="73" t="s">
        <v>138</v>
      </c>
      <c r="V316" s="74"/>
      <c r="W316" s="74"/>
      <c r="X316" s="70" t="s">
        <v>1148</v>
      </c>
      <c r="Y316" s="71">
        <v>195</v>
      </c>
      <c r="Z316" s="71">
        <v>113</v>
      </c>
      <c r="AA316" s="71">
        <v>41</v>
      </c>
      <c r="AB316" s="71">
        <v>8</v>
      </c>
      <c r="AC316" s="72">
        <v>1.6974970000000001E-3</v>
      </c>
      <c r="AD316" s="72">
        <v>0.625</v>
      </c>
      <c r="AE316" s="73" t="s">
        <v>138</v>
      </c>
      <c r="AF316" s="72">
        <v>6.82689E-4</v>
      </c>
      <c r="AG316" s="75">
        <v>41</v>
      </c>
      <c r="AH316" s="65"/>
      <c r="AI316" s="65"/>
      <c r="AJ316" s="65"/>
      <c r="AK316" s="65"/>
      <c r="AL316" s="65"/>
      <c r="AM316" s="65"/>
      <c r="AN316" s="66"/>
      <c r="AO316" s="66"/>
      <c r="AP316" s="75">
        <v>25</v>
      </c>
      <c r="AQ316" s="75">
        <v>1</v>
      </c>
      <c r="AR316" s="74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</row>
    <row r="317" spans="1:58" ht="15.75" customHeight="1">
      <c r="A317" s="69">
        <v>26</v>
      </c>
      <c r="B317" s="16" t="s">
        <v>1149</v>
      </c>
      <c r="C317" s="16" t="s">
        <v>1083</v>
      </c>
      <c r="D317" s="16" t="s">
        <v>1149</v>
      </c>
      <c r="E317" s="70" t="s">
        <v>1150</v>
      </c>
      <c r="F317" s="71">
        <v>2563</v>
      </c>
      <c r="G317" s="71">
        <v>1182</v>
      </c>
      <c r="H317" s="71">
        <v>109</v>
      </c>
      <c r="I317" s="71">
        <v>459</v>
      </c>
      <c r="J317" s="71">
        <v>72</v>
      </c>
      <c r="K317" s="72">
        <v>1.09E-2</v>
      </c>
      <c r="L317" s="73" t="s">
        <v>138</v>
      </c>
      <c r="M317" s="72">
        <v>2.5000000000000001E-3</v>
      </c>
      <c r="N317" s="70" t="s">
        <v>1151</v>
      </c>
      <c r="O317" s="71">
        <v>430</v>
      </c>
      <c r="P317" s="71">
        <v>742</v>
      </c>
      <c r="Q317" s="71">
        <v>6</v>
      </c>
      <c r="R317" s="71">
        <v>66</v>
      </c>
      <c r="S317" s="72">
        <v>2.8862512E-2</v>
      </c>
      <c r="T317" s="72">
        <v>7.215628E-3</v>
      </c>
      <c r="U317" s="73" t="s">
        <v>138</v>
      </c>
      <c r="V317" s="74"/>
      <c r="W317" s="74"/>
      <c r="X317" s="70" t="s">
        <v>1152</v>
      </c>
      <c r="Y317" s="71">
        <v>255</v>
      </c>
      <c r="Z317" s="71">
        <v>5</v>
      </c>
      <c r="AA317" s="71">
        <v>0</v>
      </c>
      <c r="AB317" s="71">
        <v>0</v>
      </c>
      <c r="AC317" s="72">
        <v>0</v>
      </c>
      <c r="AD317" s="72">
        <v>0</v>
      </c>
      <c r="AE317" s="73" t="s">
        <v>138</v>
      </c>
      <c r="AF317" s="72">
        <v>0</v>
      </c>
      <c r="AG317" s="75">
        <v>1</v>
      </c>
      <c r="AH317" s="76" t="s">
        <v>1150</v>
      </c>
      <c r="AI317" s="71">
        <v>26</v>
      </c>
      <c r="AJ317" s="71">
        <v>0</v>
      </c>
      <c r="AK317" s="71">
        <v>0</v>
      </c>
      <c r="AL317" s="71">
        <v>0</v>
      </c>
      <c r="AM317" s="71">
        <v>0</v>
      </c>
      <c r="AN317" s="72">
        <v>0</v>
      </c>
      <c r="AO317" s="77">
        <f t="shared" ref="AO317:AO318" si="44">SUM(AJ317+AK317+AL317)/AI317</f>
        <v>0</v>
      </c>
      <c r="AP317" s="75">
        <v>0</v>
      </c>
      <c r="AQ317" s="75">
        <v>1</v>
      </c>
      <c r="AR317" s="74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</row>
    <row r="318" spans="1:58" ht="15.75" customHeight="1">
      <c r="A318" s="69">
        <v>27</v>
      </c>
      <c r="B318" s="16" t="s">
        <v>1153</v>
      </c>
      <c r="C318" s="16" t="s">
        <v>1083</v>
      </c>
      <c r="D318" s="16" t="s">
        <v>1153</v>
      </c>
      <c r="E318" s="70" t="s">
        <v>1154</v>
      </c>
      <c r="F318" s="71">
        <v>8456</v>
      </c>
      <c r="G318" s="71">
        <v>683</v>
      </c>
      <c r="H318" s="71">
        <v>43</v>
      </c>
      <c r="I318" s="71">
        <v>45</v>
      </c>
      <c r="J318" s="71">
        <v>36</v>
      </c>
      <c r="K318" s="72">
        <v>2.8E-3</v>
      </c>
      <c r="L318" s="72">
        <v>0.05</v>
      </c>
      <c r="M318" s="72">
        <v>1.1000000000000001E-3</v>
      </c>
      <c r="N318" s="70" t="s">
        <v>1155</v>
      </c>
      <c r="O318" s="71">
        <v>3648</v>
      </c>
      <c r="P318" s="71">
        <v>2579</v>
      </c>
      <c r="Q318" s="71">
        <v>1963</v>
      </c>
      <c r="R318" s="71">
        <v>34</v>
      </c>
      <c r="S318" s="72">
        <v>3.7298698999999998E-2</v>
      </c>
      <c r="T318" s="72">
        <v>1.3784302E-2</v>
      </c>
      <c r="U318" s="72">
        <v>0.1</v>
      </c>
      <c r="V318" s="74"/>
      <c r="W318" s="74"/>
      <c r="X318" s="70" t="s">
        <v>1156</v>
      </c>
      <c r="Y318" s="71">
        <v>1244</v>
      </c>
      <c r="Z318" s="71">
        <v>1</v>
      </c>
      <c r="AA318" s="71">
        <v>0</v>
      </c>
      <c r="AB318" s="71">
        <v>0</v>
      </c>
      <c r="AC318" s="72">
        <v>0</v>
      </c>
      <c r="AD318" s="72">
        <v>1</v>
      </c>
      <c r="AE318" s="72">
        <v>0.01</v>
      </c>
      <c r="AF318" s="72">
        <v>0</v>
      </c>
      <c r="AG318" s="75">
        <v>47</v>
      </c>
      <c r="AH318" s="76" t="s">
        <v>1157</v>
      </c>
      <c r="AI318" s="71">
        <v>746</v>
      </c>
      <c r="AJ318" s="71">
        <v>6</v>
      </c>
      <c r="AK318" s="71">
        <v>1</v>
      </c>
      <c r="AL318" s="71">
        <v>0</v>
      </c>
      <c r="AM318" s="71">
        <v>8</v>
      </c>
      <c r="AN318" s="72">
        <v>1.1799289999999999E-3</v>
      </c>
      <c r="AO318" s="77">
        <f t="shared" si="44"/>
        <v>9.3833780160857902E-3</v>
      </c>
      <c r="AP318" s="75">
        <v>50</v>
      </c>
      <c r="AQ318" s="75">
        <v>30</v>
      </c>
      <c r="AR318" s="74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</row>
    <row r="319" spans="1:58" ht="15.75" customHeight="1">
      <c r="A319" s="69">
        <v>28</v>
      </c>
      <c r="B319" s="16" t="s">
        <v>1158</v>
      </c>
      <c r="C319" s="16" t="s">
        <v>1083</v>
      </c>
      <c r="D319" s="16" t="s">
        <v>1158</v>
      </c>
      <c r="E319" s="63"/>
      <c r="F319" s="63"/>
      <c r="G319" s="63"/>
      <c r="H319" s="63"/>
      <c r="I319" s="63"/>
      <c r="J319" s="63"/>
      <c r="K319" s="64"/>
      <c r="L319" s="64"/>
      <c r="M319" s="64"/>
      <c r="N319" s="63"/>
      <c r="O319" s="63"/>
      <c r="P319" s="63"/>
      <c r="Q319" s="63"/>
      <c r="R319" s="63"/>
      <c r="S319" s="64"/>
      <c r="T319" s="64"/>
      <c r="U319" s="64"/>
      <c r="V319" s="74"/>
      <c r="W319" s="74"/>
      <c r="X319" s="63"/>
      <c r="Y319" s="63"/>
      <c r="Z319" s="63"/>
      <c r="AA319" s="63"/>
      <c r="AB319" s="63"/>
      <c r="AC319" s="64"/>
      <c r="AD319" s="64"/>
      <c r="AE319" s="64"/>
      <c r="AF319" s="64"/>
      <c r="AG319" s="75"/>
      <c r="AH319" s="65"/>
      <c r="AI319" s="65"/>
      <c r="AJ319" s="65"/>
      <c r="AK319" s="65"/>
      <c r="AL319" s="65"/>
      <c r="AM319" s="65"/>
      <c r="AN319" s="66"/>
      <c r="AO319" s="66"/>
      <c r="AP319" s="75"/>
      <c r="AQ319" s="75"/>
      <c r="AR319" s="74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</row>
    <row r="320" spans="1:58" ht="15.75" customHeight="1">
      <c r="A320" s="69">
        <v>29</v>
      </c>
      <c r="B320" s="16" t="s">
        <v>1159</v>
      </c>
      <c r="C320" s="16" t="s">
        <v>1083</v>
      </c>
      <c r="D320" s="16" t="s">
        <v>1159</v>
      </c>
      <c r="E320" s="70" t="s">
        <v>1160</v>
      </c>
      <c r="F320" s="71">
        <v>60771</v>
      </c>
      <c r="G320" s="71">
        <v>12780</v>
      </c>
      <c r="H320" s="71">
        <v>966</v>
      </c>
      <c r="I320" s="71">
        <v>2640</v>
      </c>
      <c r="J320" s="71">
        <v>84</v>
      </c>
      <c r="K320" s="72">
        <v>3.5000000000000001E-3</v>
      </c>
      <c r="L320" s="73" t="s">
        <v>138</v>
      </c>
      <c r="M320" s="72">
        <v>3.2000000000000002E-3</v>
      </c>
      <c r="N320" s="70" t="s">
        <v>1160</v>
      </c>
      <c r="O320" s="71">
        <v>3222</v>
      </c>
      <c r="P320" s="71">
        <v>0</v>
      </c>
      <c r="Q320" s="71">
        <v>0</v>
      </c>
      <c r="R320" s="71">
        <v>0</v>
      </c>
      <c r="S320" s="72">
        <v>0</v>
      </c>
      <c r="T320" s="72">
        <v>0</v>
      </c>
      <c r="U320" s="73" t="s">
        <v>138</v>
      </c>
      <c r="V320" s="74"/>
      <c r="W320" s="74"/>
      <c r="X320" s="70" t="s">
        <v>1161</v>
      </c>
      <c r="Y320" s="71">
        <v>3572</v>
      </c>
      <c r="Z320" s="71">
        <v>22</v>
      </c>
      <c r="AA320" s="71">
        <v>22</v>
      </c>
      <c r="AB320" s="71">
        <v>3</v>
      </c>
      <c r="AC320" s="72">
        <v>4.8384699999999998E-4</v>
      </c>
      <c r="AD320" s="72">
        <v>0.66666666699999999</v>
      </c>
      <c r="AE320" s="73" t="s">
        <v>138</v>
      </c>
      <c r="AF320" s="72">
        <v>3.1555299999999999E-5</v>
      </c>
      <c r="AG320" s="75">
        <v>35</v>
      </c>
      <c r="AH320" s="76" t="s">
        <v>1159</v>
      </c>
      <c r="AI320" s="71">
        <v>97</v>
      </c>
      <c r="AJ320" s="71">
        <v>5</v>
      </c>
      <c r="AK320" s="71">
        <v>0</v>
      </c>
      <c r="AL320" s="71">
        <v>0</v>
      </c>
      <c r="AM320" s="71">
        <v>2</v>
      </c>
      <c r="AN320" s="72">
        <v>2.7173913000000001E-2</v>
      </c>
      <c r="AO320" s="77">
        <f t="shared" ref="AO320:AO321" si="45">SUM(AJ320+AK320+AL320)/AI320</f>
        <v>5.1546391752577317E-2</v>
      </c>
      <c r="AP320" s="75">
        <v>31</v>
      </c>
      <c r="AQ320" s="75">
        <v>7</v>
      </c>
      <c r="AR320" s="74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</row>
    <row r="321" spans="1:58" ht="15.75" customHeight="1">
      <c r="A321" s="69">
        <v>30</v>
      </c>
      <c r="B321" s="16" t="s">
        <v>1162</v>
      </c>
      <c r="C321" s="16" t="s">
        <v>1083</v>
      </c>
      <c r="D321" s="16" t="s">
        <v>1162</v>
      </c>
      <c r="E321" s="70" t="s">
        <v>1163</v>
      </c>
      <c r="F321" s="71">
        <v>6268</v>
      </c>
      <c r="G321" s="71">
        <v>913</v>
      </c>
      <c r="H321" s="71">
        <v>48</v>
      </c>
      <c r="I321" s="71">
        <v>262</v>
      </c>
      <c r="J321" s="71">
        <v>48</v>
      </c>
      <c r="K321" s="72">
        <v>4.4000000000000003E-3</v>
      </c>
      <c r="L321" s="72">
        <v>0.04</v>
      </c>
      <c r="M321" s="72">
        <v>2.3E-3</v>
      </c>
      <c r="N321" s="70" t="s">
        <v>1164</v>
      </c>
      <c r="O321" s="71">
        <v>664</v>
      </c>
      <c r="P321" s="71">
        <v>202</v>
      </c>
      <c r="Q321" s="71">
        <v>3</v>
      </c>
      <c r="R321" s="71">
        <v>17</v>
      </c>
      <c r="S321" s="72">
        <v>1.8425884999999999E-2</v>
      </c>
      <c r="T321" s="72">
        <v>3.4047830000000002E-3</v>
      </c>
      <c r="U321" s="72">
        <v>0.05</v>
      </c>
      <c r="V321" s="74"/>
      <c r="W321" s="74"/>
      <c r="X321" s="70" t="s">
        <v>1163</v>
      </c>
      <c r="Y321" s="71">
        <v>1538</v>
      </c>
      <c r="Z321" s="71">
        <v>42</v>
      </c>
      <c r="AA321" s="71">
        <v>83</v>
      </c>
      <c r="AB321" s="71">
        <v>36</v>
      </c>
      <c r="AC321" s="72">
        <v>1.8405019999999999E-3</v>
      </c>
      <c r="AD321" s="72">
        <v>0.33333333300000001</v>
      </c>
      <c r="AE321" s="72">
        <v>0.04</v>
      </c>
      <c r="AF321" s="72">
        <v>8.4022899999999995E-4</v>
      </c>
      <c r="AG321" s="75">
        <v>35</v>
      </c>
      <c r="AH321" s="76" t="s">
        <v>1165</v>
      </c>
      <c r="AI321" s="71">
        <v>278</v>
      </c>
      <c r="AJ321" s="71">
        <v>29</v>
      </c>
      <c r="AK321" s="71">
        <v>7</v>
      </c>
      <c r="AL321" s="71">
        <v>0</v>
      </c>
      <c r="AM321" s="71">
        <v>7</v>
      </c>
      <c r="AN321" s="72">
        <v>2.1285470000000001E-2</v>
      </c>
      <c r="AO321" s="77">
        <f t="shared" si="45"/>
        <v>0.12949640287769784</v>
      </c>
      <c r="AP321" s="75">
        <v>21</v>
      </c>
      <c r="AQ321" s="75">
        <v>11</v>
      </c>
      <c r="AR321" s="74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</row>
    <row r="322" spans="1:58" ht="15.75" customHeight="1">
      <c r="A322" s="69">
        <v>31</v>
      </c>
      <c r="B322" s="16" t="s">
        <v>1166</v>
      </c>
      <c r="C322" s="16" t="s">
        <v>1083</v>
      </c>
      <c r="D322" s="16" t="s">
        <v>1167</v>
      </c>
      <c r="E322" s="63"/>
      <c r="F322" s="63"/>
      <c r="G322" s="63"/>
      <c r="H322" s="63"/>
      <c r="I322" s="63"/>
      <c r="J322" s="63"/>
      <c r="K322" s="64"/>
      <c r="L322" s="64"/>
      <c r="M322" s="64"/>
      <c r="N322" s="63"/>
      <c r="O322" s="63"/>
      <c r="P322" s="63"/>
      <c r="Q322" s="63"/>
      <c r="R322" s="63"/>
      <c r="S322" s="64"/>
      <c r="T322" s="64"/>
      <c r="U322" s="64"/>
      <c r="V322" s="74"/>
      <c r="W322" s="74"/>
      <c r="X322" s="63"/>
      <c r="Y322" s="63"/>
      <c r="Z322" s="63"/>
      <c r="AA322" s="63"/>
      <c r="AB322" s="63"/>
      <c r="AC322" s="64"/>
      <c r="AD322" s="64"/>
      <c r="AE322" s="64"/>
      <c r="AF322" s="64"/>
      <c r="AG322" s="75"/>
      <c r="AH322" s="65"/>
      <c r="AI322" s="65"/>
      <c r="AJ322" s="65"/>
      <c r="AK322" s="65"/>
      <c r="AL322" s="65"/>
      <c r="AM322" s="65"/>
      <c r="AN322" s="66"/>
      <c r="AO322" s="66"/>
      <c r="AP322" s="75"/>
      <c r="AQ322" s="75"/>
      <c r="AR322" s="74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</row>
    <row r="323" spans="1:58" ht="15.75" customHeight="1">
      <c r="A323" s="69">
        <v>32</v>
      </c>
      <c r="B323" s="16" t="s">
        <v>1168</v>
      </c>
      <c r="C323" s="16" t="s">
        <v>1083</v>
      </c>
      <c r="D323" s="16" t="s">
        <v>1168</v>
      </c>
      <c r="E323" s="63"/>
      <c r="F323" s="63"/>
      <c r="G323" s="63"/>
      <c r="H323" s="63"/>
      <c r="I323" s="63"/>
      <c r="J323" s="63"/>
      <c r="K323" s="64"/>
      <c r="L323" s="64"/>
      <c r="M323" s="64"/>
      <c r="N323" s="63"/>
      <c r="O323" s="63"/>
      <c r="P323" s="63"/>
      <c r="Q323" s="63"/>
      <c r="R323" s="63"/>
      <c r="S323" s="64"/>
      <c r="T323" s="64"/>
      <c r="U323" s="64"/>
      <c r="V323" s="74"/>
      <c r="W323" s="74"/>
      <c r="X323" s="63"/>
      <c r="Y323" s="63"/>
      <c r="Z323" s="63"/>
      <c r="AA323" s="63"/>
      <c r="AB323" s="63"/>
      <c r="AC323" s="64"/>
      <c r="AD323" s="64"/>
      <c r="AE323" s="64"/>
      <c r="AF323" s="64"/>
      <c r="AG323" s="75"/>
      <c r="AH323" s="65"/>
      <c r="AI323" s="65"/>
      <c r="AJ323" s="65"/>
      <c r="AK323" s="65"/>
      <c r="AL323" s="65"/>
      <c r="AM323" s="65"/>
      <c r="AN323" s="66"/>
      <c r="AO323" s="66"/>
      <c r="AP323" s="75"/>
      <c r="AQ323" s="75"/>
      <c r="AR323" s="74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</row>
    <row r="324" spans="1:58" ht="15.75" customHeight="1">
      <c r="A324" s="69">
        <v>33</v>
      </c>
      <c r="B324" s="16" t="s">
        <v>1169</v>
      </c>
      <c r="C324" s="16" t="s">
        <v>1083</v>
      </c>
      <c r="D324" s="16" t="s">
        <v>1169</v>
      </c>
      <c r="E324" s="70" t="s">
        <v>1170</v>
      </c>
      <c r="F324" s="71">
        <v>1040</v>
      </c>
      <c r="G324" s="71">
        <v>30</v>
      </c>
      <c r="H324" s="71">
        <v>1</v>
      </c>
      <c r="I324" s="71">
        <v>4</v>
      </c>
      <c r="J324" s="71">
        <v>40</v>
      </c>
      <c r="K324" s="72">
        <v>8.0000000000000004E-4</v>
      </c>
      <c r="L324" s="72">
        <v>0.02</v>
      </c>
      <c r="M324" s="72">
        <v>4.0000000000000002E-4</v>
      </c>
      <c r="N324" s="70" t="s">
        <v>1171</v>
      </c>
      <c r="O324" s="71">
        <v>306</v>
      </c>
      <c r="P324" s="71">
        <v>172</v>
      </c>
      <c r="Q324" s="71">
        <v>0</v>
      </c>
      <c r="R324" s="71">
        <v>40</v>
      </c>
      <c r="S324" s="72">
        <v>1.4157080000000001E-2</v>
      </c>
      <c r="T324" s="72">
        <v>6.1552519999999999E-3</v>
      </c>
      <c r="U324" s="72">
        <v>0.04</v>
      </c>
      <c r="V324" s="74"/>
      <c r="W324" s="74"/>
      <c r="X324" s="70" t="s">
        <v>1172</v>
      </c>
      <c r="Y324" s="71">
        <v>76</v>
      </c>
      <c r="Z324" s="71">
        <v>29</v>
      </c>
      <c r="AA324" s="71">
        <v>2</v>
      </c>
      <c r="AB324" s="71">
        <v>1</v>
      </c>
      <c r="AC324" s="72">
        <v>1.428571E-3</v>
      </c>
      <c r="AD324" s="72">
        <v>1</v>
      </c>
      <c r="AE324" s="72">
        <v>0.11</v>
      </c>
      <c r="AF324" s="72">
        <v>4.34783E-4</v>
      </c>
      <c r="AG324" s="75">
        <v>11</v>
      </c>
      <c r="AH324" s="76" t="s">
        <v>1173</v>
      </c>
      <c r="AI324" s="71">
        <v>6</v>
      </c>
      <c r="AJ324" s="71">
        <v>0</v>
      </c>
      <c r="AK324" s="71">
        <v>0</v>
      </c>
      <c r="AL324" s="71">
        <v>0</v>
      </c>
      <c r="AM324" s="71">
        <v>0</v>
      </c>
      <c r="AN324" s="72">
        <v>0</v>
      </c>
      <c r="AO324" s="77">
        <f>SUM(AJ324+AK324+AL324)/AI324</f>
        <v>0</v>
      </c>
      <c r="AP324" s="75">
        <v>5</v>
      </c>
      <c r="AQ324" s="75">
        <v>3</v>
      </c>
      <c r="AR324" s="74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</row>
    <row r="325" spans="1:58" ht="15.75" customHeight="1">
      <c r="A325" s="69">
        <v>34</v>
      </c>
      <c r="B325" s="16" t="s">
        <v>1174</v>
      </c>
      <c r="C325" s="16" t="s">
        <v>1083</v>
      </c>
      <c r="D325" s="16" t="s">
        <v>1174</v>
      </c>
      <c r="E325" s="70" t="s">
        <v>1175</v>
      </c>
      <c r="F325" s="71">
        <v>732</v>
      </c>
      <c r="G325" s="71">
        <v>266</v>
      </c>
      <c r="H325" s="71">
        <v>18</v>
      </c>
      <c r="I325" s="71">
        <v>45</v>
      </c>
      <c r="J325" s="71">
        <v>29</v>
      </c>
      <c r="K325" s="72">
        <v>1.55E-2</v>
      </c>
      <c r="L325" s="73" t="s">
        <v>138</v>
      </c>
      <c r="M325" s="72">
        <v>1.5E-3</v>
      </c>
      <c r="N325" s="63"/>
      <c r="O325" s="63"/>
      <c r="P325" s="63"/>
      <c r="Q325" s="63"/>
      <c r="R325" s="63"/>
      <c r="S325" s="64"/>
      <c r="T325" s="64"/>
      <c r="U325" s="64"/>
      <c r="V325" s="74"/>
      <c r="W325" s="74"/>
      <c r="X325" s="63"/>
      <c r="Y325" s="63"/>
      <c r="Z325" s="63"/>
      <c r="AA325" s="63"/>
      <c r="AB325" s="63"/>
      <c r="AC325" s="64"/>
      <c r="AD325" s="64"/>
      <c r="AE325" s="64"/>
      <c r="AF325" s="64"/>
      <c r="AG325" s="75">
        <v>0</v>
      </c>
      <c r="AH325" s="65"/>
      <c r="AI325" s="65"/>
      <c r="AJ325" s="65"/>
      <c r="AK325" s="65"/>
      <c r="AL325" s="65"/>
      <c r="AM325" s="65"/>
      <c r="AN325" s="66"/>
      <c r="AO325" s="66"/>
      <c r="AP325" s="75">
        <v>2</v>
      </c>
      <c r="AQ325" s="75">
        <v>0</v>
      </c>
      <c r="AR325" s="74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</row>
    <row r="326" spans="1:58" ht="15.75" customHeight="1">
      <c r="A326" s="69">
        <v>35</v>
      </c>
      <c r="B326" s="16" t="s">
        <v>1176</v>
      </c>
      <c r="C326" s="16" t="s">
        <v>1083</v>
      </c>
      <c r="D326" s="16" t="s">
        <v>1177</v>
      </c>
      <c r="E326" s="63"/>
      <c r="F326" s="63"/>
      <c r="G326" s="63"/>
      <c r="H326" s="63"/>
      <c r="I326" s="63"/>
      <c r="J326" s="63"/>
      <c r="K326" s="64"/>
      <c r="L326" s="64"/>
      <c r="M326" s="64"/>
      <c r="N326" s="63"/>
      <c r="O326" s="63"/>
      <c r="P326" s="63"/>
      <c r="Q326" s="63"/>
      <c r="R326" s="63"/>
      <c r="S326" s="64"/>
      <c r="T326" s="64"/>
      <c r="U326" s="64"/>
      <c r="V326" s="74"/>
      <c r="W326" s="74"/>
      <c r="X326" s="70" t="s">
        <v>1178</v>
      </c>
      <c r="Y326" s="71">
        <v>715</v>
      </c>
      <c r="Z326" s="71">
        <v>133</v>
      </c>
      <c r="AA326" s="71">
        <v>265</v>
      </c>
      <c r="AB326" s="71">
        <v>99</v>
      </c>
      <c r="AC326" s="72">
        <v>5.0295100000000001E-3</v>
      </c>
      <c r="AD326" s="72">
        <v>0</v>
      </c>
      <c r="AE326" s="73" t="s">
        <v>138</v>
      </c>
      <c r="AF326" s="72">
        <v>2.4054179999999999E-3</v>
      </c>
      <c r="AG326" s="75"/>
      <c r="AH326" s="65"/>
      <c r="AI326" s="65"/>
      <c r="AJ326" s="65"/>
      <c r="AK326" s="65"/>
      <c r="AL326" s="65"/>
      <c r="AM326" s="65"/>
      <c r="AN326" s="66"/>
      <c r="AO326" s="66"/>
      <c r="AP326" s="75"/>
      <c r="AQ326" s="75"/>
      <c r="AR326" s="74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</row>
    <row r="327" spans="1:58" ht="15.75" customHeight="1">
      <c r="A327" s="69">
        <v>36</v>
      </c>
      <c r="B327" s="16" t="s">
        <v>1179</v>
      </c>
      <c r="C327" s="16" t="s">
        <v>1083</v>
      </c>
      <c r="D327" s="16" t="s">
        <v>1179</v>
      </c>
      <c r="E327" s="63"/>
      <c r="F327" s="63"/>
      <c r="G327" s="63"/>
      <c r="H327" s="63"/>
      <c r="I327" s="63"/>
      <c r="J327" s="63"/>
      <c r="K327" s="64"/>
      <c r="L327" s="64"/>
      <c r="M327" s="64"/>
      <c r="N327" s="63"/>
      <c r="O327" s="63"/>
      <c r="P327" s="63"/>
      <c r="Q327" s="63"/>
      <c r="R327" s="63"/>
      <c r="S327" s="64"/>
      <c r="T327" s="64"/>
      <c r="U327" s="64"/>
      <c r="V327" s="74"/>
      <c r="W327" s="74"/>
      <c r="X327" s="63"/>
      <c r="Y327" s="63"/>
      <c r="Z327" s="63"/>
      <c r="AA327" s="63"/>
      <c r="AB327" s="63"/>
      <c r="AC327" s="64"/>
      <c r="AD327" s="64"/>
      <c r="AE327" s="64"/>
      <c r="AF327" s="64"/>
      <c r="AG327" s="75"/>
      <c r="AH327" s="65"/>
      <c r="AI327" s="65"/>
      <c r="AJ327" s="65"/>
      <c r="AK327" s="65"/>
      <c r="AL327" s="65"/>
      <c r="AM327" s="65"/>
      <c r="AN327" s="66"/>
      <c r="AO327" s="66"/>
      <c r="AP327" s="75"/>
      <c r="AQ327" s="75"/>
      <c r="AR327" s="74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</row>
    <row r="328" spans="1:58" ht="15.75" customHeight="1">
      <c r="A328" s="69">
        <v>37</v>
      </c>
      <c r="B328" s="16" t="s">
        <v>274</v>
      </c>
      <c r="C328" s="16" t="s">
        <v>1083</v>
      </c>
      <c r="D328" s="16" t="s">
        <v>274</v>
      </c>
      <c r="E328" s="70" t="s">
        <v>275</v>
      </c>
      <c r="F328" s="71">
        <v>1108</v>
      </c>
      <c r="G328" s="71">
        <v>127</v>
      </c>
      <c r="H328" s="71">
        <v>0</v>
      </c>
      <c r="I328" s="71">
        <v>33</v>
      </c>
      <c r="J328" s="71">
        <v>22</v>
      </c>
      <c r="K328" s="72">
        <v>9.1000000000000004E-3</v>
      </c>
      <c r="L328" s="73" t="s">
        <v>138</v>
      </c>
      <c r="M328" s="72">
        <v>1.4E-3</v>
      </c>
      <c r="N328" s="70" t="s">
        <v>1180</v>
      </c>
      <c r="O328" s="71">
        <v>64</v>
      </c>
      <c r="P328" s="71">
        <v>39</v>
      </c>
      <c r="Q328" s="71">
        <v>0</v>
      </c>
      <c r="R328" s="71">
        <v>6</v>
      </c>
      <c r="S328" s="72">
        <v>0.120801013</v>
      </c>
      <c r="T328" s="72">
        <v>6.5652719999999996E-3</v>
      </c>
      <c r="U328" s="73" t="s">
        <v>138</v>
      </c>
      <c r="V328" s="74"/>
      <c r="W328" s="74"/>
      <c r="X328" s="63"/>
      <c r="Y328" s="63"/>
      <c r="Z328" s="63"/>
      <c r="AA328" s="63"/>
      <c r="AB328" s="63"/>
      <c r="AC328" s="64"/>
      <c r="AD328" s="64"/>
      <c r="AE328" s="64"/>
      <c r="AF328" s="64"/>
      <c r="AG328" s="75">
        <v>2</v>
      </c>
      <c r="AH328" s="65"/>
      <c r="AI328" s="65"/>
      <c r="AJ328" s="65"/>
      <c r="AK328" s="65"/>
      <c r="AL328" s="65"/>
      <c r="AM328" s="65"/>
      <c r="AN328" s="66"/>
      <c r="AO328" s="66"/>
      <c r="AP328" s="75">
        <v>4</v>
      </c>
      <c r="AQ328" s="75">
        <v>0</v>
      </c>
      <c r="AR328" s="74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</row>
    <row r="329" spans="1:58" ht="15.75" customHeight="1">
      <c r="A329" s="69">
        <v>38</v>
      </c>
      <c r="B329" s="16" t="s">
        <v>1181</v>
      </c>
      <c r="C329" s="16" t="s">
        <v>1083</v>
      </c>
      <c r="D329" s="16" t="s">
        <v>1181</v>
      </c>
      <c r="E329" s="63"/>
      <c r="F329" s="63"/>
      <c r="G329" s="63"/>
      <c r="H329" s="63"/>
      <c r="I329" s="63"/>
      <c r="J329" s="63"/>
      <c r="K329" s="64"/>
      <c r="L329" s="64"/>
      <c r="M329" s="64"/>
      <c r="N329" s="63"/>
      <c r="O329" s="63"/>
      <c r="P329" s="63"/>
      <c r="Q329" s="63"/>
      <c r="R329" s="63"/>
      <c r="S329" s="64"/>
      <c r="T329" s="64"/>
      <c r="U329" s="64"/>
      <c r="V329" s="74"/>
      <c r="W329" s="74"/>
      <c r="X329" s="63"/>
      <c r="Y329" s="63"/>
      <c r="Z329" s="63"/>
      <c r="AA329" s="63"/>
      <c r="AB329" s="63"/>
      <c r="AC329" s="64"/>
      <c r="AD329" s="64"/>
      <c r="AE329" s="64"/>
      <c r="AF329" s="64"/>
      <c r="AG329" s="75"/>
      <c r="AH329" s="65"/>
      <c r="AI329" s="65"/>
      <c r="AJ329" s="65"/>
      <c r="AK329" s="65"/>
      <c r="AL329" s="65"/>
      <c r="AM329" s="65"/>
      <c r="AN329" s="66"/>
      <c r="AO329" s="66"/>
      <c r="AP329" s="75"/>
      <c r="AQ329" s="75"/>
      <c r="AR329" s="74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</row>
    <row r="330" spans="1:58" ht="15.75" customHeight="1">
      <c r="A330" s="69">
        <v>39</v>
      </c>
      <c r="B330" s="16" t="s">
        <v>1182</v>
      </c>
      <c r="C330" s="16" t="s">
        <v>1083</v>
      </c>
      <c r="D330" s="16" t="s">
        <v>1182</v>
      </c>
      <c r="E330" s="70" t="s">
        <v>1183</v>
      </c>
      <c r="F330" s="71">
        <v>250696</v>
      </c>
      <c r="G330" s="71">
        <v>2035</v>
      </c>
      <c r="H330" s="71">
        <v>609</v>
      </c>
      <c r="I330" s="71">
        <v>304</v>
      </c>
      <c r="J330" s="71">
        <v>87</v>
      </c>
      <c r="K330" s="72">
        <v>1E-4</v>
      </c>
      <c r="L330" s="72">
        <v>0.01</v>
      </c>
      <c r="M330" s="72">
        <v>1E-4</v>
      </c>
      <c r="N330" s="70" t="s">
        <v>1183</v>
      </c>
      <c r="O330" s="71">
        <v>170148</v>
      </c>
      <c r="P330" s="71">
        <v>55995</v>
      </c>
      <c r="Q330" s="71">
        <v>1012</v>
      </c>
      <c r="R330" s="71">
        <v>36</v>
      </c>
      <c r="S330" s="72">
        <v>9.6332009999999992E-3</v>
      </c>
      <c r="T330" s="72">
        <v>3.7695129999999999E-3</v>
      </c>
      <c r="U330" s="72">
        <v>0.06</v>
      </c>
      <c r="V330" s="74"/>
      <c r="W330" s="74"/>
      <c r="X330" s="70" t="s">
        <v>1184</v>
      </c>
      <c r="Y330" s="71">
        <v>864686</v>
      </c>
      <c r="Z330" s="71">
        <v>258</v>
      </c>
      <c r="AA330" s="71">
        <v>5063</v>
      </c>
      <c r="AB330" s="71">
        <v>1365</v>
      </c>
      <c r="AC330" s="72">
        <v>2.92921E-5</v>
      </c>
      <c r="AD330" s="72">
        <v>0.28125</v>
      </c>
      <c r="AE330" s="72">
        <v>0.04</v>
      </c>
      <c r="AF330" s="72">
        <v>8.1508599999999994E-5</v>
      </c>
      <c r="AG330" s="75">
        <v>78</v>
      </c>
      <c r="AH330" s="76" t="s">
        <v>1182</v>
      </c>
      <c r="AI330" s="71">
        <v>175000</v>
      </c>
      <c r="AJ330" s="71">
        <v>0</v>
      </c>
      <c r="AK330" s="71">
        <v>0</v>
      </c>
      <c r="AL330" s="71">
        <v>0</v>
      </c>
      <c r="AM330" s="71">
        <v>40</v>
      </c>
      <c r="AN330" s="72">
        <v>0</v>
      </c>
      <c r="AO330" s="77">
        <f>SUM(AJ330+AK330+AL330)/AI330</f>
        <v>0</v>
      </c>
      <c r="AP330" s="75">
        <v>44</v>
      </c>
      <c r="AQ330" s="75">
        <v>8</v>
      </c>
      <c r="AR330" s="74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</row>
    <row r="331" spans="1:58" ht="15.75" customHeight="1">
      <c r="A331" s="69">
        <v>40</v>
      </c>
      <c r="B331" s="16" t="s">
        <v>1185</v>
      </c>
      <c r="C331" s="16" t="s">
        <v>1083</v>
      </c>
      <c r="D331" s="16" t="s">
        <v>1185</v>
      </c>
      <c r="E331" s="63"/>
      <c r="F331" s="63"/>
      <c r="G331" s="63"/>
      <c r="H331" s="63"/>
      <c r="I331" s="63"/>
      <c r="J331" s="63"/>
      <c r="K331" s="64"/>
      <c r="L331" s="64"/>
      <c r="M331" s="64"/>
      <c r="N331" s="63"/>
      <c r="O331" s="63"/>
      <c r="P331" s="63"/>
      <c r="Q331" s="63"/>
      <c r="R331" s="63"/>
      <c r="S331" s="64"/>
      <c r="T331" s="64"/>
      <c r="U331" s="64"/>
      <c r="V331" s="74"/>
      <c r="W331" s="74"/>
      <c r="X331" s="63"/>
      <c r="Y331" s="63"/>
      <c r="Z331" s="63"/>
      <c r="AA331" s="63"/>
      <c r="AB331" s="63"/>
      <c r="AC331" s="64"/>
      <c r="AD331" s="64"/>
      <c r="AE331" s="64"/>
      <c r="AF331" s="64"/>
      <c r="AG331" s="75">
        <v>16</v>
      </c>
      <c r="AH331" s="65"/>
      <c r="AI331" s="65"/>
      <c r="AJ331" s="65"/>
      <c r="AK331" s="65"/>
      <c r="AL331" s="65"/>
      <c r="AM331" s="65"/>
      <c r="AN331" s="66"/>
      <c r="AO331" s="66"/>
      <c r="AP331" s="75">
        <v>10</v>
      </c>
      <c r="AQ331" s="75">
        <v>3</v>
      </c>
      <c r="AR331" s="74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</row>
    <row r="332" spans="1:58" ht="15.75" customHeight="1">
      <c r="A332" s="69">
        <v>41</v>
      </c>
      <c r="B332" s="16" t="s">
        <v>1186</v>
      </c>
      <c r="C332" s="16" t="s">
        <v>1083</v>
      </c>
      <c r="D332" s="16" t="s">
        <v>1186</v>
      </c>
      <c r="E332" s="70" t="s">
        <v>1187</v>
      </c>
      <c r="F332" s="71">
        <v>3106</v>
      </c>
      <c r="G332" s="71">
        <v>64</v>
      </c>
      <c r="H332" s="71">
        <v>4</v>
      </c>
      <c r="I332" s="71">
        <v>2</v>
      </c>
      <c r="J332" s="71">
        <v>37</v>
      </c>
      <c r="K332" s="72">
        <v>6.9999999999999999E-4</v>
      </c>
      <c r="L332" s="73" t="s">
        <v>138</v>
      </c>
      <c r="M332" s="72">
        <v>2.9999999999999997E-4</v>
      </c>
      <c r="N332" s="63"/>
      <c r="O332" s="63"/>
      <c r="P332" s="63"/>
      <c r="Q332" s="63"/>
      <c r="R332" s="63"/>
      <c r="S332" s="64"/>
      <c r="T332" s="64"/>
      <c r="U332" s="64"/>
      <c r="V332" s="74"/>
      <c r="W332" s="74"/>
      <c r="X332" s="70" t="s">
        <v>1188</v>
      </c>
      <c r="Y332" s="71">
        <v>1392</v>
      </c>
      <c r="Z332" s="71">
        <v>65</v>
      </c>
      <c r="AA332" s="71">
        <v>15</v>
      </c>
      <c r="AB332" s="71">
        <v>1</v>
      </c>
      <c r="AC332" s="72">
        <v>8.3354200000000002E-5</v>
      </c>
      <c r="AD332" s="72">
        <v>0</v>
      </c>
      <c r="AE332" s="73" t="s">
        <v>138</v>
      </c>
      <c r="AF332" s="72">
        <v>8.1542099999999996E-6</v>
      </c>
      <c r="AG332" s="75">
        <v>7</v>
      </c>
      <c r="AH332" s="76" t="s">
        <v>1186</v>
      </c>
      <c r="AI332" s="71">
        <v>19</v>
      </c>
      <c r="AJ332" s="71">
        <v>0</v>
      </c>
      <c r="AK332" s="71">
        <v>0</v>
      </c>
      <c r="AL332" s="71">
        <v>0</v>
      </c>
      <c r="AM332" s="71">
        <v>1</v>
      </c>
      <c r="AN332" s="72">
        <v>0</v>
      </c>
      <c r="AO332" s="77">
        <f t="shared" ref="AO332:AO333" si="46">SUM(AJ332+AK332+AL332)/AI332</f>
        <v>0</v>
      </c>
      <c r="AP332" s="75">
        <v>9</v>
      </c>
      <c r="AQ332" s="75">
        <v>0</v>
      </c>
      <c r="AR332" s="74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</row>
    <row r="333" spans="1:58" ht="15.75" customHeight="1">
      <c r="A333" s="69">
        <v>42</v>
      </c>
      <c r="B333" s="16" t="s">
        <v>1189</v>
      </c>
      <c r="C333" s="16" t="s">
        <v>1083</v>
      </c>
      <c r="D333" s="16" t="s">
        <v>1189</v>
      </c>
      <c r="E333" s="70" t="s">
        <v>1190</v>
      </c>
      <c r="F333" s="71">
        <v>6909</v>
      </c>
      <c r="G333" s="71">
        <v>566</v>
      </c>
      <c r="H333" s="71">
        <v>18</v>
      </c>
      <c r="I333" s="71">
        <v>435</v>
      </c>
      <c r="J333" s="71">
        <v>58</v>
      </c>
      <c r="K333" s="72">
        <v>2.7000000000000001E-3</v>
      </c>
      <c r="L333" s="72">
        <v>0.04</v>
      </c>
      <c r="M333" s="72">
        <v>1.6999999999999999E-3</v>
      </c>
      <c r="N333" s="70" t="s">
        <v>1191</v>
      </c>
      <c r="O333" s="71">
        <v>1118</v>
      </c>
      <c r="P333" s="71">
        <v>99</v>
      </c>
      <c r="Q333" s="71">
        <v>3</v>
      </c>
      <c r="R333" s="71">
        <v>12</v>
      </c>
      <c r="S333" s="72">
        <v>1.0082493E-2</v>
      </c>
      <c r="T333" s="72">
        <v>1.09592E-4</v>
      </c>
      <c r="U333" s="73" t="s">
        <v>138</v>
      </c>
      <c r="V333" s="74"/>
      <c r="W333" s="74"/>
      <c r="X333" s="70" t="s">
        <v>1190</v>
      </c>
      <c r="Y333" s="71">
        <v>1119</v>
      </c>
      <c r="Z333" s="71">
        <v>14</v>
      </c>
      <c r="AA333" s="71">
        <v>15</v>
      </c>
      <c r="AB333" s="71">
        <v>4</v>
      </c>
      <c r="AC333" s="72">
        <v>1.831502E-3</v>
      </c>
      <c r="AD333" s="72">
        <v>0</v>
      </c>
      <c r="AE333" s="73" t="s">
        <v>138</v>
      </c>
      <c r="AF333" s="72">
        <v>1.9907599999999999E-5</v>
      </c>
      <c r="AG333" s="75">
        <v>12</v>
      </c>
      <c r="AH333" s="76" t="s">
        <v>1192</v>
      </c>
      <c r="AI333" s="71">
        <v>87</v>
      </c>
      <c r="AJ333" s="71">
        <v>0</v>
      </c>
      <c r="AK333" s="71">
        <v>0</v>
      </c>
      <c r="AL333" s="71">
        <v>0</v>
      </c>
      <c r="AM333" s="71">
        <v>0</v>
      </c>
      <c r="AN333" s="72">
        <v>0</v>
      </c>
      <c r="AO333" s="77">
        <f t="shared" si="46"/>
        <v>0</v>
      </c>
      <c r="AP333" s="75">
        <v>11</v>
      </c>
      <c r="AQ333" s="75">
        <v>0</v>
      </c>
      <c r="AR333" s="74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</row>
    <row r="334" spans="1:58" ht="15.75" customHeight="1">
      <c r="A334" s="69">
        <v>43</v>
      </c>
      <c r="B334" s="16" t="s">
        <v>1193</v>
      </c>
      <c r="C334" s="16" t="s">
        <v>1083</v>
      </c>
      <c r="D334" s="16" t="s">
        <v>1193</v>
      </c>
      <c r="E334" s="63"/>
      <c r="F334" s="63"/>
      <c r="G334" s="63"/>
      <c r="H334" s="63"/>
      <c r="I334" s="63"/>
      <c r="J334" s="63"/>
      <c r="K334" s="64"/>
      <c r="L334" s="64"/>
      <c r="M334" s="64"/>
      <c r="N334" s="63"/>
      <c r="O334" s="63"/>
      <c r="P334" s="63"/>
      <c r="Q334" s="63"/>
      <c r="R334" s="63"/>
      <c r="S334" s="64"/>
      <c r="T334" s="64"/>
      <c r="U334" s="64"/>
      <c r="V334" s="74"/>
      <c r="W334" s="74"/>
      <c r="X334" s="63"/>
      <c r="Y334" s="63"/>
      <c r="Z334" s="63"/>
      <c r="AA334" s="63"/>
      <c r="AB334" s="63"/>
      <c r="AC334" s="64"/>
      <c r="AD334" s="64"/>
      <c r="AE334" s="64"/>
      <c r="AF334" s="64"/>
      <c r="AG334" s="75">
        <v>6</v>
      </c>
      <c r="AH334" s="65"/>
      <c r="AI334" s="65"/>
      <c r="AJ334" s="65"/>
      <c r="AK334" s="65"/>
      <c r="AL334" s="65"/>
      <c r="AM334" s="65"/>
      <c r="AN334" s="66"/>
      <c r="AO334" s="66"/>
      <c r="AP334" s="75">
        <v>3</v>
      </c>
      <c r="AQ334" s="75">
        <v>1</v>
      </c>
      <c r="AR334" s="74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</row>
    <row r="335" spans="1:58" ht="15.75" customHeight="1">
      <c r="A335" s="69">
        <v>44</v>
      </c>
      <c r="B335" s="16" t="s">
        <v>176</v>
      </c>
      <c r="C335" s="16" t="s">
        <v>1083</v>
      </c>
      <c r="D335" s="16" t="s">
        <v>176</v>
      </c>
      <c r="E335" s="70" t="s">
        <v>172</v>
      </c>
      <c r="F335" s="71">
        <v>2927681</v>
      </c>
      <c r="G335" s="71">
        <v>244</v>
      </c>
      <c r="H335" s="71">
        <v>112</v>
      </c>
      <c r="I335" s="71">
        <v>43</v>
      </c>
      <c r="J335" s="71">
        <v>26</v>
      </c>
      <c r="K335" s="72">
        <v>0</v>
      </c>
      <c r="L335" s="72">
        <v>0.01</v>
      </c>
      <c r="M335" s="72">
        <v>0</v>
      </c>
      <c r="N335" s="70" t="s">
        <v>173</v>
      </c>
      <c r="O335" s="71">
        <v>42882</v>
      </c>
      <c r="P335" s="71">
        <v>3427</v>
      </c>
      <c r="Q335" s="71">
        <v>439</v>
      </c>
      <c r="R335" s="71">
        <v>11</v>
      </c>
      <c r="S335" s="72">
        <v>8.309594E-3</v>
      </c>
      <c r="T335" s="72">
        <v>9.9353799999999997E-4</v>
      </c>
      <c r="U335" s="72">
        <v>0.02</v>
      </c>
      <c r="V335" s="74"/>
      <c r="W335" s="74"/>
      <c r="X335" s="70" t="s">
        <v>174</v>
      </c>
      <c r="Y335" s="71">
        <v>10854</v>
      </c>
      <c r="Z335" s="71">
        <v>108</v>
      </c>
      <c r="AA335" s="71">
        <v>109</v>
      </c>
      <c r="AB335" s="71">
        <v>13</v>
      </c>
      <c r="AC335" s="72">
        <v>1.04862E-4</v>
      </c>
      <c r="AD335" s="72">
        <v>0.86734693900000004</v>
      </c>
      <c r="AE335" s="72">
        <v>0.03</v>
      </c>
      <c r="AF335" s="72">
        <v>1.2309899999999999E-4</v>
      </c>
      <c r="AG335" s="75">
        <v>10107</v>
      </c>
      <c r="AH335" s="76" t="s">
        <v>175</v>
      </c>
      <c r="AI335" s="71">
        <v>32800</v>
      </c>
      <c r="AJ335" s="71">
        <v>0</v>
      </c>
      <c r="AK335" s="71">
        <v>0</v>
      </c>
      <c r="AL335" s="71">
        <v>0</v>
      </c>
      <c r="AM335" s="71">
        <v>6</v>
      </c>
      <c r="AN335" s="72">
        <v>0</v>
      </c>
      <c r="AO335" s="77">
        <f>SUM(AJ335+AK335+AL335)/AI335</f>
        <v>0</v>
      </c>
      <c r="AP335" s="75">
        <v>5399</v>
      </c>
      <c r="AQ335" s="75">
        <v>4837</v>
      </c>
      <c r="AR335" s="74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</row>
    <row r="336" spans="1:58" ht="15.75" customHeight="1">
      <c r="A336" s="69">
        <v>45</v>
      </c>
      <c r="B336" s="16" t="s">
        <v>1194</v>
      </c>
      <c r="C336" s="16" t="s">
        <v>1083</v>
      </c>
      <c r="D336" s="16" t="s">
        <v>1194</v>
      </c>
      <c r="E336" s="63"/>
      <c r="F336" s="63"/>
      <c r="G336" s="63"/>
      <c r="H336" s="63"/>
      <c r="I336" s="63"/>
      <c r="J336" s="63"/>
      <c r="K336" s="64"/>
      <c r="L336" s="64"/>
      <c r="M336" s="64"/>
      <c r="N336" s="63"/>
      <c r="O336" s="63"/>
      <c r="P336" s="63"/>
      <c r="Q336" s="63"/>
      <c r="R336" s="63"/>
      <c r="S336" s="64"/>
      <c r="T336" s="64"/>
      <c r="U336" s="64"/>
      <c r="V336" s="74"/>
      <c r="W336" s="74"/>
      <c r="X336" s="63"/>
      <c r="Y336" s="63"/>
      <c r="Z336" s="63"/>
      <c r="AA336" s="63"/>
      <c r="AB336" s="63"/>
      <c r="AC336" s="64"/>
      <c r="AD336" s="64"/>
      <c r="AE336" s="64"/>
      <c r="AF336" s="64"/>
      <c r="AG336" s="75"/>
      <c r="AH336" s="65"/>
      <c r="AI336" s="65"/>
      <c r="AJ336" s="65"/>
      <c r="AK336" s="65"/>
      <c r="AL336" s="65"/>
      <c r="AM336" s="65"/>
      <c r="AN336" s="66"/>
      <c r="AO336" s="66"/>
      <c r="AP336" s="75"/>
      <c r="AQ336" s="75"/>
      <c r="AR336" s="74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</row>
    <row r="337" spans="1:58" ht="15.75" customHeight="1">
      <c r="A337" s="69">
        <v>46</v>
      </c>
      <c r="B337" s="16" t="s">
        <v>1195</v>
      </c>
      <c r="C337" s="16" t="s">
        <v>1083</v>
      </c>
      <c r="D337" s="16" t="s">
        <v>1195</v>
      </c>
      <c r="E337" s="63"/>
      <c r="F337" s="63"/>
      <c r="G337" s="63"/>
      <c r="H337" s="63"/>
      <c r="I337" s="63"/>
      <c r="J337" s="63"/>
      <c r="K337" s="64"/>
      <c r="L337" s="64"/>
      <c r="M337" s="64"/>
      <c r="N337" s="63"/>
      <c r="O337" s="63"/>
      <c r="P337" s="63"/>
      <c r="Q337" s="63"/>
      <c r="R337" s="63"/>
      <c r="S337" s="64"/>
      <c r="T337" s="64"/>
      <c r="U337" s="64"/>
      <c r="V337" s="74"/>
      <c r="W337" s="74"/>
      <c r="X337" s="70" t="s">
        <v>145</v>
      </c>
      <c r="Y337" s="71">
        <v>7509</v>
      </c>
      <c r="Z337" s="71">
        <v>96</v>
      </c>
      <c r="AA337" s="71">
        <v>112</v>
      </c>
      <c r="AB337" s="71">
        <v>30</v>
      </c>
      <c r="AC337" s="72">
        <v>1.9699E-4</v>
      </c>
      <c r="AD337" s="72">
        <v>0.65671641800000002</v>
      </c>
      <c r="AE337" s="72">
        <v>0.02</v>
      </c>
      <c r="AF337" s="72">
        <v>2.0555500000000001E-4</v>
      </c>
      <c r="AG337" s="75">
        <v>80</v>
      </c>
      <c r="AH337" s="76" t="s">
        <v>144</v>
      </c>
      <c r="AI337" s="71">
        <v>883</v>
      </c>
      <c r="AJ337" s="71">
        <v>0</v>
      </c>
      <c r="AK337" s="71">
        <v>0</v>
      </c>
      <c r="AL337" s="71">
        <v>0</v>
      </c>
      <c r="AM337" s="71">
        <v>0</v>
      </c>
      <c r="AN337" s="72">
        <v>0</v>
      </c>
      <c r="AO337" s="77">
        <f t="shared" ref="AO337:AO341" si="47">SUM(AJ337+AK337+AL337)/AI337</f>
        <v>0</v>
      </c>
      <c r="AP337" s="75">
        <v>45</v>
      </c>
      <c r="AQ337" s="75">
        <v>25</v>
      </c>
      <c r="AR337" s="74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</row>
    <row r="338" spans="1:58" ht="15.75" customHeight="1">
      <c r="A338" s="69">
        <v>47</v>
      </c>
      <c r="B338" s="16" t="s">
        <v>1196</v>
      </c>
      <c r="C338" s="16" t="s">
        <v>1083</v>
      </c>
      <c r="D338" s="16" t="s">
        <v>1196</v>
      </c>
      <c r="E338" s="70" t="s">
        <v>98</v>
      </c>
      <c r="F338" s="71">
        <v>263987</v>
      </c>
      <c r="G338" s="71">
        <v>6859</v>
      </c>
      <c r="H338" s="71">
        <v>4145</v>
      </c>
      <c r="I338" s="71">
        <v>542</v>
      </c>
      <c r="J338" s="71">
        <v>35</v>
      </c>
      <c r="K338" s="72">
        <v>1.5E-3</v>
      </c>
      <c r="L338" s="72">
        <v>0.02</v>
      </c>
      <c r="M338" s="72">
        <v>5.9999999999999995E-4</v>
      </c>
      <c r="N338" s="70" t="s">
        <v>99</v>
      </c>
      <c r="O338" s="71">
        <v>5631</v>
      </c>
      <c r="P338" s="71">
        <v>1794</v>
      </c>
      <c r="Q338" s="71">
        <v>135</v>
      </c>
      <c r="R338" s="71">
        <v>23</v>
      </c>
      <c r="S338" s="72">
        <v>1.5984917000000001E-2</v>
      </c>
      <c r="T338" s="72">
        <v>3.9962289999999996E-3</v>
      </c>
      <c r="U338" s="72">
        <v>0.09</v>
      </c>
      <c r="V338" s="74"/>
      <c r="W338" s="74"/>
      <c r="X338" s="70" t="s">
        <v>100</v>
      </c>
      <c r="Y338" s="71">
        <v>21284</v>
      </c>
      <c r="Z338" s="71">
        <v>72</v>
      </c>
      <c r="AA338" s="71">
        <v>105</v>
      </c>
      <c r="AB338" s="71">
        <v>13</v>
      </c>
      <c r="AC338" s="72">
        <v>7.7550000000000001E-5</v>
      </c>
      <c r="AD338" s="72">
        <v>0.87878787899999999</v>
      </c>
      <c r="AE338" s="72">
        <v>0.02</v>
      </c>
      <c r="AF338" s="72">
        <v>6.0691299999999999E-5</v>
      </c>
      <c r="AG338" s="75">
        <v>371</v>
      </c>
      <c r="AH338" s="76" t="s">
        <v>101</v>
      </c>
      <c r="AI338" s="71">
        <v>2230</v>
      </c>
      <c r="AJ338" s="71">
        <v>18</v>
      </c>
      <c r="AK338" s="71">
        <v>12</v>
      </c>
      <c r="AL338" s="71">
        <v>9</v>
      </c>
      <c r="AM338" s="71">
        <v>3</v>
      </c>
      <c r="AN338" s="72">
        <v>5.9284630000000001E-3</v>
      </c>
      <c r="AO338" s="77">
        <f t="shared" si="47"/>
        <v>1.7488789237668161E-2</v>
      </c>
      <c r="AP338" s="75">
        <v>182</v>
      </c>
      <c r="AQ338" s="75">
        <v>82</v>
      </c>
      <c r="AR338" s="74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</row>
    <row r="339" spans="1:58" ht="15.75" customHeight="1">
      <c r="A339" s="69">
        <v>48</v>
      </c>
      <c r="B339" s="16" t="s">
        <v>1197</v>
      </c>
      <c r="C339" s="16" t="s">
        <v>1083</v>
      </c>
      <c r="D339" s="16" t="s">
        <v>1197</v>
      </c>
      <c r="E339" s="78" t="s">
        <v>1198</v>
      </c>
      <c r="F339" s="71">
        <v>85518</v>
      </c>
      <c r="G339" s="71">
        <v>569</v>
      </c>
      <c r="H339" s="71">
        <v>29</v>
      </c>
      <c r="I339" s="71">
        <v>177</v>
      </c>
      <c r="J339" s="71">
        <v>188</v>
      </c>
      <c r="K339" s="72">
        <v>1E-4</v>
      </c>
      <c r="L339" s="72">
        <v>0.01</v>
      </c>
      <c r="M339" s="72">
        <v>1E-4</v>
      </c>
      <c r="N339" s="70" t="s">
        <v>1199</v>
      </c>
      <c r="O339" s="71">
        <v>198288</v>
      </c>
      <c r="P339" s="71">
        <v>14604</v>
      </c>
      <c r="Q339" s="71">
        <v>335</v>
      </c>
      <c r="R339" s="71">
        <v>54</v>
      </c>
      <c r="S339" s="72">
        <v>1.4206620000000001E-3</v>
      </c>
      <c r="T339" s="72">
        <v>8.3386699999999996E-4</v>
      </c>
      <c r="U339" s="79">
        <v>0.02</v>
      </c>
      <c r="V339" s="74"/>
      <c r="W339" s="74"/>
      <c r="X339" s="80" t="s">
        <v>1200</v>
      </c>
      <c r="Y339" s="71">
        <v>58218</v>
      </c>
      <c r="Z339" s="71">
        <v>356</v>
      </c>
      <c r="AA339" s="71">
        <v>1966</v>
      </c>
      <c r="AB339" s="71">
        <v>639</v>
      </c>
      <c r="AC339" s="72">
        <v>1.2766899999999999E-4</v>
      </c>
      <c r="AD339" s="72">
        <v>0.33333333300000001</v>
      </c>
      <c r="AE339" s="72">
        <v>0.09</v>
      </c>
      <c r="AF339" s="72">
        <v>4.9125000000000004E-4</v>
      </c>
      <c r="AG339" s="75">
        <v>729</v>
      </c>
      <c r="AH339" s="76" t="s">
        <v>1197</v>
      </c>
      <c r="AI339" s="71">
        <v>7040</v>
      </c>
      <c r="AJ339" s="71">
        <v>230</v>
      </c>
      <c r="AK339" s="71">
        <v>6</v>
      </c>
      <c r="AL339" s="71">
        <v>8</v>
      </c>
      <c r="AM339" s="71">
        <v>45</v>
      </c>
      <c r="AN339" s="72">
        <v>4.5167800000000001E-4</v>
      </c>
      <c r="AO339" s="77">
        <f t="shared" si="47"/>
        <v>3.465909090909091E-2</v>
      </c>
      <c r="AP339" s="75">
        <v>496</v>
      </c>
      <c r="AQ339" s="75">
        <v>80</v>
      </c>
      <c r="AR339" s="74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</row>
    <row r="340" spans="1:58" ht="15.75" customHeight="1">
      <c r="A340" s="69">
        <v>49</v>
      </c>
      <c r="B340" s="16" t="s">
        <v>1201</v>
      </c>
      <c r="C340" s="16" t="s">
        <v>1083</v>
      </c>
      <c r="D340" s="16" t="s">
        <v>1201</v>
      </c>
      <c r="E340" s="70" t="s">
        <v>1202</v>
      </c>
      <c r="F340" s="71">
        <v>65697</v>
      </c>
      <c r="G340" s="71">
        <v>2083</v>
      </c>
      <c r="H340" s="71">
        <v>618</v>
      </c>
      <c r="I340" s="71">
        <v>406</v>
      </c>
      <c r="J340" s="71">
        <v>58</v>
      </c>
      <c r="K340" s="72">
        <v>8.9999999999999998E-4</v>
      </c>
      <c r="L340" s="72">
        <v>0.06</v>
      </c>
      <c r="M340" s="72">
        <v>5.9999999999999995E-4</v>
      </c>
      <c r="N340" s="70" t="s">
        <v>1203</v>
      </c>
      <c r="O340" s="71">
        <v>217566</v>
      </c>
      <c r="P340" s="71">
        <v>15940</v>
      </c>
      <c r="Q340" s="71">
        <v>387</v>
      </c>
      <c r="R340" s="71">
        <v>5</v>
      </c>
      <c r="S340" s="72">
        <v>1.5486908000000001E-2</v>
      </c>
      <c r="T340" s="72">
        <v>8.4168000000000003E-4</v>
      </c>
      <c r="U340" s="72">
        <v>0.03</v>
      </c>
      <c r="V340" s="74"/>
      <c r="W340" s="74"/>
      <c r="X340" s="70" t="s">
        <v>1203</v>
      </c>
      <c r="Y340" s="71">
        <v>594561</v>
      </c>
      <c r="Z340" s="71">
        <v>108</v>
      </c>
      <c r="AA340" s="71">
        <v>2883</v>
      </c>
      <c r="AB340" s="71">
        <v>751</v>
      </c>
      <c r="AC340" s="72">
        <v>5.8459199999999998E-5</v>
      </c>
      <c r="AD340" s="72">
        <v>0.71428571399999996</v>
      </c>
      <c r="AE340" s="72">
        <v>0.04</v>
      </c>
      <c r="AF340" s="72">
        <v>6.7355100000000002E-5</v>
      </c>
      <c r="AG340" s="75">
        <v>22960</v>
      </c>
      <c r="AH340" s="76" t="s">
        <v>1203</v>
      </c>
      <c r="AI340" s="71">
        <v>66500</v>
      </c>
      <c r="AJ340" s="71">
        <v>0</v>
      </c>
      <c r="AK340" s="71">
        <v>0</v>
      </c>
      <c r="AL340" s="71">
        <v>0</v>
      </c>
      <c r="AM340" s="71">
        <v>21</v>
      </c>
      <c r="AN340" s="72">
        <v>0</v>
      </c>
      <c r="AO340" s="77">
        <f t="shared" si="47"/>
        <v>0</v>
      </c>
      <c r="AP340" s="75">
        <v>12655</v>
      </c>
      <c r="AQ340" s="75">
        <v>6579</v>
      </c>
      <c r="AR340" s="74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</row>
    <row r="341" spans="1:58" ht="15.75" customHeight="1">
      <c r="A341" s="69">
        <v>50</v>
      </c>
      <c r="B341" s="16" t="s">
        <v>1204</v>
      </c>
      <c r="C341" s="16" t="s">
        <v>1083</v>
      </c>
      <c r="D341" s="16" t="s">
        <v>1204</v>
      </c>
      <c r="E341" s="70" t="s">
        <v>46</v>
      </c>
      <c r="F341" s="71">
        <v>385423</v>
      </c>
      <c r="G341" s="71">
        <v>2594</v>
      </c>
      <c r="H341" s="71">
        <v>768</v>
      </c>
      <c r="I341" s="71">
        <v>419</v>
      </c>
      <c r="J341" s="71">
        <v>40</v>
      </c>
      <c r="K341" s="72">
        <v>2.9999999999999997E-4</v>
      </c>
      <c r="L341" s="72">
        <v>0.01</v>
      </c>
      <c r="M341" s="72">
        <v>1E-4</v>
      </c>
      <c r="N341" s="76" t="s">
        <v>46</v>
      </c>
      <c r="O341" s="71">
        <v>199385</v>
      </c>
      <c r="P341" s="71">
        <v>16824</v>
      </c>
      <c r="Q341" s="71">
        <v>1984</v>
      </c>
      <c r="R341" s="71">
        <v>32</v>
      </c>
      <c r="S341" s="72">
        <v>3.0011310000000002E-3</v>
      </c>
      <c r="T341" s="72">
        <v>1.0438719999999999E-3</v>
      </c>
      <c r="U341" s="72">
        <v>0.03</v>
      </c>
      <c r="V341" s="74"/>
      <c r="W341" s="74"/>
      <c r="X341" s="76" t="s">
        <v>45</v>
      </c>
      <c r="Y341" s="71">
        <v>386080</v>
      </c>
      <c r="Z341" s="71">
        <v>37</v>
      </c>
      <c r="AA341" s="71">
        <v>568</v>
      </c>
      <c r="AB341" s="71">
        <v>201</v>
      </c>
      <c r="AC341" s="72">
        <v>5.8699200000000002E-5</v>
      </c>
      <c r="AD341" s="72">
        <v>0.83333333300000001</v>
      </c>
      <c r="AE341" s="72">
        <v>0.01</v>
      </c>
      <c r="AF341" s="72">
        <v>2.1693200000000001E-5</v>
      </c>
      <c r="AG341" s="75">
        <v>498480</v>
      </c>
      <c r="AH341" s="76" t="s">
        <v>45</v>
      </c>
      <c r="AI341" s="71">
        <v>50900</v>
      </c>
      <c r="AJ341" s="71">
        <v>258</v>
      </c>
      <c r="AK341" s="71">
        <v>27</v>
      </c>
      <c r="AL341" s="71">
        <v>0</v>
      </c>
      <c r="AM341" s="71">
        <v>12</v>
      </c>
      <c r="AN341" s="72">
        <v>4.7474300000000002E-4</v>
      </c>
      <c r="AO341" s="77">
        <f t="shared" si="47"/>
        <v>5.5992141453831039E-3</v>
      </c>
      <c r="AP341" s="75">
        <v>185298</v>
      </c>
      <c r="AQ341" s="75">
        <v>136214</v>
      </c>
      <c r="AR341" s="74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</row>
    <row r="342" spans="1:58" ht="15.75" customHeight="1">
      <c r="A342" s="69">
        <v>51</v>
      </c>
      <c r="B342" s="16" t="s">
        <v>1205</v>
      </c>
      <c r="C342" s="16" t="s">
        <v>1083</v>
      </c>
      <c r="D342" s="16" t="s">
        <v>1205</v>
      </c>
      <c r="E342" s="70" t="s">
        <v>1206</v>
      </c>
      <c r="F342" s="71">
        <v>915</v>
      </c>
      <c r="G342" s="71">
        <v>95</v>
      </c>
      <c r="H342" s="71">
        <v>4</v>
      </c>
      <c r="I342" s="71">
        <v>10</v>
      </c>
      <c r="J342" s="71">
        <v>12</v>
      </c>
      <c r="K342" s="72">
        <v>1.09E-2</v>
      </c>
      <c r="L342" s="73" t="s">
        <v>138</v>
      </c>
      <c r="M342" s="72">
        <v>4.0000000000000002E-4</v>
      </c>
      <c r="N342" s="63"/>
      <c r="O342" s="63"/>
      <c r="P342" s="63"/>
      <c r="Q342" s="63"/>
      <c r="R342" s="63"/>
      <c r="S342" s="64"/>
      <c r="T342" s="64"/>
      <c r="U342" s="64"/>
      <c r="V342" s="74"/>
      <c r="W342" s="74"/>
      <c r="X342" s="63"/>
      <c r="Y342" s="63"/>
      <c r="Z342" s="63"/>
      <c r="AA342" s="63"/>
      <c r="AB342" s="63"/>
      <c r="AC342" s="64"/>
      <c r="AD342" s="64"/>
      <c r="AE342" s="64"/>
      <c r="AF342" s="64"/>
      <c r="AG342" s="75"/>
      <c r="AH342" s="65"/>
      <c r="AI342" s="65"/>
      <c r="AJ342" s="65"/>
      <c r="AK342" s="65"/>
      <c r="AL342" s="65"/>
      <c r="AM342" s="65"/>
      <c r="AN342" s="66"/>
      <c r="AO342" s="66"/>
      <c r="AP342" s="75"/>
      <c r="AQ342" s="75"/>
      <c r="AR342" s="74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</row>
    <row r="343" spans="1:58" ht="15.75" customHeight="1">
      <c r="A343" s="69">
        <v>52</v>
      </c>
      <c r="B343" s="16" t="s">
        <v>1207</v>
      </c>
      <c r="C343" s="16" t="s">
        <v>1083</v>
      </c>
      <c r="D343" s="16" t="s">
        <v>1207</v>
      </c>
      <c r="E343" s="63"/>
      <c r="F343" s="63"/>
      <c r="G343" s="63"/>
      <c r="H343" s="63"/>
      <c r="I343" s="63"/>
      <c r="J343" s="63"/>
      <c r="K343" s="64"/>
      <c r="L343" s="64"/>
      <c r="M343" s="64"/>
      <c r="N343" s="63"/>
      <c r="O343" s="63"/>
      <c r="P343" s="63"/>
      <c r="Q343" s="63"/>
      <c r="R343" s="63"/>
      <c r="S343" s="64"/>
      <c r="T343" s="64"/>
      <c r="U343" s="64"/>
      <c r="V343" s="74"/>
      <c r="W343" s="74"/>
      <c r="X343" s="63"/>
      <c r="Y343" s="63"/>
      <c r="Z343" s="63"/>
      <c r="AA343" s="63"/>
      <c r="AB343" s="63"/>
      <c r="AC343" s="64"/>
      <c r="AD343" s="64"/>
      <c r="AE343" s="64"/>
      <c r="AF343" s="64"/>
      <c r="AG343" s="75"/>
      <c r="AH343" s="65"/>
      <c r="AI343" s="65"/>
      <c r="AJ343" s="65"/>
      <c r="AK343" s="65"/>
      <c r="AL343" s="65"/>
      <c r="AM343" s="65"/>
      <c r="AN343" s="66"/>
      <c r="AO343" s="66"/>
      <c r="AP343" s="75"/>
      <c r="AQ343" s="75"/>
      <c r="AR343" s="74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</row>
    <row r="344" spans="1:58" ht="15.75" customHeight="1">
      <c r="A344" s="69">
        <v>53</v>
      </c>
      <c r="B344" s="16" t="s">
        <v>1208</v>
      </c>
      <c r="C344" s="16" t="s">
        <v>1083</v>
      </c>
      <c r="D344" s="16" t="s">
        <v>1208</v>
      </c>
      <c r="E344" s="63"/>
      <c r="F344" s="63"/>
      <c r="G344" s="63"/>
      <c r="H344" s="63"/>
      <c r="I344" s="63"/>
      <c r="J344" s="63"/>
      <c r="K344" s="64"/>
      <c r="L344" s="64"/>
      <c r="M344" s="64"/>
      <c r="N344" s="63"/>
      <c r="O344" s="63"/>
      <c r="P344" s="63"/>
      <c r="Q344" s="63"/>
      <c r="R344" s="63"/>
      <c r="S344" s="64"/>
      <c r="T344" s="64"/>
      <c r="U344" s="64"/>
      <c r="V344" s="74"/>
      <c r="W344" s="74"/>
      <c r="X344" s="63"/>
      <c r="Y344" s="63"/>
      <c r="Z344" s="63"/>
      <c r="AA344" s="63"/>
      <c r="AB344" s="63"/>
      <c r="AC344" s="64"/>
      <c r="AD344" s="64"/>
      <c r="AE344" s="64"/>
      <c r="AF344" s="64"/>
      <c r="AG344" s="75"/>
      <c r="AH344" s="65"/>
      <c r="AI344" s="65"/>
      <c r="AJ344" s="65"/>
      <c r="AK344" s="65"/>
      <c r="AL344" s="65"/>
      <c r="AM344" s="65"/>
      <c r="AN344" s="66"/>
      <c r="AO344" s="66"/>
      <c r="AP344" s="75"/>
      <c r="AQ344" s="75"/>
      <c r="AR344" s="74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</row>
    <row r="345" spans="1:58" ht="15.75" customHeight="1">
      <c r="A345" s="69">
        <v>54</v>
      </c>
      <c r="B345" s="16" t="s">
        <v>1209</v>
      </c>
      <c r="C345" s="16" t="s">
        <v>1083</v>
      </c>
      <c r="D345" s="16" t="s">
        <v>1209</v>
      </c>
      <c r="E345" s="70" t="s">
        <v>1210</v>
      </c>
      <c r="F345" s="71">
        <v>18803</v>
      </c>
      <c r="G345" s="71">
        <v>14140</v>
      </c>
      <c r="H345" s="71">
        <v>1057</v>
      </c>
      <c r="I345" s="71">
        <v>983</v>
      </c>
      <c r="J345" s="71">
        <v>108</v>
      </c>
      <c r="K345" s="72">
        <v>6.7000000000000002E-3</v>
      </c>
      <c r="L345" s="73" t="s">
        <v>138</v>
      </c>
      <c r="M345" s="72">
        <v>2.7000000000000001E-3</v>
      </c>
      <c r="N345" s="70" t="s">
        <v>1211</v>
      </c>
      <c r="O345" s="71">
        <v>1651</v>
      </c>
      <c r="P345" s="71">
        <v>2106</v>
      </c>
      <c r="Q345" s="71">
        <v>90</v>
      </c>
      <c r="R345" s="71">
        <v>108</v>
      </c>
      <c r="S345" s="72">
        <v>1.0012582000000001E-2</v>
      </c>
      <c r="T345" s="72">
        <v>4.0267990000000002E-3</v>
      </c>
      <c r="U345" s="73" t="s">
        <v>138</v>
      </c>
      <c r="V345" s="74"/>
      <c r="W345" s="74"/>
      <c r="X345" s="70" t="s">
        <v>1210</v>
      </c>
      <c r="Y345" s="71">
        <v>1136</v>
      </c>
      <c r="Z345" s="71">
        <v>167</v>
      </c>
      <c r="AA345" s="71">
        <v>24</v>
      </c>
      <c r="AB345" s="71">
        <v>1</v>
      </c>
      <c r="AC345" s="72">
        <v>9.3987799999999995E-5</v>
      </c>
      <c r="AD345" s="72">
        <v>0.571428571</v>
      </c>
      <c r="AE345" s="73" t="s">
        <v>138</v>
      </c>
      <c r="AF345" s="72">
        <v>5.82316E-5</v>
      </c>
      <c r="AG345" s="75">
        <v>51</v>
      </c>
      <c r="AH345" s="76" t="s">
        <v>1212</v>
      </c>
      <c r="AI345" s="71">
        <v>133</v>
      </c>
      <c r="AJ345" s="71">
        <v>2</v>
      </c>
      <c r="AK345" s="71">
        <v>0</v>
      </c>
      <c r="AL345" s="71">
        <v>0</v>
      </c>
      <c r="AM345" s="71">
        <v>1</v>
      </c>
      <c r="AN345" s="72">
        <v>0</v>
      </c>
      <c r="AO345" s="77">
        <f>SUM(AJ345+AK345+AL345)/AI345</f>
        <v>1.5037593984962405E-2</v>
      </c>
      <c r="AP345" s="75">
        <v>35</v>
      </c>
      <c r="AQ345" s="75">
        <v>1</v>
      </c>
      <c r="AR345" s="74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</row>
    <row r="346" spans="1:58" ht="15.75" customHeight="1">
      <c r="A346" s="69">
        <v>55</v>
      </c>
      <c r="B346" s="16" t="s">
        <v>1213</v>
      </c>
      <c r="C346" s="16" t="s">
        <v>1083</v>
      </c>
      <c r="D346" s="16" t="s">
        <v>1213</v>
      </c>
      <c r="E346" s="70" t="s">
        <v>1214</v>
      </c>
      <c r="F346" s="71">
        <v>1763</v>
      </c>
      <c r="G346" s="71">
        <v>121</v>
      </c>
      <c r="H346" s="71">
        <v>35</v>
      </c>
      <c r="I346" s="71">
        <v>28</v>
      </c>
      <c r="J346" s="71">
        <v>17</v>
      </c>
      <c r="K346" s="72">
        <v>7.1000000000000004E-3</v>
      </c>
      <c r="L346" s="73" t="s">
        <v>138</v>
      </c>
      <c r="M346" s="72">
        <v>5.0000000000000001E-4</v>
      </c>
      <c r="N346" s="70" t="s">
        <v>1215</v>
      </c>
      <c r="O346" s="71">
        <v>528</v>
      </c>
      <c r="P346" s="71">
        <v>26</v>
      </c>
      <c r="Q346" s="71">
        <v>1</v>
      </c>
      <c r="R346" s="71">
        <v>5</v>
      </c>
      <c r="S346" s="72">
        <v>1.0411243000000001E-2</v>
      </c>
      <c r="T346" s="72">
        <v>5.6582799999999999E-4</v>
      </c>
      <c r="U346" s="73" t="s">
        <v>138</v>
      </c>
      <c r="V346" s="74"/>
      <c r="W346" s="74"/>
      <c r="X346" s="63"/>
      <c r="Y346" s="63"/>
      <c r="Z346" s="63"/>
      <c r="AA346" s="63"/>
      <c r="AB346" s="63"/>
      <c r="AC346" s="64"/>
      <c r="AD346" s="64"/>
      <c r="AE346" s="64"/>
      <c r="AF346" s="64"/>
      <c r="AG346" s="75">
        <v>1</v>
      </c>
      <c r="AH346" s="65"/>
      <c r="AI346" s="65"/>
      <c r="AJ346" s="65"/>
      <c r="AK346" s="65"/>
      <c r="AL346" s="65"/>
      <c r="AM346" s="65"/>
      <c r="AN346" s="66"/>
      <c r="AO346" s="66"/>
      <c r="AP346" s="75">
        <v>0</v>
      </c>
      <c r="AQ346" s="75">
        <v>1</v>
      </c>
      <c r="AR346" s="74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</row>
    <row r="347" spans="1:58" ht="15.75" customHeight="1">
      <c r="A347" s="69">
        <v>56</v>
      </c>
      <c r="B347" s="16" t="s">
        <v>1216</v>
      </c>
      <c r="C347" s="16" t="s">
        <v>1083</v>
      </c>
      <c r="D347" s="16" t="s">
        <v>1216</v>
      </c>
      <c r="E347" s="63"/>
      <c r="F347" s="63"/>
      <c r="G347" s="63"/>
      <c r="H347" s="63"/>
      <c r="I347" s="63"/>
      <c r="J347" s="63"/>
      <c r="K347" s="64"/>
      <c r="L347" s="64"/>
      <c r="M347" s="64"/>
      <c r="N347" s="63"/>
      <c r="O347" s="63"/>
      <c r="P347" s="63"/>
      <c r="Q347" s="63"/>
      <c r="R347" s="63"/>
      <c r="S347" s="64"/>
      <c r="T347" s="64"/>
      <c r="U347" s="64"/>
      <c r="V347" s="74"/>
      <c r="W347" s="74"/>
      <c r="X347" s="63"/>
      <c r="Y347" s="63"/>
      <c r="Z347" s="63"/>
      <c r="AA347" s="63"/>
      <c r="AB347" s="63"/>
      <c r="AC347" s="64"/>
      <c r="AD347" s="64"/>
      <c r="AE347" s="64"/>
      <c r="AF347" s="64"/>
      <c r="AG347" s="75"/>
      <c r="AH347" s="65"/>
      <c r="AI347" s="65"/>
      <c r="AJ347" s="65"/>
      <c r="AK347" s="65"/>
      <c r="AL347" s="65"/>
      <c r="AM347" s="65"/>
      <c r="AN347" s="66"/>
      <c r="AO347" s="66"/>
      <c r="AP347" s="75"/>
      <c r="AQ347" s="75"/>
      <c r="AR347" s="74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</row>
    <row r="348" spans="1:58" ht="15.75" customHeight="1">
      <c r="A348" s="69">
        <v>57</v>
      </c>
      <c r="B348" s="16" t="s">
        <v>1217</v>
      </c>
      <c r="C348" s="16" t="s">
        <v>1083</v>
      </c>
      <c r="D348" s="16" t="s">
        <v>1217</v>
      </c>
      <c r="E348" s="70" t="s">
        <v>1218</v>
      </c>
      <c r="F348" s="71">
        <v>13271</v>
      </c>
      <c r="G348" s="71">
        <v>1905</v>
      </c>
      <c r="H348" s="71">
        <v>86</v>
      </c>
      <c r="I348" s="71">
        <v>66</v>
      </c>
      <c r="J348" s="71">
        <v>35</v>
      </c>
      <c r="K348" s="72">
        <v>4.7999999999999996E-3</v>
      </c>
      <c r="L348" s="72">
        <v>0.06</v>
      </c>
      <c r="M348" s="72">
        <v>1.8E-3</v>
      </c>
      <c r="N348" s="70" t="s">
        <v>1218</v>
      </c>
      <c r="O348" s="71">
        <v>6686</v>
      </c>
      <c r="P348" s="71">
        <v>1706</v>
      </c>
      <c r="Q348" s="71">
        <v>53</v>
      </c>
      <c r="R348" s="71">
        <v>11</v>
      </c>
      <c r="S348" s="72">
        <v>2.6003848E-2</v>
      </c>
      <c r="T348" s="72">
        <v>3.1091560000000001E-3</v>
      </c>
      <c r="U348" s="72">
        <v>0.08</v>
      </c>
      <c r="V348" s="74"/>
      <c r="W348" s="74"/>
      <c r="X348" s="70" t="s">
        <v>1219</v>
      </c>
      <c r="Y348" s="71">
        <v>35072</v>
      </c>
      <c r="Z348" s="71">
        <v>75</v>
      </c>
      <c r="AA348" s="71">
        <v>1055</v>
      </c>
      <c r="AB348" s="71">
        <v>219</v>
      </c>
      <c r="AC348" s="72">
        <v>4.9161799999999998E-4</v>
      </c>
      <c r="AD348" s="72">
        <v>0</v>
      </c>
      <c r="AE348" s="72">
        <v>0.1</v>
      </c>
      <c r="AF348" s="72">
        <v>4.0077500000000002E-4</v>
      </c>
      <c r="AG348" s="75">
        <v>362</v>
      </c>
      <c r="AH348" s="76" t="s">
        <v>1220</v>
      </c>
      <c r="AI348" s="71">
        <v>1990</v>
      </c>
      <c r="AJ348" s="71">
        <v>0</v>
      </c>
      <c r="AK348" s="71">
        <v>0</v>
      </c>
      <c r="AL348" s="71">
        <v>0</v>
      </c>
      <c r="AM348" s="71">
        <v>0</v>
      </c>
      <c r="AN348" s="72">
        <v>0</v>
      </c>
      <c r="AO348" s="77">
        <f t="shared" ref="AO348:AO349" si="48">SUM(AJ348+AK348+AL348)/AI348</f>
        <v>0</v>
      </c>
      <c r="AP348" s="75">
        <v>171</v>
      </c>
      <c r="AQ348" s="75">
        <v>60</v>
      </c>
      <c r="AR348" s="74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</row>
    <row r="349" spans="1:58" ht="15.75" customHeight="1">
      <c r="A349" s="69">
        <v>58</v>
      </c>
      <c r="B349" s="16" t="s">
        <v>1221</v>
      </c>
      <c r="C349" s="16" t="s">
        <v>1083</v>
      </c>
      <c r="D349" s="16" t="s">
        <v>1221</v>
      </c>
      <c r="E349" s="63"/>
      <c r="F349" s="63"/>
      <c r="G349" s="63"/>
      <c r="H349" s="63"/>
      <c r="I349" s="63"/>
      <c r="J349" s="63"/>
      <c r="K349" s="64"/>
      <c r="L349" s="64"/>
      <c r="M349" s="64"/>
      <c r="N349" s="63"/>
      <c r="O349" s="63"/>
      <c r="P349" s="63"/>
      <c r="Q349" s="63"/>
      <c r="R349" s="63"/>
      <c r="S349" s="64"/>
      <c r="T349" s="64"/>
      <c r="U349" s="64"/>
      <c r="V349" s="74"/>
      <c r="W349" s="74"/>
      <c r="X349" s="70" t="s">
        <v>1222</v>
      </c>
      <c r="Y349" s="71">
        <v>1245</v>
      </c>
      <c r="Z349" s="71">
        <v>6</v>
      </c>
      <c r="AA349" s="71">
        <v>4</v>
      </c>
      <c r="AB349" s="71">
        <v>3</v>
      </c>
      <c r="AC349" s="72">
        <v>0</v>
      </c>
      <c r="AD349" s="72">
        <v>0</v>
      </c>
      <c r="AE349" s="73" t="s">
        <v>138</v>
      </c>
      <c r="AF349" s="72">
        <v>0</v>
      </c>
      <c r="AG349" s="75">
        <v>8</v>
      </c>
      <c r="AH349" s="76" t="s">
        <v>1223</v>
      </c>
      <c r="AI349" s="71">
        <v>108</v>
      </c>
      <c r="AJ349" s="71">
        <v>0</v>
      </c>
      <c r="AK349" s="71">
        <v>0</v>
      </c>
      <c r="AL349" s="71">
        <v>0</v>
      </c>
      <c r="AM349" s="71">
        <v>0</v>
      </c>
      <c r="AN349" s="72">
        <v>0</v>
      </c>
      <c r="AO349" s="77">
        <f t="shared" si="48"/>
        <v>0</v>
      </c>
      <c r="AP349" s="75">
        <v>5</v>
      </c>
      <c r="AQ349" s="75">
        <v>2</v>
      </c>
      <c r="AR349" s="74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</row>
    <row r="350" spans="1:58" ht="15.75" customHeight="1">
      <c r="A350" s="69">
        <v>59</v>
      </c>
      <c r="B350" s="16" t="s">
        <v>1224</v>
      </c>
      <c r="C350" s="16" t="s">
        <v>1083</v>
      </c>
      <c r="D350" s="16" t="s">
        <v>1224</v>
      </c>
      <c r="E350" s="70" t="s">
        <v>1225</v>
      </c>
      <c r="F350" s="63"/>
      <c r="G350" s="63"/>
      <c r="H350" s="63"/>
      <c r="I350" s="63"/>
      <c r="J350" s="63"/>
      <c r="K350" s="64"/>
      <c r="L350" s="64"/>
      <c r="M350" s="64"/>
      <c r="N350" s="63"/>
      <c r="O350" s="63"/>
      <c r="P350" s="63"/>
      <c r="Q350" s="63"/>
      <c r="R350" s="63"/>
      <c r="S350" s="64"/>
      <c r="T350" s="64"/>
      <c r="U350" s="64"/>
      <c r="V350" s="74"/>
      <c r="W350" s="74"/>
      <c r="X350" s="63"/>
      <c r="Y350" s="63"/>
      <c r="Z350" s="63"/>
      <c r="AA350" s="63"/>
      <c r="AB350" s="63"/>
      <c r="AC350" s="64"/>
      <c r="AD350" s="64"/>
      <c r="AE350" s="64"/>
      <c r="AF350" s="64"/>
      <c r="AG350" s="75">
        <v>35</v>
      </c>
      <c r="AH350" s="65"/>
      <c r="AI350" s="65"/>
      <c r="AJ350" s="65"/>
      <c r="AK350" s="65"/>
      <c r="AL350" s="65"/>
      <c r="AM350" s="65"/>
      <c r="AN350" s="66"/>
      <c r="AO350" s="66"/>
      <c r="AP350" s="75">
        <v>32</v>
      </c>
      <c r="AQ350" s="75">
        <v>1</v>
      </c>
      <c r="AR350" s="74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</row>
    <row r="351" spans="1:58" ht="15.75" customHeight="1">
      <c r="A351" s="69">
        <v>60</v>
      </c>
      <c r="B351" s="16" t="s">
        <v>1226</v>
      </c>
      <c r="C351" s="16" t="s">
        <v>1083</v>
      </c>
      <c r="D351" s="16" t="s">
        <v>1226</v>
      </c>
      <c r="E351" s="70" t="s">
        <v>1227</v>
      </c>
      <c r="F351" s="71">
        <v>412</v>
      </c>
      <c r="G351" s="71">
        <v>97</v>
      </c>
      <c r="H351" s="71">
        <v>4</v>
      </c>
      <c r="I351" s="71">
        <v>5</v>
      </c>
      <c r="J351" s="71">
        <v>9</v>
      </c>
      <c r="K351" s="72">
        <v>3.1600000000000003E-2</v>
      </c>
      <c r="L351" s="73" t="s">
        <v>138</v>
      </c>
      <c r="M351" s="72">
        <v>1E-3</v>
      </c>
      <c r="N351" s="70" t="s">
        <v>1228</v>
      </c>
      <c r="O351" s="71">
        <v>607</v>
      </c>
      <c r="P351" s="71">
        <v>128</v>
      </c>
      <c r="Q351" s="71">
        <v>4</v>
      </c>
      <c r="R351" s="71">
        <v>4</v>
      </c>
      <c r="S351" s="72">
        <v>5.2364864999999997E-2</v>
      </c>
      <c r="T351" s="72">
        <v>5.6918300000000002E-4</v>
      </c>
      <c r="U351" s="73" t="s">
        <v>138</v>
      </c>
      <c r="V351" s="74"/>
      <c r="W351" s="74"/>
      <c r="X351" s="70" t="s">
        <v>1229</v>
      </c>
      <c r="Y351" s="71">
        <v>516</v>
      </c>
      <c r="Z351" s="71">
        <v>15</v>
      </c>
      <c r="AA351" s="71">
        <v>6</v>
      </c>
      <c r="AB351" s="71">
        <v>10</v>
      </c>
      <c r="AC351" s="72">
        <v>9.9403579999999998E-3</v>
      </c>
      <c r="AD351" s="72">
        <v>0</v>
      </c>
      <c r="AE351" s="73" t="s">
        <v>138</v>
      </c>
      <c r="AF351" s="72">
        <v>1.08047E-4</v>
      </c>
      <c r="AG351" s="75">
        <v>13</v>
      </c>
      <c r="AH351" s="76" t="s">
        <v>1226</v>
      </c>
      <c r="AI351" s="71">
        <v>2</v>
      </c>
      <c r="AJ351" s="71">
        <v>0</v>
      </c>
      <c r="AK351" s="71">
        <v>0</v>
      </c>
      <c r="AL351" s="71">
        <v>0</v>
      </c>
      <c r="AM351" s="71">
        <v>0</v>
      </c>
      <c r="AN351" s="72">
        <v>0</v>
      </c>
      <c r="AO351" s="77">
        <f>SUM(AJ351+AK351+AL351)/AI351</f>
        <v>0</v>
      </c>
      <c r="AP351" s="75">
        <v>14</v>
      </c>
      <c r="AQ351" s="75">
        <v>0</v>
      </c>
      <c r="AR351" s="74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</row>
    <row r="352" spans="1:58" ht="15.75" customHeight="1">
      <c r="A352" s="69">
        <v>61</v>
      </c>
      <c r="B352" s="16" t="s">
        <v>1230</v>
      </c>
      <c r="C352" s="16" t="s">
        <v>1083</v>
      </c>
      <c r="D352" s="16" t="s">
        <v>1230</v>
      </c>
      <c r="E352" s="70" t="s">
        <v>1231</v>
      </c>
      <c r="F352" s="71">
        <v>138</v>
      </c>
      <c r="G352" s="71">
        <v>0</v>
      </c>
      <c r="H352" s="71">
        <v>0</v>
      </c>
      <c r="I352" s="71">
        <v>0</v>
      </c>
      <c r="J352" s="71">
        <v>0</v>
      </c>
      <c r="K352" s="72">
        <v>0</v>
      </c>
      <c r="L352" s="73" t="s">
        <v>138</v>
      </c>
      <c r="M352" s="72">
        <v>0</v>
      </c>
      <c r="N352" s="63"/>
      <c r="O352" s="63"/>
      <c r="P352" s="63"/>
      <c r="Q352" s="63"/>
      <c r="R352" s="63"/>
      <c r="S352" s="64"/>
      <c r="T352" s="64"/>
      <c r="U352" s="64"/>
      <c r="V352" s="74"/>
      <c r="W352" s="74"/>
      <c r="X352" s="63"/>
      <c r="Y352" s="63"/>
      <c r="Z352" s="63"/>
      <c r="AA352" s="63"/>
      <c r="AB352" s="63"/>
      <c r="AC352" s="64"/>
      <c r="AD352" s="64"/>
      <c r="AE352" s="64"/>
      <c r="AF352" s="64"/>
      <c r="AG352" s="75"/>
      <c r="AH352" s="65"/>
      <c r="AI352" s="65"/>
      <c r="AJ352" s="65"/>
      <c r="AK352" s="65"/>
      <c r="AL352" s="65"/>
      <c r="AM352" s="65"/>
      <c r="AN352" s="66"/>
      <c r="AO352" s="66"/>
      <c r="AP352" s="75"/>
      <c r="AQ352" s="75"/>
      <c r="AR352" s="74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</row>
    <row r="353" spans="1:58" ht="15.75" customHeight="1">
      <c r="A353" s="69">
        <v>62</v>
      </c>
      <c r="B353" s="16" t="s">
        <v>1232</v>
      </c>
      <c r="C353" s="16" t="s">
        <v>1083</v>
      </c>
      <c r="D353" s="16" t="s">
        <v>1232</v>
      </c>
      <c r="E353" s="63"/>
      <c r="F353" s="63"/>
      <c r="G353" s="63"/>
      <c r="H353" s="63"/>
      <c r="I353" s="63"/>
      <c r="J353" s="63"/>
      <c r="K353" s="64"/>
      <c r="L353" s="64"/>
      <c r="M353" s="64"/>
      <c r="N353" s="63"/>
      <c r="O353" s="63"/>
      <c r="P353" s="63"/>
      <c r="Q353" s="63"/>
      <c r="R353" s="63"/>
      <c r="S353" s="64"/>
      <c r="T353" s="64"/>
      <c r="U353" s="64"/>
      <c r="V353" s="74"/>
      <c r="W353" s="74"/>
      <c r="X353" s="63"/>
      <c r="Y353" s="63"/>
      <c r="Z353" s="63"/>
      <c r="AA353" s="63"/>
      <c r="AB353" s="63"/>
      <c r="AC353" s="64"/>
      <c r="AD353" s="64"/>
      <c r="AE353" s="64"/>
      <c r="AF353" s="64"/>
      <c r="AG353" s="75"/>
      <c r="AH353" s="65"/>
      <c r="AI353" s="65"/>
      <c r="AJ353" s="65"/>
      <c r="AK353" s="65"/>
      <c r="AL353" s="65"/>
      <c r="AM353" s="65"/>
      <c r="AN353" s="66"/>
      <c r="AO353" s="66"/>
      <c r="AP353" s="75"/>
      <c r="AQ353" s="75"/>
      <c r="AR353" s="74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</row>
    <row r="354" spans="1:58" ht="15.75" customHeight="1">
      <c r="A354" s="69">
        <v>63</v>
      </c>
      <c r="B354" s="16" t="s">
        <v>1233</v>
      </c>
      <c r="C354" s="16" t="s">
        <v>1083</v>
      </c>
      <c r="D354" s="16" t="s">
        <v>1233</v>
      </c>
      <c r="E354" s="70" t="s">
        <v>1234</v>
      </c>
      <c r="F354" s="71">
        <v>99289</v>
      </c>
      <c r="G354" s="71">
        <v>6326</v>
      </c>
      <c r="H354" s="71">
        <v>812</v>
      </c>
      <c r="I354" s="71">
        <v>561</v>
      </c>
      <c r="J354" s="71">
        <v>196</v>
      </c>
      <c r="K354" s="72">
        <v>4.0000000000000002E-4</v>
      </c>
      <c r="L354" s="72">
        <v>0.04</v>
      </c>
      <c r="M354" s="72">
        <v>8.9999999999999998E-4</v>
      </c>
      <c r="N354" s="70" t="s">
        <v>1235</v>
      </c>
      <c r="O354" s="71">
        <v>253410</v>
      </c>
      <c r="P354" s="71">
        <v>73828</v>
      </c>
      <c r="Q354" s="71">
        <v>1644</v>
      </c>
      <c r="R354" s="71">
        <v>108</v>
      </c>
      <c r="S354" s="72">
        <v>2.7973579999999998E-3</v>
      </c>
      <c r="T354" s="72">
        <v>3.283855E-3</v>
      </c>
      <c r="U354" s="72">
        <v>0.04</v>
      </c>
      <c r="V354" s="74"/>
      <c r="W354" s="74"/>
      <c r="X354" s="70" t="s">
        <v>1236</v>
      </c>
      <c r="Y354" s="71">
        <v>608004</v>
      </c>
      <c r="Z354" s="71">
        <v>262</v>
      </c>
      <c r="AA354" s="71">
        <v>6939</v>
      </c>
      <c r="AB354" s="71">
        <v>1804</v>
      </c>
      <c r="AC354" s="72">
        <v>5.5341799999999999E-5</v>
      </c>
      <c r="AD354" s="72">
        <v>0.52941176499999998</v>
      </c>
      <c r="AE354" s="72">
        <v>0.04</v>
      </c>
      <c r="AF354" s="72">
        <v>1.5760399999999999E-4</v>
      </c>
      <c r="AG354" s="75">
        <v>19917</v>
      </c>
      <c r="AH354" s="76" t="s">
        <v>1233</v>
      </c>
      <c r="AI354" s="71">
        <v>21200</v>
      </c>
      <c r="AJ354" s="71">
        <v>373</v>
      </c>
      <c r="AK354" s="71">
        <v>13</v>
      </c>
      <c r="AL354" s="71">
        <v>78</v>
      </c>
      <c r="AM354" s="71">
        <v>61</v>
      </c>
      <c r="AN354" s="72">
        <v>3.72483E-4</v>
      </c>
      <c r="AO354" s="77">
        <f>SUM(AJ354+AK354+AL354)/AI354</f>
        <v>2.1886792452830189E-2</v>
      </c>
      <c r="AP354" s="75">
        <v>15387</v>
      </c>
      <c r="AQ354" s="75">
        <v>5884</v>
      </c>
      <c r="AR354" s="74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</row>
    <row r="355" spans="1:58" ht="15.75" customHeight="1">
      <c r="A355" s="69">
        <v>64</v>
      </c>
      <c r="B355" s="16" t="s">
        <v>1237</v>
      </c>
      <c r="C355" s="16" t="s">
        <v>1083</v>
      </c>
      <c r="D355" s="16" t="s">
        <v>1237</v>
      </c>
      <c r="E355" s="70" t="s">
        <v>1238</v>
      </c>
      <c r="F355" s="71">
        <v>699</v>
      </c>
      <c r="G355" s="71">
        <v>0</v>
      </c>
      <c r="H355" s="71">
        <v>0</v>
      </c>
      <c r="I355" s="71">
        <v>0</v>
      </c>
      <c r="J355" s="71">
        <v>0</v>
      </c>
      <c r="K355" s="72">
        <v>0</v>
      </c>
      <c r="L355" s="73" t="s">
        <v>138</v>
      </c>
      <c r="M355" s="72">
        <v>0</v>
      </c>
      <c r="N355" s="63"/>
      <c r="O355" s="63"/>
      <c r="P355" s="63"/>
      <c r="Q355" s="63"/>
      <c r="R355" s="63"/>
      <c r="S355" s="64"/>
      <c r="T355" s="64"/>
      <c r="U355" s="64"/>
      <c r="V355" s="74"/>
      <c r="W355" s="74"/>
      <c r="X355" s="63"/>
      <c r="Y355" s="63"/>
      <c r="Z355" s="63"/>
      <c r="AA355" s="63"/>
      <c r="AB355" s="63"/>
      <c r="AC355" s="64"/>
      <c r="AD355" s="64"/>
      <c r="AE355" s="64"/>
      <c r="AF355" s="64"/>
      <c r="AG355" s="75">
        <v>2</v>
      </c>
      <c r="AH355" s="65"/>
      <c r="AI355" s="65"/>
      <c r="AJ355" s="65"/>
      <c r="AK355" s="65"/>
      <c r="AL355" s="65"/>
      <c r="AM355" s="65"/>
      <c r="AN355" s="66"/>
      <c r="AO355" s="66"/>
      <c r="AP355" s="75">
        <v>2</v>
      </c>
      <c r="AQ355" s="75">
        <v>0</v>
      </c>
      <c r="AR355" s="74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</row>
    <row r="356" spans="1:58" ht="15.75" customHeight="1">
      <c r="A356" s="69">
        <v>65</v>
      </c>
      <c r="B356" s="16" t="s">
        <v>1239</v>
      </c>
      <c r="C356" s="16" t="s">
        <v>1083</v>
      </c>
      <c r="D356" s="16" t="s">
        <v>1239</v>
      </c>
      <c r="E356" s="70" t="s">
        <v>1240</v>
      </c>
      <c r="F356" s="71">
        <v>303</v>
      </c>
      <c r="G356" s="71">
        <v>70</v>
      </c>
      <c r="H356" s="71">
        <v>2</v>
      </c>
      <c r="I356" s="71">
        <v>37</v>
      </c>
      <c r="J356" s="71">
        <v>6</v>
      </c>
      <c r="K356" s="72">
        <v>7.8700000000000006E-2</v>
      </c>
      <c r="L356" s="73" t="s">
        <v>138</v>
      </c>
      <c r="M356" s="72">
        <v>1.6999999999999999E-3</v>
      </c>
      <c r="N356" s="70" t="s">
        <v>1241</v>
      </c>
      <c r="O356" s="71">
        <v>55</v>
      </c>
      <c r="P356" s="71">
        <v>18</v>
      </c>
      <c r="Q356" s="71">
        <v>0</v>
      </c>
      <c r="R356" s="71">
        <v>2</v>
      </c>
      <c r="S356" s="72">
        <v>0.168413697</v>
      </c>
      <c r="T356" s="72">
        <v>3.6611669999999999E-3</v>
      </c>
      <c r="U356" s="73" t="s">
        <v>138</v>
      </c>
      <c r="V356" s="74"/>
      <c r="W356" s="74"/>
      <c r="X356" s="63"/>
      <c r="Y356" s="63"/>
      <c r="Z356" s="63"/>
      <c r="AA356" s="63"/>
      <c r="AB356" s="63"/>
      <c r="AC356" s="64"/>
      <c r="AD356" s="64"/>
      <c r="AE356" s="64"/>
      <c r="AF356" s="64"/>
      <c r="AG356" s="75"/>
      <c r="AH356" s="65"/>
      <c r="AI356" s="65"/>
      <c r="AJ356" s="65"/>
      <c r="AK356" s="65"/>
      <c r="AL356" s="65"/>
      <c r="AM356" s="65"/>
      <c r="AN356" s="66"/>
      <c r="AO356" s="66"/>
      <c r="AP356" s="75"/>
      <c r="AQ356" s="75"/>
      <c r="AR356" s="74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</row>
    <row r="357" spans="1:58" ht="15.75" customHeight="1">
      <c r="A357" s="69">
        <v>66</v>
      </c>
      <c r="B357" s="16" t="s">
        <v>1242</v>
      </c>
      <c r="C357" s="16" t="s">
        <v>1083</v>
      </c>
      <c r="D357" s="16" t="s">
        <v>1242</v>
      </c>
      <c r="E357" s="70" t="s">
        <v>350</v>
      </c>
      <c r="F357" s="71">
        <v>1176623</v>
      </c>
      <c r="G357" s="71">
        <v>16683</v>
      </c>
      <c r="H357" s="71">
        <v>4290</v>
      </c>
      <c r="I357" s="71">
        <v>1715</v>
      </c>
      <c r="J357" s="71">
        <v>65</v>
      </c>
      <c r="K357" s="72">
        <v>4.0000000000000002E-4</v>
      </c>
      <c r="L357" s="72">
        <v>0.01</v>
      </c>
      <c r="M357" s="72">
        <v>2.9999999999999997E-4</v>
      </c>
      <c r="N357" s="70" t="s">
        <v>351</v>
      </c>
      <c r="O357" s="71">
        <v>67963</v>
      </c>
      <c r="P357" s="71">
        <v>12311</v>
      </c>
      <c r="Q357" s="71">
        <v>686</v>
      </c>
      <c r="R357" s="71">
        <v>43</v>
      </c>
      <c r="S357" s="72">
        <v>4.5473459999999999E-3</v>
      </c>
      <c r="T357" s="72">
        <v>2.12539E-3</v>
      </c>
      <c r="U357" s="72">
        <v>0.04</v>
      </c>
      <c r="V357" s="74"/>
      <c r="W357" s="74"/>
      <c r="X357" s="70" t="s">
        <v>350</v>
      </c>
      <c r="Y357" s="71">
        <v>80973</v>
      </c>
      <c r="Z357" s="71">
        <v>845</v>
      </c>
      <c r="AA357" s="71">
        <v>1002</v>
      </c>
      <c r="AB357" s="71">
        <v>170</v>
      </c>
      <c r="AC357" s="72">
        <v>1.7156800000000001E-5</v>
      </c>
      <c r="AD357" s="72">
        <v>0.90047393399999998</v>
      </c>
      <c r="AE357" s="72">
        <v>0.02</v>
      </c>
      <c r="AF357" s="72">
        <v>1.5758100000000001E-4</v>
      </c>
      <c r="AG357" s="75">
        <v>702</v>
      </c>
      <c r="AH357" s="76" t="s">
        <v>352</v>
      </c>
      <c r="AI357" s="71">
        <v>9140</v>
      </c>
      <c r="AJ357" s="71">
        <v>141</v>
      </c>
      <c r="AK357" s="71">
        <v>4</v>
      </c>
      <c r="AL357" s="71">
        <v>22</v>
      </c>
      <c r="AM357" s="71">
        <v>30</v>
      </c>
      <c r="AN357" s="72">
        <v>6.1818599999999995E-4</v>
      </c>
      <c r="AO357" s="77">
        <f>SUM(AJ357+AK357+AL357)/AI357</f>
        <v>1.8271334792122538E-2</v>
      </c>
      <c r="AP357" s="75">
        <v>301</v>
      </c>
      <c r="AQ357" s="75">
        <v>146</v>
      </c>
      <c r="AR357" s="74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</row>
    <row r="358" spans="1:58" ht="15.75" customHeight="1">
      <c r="A358" s="69">
        <v>67</v>
      </c>
      <c r="B358" s="16" t="s">
        <v>1243</v>
      </c>
      <c r="C358" s="16" t="s">
        <v>1083</v>
      </c>
      <c r="D358" s="16" t="s">
        <v>1243</v>
      </c>
      <c r="E358" s="63"/>
      <c r="F358" s="63"/>
      <c r="G358" s="63"/>
      <c r="H358" s="63"/>
      <c r="I358" s="63"/>
      <c r="J358" s="63"/>
      <c r="K358" s="64"/>
      <c r="L358" s="64"/>
      <c r="M358" s="64"/>
      <c r="N358" s="63"/>
      <c r="O358" s="63"/>
      <c r="P358" s="63"/>
      <c r="Q358" s="63"/>
      <c r="R358" s="63"/>
      <c r="S358" s="64"/>
      <c r="T358" s="64"/>
      <c r="U358" s="64"/>
      <c r="V358" s="74"/>
      <c r="W358" s="74"/>
      <c r="X358" s="63"/>
      <c r="Y358" s="63"/>
      <c r="Z358" s="63"/>
      <c r="AA358" s="63"/>
      <c r="AB358" s="63"/>
      <c r="AC358" s="64"/>
      <c r="AD358" s="64"/>
      <c r="AE358" s="64"/>
      <c r="AF358" s="64"/>
      <c r="AG358" s="75"/>
      <c r="AH358" s="65"/>
      <c r="AI358" s="65"/>
      <c r="AJ358" s="65"/>
      <c r="AK358" s="65"/>
      <c r="AL358" s="65"/>
      <c r="AM358" s="65"/>
      <c r="AN358" s="66"/>
      <c r="AO358" s="66"/>
      <c r="AP358" s="75"/>
      <c r="AQ358" s="75"/>
      <c r="AR358" s="74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</row>
    <row r="359" spans="1:58" ht="15.75" customHeight="1">
      <c r="A359" s="69">
        <v>68</v>
      </c>
      <c r="B359" s="16" t="s">
        <v>1244</v>
      </c>
      <c r="C359" s="16" t="s">
        <v>1083</v>
      </c>
      <c r="D359" s="16" t="s">
        <v>1244</v>
      </c>
      <c r="E359" s="70" t="s">
        <v>1245</v>
      </c>
      <c r="F359" s="71">
        <v>988</v>
      </c>
      <c r="G359" s="71">
        <v>311</v>
      </c>
      <c r="H359" s="71">
        <v>14</v>
      </c>
      <c r="I359" s="71">
        <v>28</v>
      </c>
      <c r="J359" s="71">
        <v>47</v>
      </c>
      <c r="K359" s="72">
        <v>8.3000000000000001E-3</v>
      </c>
      <c r="L359" s="72">
        <v>0.08</v>
      </c>
      <c r="M359" s="72">
        <v>4.3E-3</v>
      </c>
      <c r="N359" s="63"/>
      <c r="O359" s="63"/>
      <c r="P359" s="63"/>
      <c r="Q359" s="63"/>
      <c r="R359" s="63"/>
      <c r="S359" s="64"/>
      <c r="T359" s="64"/>
      <c r="U359" s="64"/>
      <c r="V359" s="74"/>
      <c r="W359" s="74"/>
      <c r="X359" s="70" t="s">
        <v>1245</v>
      </c>
      <c r="Y359" s="71">
        <v>609</v>
      </c>
      <c r="Z359" s="71">
        <v>24</v>
      </c>
      <c r="AA359" s="71">
        <v>17</v>
      </c>
      <c r="AB359" s="71">
        <v>6</v>
      </c>
      <c r="AC359" s="72">
        <v>1.1347919999999999E-3</v>
      </c>
      <c r="AD359" s="72">
        <v>0</v>
      </c>
      <c r="AE359" s="73" t="s">
        <v>138</v>
      </c>
      <c r="AF359" s="72">
        <v>3.70041E-5</v>
      </c>
      <c r="AG359" s="75">
        <v>3</v>
      </c>
      <c r="AH359" s="76" t="s">
        <v>1246</v>
      </c>
      <c r="AI359" s="71">
        <v>20</v>
      </c>
      <c r="AJ359" s="71">
        <v>0</v>
      </c>
      <c r="AK359" s="71">
        <v>0</v>
      </c>
      <c r="AL359" s="71">
        <v>0</v>
      </c>
      <c r="AM359" s="71">
        <v>0</v>
      </c>
      <c r="AN359" s="72">
        <v>0</v>
      </c>
      <c r="AO359" s="77">
        <f>SUM(AJ359+AK359+AL359)/AI359</f>
        <v>0</v>
      </c>
      <c r="AP359" s="75">
        <v>5</v>
      </c>
      <c r="AQ359" s="75">
        <v>0</v>
      </c>
      <c r="AR359" s="74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</row>
    <row r="360" spans="1:58" ht="15.75" customHeight="1">
      <c r="A360" s="69">
        <v>69</v>
      </c>
      <c r="B360" s="16" t="s">
        <v>1247</v>
      </c>
      <c r="C360" s="16" t="s">
        <v>1083</v>
      </c>
      <c r="D360" s="16" t="s">
        <v>1247</v>
      </c>
      <c r="E360" s="63"/>
      <c r="F360" s="63"/>
      <c r="G360" s="63"/>
      <c r="H360" s="63"/>
      <c r="I360" s="63"/>
      <c r="J360" s="63"/>
      <c r="K360" s="64"/>
      <c r="L360" s="64"/>
      <c r="M360" s="64"/>
      <c r="N360" s="63"/>
      <c r="O360" s="63"/>
      <c r="P360" s="63"/>
      <c r="Q360" s="63"/>
      <c r="R360" s="63"/>
      <c r="S360" s="64"/>
      <c r="T360" s="64"/>
      <c r="U360" s="64"/>
      <c r="V360" s="74"/>
      <c r="W360" s="74"/>
      <c r="X360" s="63"/>
      <c r="Y360" s="63"/>
      <c r="Z360" s="63"/>
      <c r="AA360" s="63"/>
      <c r="AB360" s="63"/>
      <c r="AC360" s="64"/>
      <c r="AD360" s="64"/>
      <c r="AE360" s="64"/>
      <c r="AF360" s="64"/>
      <c r="AG360" s="75"/>
      <c r="AH360" s="65"/>
      <c r="AI360" s="65"/>
      <c r="AJ360" s="65"/>
      <c r="AK360" s="65"/>
      <c r="AL360" s="65"/>
      <c r="AM360" s="65"/>
      <c r="AN360" s="66"/>
      <c r="AO360" s="66"/>
      <c r="AP360" s="75"/>
      <c r="AQ360" s="75"/>
      <c r="AR360" s="74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</row>
    <row r="361" spans="1:58" ht="15.75" customHeight="1">
      <c r="A361" s="69">
        <v>70</v>
      </c>
      <c r="B361" s="16" t="s">
        <v>1248</v>
      </c>
      <c r="C361" s="16" t="s">
        <v>1083</v>
      </c>
      <c r="D361" s="16" t="s">
        <v>1248</v>
      </c>
      <c r="E361" s="70" t="s">
        <v>1249</v>
      </c>
      <c r="F361" s="71">
        <v>912</v>
      </c>
      <c r="G361" s="71">
        <v>358</v>
      </c>
      <c r="H361" s="71">
        <v>3</v>
      </c>
      <c r="I361" s="71">
        <v>22</v>
      </c>
      <c r="J361" s="71">
        <v>83</v>
      </c>
      <c r="K361" s="72">
        <v>5.5999999999999999E-3</v>
      </c>
      <c r="L361" s="73" t="s">
        <v>138</v>
      </c>
      <c r="M361" s="72">
        <v>1.5E-3</v>
      </c>
      <c r="N361" s="70" t="s">
        <v>1250</v>
      </c>
      <c r="O361" s="71">
        <v>772</v>
      </c>
      <c r="P361" s="71">
        <v>374</v>
      </c>
      <c r="Q361" s="71">
        <v>7</v>
      </c>
      <c r="R361" s="71">
        <v>66</v>
      </c>
      <c r="S361" s="72">
        <v>7.7081559999999999E-3</v>
      </c>
      <c r="T361" s="72">
        <v>1.75947E-3</v>
      </c>
      <c r="U361" s="73" t="s">
        <v>138</v>
      </c>
      <c r="V361" s="74"/>
      <c r="W361" s="74"/>
      <c r="X361" s="70" t="s">
        <v>1249</v>
      </c>
      <c r="Y361" s="71">
        <v>1206</v>
      </c>
      <c r="Z361" s="71">
        <v>45</v>
      </c>
      <c r="AA361" s="71">
        <v>217</v>
      </c>
      <c r="AB361" s="71">
        <v>60</v>
      </c>
      <c r="AC361" s="72">
        <v>5.1240820000000003E-3</v>
      </c>
      <c r="AD361" s="72">
        <v>0.6875</v>
      </c>
      <c r="AE361" s="73" t="s">
        <v>138</v>
      </c>
      <c r="AF361" s="72">
        <v>1.4481100000000001E-3</v>
      </c>
      <c r="AG361" s="75">
        <v>52</v>
      </c>
      <c r="AH361" s="65"/>
      <c r="AI361" s="65"/>
      <c r="AJ361" s="65"/>
      <c r="AK361" s="65"/>
      <c r="AL361" s="65"/>
      <c r="AM361" s="65"/>
      <c r="AN361" s="66"/>
      <c r="AO361" s="66"/>
      <c r="AP361" s="75">
        <v>42</v>
      </c>
      <c r="AQ361" s="75">
        <v>3</v>
      </c>
      <c r="AR361" s="74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</row>
    <row r="362" spans="1:58" ht="15.75" customHeight="1">
      <c r="A362" s="69">
        <v>71</v>
      </c>
      <c r="B362" s="16" t="s">
        <v>1251</v>
      </c>
      <c r="C362" s="16" t="s">
        <v>1083</v>
      </c>
      <c r="D362" s="16" t="s">
        <v>1251</v>
      </c>
      <c r="E362" s="63"/>
      <c r="F362" s="63"/>
      <c r="G362" s="63"/>
      <c r="H362" s="63"/>
      <c r="I362" s="63"/>
      <c r="J362" s="63"/>
      <c r="K362" s="64"/>
      <c r="L362" s="64"/>
      <c r="M362" s="64"/>
      <c r="N362" s="63"/>
      <c r="O362" s="63"/>
      <c r="P362" s="63"/>
      <c r="Q362" s="63"/>
      <c r="R362" s="63"/>
      <c r="S362" s="64"/>
      <c r="T362" s="64"/>
      <c r="U362" s="64"/>
      <c r="V362" s="74"/>
      <c r="W362" s="74"/>
      <c r="X362" s="63"/>
      <c r="Y362" s="63"/>
      <c r="Z362" s="63"/>
      <c r="AA362" s="63"/>
      <c r="AB362" s="63"/>
      <c r="AC362" s="64"/>
      <c r="AD362" s="64"/>
      <c r="AE362" s="64"/>
      <c r="AF362" s="64"/>
      <c r="AG362" s="75"/>
      <c r="AH362" s="65"/>
      <c r="AI362" s="65"/>
      <c r="AJ362" s="65"/>
      <c r="AK362" s="65"/>
      <c r="AL362" s="65"/>
      <c r="AM362" s="65"/>
      <c r="AN362" s="66"/>
      <c r="AO362" s="66"/>
      <c r="AP362" s="75"/>
      <c r="AQ362" s="75"/>
      <c r="AR362" s="74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</row>
    <row r="363" spans="1:58" ht="15.75" customHeight="1">
      <c r="A363" s="69">
        <v>72</v>
      </c>
      <c r="B363" s="16" t="s">
        <v>1252</v>
      </c>
      <c r="C363" s="16" t="s">
        <v>1083</v>
      </c>
      <c r="D363" s="16" t="s">
        <v>1252</v>
      </c>
      <c r="E363" s="63"/>
      <c r="F363" s="63"/>
      <c r="G363" s="63"/>
      <c r="H363" s="63"/>
      <c r="I363" s="63"/>
      <c r="J363" s="63"/>
      <c r="K363" s="64"/>
      <c r="L363" s="64"/>
      <c r="M363" s="64"/>
      <c r="N363" s="63"/>
      <c r="O363" s="63"/>
      <c r="P363" s="63"/>
      <c r="Q363" s="63"/>
      <c r="R363" s="63"/>
      <c r="S363" s="64"/>
      <c r="T363" s="64"/>
      <c r="U363" s="64"/>
      <c r="V363" s="74"/>
      <c r="W363" s="74"/>
      <c r="X363" s="63"/>
      <c r="Y363" s="63"/>
      <c r="Z363" s="63"/>
      <c r="AA363" s="63"/>
      <c r="AB363" s="63"/>
      <c r="AC363" s="64"/>
      <c r="AD363" s="64"/>
      <c r="AE363" s="64"/>
      <c r="AF363" s="64"/>
      <c r="AG363" s="75"/>
      <c r="AH363" s="65"/>
      <c r="AI363" s="65"/>
      <c r="AJ363" s="65"/>
      <c r="AK363" s="65"/>
      <c r="AL363" s="65"/>
      <c r="AM363" s="65"/>
      <c r="AN363" s="66"/>
      <c r="AO363" s="66"/>
      <c r="AP363" s="75"/>
      <c r="AQ363" s="75"/>
      <c r="AR363" s="74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</row>
    <row r="364" spans="1:58" ht="15.75" customHeight="1">
      <c r="A364" s="69">
        <v>73</v>
      </c>
      <c r="B364" s="16" t="s">
        <v>1253</v>
      </c>
      <c r="C364" s="16" t="s">
        <v>1083</v>
      </c>
      <c r="D364" s="16" t="s">
        <v>1253</v>
      </c>
      <c r="E364" s="70" t="s">
        <v>217</v>
      </c>
      <c r="F364" s="71">
        <v>30469</v>
      </c>
      <c r="G364" s="71">
        <v>1506</v>
      </c>
      <c r="H364" s="71">
        <v>95</v>
      </c>
      <c r="I364" s="71">
        <v>556</v>
      </c>
      <c r="J364" s="71">
        <v>97</v>
      </c>
      <c r="K364" s="72">
        <v>8.0000000000000004E-4</v>
      </c>
      <c r="L364" s="72">
        <v>0.02</v>
      </c>
      <c r="M364" s="72">
        <v>8.0000000000000004E-4</v>
      </c>
      <c r="N364" s="63"/>
      <c r="O364" s="63"/>
      <c r="P364" s="63"/>
      <c r="Q364" s="63"/>
      <c r="R364" s="63"/>
      <c r="S364" s="64"/>
      <c r="T364" s="64"/>
      <c r="U364" s="64"/>
      <c r="V364" s="74"/>
      <c r="W364" s="74"/>
      <c r="X364" s="70" t="s">
        <v>218</v>
      </c>
      <c r="Y364" s="71">
        <v>2347</v>
      </c>
      <c r="Z364" s="71">
        <v>325</v>
      </c>
      <c r="AA364" s="71">
        <v>278</v>
      </c>
      <c r="AB364" s="71">
        <v>30</v>
      </c>
      <c r="AC364" s="72">
        <v>4.0607799999999998E-4</v>
      </c>
      <c r="AD364" s="72">
        <v>0.30952381000000001</v>
      </c>
      <c r="AE364" s="72">
        <v>0.16</v>
      </c>
      <c r="AF364" s="72">
        <v>1.434514E-3</v>
      </c>
      <c r="AG364" s="75">
        <v>128</v>
      </c>
      <c r="AH364" s="76" t="s">
        <v>219</v>
      </c>
      <c r="AI364" s="71">
        <v>708</v>
      </c>
      <c r="AJ364" s="71">
        <v>0</v>
      </c>
      <c r="AK364" s="71">
        <v>0</v>
      </c>
      <c r="AL364" s="71">
        <v>0</v>
      </c>
      <c r="AM364" s="71">
        <v>0</v>
      </c>
      <c r="AN364" s="72">
        <v>0</v>
      </c>
      <c r="AO364" s="77">
        <f t="shared" ref="AO364:AO365" si="49">SUM(AJ364+AK364+AL364)/AI364</f>
        <v>0</v>
      </c>
      <c r="AP364" s="75">
        <v>74</v>
      </c>
      <c r="AQ364" s="75">
        <v>13</v>
      </c>
      <c r="AR364" s="74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</row>
    <row r="365" spans="1:58" ht="15.75" customHeight="1">
      <c r="A365" s="69">
        <v>74</v>
      </c>
      <c r="B365" s="16" t="s">
        <v>1254</v>
      </c>
      <c r="C365" s="16" t="s">
        <v>1083</v>
      </c>
      <c r="D365" s="16" t="s">
        <v>1254</v>
      </c>
      <c r="E365" s="70" t="s">
        <v>1255</v>
      </c>
      <c r="F365" s="71">
        <v>1807</v>
      </c>
      <c r="G365" s="71">
        <v>231</v>
      </c>
      <c r="H365" s="71">
        <v>24</v>
      </c>
      <c r="I365" s="71">
        <v>80</v>
      </c>
      <c r="J365" s="71">
        <v>30</v>
      </c>
      <c r="K365" s="72">
        <v>5.5999999999999999E-3</v>
      </c>
      <c r="L365" s="73" t="s">
        <v>138</v>
      </c>
      <c r="M365" s="72">
        <v>4.0000000000000002E-4</v>
      </c>
      <c r="N365" s="70" t="s">
        <v>1256</v>
      </c>
      <c r="O365" s="71">
        <v>162</v>
      </c>
      <c r="P365" s="71">
        <v>74</v>
      </c>
      <c r="Q365" s="71">
        <v>1</v>
      </c>
      <c r="R365" s="71">
        <v>13</v>
      </c>
      <c r="S365" s="72">
        <v>3.5207455999999998E-2</v>
      </c>
      <c r="T365" s="72">
        <v>1.530759E-3</v>
      </c>
      <c r="U365" s="73" t="s">
        <v>138</v>
      </c>
      <c r="V365" s="74"/>
      <c r="W365" s="74"/>
      <c r="X365" s="70" t="s">
        <v>1257</v>
      </c>
      <c r="Y365" s="71">
        <v>110</v>
      </c>
      <c r="Z365" s="71">
        <v>17</v>
      </c>
      <c r="AA365" s="71">
        <v>2</v>
      </c>
      <c r="AB365" s="71">
        <v>2</v>
      </c>
      <c r="AC365" s="72">
        <v>2.369721E-3</v>
      </c>
      <c r="AD365" s="72">
        <v>0</v>
      </c>
      <c r="AE365" s="73" t="s">
        <v>138</v>
      </c>
      <c r="AF365" s="72">
        <v>2.0606300000000001E-4</v>
      </c>
      <c r="AG365" s="75">
        <v>10</v>
      </c>
      <c r="AH365" s="76" t="s">
        <v>1254</v>
      </c>
      <c r="AI365" s="71">
        <v>10</v>
      </c>
      <c r="AJ365" s="71">
        <v>0</v>
      </c>
      <c r="AK365" s="71">
        <v>0</v>
      </c>
      <c r="AL365" s="71">
        <v>0</v>
      </c>
      <c r="AM365" s="71">
        <v>0</v>
      </c>
      <c r="AN365" s="72">
        <v>0</v>
      </c>
      <c r="AO365" s="77">
        <f t="shared" si="49"/>
        <v>0</v>
      </c>
      <c r="AP365" s="75">
        <v>6</v>
      </c>
      <c r="AQ365" s="75">
        <v>0</v>
      </c>
      <c r="AR365" s="74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</row>
    <row r="366" spans="1:58" ht="15.75" customHeight="1">
      <c r="A366" s="69">
        <v>75</v>
      </c>
      <c r="B366" s="16" t="s">
        <v>1258</v>
      </c>
      <c r="C366" s="16" t="s">
        <v>1083</v>
      </c>
      <c r="D366" s="16" t="s">
        <v>1258</v>
      </c>
      <c r="E366" s="63"/>
      <c r="F366" s="63"/>
      <c r="G366" s="63"/>
      <c r="H366" s="63"/>
      <c r="I366" s="63"/>
      <c r="J366" s="63"/>
      <c r="K366" s="64"/>
      <c r="L366" s="64"/>
      <c r="M366" s="64"/>
      <c r="N366" s="63"/>
      <c r="O366" s="63"/>
      <c r="P366" s="63"/>
      <c r="Q366" s="63"/>
      <c r="R366" s="63"/>
      <c r="S366" s="64"/>
      <c r="T366" s="64"/>
      <c r="U366" s="64"/>
      <c r="V366" s="74"/>
      <c r="W366" s="74"/>
      <c r="X366" s="63"/>
      <c r="Y366" s="63"/>
      <c r="Z366" s="63"/>
      <c r="AA366" s="63"/>
      <c r="AB366" s="63"/>
      <c r="AC366" s="64"/>
      <c r="AD366" s="64"/>
      <c r="AE366" s="64"/>
      <c r="AF366" s="64"/>
      <c r="AG366" s="75"/>
      <c r="AH366" s="65"/>
      <c r="AI366" s="65"/>
      <c r="AJ366" s="65"/>
      <c r="AK366" s="65"/>
      <c r="AL366" s="65"/>
      <c r="AM366" s="65"/>
      <c r="AN366" s="66"/>
      <c r="AO366" s="66"/>
      <c r="AP366" s="75"/>
      <c r="AQ366" s="75"/>
      <c r="AR366" s="74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</row>
    <row r="367" spans="1:58" ht="15.75" customHeight="1">
      <c r="A367" s="69">
        <v>76</v>
      </c>
      <c r="B367" s="16" t="s">
        <v>436</v>
      </c>
      <c r="C367" s="16" t="s">
        <v>1083</v>
      </c>
      <c r="D367" s="16" t="s">
        <v>436</v>
      </c>
      <c r="E367" s="70" t="s">
        <v>1259</v>
      </c>
      <c r="F367" s="71">
        <v>31236</v>
      </c>
      <c r="G367" s="71">
        <v>3853</v>
      </c>
      <c r="H367" s="71">
        <v>315</v>
      </c>
      <c r="I367" s="71">
        <v>487</v>
      </c>
      <c r="J367" s="71">
        <v>45</v>
      </c>
      <c r="K367" s="72">
        <v>3.7000000000000002E-3</v>
      </c>
      <c r="L367" s="73" t="s">
        <v>138</v>
      </c>
      <c r="M367" s="72">
        <v>1.8E-3</v>
      </c>
      <c r="N367" s="70" t="s">
        <v>437</v>
      </c>
      <c r="O367" s="71">
        <v>1743</v>
      </c>
      <c r="P367" s="71">
        <v>558</v>
      </c>
      <c r="Q367" s="71">
        <v>27</v>
      </c>
      <c r="R367" s="71">
        <v>38</v>
      </c>
      <c r="S367" s="72">
        <v>7.1355309999999996E-3</v>
      </c>
      <c r="T367" s="72">
        <v>1.3960820000000001E-3</v>
      </c>
      <c r="U367" s="73" t="s">
        <v>138</v>
      </c>
      <c r="V367" s="74"/>
      <c r="W367" s="74"/>
      <c r="X367" s="70" t="s">
        <v>1260</v>
      </c>
      <c r="Y367" s="71">
        <v>2018</v>
      </c>
      <c r="Z367" s="71">
        <v>110</v>
      </c>
      <c r="AA367" s="71">
        <v>179</v>
      </c>
      <c r="AB367" s="71">
        <v>8</v>
      </c>
      <c r="AC367" s="72">
        <v>1.016042E-3</v>
      </c>
      <c r="AD367" s="72">
        <v>0.52857142899999998</v>
      </c>
      <c r="AE367" s="73" t="s">
        <v>138</v>
      </c>
      <c r="AF367" s="72">
        <v>6.1846000000000004E-4</v>
      </c>
      <c r="AG367" s="75">
        <v>165</v>
      </c>
      <c r="AH367" s="76" t="s">
        <v>436</v>
      </c>
      <c r="AI367" s="71">
        <v>1070</v>
      </c>
      <c r="AJ367" s="71">
        <v>1</v>
      </c>
      <c r="AK367" s="71">
        <v>0</v>
      </c>
      <c r="AL367" s="71">
        <v>0</v>
      </c>
      <c r="AM367" s="71">
        <v>1</v>
      </c>
      <c r="AN367" s="72">
        <v>9.2592599999999998E-4</v>
      </c>
      <c r="AO367" s="77">
        <f t="shared" ref="AO367:AO368" si="50">SUM(AJ367+AK367+AL367)/AI367</f>
        <v>9.3457943925233649E-4</v>
      </c>
      <c r="AP367" s="75">
        <v>155</v>
      </c>
      <c r="AQ367" s="75">
        <v>20</v>
      </c>
      <c r="AR367" s="74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</row>
    <row r="368" spans="1:58" ht="15.75" customHeight="1">
      <c r="A368" s="69">
        <v>77</v>
      </c>
      <c r="B368" s="16" t="s">
        <v>1261</v>
      </c>
      <c r="C368" s="16" t="s">
        <v>1083</v>
      </c>
      <c r="D368" s="16" t="s">
        <v>1261</v>
      </c>
      <c r="E368" s="70" t="s">
        <v>1262</v>
      </c>
      <c r="F368" s="71">
        <v>389</v>
      </c>
      <c r="G368" s="71">
        <v>664</v>
      </c>
      <c r="H368" s="71">
        <v>15</v>
      </c>
      <c r="I368" s="71">
        <v>15</v>
      </c>
      <c r="J368" s="71">
        <v>48</v>
      </c>
      <c r="K368" s="72">
        <v>3.95E-2</v>
      </c>
      <c r="L368" s="72">
        <v>0.8</v>
      </c>
      <c r="M368" s="72">
        <v>2.06E-2</v>
      </c>
      <c r="N368" s="70" t="s">
        <v>1263</v>
      </c>
      <c r="O368" s="71">
        <v>94</v>
      </c>
      <c r="P368" s="71">
        <v>77</v>
      </c>
      <c r="Q368" s="71">
        <v>3</v>
      </c>
      <c r="R368" s="71">
        <v>47</v>
      </c>
      <c r="S368" s="72">
        <v>1.5589894E-2</v>
      </c>
      <c r="T368" s="72">
        <v>2.3723749999999999E-3</v>
      </c>
      <c r="U368" s="73" t="s">
        <v>138</v>
      </c>
      <c r="V368" s="74"/>
      <c r="W368" s="74"/>
      <c r="X368" s="63"/>
      <c r="Y368" s="63"/>
      <c r="Z368" s="63"/>
      <c r="AA368" s="63"/>
      <c r="AB368" s="63"/>
      <c r="AC368" s="64"/>
      <c r="AD368" s="64"/>
      <c r="AE368" s="64"/>
      <c r="AF368" s="64"/>
      <c r="AG368" s="75"/>
      <c r="AH368" s="76" t="s">
        <v>1264</v>
      </c>
      <c r="AI368" s="71">
        <v>29</v>
      </c>
      <c r="AJ368" s="71">
        <v>0</v>
      </c>
      <c r="AK368" s="71">
        <v>0</v>
      </c>
      <c r="AL368" s="71">
        <v>0</v>
      </c>
      <c r="AM368" s="71">
        <v>0</v>
      </c>
      <c r="AN368" s="72">
        <v>0</v>
      </c>
      <c r="AO368" s="77">
        <f t="shared" si="50"/>
        <v>0</v>
      </c>
      <c r="AP368" s="75"/>
      <c r="AQ368" s="75"/>
      <c r="AR368" s="74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</row>
    <row r="369" spans="1:58" ht="15.75" customHeight="1">
      <c r="A369" s="69">
        <v>78</v>
      </c>
      <c r="B369" s="16" t="s">
        <v>1265</v>
      </c>
      <c r="C369" s="16" t="s">
        <v>1083</v>
      </c>
      <c r="D369" s="16" t="s">
        <v>1265</v>
      </c>
      <c r="E369" s="70" t="s">
        <v>1266</v>
      </c>
      <c r="F369" s="71">
        <v>1603</v>
      </c>
      <c r="G369" s="71">
        <v>751</v>
      </c>
      <c r="H369" s="71">
        <v>87</v>
      </c>
      <c r="I369" s="71">
        <v>231</v>
      </c>
      <c r="J369" s="71">
        <v>48</v>
      </c>
      <c r="K369" s="72">
        <v>1.7899999999999999E-2</v>
      </c>
      <c r="L369" s="73" t="s">
        <v>138</v>
      </c>
      <c r="M369" s="72">
        <v>3.5000000000000001E-3</v>
      </c>
      <c r="N369" s="70" t="s">
        <v>1267</v>
      </c>
      <c r="O369" s="71">
        <v>538</v>
      </c>
      <c r="P369" s="71">
        <v>279</v>
      </c>
      <c r="Q369" s="71">
        <v>2</v>
      </c>
      <c r="R369" s="71">
        <v>40</v>
      </c>
      <c r="S369" s="72">
        <v>1.2130834E-2</v>
      </c>
      <c r="T369" s="72">
        <v>1.7141400000000001E-3</v>
      </c>
      <c r="U369" s="73" t="s">
        <v>138</v>
      </c>
      <c r="V369" s="74"/>
      <c r="W369" s="74"/>
      <c r="X369" s="70" t="s">
        <v>1268</v>
      </c>
      <c r="Y369" s="71">
        <v>279</v>
      </c>
      <c r="Z369" s="71">
        <v>42</v>
      </c>
      <c r="AA369" s="71">
        <v>102</v>
      </c>
      <c r="AB369" s="71">
        <v>24</v>
      </c>
      <c r="AC369" s="72">
        <v>8.4947010000000003E-3</v>
      </c>
      <c r="AD369" s="72">
        <v>0</v>
      </c>
      <c r="AE369" s="73" t="s">
        <v>138</v>
      </c>
      <c r="AF369" s="72">
        <v>1.200338E-3</v>
      </c>
      <c r="AG369" s="75">
        <v>959</v>
      </c>
      <c r="AH369" s="65"/>
      <c r="AI369" s="65"/>
      <c r="AJ369" s="65"/>
      <c r="AK369" s="65"/>
      <c r="AL369" s="65"/>
      <c r="AM369" s="65"/>
      <c r="AN369" s="66"/>
      <c r="AO369" s="66"/>
      <c r="AP369" s="75">
        <v>326</v>
      </c>
      <c r="AQ369" s="75">
        <v>798</v>
      </c>
      <c r="AR369" s="74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</row>
    <row r="370" spans="1:58" ht="15.75" customHeight="1">
      <c r="A370" s="69">
        <v>79</v>
      </c>
      <c r="B370" s="16" t="s">
        <v>1269</v>
      </c>
      <c r="C370" s="16" t="s">
        <v>1083</v>
      </c>
      <c r="D370" s="16" t="s">
        <v>1269</v>
      </c>
      <c r="E370" s="63"/>
      <c r="F370" s="63"/>
      <c r="G370" s="63"/>
      <c r="H370" s="63"/>
      <c r="I370" s="63"/>
      <c r="J370" s="63"/>
      <c r="K370" s="64"/>
      <c r="L370" s="64"/>
      <c r="M370" s="64"/>
      <c r="N370" s="63"/>
      <c r="O370" s="63"/>
      <c r="P370" s="63"/>
      <c r="Q370" s="63"/>
      <c r="R370" s="63"/>
      <c r="S370" s="64"/>
      <c r="T370" s="64"/>
      <c r="U370" s="64"/>
      <c r="V370" s="74"/>
      <c r="W370" s="74"/>
      <c r="X370" s="63"/>
      <c r="Y370" s="63"/>
      <c r="Z370" s="63"/>
      <c r="AA370" s="63"/>
      <c r="AB370" s="63"/>
      <c r="AC370" s="64"/>
      <c r="AD370" s="64"/>
      <c r="AE370" s="64"/>
      <c r="AF370" s="64"/>
      <c r="AG370" s="75"/>
      <c r="AH370" s="65"/>
      <c r="AI370" s="65"/>
      <c r="AJ370" s="65"/>
      <c r="AK370" s="65"/>
      <c r="AL370" s="65"/>
      <c r="AM370" s="65"/>
      <c r="AN370" s="66"/>
      <c r="AO370" s="66"/>
      <c r="AP370" s="75"/>
      <c r="AQ370" s="75"/>
      <c r="AR370" s="74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</row>
    <row r="371" spans="1:58" ht="15.75" customHeight="1">
      <c r="A371" s="69">
        <v>80</v>
      </c>
      <c r="B371" s="16" t="s">
        <v>1270</v>
      </c>
      <c r="C371" s="16" t="s">
        <v>1083</v>
      </c>
      <c r="D371" s="16" t="s">
        <v>1270</v>
      </c>
      <c r="E371" s="70" t="s">
        <v>1271</v>
      </c>
      <c r="F371" s="71">
        <v>1620</v>
      </c>
      <c r="G371" s="71">
        <v>1070</v>
      </c>
      <c r="H371" s="71">
        <v>40</v>
      </c>
      <c r="I371" s="71">
        <v>154</v>
      </c>
      <c r="J371" s="71">
        <v>90</v>
      </c>
      <c r="K371" s="72">
        <v>9.9000000000000008E-3</v>
      </c>
      <c r="L371" s="73" t="s">
        <v>138</v>
      </c>
      <c r="M371" s="72">
        <v>3.0999999999999999E-3</v>
      </c>
      <c r="N371" s="70" t="s">
        <v>1271</v>
      </c>
      <c r="O371" s="71">
        <v>1002</v>
      </c>
      <c r="P371" s="71">
        <v>489</v>
      </c>
      <c r="Q371" s="71">
        <v>18</v>
      </c>
      <c r="R371" s="71">
        <v>56</v>
      </c>
      <c r="S371" s="72">
        <v>8.6427540000000008E-3</v>
      </c>
      <c r="T371" s="72">
        <v>2.254631E-3</v>
      </c>
      <c r="U371" s="73" t="s">
        <v>138</v>
      </c>
      <c r="V371" s="74"/>
      <c r="W371" s="74"/>
      <c r="X371" s="70" t="s">
        <v>1272</v>
      </c>
      <c r="Y371" s="63"/>
      <c r="Z371" s="63"/>
      <c r="AA371" s="63"/>
      <c r="AB371" s="63"/>
      <c r="AC371" s="64"/>
      <c r="AD371" s="64"/>
      <c r="AE371" s="64"/>
      <c r="AF371" s="64"/>
      <c r="AG371" s="75">
        <v>47</v>
      </c>
      <c r="AH371" s="65"/>
      <c r="AI371" s="65"/>
      <c r="AJ371" s="65"/>
      <c r="AK371" s="65"/>
      <c r="AL371" s="65"/>
      <c r="AM371" s="65"/>
      <c r="AN371" s="66"/>
      <c r="AO371" s="66"/>
      <c r="AP371" s="75">
        <v>142</v>
      </c>
      <c r="AQ371" s="75">
        <v>20</v>
      </c>
      <c r="AR371" s="74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</row>
    <row r="372" spans="1:58" ht="15.75" customHeight="1">
      <c r="A372" s="69">
        <v>81</v>
      </c>
      <c r="B372" s="16" t="s">
        <v>1273</v>
      </c>
      <c r="C372" s="16" t="s">
        <v>1083</v>
      </c>
      <c r="D372" s="16" t="s">
        <v>1273</v>
      </c>
      <c r="E372" s="70" t="s">
        <v>1274</v>
      </c>
      <c r="F372" s="63"/>
      <c r="G372" s="63"/>
      <c r="H372" s="63"/>
      <c r="I372" s="63"/>
      <c r="J372" s="63"/>
      <c r="K372" s="64"/>
      <c r="L372" s="64"/>
      <c r="M372" s="64"/>
      <c r="N372" s="63"/>
      <c r="O372" s="63"/>
      <c r="P372" s="63"/>
      <c r="Q372" s="63"/>
      <c r="R372" s="63"/>
      <c r="S372" s="64"/>
      <c r="T372" s="64"/>
      <c r="U372" s="64"/>
      <c r="V372" s="74"/>
      <c r="W372" s="74"/>
      <c r="X372" s="63"/>
      <c r="Y372" s="63"/>
      <c r="Z372" s="63"/>
      <c r="AA372" s="63"/>
      <c r="AB372" s="63"/>
      <c r="AC372" s="64"/>
      <c r="AD372" s="64"/>
      <c r="AE372" s="64"/>
      <c r="AF372" s="64"/>
      <c r="AG372" s="75"/>
      <c r="AH372" s="65"/>
      <c r="AI372" s="65"/>
      <c r="AJ372" s="65"/>
      <c r="AK372" s="65"/>
      <c r="AL372" s="65"/>
      <c r="AM372" s="65"/>
      <c r="AN372" s="66"/>
      <c r="AO372" s="66"/>
      <c r="AP372" s="75"/>
      <c r="AQ372" s="75"/>
      <c r="AR372" s="74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</row>
    <row r="373" spans="1:58" ht="15.75" customHeight="1">
      <c r="A373" s="69">
        <v>82</v>
      </c>
      <c r="B373" s="16" t="s">
        <v>1275</v>
      </c>
      <c r="C373" s="16" t="s">
        <v>1083</v>
      </c>
      <c r="D373" s="16" t="s">
        <v>1275</v>
      </c>
      <c r="E373" s="70" t="s">
        <v>1276</v>
      </c>
      <c r="F373" s="71">
        <v>11141</v>
      </c>
      <c r="G373" s="71">
        <v>697</v>
      </c>
      <c r="H373" s="71">
        <v>14</v>
      </c>
      <c r="I373" s="71">
        <v>43</v>
      </c>
      <c r="J373" s="71">
        <v>106</v>
      </c>
      <c r="K373" s="72">
        <v>6.9999999999999999E-4</v>
      </c>
      <c r="L373" s="72">
        <v>0.02</v>
      </c>
      <c r="M373" s="72">
        <v>8.0000000000000004E-4</v>
      </c>
      <c r="N373" s="70" t="s">
        <v>1277</v>
      </c>
      <c r="O373" s="71">
        <v>659</v>
      </c>
      <c r="P373" s="71">
        <v>91</v>
      </c>
      <c r="Q373" s="71">
        <v>0</v>
      </c>
      <c r="R373" s="71">
        <v>10</v>
      </c>
      <c r="S373" s="72">
        <v>1.0318806E-2</v>
      </c>
      <c r="T373" s="72">
        <v>8.9728799999999999E-4</v>
      </c>
      <c r="U373" s="73" t="s">
        <v>138</v>
      </c>
      <c r="V373" s="74"/>
      <c r="W373" s="74"/>
      <c r="X373" s="70" t="s">
        <v>1276</v>
      </c>
      <c r="Y373" s="71">
        <v>1794</v>
      </c>
      <c r="Z373" s="71">
        <v>109</v>
      </c>
      <c r="AA373" s="71">
        <v>98</v>
      </c>
      <c r="AB373" s="71">
        <v>43</v>
      </c>
      <c r="AC373" s="72">
        <v>1.404329E-3</v>
      </c>
      <c r="AD373" s="72">
        <v>0.44444444399999999</v>
      </c>
      <c r="AE373" s="73" t="s">
        <v>138</v>
      </c>
      <c r="AF373" s="72">
        <v>4.27405E-4</v>
      </c>
      <c r="AG373" s="75">
        <v>161</v>
      </c>
      <c r="AH373" s="76" t="s">
        <v>1275</v>
      </c>
      <c r="AI373" s="71">
        <v>9</v>
      </c>
      <c r="AJ373" s="71">
        <v>0</v>
      </c>
      <c r="AK373" s="71">
        <v>0</v>
      </c>
      <c r="AL373" s="71">
        <v>0</v>
      </c>
      <c r="AM373" s="71">
        <v>0</v>
      </c>
      <c r="AN373" s="72">
        <v>0</v>
      </c>
      <c r="AO373" s="77">
        <f>SUM(AJ373+AK373+AL373)/AI373</f>
        <v>0</v>
      </c>
      <c r="AP373" s="75">
        <v>100</v>
      </c>
      <c r="AQ373" s="75">
        <v>19</v>
      </c>
      <c r="AR373" s="74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</row>
    <row r="374" spans="1:58" ht="15.75" customHeight="1">
      <c r="A374" s="69">
        <v>83</v>
      </c>
      <c r="B374" s="16" t="s">
        <v>1278</v>
      </c>
      <c r="C374" s="16" t="s">
        <v>1083</v>
      </c>
      <c r="D374" s="16" t="s">
        <v>1278</v>
      </c>
      <c r="E374" s="63"/>
      <c r="F374" s="63"/>
      <c r="G374" s="63"/>
      <c r="H374" s="63"/>
      <c r="I374" s="63"/>
      <c r="J374" s="63"/>
      <c r="K374" s="64"/>
      <c r="L374" s="64"/>
      <c r="M374" s="64"/>
      <c r="N374" s="63"/>
      <c r="O374" s="63"/>
      <c r="P374" s="63"/>
      <c r="Q374" s="63"/>
      <c r="R374" s="63"/>
      <c r="S374" s="64"/>
      <c r="T374" s="64"/>
      <c r="U374" s="64"/>
      <c r="V374" s="74"/>
      <c r="W374" s="74"/>
      <c r="X374" s="63"/>
      <c r="Y374" s="63"/>
      <c r="Z374" s="63"/>
      <c r="AA374" s="63"/>
      <c r="AB374" s="63"/>
      <c r="AC374" s="64"/>
      <c r="AD374" s="64"/>
      <c r="AE374" s="64"/>
      <c r="AF374" s="64"/>
      <c r="AG374" s="75"/>
      <c r="AH374" s="65"/>
      <c r="AI374" s="65"/>
      <c r="AJ374" s="65"/>
      <c r="AK374" s="65"/>
      <c r="AL374" s="65"/>
      <c r="AM374" s="65"/>
      <c r="AN374" s="66"/>
      <c r="AO374" s="66"/>
      <c r="AP374" s="75"/>
      <c r="AQ374" s="75"/>
      <c r="AR374" s="74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</row>
    <row r="375" spans="1:58" ht="15.75" customHeight="1">
      <c r="A375" s="69">
        <v>84</v>
      </c>
      <c r="B375" s="16" t="s">
        <v>1279</v>
      </c>
      <c r="C375" s="16" t="s">
        <v>1083</v>
      </c>
      <c r="D375" s="16" t="s">
        <v>1279</v>
      </c>
      <c r="E375" s="70" t="s">
        <v>1280</v>
      </c>
      <c r="F375" s="71">
        <v>14571</v>
      </c>
      <c r="G375" s="71">
        <v>1167</v>
      </c>
      <c r="H375" s="71">
        <v>22</v>
      </c>
      <c r="I375" s="71">
        <v>170</v>
      </c>
      <c r="J375" s="71">
        <v>86</v>
      </c>
      <c r="K375" s="72">
        <v>1.1999999999999999E-3</v>
      </c>
      <c r="L375" s="72">
        <v>0.03</v>
      </c>
      <c r="M375" s="72">
        <v>1.1000000000000001E-3</v>
      </c>
      <c r="N375" s="70" t="s">
        <v>1280</v>
      </c>
      <c r="O375" s="71">
        <v>1199</v>
      </c>
      <c r="P375" s="71">
        <v>646</v>
      </c>
      <c r="Q375" s="71">
        <v>77</v>
      </c>
      <c r="R375" s="71">
        <v>51</v>
      </c>
      <c r="S375" s="72">
        <v>9.1399719999999997E-3</v>
      </c>
      <c r="T375" s="72">
        <v>1.5895600000000001E-3</v>
      </c>
      <c r="U375" s="73" t="s">
        <v>138</v>
      </c>
      <c r="V375" s="74"/>
      <c r="W375" s="74"/>
      <c r="X375" s="70" t="s">
        <v>1281</v>
      </c>
      <c r="Y375" s="71">
        <v>2282</v>
      </c>
      <c r="Z375" s="71">
        <v>56</v>
      </c>
      <c r="AA375" s="71">
        <v>52</v>
      </c>
      <c r="AB375" s="71">
        <v>13</v>
      </c>
      <c r="AC375" s="72">
        <v>5.2773900000000005E-4</v>
      </c>
      <c r="AD375" s="72">
        <v>0.89189189199999996</v>
      </c>
      <c r="AE375" s="72">
        <v>0.04</v>
      </c>
      <c r="AF375" s="72">
        <v>3.0976000000000002E-4</v>
      </c>
      <c r="AG375" s="75">
        <v>259</v>
      </c>
      <c r="AH375" s="76" t="s">
        <v>1282</v>
      </c>
      <c r="AI375" s="71">
        <v>146</v>
      </c>
      <c r="AJ375" s="71">
        <v>0</v>
      </c>
      <c r="AK375" s="71">
        <v>0</v>
      </c>
      <c r="AL375" s="71">
        <v>0</v>
      </c>
      <c r="AM375" s="71">
        <v>3</v>
      </c>
      <c r="AN375" s="72">
        <v>0</v>
      </c>
      <c r="AO375" s="77">
        <f t="shared" ref="AO375:AO376" si="51">SUM(AJ375+AK375+AL375)/AI375</f>
        <v>0</v>
      </c>
      <c r="AP375" s="75">
        <v>128</v>
      </c>
      <c r="AQ375" s="75">
        <v>16</v>
      </c>
      <c r="AR375" s="74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</row>
    <row r="376" spans="1:58" ht="15.75" customHeight="1">
      <c r="A376" s="69">
        <v>85</v>
      </c>
      <c r="B376" s="16" t="s">
        <v>1283</v>
      </c>
      <c r="C376" s="16" t="s">
        <v>1083</v>
      </c>
      <c r="D376" s="16" t="s">
        <v>1283</v>
      </c>
      <c r="E376" s="70" t="s">
        <v>1284</v>
      </c>
      <c r="F376" s="71">
        <v>9384</v>
      </c>
      <c r="G376" s="71">
        <v>252</v>
      </c>
      <c r="H376" s="71">
        <v>12</v>
      </c>
      <c r="I376" s="71">
        <v>49</v>
      </c>
      <c r="J376" s="71">
        <v>57</v>
      </c>
      <c r="K376" s="72">
        <v>8.0000000000000004E-4</v>
      </c>
      <c r="L376" s="73" t="s">
        <v>138</v>
      </c>
      <c r="M376" s="72">
        <v>1E-4</v>
      </c>
      <c r="N376" s="70" t="s">
        <v>1285</v>
      </c>
      <c r="O376" s="71">
        <v>1199</v>
      </c>
      <c r="P376" s="71">
        <v>529</v>
      </c>
      <c r="Q376" s="71">
        <v>8</v>
      </c>
      <c r="R376" s="71">
        <v>45</v>
      </c>
      <c r="S376" s="72">
        <v>9.6579140000000001E-3</v>
      </c>
      <c r="T376" s="72">
        <v>1.2597280000000001E-3</v>
      </c>
      <c r="U376" s="73" t="s">
        <v>138</v>
      </c>
      <c r="V376" s="74"/>
      <c r="W376" s="74"/>
      <c r="X376" s="70" t="s">
        <v>1286</v>
      </c>
      <c r="Y376" s="71">
        <v>1402</v>
      </c>
      <c r="Z376" s="71">
        <v>50</v>
      </c>
      <c r="AA376" s="71">
        <v>31</v>
      </c>
      <c r="AB376" s="71">
        <v>10</v>
      </c>
      <c r="AC376" s="72">
        <v>6.2625699999999996E-4</v>
      </c>
      <c r="AD376" s="72">
        <v>0.5</v>
      </c>
      <c r="AE376" s="73" t="s">
        <v>138</v>
      </c>
      <c r="AF376" s="72">
        <v>9.5299999999999999E-5</v>
      </c>
      <c r="AG376" s="75">
        <v>19</v>
      </c>
      <c r="AH376" s="76" t="s">
        <v>1287</v>
      </c>
      <c r="AI376" s="71">
        <v>77</v>
      </c>
      <c r="AJ376" s="71">
        <v>0</v>
      </c>
      <c r="AK376" s="71">
        <v>0</v>
      </c>
      <c r="AL376" s="71">
        <v>0</v>
      </c>
      <c r="AM376" s="71">
        <v>0</v>
      </c>
      <c r="AN376" s="72">
        <v>0</v>
      </c>
      <c r="AO376" s="77">
        <f t="shared" si="51"/>
        <v>0</v>
      </c>
      <c r="AP376" s="75">
        <v>11</v>
      </c>
      <c r="AQ376" s="75">
        <v>5</v>
      </c>
      <c r="AR376" s="74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</row>
    <row r="377" spans="1:58" ht="15.75" customHeight="1">
      <c r="A377" s="69">
        <v>86</v>
      </c>
      <c r="B377" s="16" t="s">
        <v>1288</v>
      </c>
      <c r="C377" s="16" t="s">
        <v>1083</v>
      </c>
      <c r="D377" s="16" t="s">
        <v>1288</v>
      </c>
      <c r="E377" s="63"/>
      <c r="F377" s="63"/>
      <c r="G377" s="63"/>
      <c r="H377" s="63"/>
      <c r="I377" s="63"/>
      <c r="J377" s="63"/>
      <c r="K377" s="64"/>
      <c r="L377" s="64"/>
      <c r="M377" s="64"/>
      <c r="N377" s="63"/>
      <c r="O377" s="63"/>
      <c r="P377" s="63"/>
      <c r="Q377" s="63"/>
      <c r="R377" s="63"/>
      <c r="S377" s="64"/>
      <c r="T377" s="64"/>
      <c r="U377" s="64"/>
      <c r="V377" s="74"/>
      <c r="W377" s="74"/>
      <c r="X377" s="63"/>
      <c r="Y377" s="63"/>
      <c r="Z377" s="63"/>
      <c r="AA377" s="63"/>
      <c r="AB377" s="63"/>
      <c r="AC377" s="64"/>
      <c r="AD377" s="64"/>
      <c r="AE377" s="64"/>
      <c r="AF377" s="64"/>
      <c r="AG377" s="75"/>
      <c r="AH377" s="65"/>
      <c r="AI377" s="65"/>
      <c r="AJ377" s="65"/>
      <c r="AK377" s="65"/>
      <c r="AL377" s="65"/>
      <c r="AM377" s="65"/>
      <c r="AN377" s="66"/>
      <c r="AO377" s="66"/>
      <c r="AP377" s="75"/>
      <c r="AQ377" s="75"/>
      <c r="AR377" s="74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</row>
    <row r="378" spans="1:58" ht="15.75" customHeight="1">
      <c r="A378" s="69">
        <v>87</v>
      </c>
      <c r="B378" s="16" t="s">
        <v>1289</v>
      </c>
      <c r="C378" s="16" t="s">
        <v>1083</v>
      </c>
      <c r="D378" s="16" t="s">
        <v>1289</v>
      </c>
      <c r="E378" s="63"/>
      <c r="F378" s="63"/>
      <c r="G378" s="63"/>
      <c r="H378" s="63"/>
      <c r="I378" s="63"/>
      <c r="J378" s="63"/>
      <c r="K378" s="64"/>
      <c r="L378" s="64"/>
      <c r="M378" s="64"/>
      <c r="N378" s="63"/>
      <c r="O378" s="63"/>
      <c r="P378" s="63"/>
      <c r="Q378" s="63"/>
      <c r="R378" s="63"/>
      <c r="S378" s="64"/>
      <c r="T378" s="64"/>
      <c r="U378" s="64"/>
      <c r="V378" s="74"/>
      <c r="W378" s="74"/>
      <c r="X378" s="63"/>
      <c r="Y378" s="63"/>
      <c r="Z378" s="63"/>
      <c r="AA378" s="63"/>
      <c r="AB378" s="63"/>
      <c r="AC378" s="64"/>
      <c r="AD378" s="64"/>
      <c r="AE378" s="64"/>
      <c r="AF378" s="64"/>
      <c r="AG378" s="75">
        <v>1</v>
      </c>
      <c r="AH378" s="65"/>
      <c r="AI378" s="65"/>
      <c r="AJ378" s="65"/>
      <c r="AK378" s="65"/>
      <c r="AL378" s="65"/>
      <c r="AM378" s="65"/>
      <c r="AN378" s="66"/>
      <c r="AO378" s="66"/>
      <c r="AP378" s="75">
        <v>0</v>
      </c>
      <c r="AQ378" s="75">
        <v>0</v>
      </c>
      <c r="AR378" s="74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</row>
    <row r="379" spans="1:58" ht="15.75" customHeight="1">
      <c r="A379" s="69">
        <v>88</v>
      </c>
      <c r="B379" s="16" t="s">
        <v>1290</v>
      </c>
      <c r="C379" s="16" t="s">
        <v>1083</v>
      </c>
      <c r="D379" s="16" t="s">
        <v>1290</v>
      </c>
      <c r="E379" s="63"/>
      <c r="F379" s="63"/>
      <c r="G379" s="63"/>
      <c r="H379" s="63"/>
      <c r="I379" s="63"/>
      <c r="J379" s="63"/>
      <c r="K379" s="64"/>
      <c r="L379" s="64"/>
      <c r="M379" s="64"/>
      <c r="N379" s="63"/>
      <c r="O379" s="63"/>
      <c r="P379" s="63"/>
      <c r="Q379" s="63"/>
      <c r="R379" s="63"/>
      <c r="S379" s="64"/>
      <c r="T379" s="64"/>
      <c r="U379" s="64"/>
      <c r="V379" s="74"/>
      <c r="W379" s="74"/>
      <c r="X379" s="63"/>
      <c r="Y379" s="63"/>
      <c r="Z379" s="63"/>
      <c r="AA379" s="63"/>
      <c r="AB379" s="63"/>
      <c r="AC379" s="64"/>
      <c r="AD379" s="64"/>
      <c r="AE379" s="64"/>
      <c r="AF379" s="64"/>
      <c r="AG379" s="75"/>
      <c r="AH379" s="65"/>
      <c r="AI379" s="65"/>
      <c r="AJ379" s="65"/>
      <c r="AK379" s="65"/>
      <c r="AL379" s="65"/>
      <c r="AM379" s="65"/>
      <c r="AN379" s="66"/>
      <c r="AO379" s="66"/>
      <c r="AP379" s="75"/>
      <c r="AQ379" s="75"/>
      <c r="AR379" s="74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</row>
    <row r="380" spans="1:58" ht="15.75" customHeight="1">
      <c r="A380" s="69">
        <v>89</v>
      </c>
      <c r="B380" s="16" t="s">
        <v>690</v>
      </c>
      <c r="C380" s="16" t="s">
        <v>1083</v>
      </c>
      <c r="D380" s="16" t="s">
        <v>690</v>
      </c>
      <c r="E380" s="70" t="s">
        <v>691</v>
      </c>
      <c r="F380" s="71">
        <v>10276</v>
      </c>
      <c r="G380" s="71">
        <v>57</v>
      </c>
      <c r="H380" s="71">
        <v>0</v>
      </c>
      <c r="I380" s="71">
        <v>2</v>
      </c>
      <c r="J380" s="71">
        <v>30</v>
      </c>
      <c r="K380" s="72">
        <v>2.0000000000000001E-4</v>
      </c>
      <c r="L380" s="72">
        <v>0.01</v>
      </c>
      <c r="M380" s="72">
        <v>1E-4</v>
      </c>
      <c r="N380" s="70" t="s">
        <v>692</v>
      </c>
      <c r="O380" s="71">
        <v>3454</v>
      </c>
      <c r="P380" s="71">
        <v>284</v>
      </c>
      <c r="Q380" s="71">
        <v>10</v>
      </c>
      <c r="R380" s="71">
        <v>28</v>
      </c>
      <c r="S380" s="72">
        <v>2.9470249999999998E-3</v>
      </c>
      <c r="T380" s="72">
        <v>4.1642699999999998E-4</v>
      </c>
      <c r="U380" s="73" t="s">
        <v>138</v>
      </c>
      <c r="V380" s="74"/>
      <c r="W380" s="74"/>
      <c r="X380" s="70" t="s">
        <v>693</v>
      </c>
      <c r="Y380" s="71">
        <v>791</v>
      </c>
      <c r="Z380" s="71">
        <v>45</v>
      </c>
      <c r="AA380" s="71">
        <v>23</v>
      </c>
      <c r="AB380" s="71">
        <v>7</v>
      </c>
      <c r="AC380" s="72">
        <v>1.465119E-3</v>
      </c>
      <c r="AD380" s="72">
        <v>0.5</v>
      </c>
      <c r="AE380" s="73" t="s">
        <v>138</v>
      </c>
      <c r="AF380" s="72">
        <v>3.3442900000000002E-4</v>
      </c>
      <c r="AG380" s="75">
        <v>26</v>
      </c>
      <c r="AH380" s="76" t="s">
        <v>690</v>
      </c>
      <c r="AI380" s="71">
        <v>447</v>
      </c>
      <c r="AJ380" s="71">
        <v>0</v>
      </c>
      <c r="AK380" s="71">
        <v>0</v>
      </c>
      <c r="AL380" s="71">
        <v>0</v>
      </c>
      <c r="AM380" s="71">
        <v>1</v>
      </c>
      <c r="AN380" s="72">
        <v>0</v>
      </c>
      <c r="AO380" s="77">
        <f t="shared" ref="AO380:AO381" si="52">SUM(AJ380+AK380+AL380)/AI380</f>
        <v>0</v>
      </c>
      <c r="AP380" s="75">
        <v>20</v>
      </c>
      <c r="AQ380" s="75">
        <v>1</v>
      </c>
      <c r="AR380" s="74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</row>
    <row r="381" spans="1:58" ht="15.75" customHeight="1">
      <c r="A381" s="69">
        <v>90</v>
      </c>
      <c r="B381" s="16" t="s">
        <v>1291</v>
      </c>
      <c r="C381" s="16" t="s">
        <v>1083</v>
      </c>
      <c r="D381" s="16" t="s">
        <v>1291</v>
      </c>
      <c r="E381" s="70" t="s">
        <v>1292</v>
      </c>
      <c r="F381" s="71">
        <v>3421</v>
      </c>
      <c r="G381" s="71">
        <v>2350</v>
      </c>
      <c r="H381" s="71">
        <v>453</v>
      </c>
      <c r="I381" s="71">
        <v>192</v>
      </c>
      <c r="J381" s="71">
        <v>102</v>
      </c>
      <c r="K381" s="72">
        <v>1.03E-2</v>
      </c>
      <c r="L381" s="73" t="s">
        <v>138</v>
      </c>
      <c r="M381" s="72">
        <v>4.3E-3</v>
      </c>
      <c r="N381" s="63"/>
      <c r="O381" s="63"/>
      <c r="P381" s="63"/>
      <c r="Q381" s="63"/>
      <c r="R381" s="63"/>
      <c r="S381" s="64"/>
      <c r="T381" s="64"/>
      <c r="U381" s="64"/>
      <c r="V381" s="74"/>
      <c r="W381" s="74"/>
      <c r="X381" s="70" t="s">
        <v>1293</v>
      </c>
      <c r="Y381" s="71">
        <v>408</v>
      </c>
      <c r="Z381" s="71">
        <v>99</v>
      </c>
      <c r="AA381" s="71">
        <v>263</v>
      </c>
      <c r="AB381" s="71">
        <v>17</v>
      </c>
      <c r="AC381" s="72">
        <v>5.5080169999999996E-3</v>
      </c>
      <c r="AD381" s="72">
        <v>0.33333333300000001</v>
      </c>
      <c r="AE381" s="73" t="s">
        <v>138</v>
      </c>
      <c r="AF381" s="72">
        <v>2.2151810000000001E-3</v>
      </c>
      <c r="AG381" s="75">
        <v>95</v>
      </c>
      <c r="AH381" s="76" t="s">
        <v>1294</v>
      </c>
      <c r="AI381" s="71">
        <v>179</v>
      </c>
      <c r="AJ381" s="71">
        <v>3</v>
      </c>
      <c r="AK381" s="71">
        <v>0</v>
      </c>
      <c r="AL381" s="71">
        <v>0</v>
      </c>
      <c r="AM381" s="71">
        <v>3</v>
      </c>
      <c r="AN381" s="72">
        <v>0</v>
      </c>
      <c r="AO381" s="77">
        <f t="shared" si="52"/>
        <v>1.6759776536312849E-2</v>
      </c>
      <c r="AP381" s="75">
        <v>97</v>
      </c>
      <c r="AQ381" s="75">
        <v>12</v>
      </c>
      <c r="AR381" s="74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</row>
    <row r="382" spans="1:58" ht="15.75" customHeight="1">
      <c r="A382" s="69">
        <v>91</v>
      </c>
      <c r="B382" s="16" t="s">
        <v>1295</v>
      </c>
      <c r="C382" s="16" t="s">
        <v>1083</v>
      </c>
      <c r="D382" s="16" t="s">
        <v>1295</v>
      </c>
      <c r="E382" s="70" t="s">
        <v>1296</v>
      </c>
      <c r="F382" s="71">
        <v>1355</v>
      </c>
      <c r="G382" s="71">
        <v>562</v>
      </c>
      <c r="H382" s="71">
        <v>6</v>
      </c>
      <c r="I382" s="71">
        <v>14</v>
      </c>
      <c r="J382" s="71">
        <v>48</v>
      </c>
      <c r="K382" s="72">
        <v>5.8999999999999999E-3</v>
      </c>
      <c r="L382" s="73" t="s">
        <v>138</v>
      </c>
      <c r="M382" s="72">
        <v>8.9999999999999998E-4</v>
      </c>
      <c r="N382" s="63"/>
      <c r="O382" s="63"/>
      <c r="P382" s="63"/>
      <c r="Q382" s="63"/>
      <c r="R382" s="63"/>
      <c r="S382" s="64"/>
      <c r="T382" s="64"/>
      <c r="U382" s="64"/>
      <c r="V382" s="74"/>
      <c r="W382" s="74"/>
      <c r="X382" s="63"/>
      <c r="Y382" s="63"/>
      <c r="Z382" s="63"/>
      <c r="AA382" s="63"/>
      <c r="AB382" s="63"/>
      <c r="AC382" s="64"/>
      <c r="AD382" s="64"/>
      <c r="AE382" s="64"/>
      <c r="AF382" s="64"/>
      <c r="AG382" s="75">
        <v>1</v>
      </c>
      <c r="AH382" s="65"/>
      <c r="AI382" s="65"/>
      <c r="AJ382" s="65"/>
      <c r="AK382" s="65"/>
      <c r="AL382" s="65"/>
      <c r="AM382" s="65"/>
      <c r="AN382" s="66"/>
      <c r="AO382" s="66"/>
      <c r="AP382" s="75">
        <v>0</v>
      </c>
      <c r="AQ382" s="75">
        <v>0</v>
      </c>
      <c r="AR382" s="74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</row>
    <row r="383" spans="1:58" ht="15.75" customHeight="1">
      <c r="A383" s="69">
        <v>92</v>
      </c>
      <c r="B383" s="16" t="s">
        <v>1297</v>
      </c>
      <c r="C383" s="16" t="s">
        <v>1083</v>
      </c>
      <c r="D383" s="16" t="s">
        <v>1297</v>
      </c>
      <c r="E383" s="63"/>
      <c r="F383" s="63"/>
      <c r="G383" s="63"/>
      <c r="H383" s="63"/>
      <c r="I383" s="63"/>
      <c r="J383" s="63"/>
      <c r="K383" s="64"/>
      <c r="L383" s="64"/>
      <c r="M383" s="64"/>
      <c r="N383" s="63"/>
      <c r="O383" s="63"/>
      <c r="P383" s="63"/>
      <c r="Q383" s="63"/>
      <c r="R383" s="63"/>
      <c r="S383" s="64"/>
      <c r="T383" s="64"/>
      <c r="U383" s="64"/>
      <c r="V383" s="74"/>
      <c r="W383" s="74"/>
      <c r="X383" s="63"/>
      <c r="Y383" s="63"/>
      <c r="Z383" s="63"/>
      <c r="AA383" s="63"/>
      <c r="AB383" s="63"/>
      <c r="AC383" s="64"/>
      <c r="AD383" s="64"/>
      <c r="AE383" s="64"/>
      <c r="AF383" s="64"/>
      <c r="AG383" s="75"/>
      <c r="AH383" s="65"/>
      <c r="AI383" s="65"/>
      <c r="AJ383" s="65"/>
      <c r="AK383" s="65"/>
      <c r="AL383" s="65"/>
      <c r="AM383" s="65"/>
      <c r="AN383" s="66"/>
      <c r="AO383" s="66"/>
      <c r="AP383" s="75"/>
      <c r="AQ383" s="75"/>
      <c r="AR383" s="74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</row>
    <row r="384" spans="1:58" ht="15.75" customHeight="1">
      <c r="A384" s="69">
        <v>93</v>
      </c>
      <c r="B384" s="16" t="s">
        <v>1298</v>
      </c>
      <c r="C384" s="16" t="s">
        <v>1083</v>
      </c>
      <c r="D384" s="16" t="s">
        <v>1298</v>
      </c>
      <c r="E384" s="63"/>
      <c r="F384" s="63"/>
      <c r="G384" s="63"/>
      <c r="H384" s="63"/>
      <c r="I384" s="63"/>
      <c r="J384" s="63"/>
      <c r="K384" s="64"/>
      <c r="L384" s="64"/>
      <c r="M384" s="64"/>
      <c r="N384" s="63"/>
      <c r="O384" s="63"/>
      <c r="P384" s="63"/>
      <c r="Q384" s="63"/>
      <c r="R384" s="63"/>
      <c r="S384" s="64"/>
      <c r="T384" s="64"/>
      <c r="U384" s="64"/>
      <c r="V384" s="74"/>
      <c r="W384" s="74"/>
      <c r="X384" s="63"/>
      <c r="Y384" s="63"/>
      <c r="Z384" s="63"/>
      <c r="AA384" s="63"/>
      <c r="AB384" s="63"/>
      <c r="AC384" s="64"/>
      <c r="AD384" s="64"/>
      <c r="AE384" s="64"/>
      <c r="AF384" s="64"/>
      <c r="AG384" s="75"/>
      <c r="AH384" s="65"/>
      <c r="AI384" s="65"/>
      <c r="AJ384" s="65"/>
      <c r="AK384" s="65"/>
      <c r="AL384" s="65"/>
      <c r="AM384" s="65"/>
      <c r="AN384" s="66"/>
      <c r="AO384" s="66"/>
      <c r="AP384" s="75"/>
      <c r="AQ384" s="75"/>
      <c r="AR384" s="74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</row>
    <row r="385" spans="1:58" ht="15.75" customHeight="1">
      <c r="A385" s="69">
        <v>94</v>
      </c>
      <c r="B385" s="16" t="s">
        <v>1299</v>
      </c>
      <c r="C385" s="16" t="s">
        <v>1083</v>
      </c>
      <c r="D385" s="16" t="s">
        <v>1299</v>
      </c>
      <c r="E385" s="63"/>
      <c r="F385" s="63"/>
      <c r="G385" s="63"/>
      <c r="H385" s="63"/>
      <c r="I385" s="63"/>
      <c r="J385" s="63"/>
      <c r="K385" s="64"/>
      <c r="L385" s="64"/>
      <c r="M385" s="64"/>
      <c r="N385" s="63"/>
      <c r="O385" s="63"/>
      <c r="P385" s="63"/>
      <c r="Q385" s="63"/>
      <c r="R385" s="63"/>
      <c r="S385" s="64"/>
      <c r="T385" s="64"/>
      <c r="U385" s="64"/>
      <c r="V385" s="74"/>
      <c r="W385" s="74"/>
      <c r="X385" s="63"/>
      <c r="Y385" s="63"/>
      <c r="Z385" s="63"/>
      <c r="AA385" s="63"/>
      <c r="AB385" s="63"/>
      <c r="AC385" s="64"/>
      <c r="AD385" s="64"/>
      <c r="AE385" s="64"/>
      <c r="AF385" s="64"/>
      <c r="AG385" s="75">
        <v>8</v>
      </c>
      <c r="AH385" s="65"/>
      <c r="AI385" s="65"/>
      <c r="AJ385" s="65"/>
      <c r="AK385" s="65"/>
      <c r="AL385" s="65"/>
      <c r="AM385" s="65"/>
      <c r="AN385" s="66"/>
      <c r="AO385" s="66"/>
      <c r="AP385" s="75">
        <v>4</v>
      </c>
      <c r="AQ385" s="75">
        <v>7</v>
      </c>
      <c r="AR385" s="74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</row>
    <row r="386" spans="1:58" ht="15.75" customHeight="1">
      <c r="A386" s="69">
        <v>95</v>
      </c>
      <c r="B386" s="16" t="s">
        <v>53</v>
      </c>
      <c r="C386" s="16" t="s">
        <v>1083</v>
      </c>
      <c r="D386" s="16" t="s">
        <v>53</v>
      </c>
      <c r="E386" s="70" t="s">
        <v>54</v>
      </c>
      <c r="F386" s="71">
        <v>326943</v>
      </c>
      <c r="G386" s="71">
        <v>5968</v>
      </c>
      <c r="H386" s="71">
        <v>2833</v>
      </c>
      <c r="I386" s="71">
        <v>1249</v>
      </c>
      <c r="J386" s="71">
        <v>60</v>
      </c>
      <c r="K386" s="72">
        <v>5.9999999999999995E-4</v>
      </c>
      <c r="L386" s="72">
        <v>0.02</v>
      </c>
      <c r="M386" s="72">
        <v>4.0000000000000002E-4</v>
      </c>
      <c r="N386" s="70" t="s">
        <v>54</v>
      </c>
      <c r="O386" s="71">
        <v>23789</v>
      </c>
      <c r="P386" s="71">
        <v>6671</v>
      </c>
      <c r="Q386" s="71">
        <v>583</v>
      </c>
      <c r="R386" s="71">
        <v>44</v>
      </c>
      <c r="S386" s="72">
        <v>7.0498109999999996E-3</v>
      </c>
      <c r="T386" s="72">
        <v>3.371649E-3</v>
      </c>
      <c r="U386" s="72">
        <v>0.05</v>
      </c>
      <c r="V386" s="74"/>
      <c r="W386" s="74"/>
      <c r="X386" s="70" t="s">
        <v>54</v>
      </c>
      <c r="Y386" s="71">
        <v>42490</v>
      </c>
      <c r="Z386" s="71">
        <v>1182</v>
      </c>
      <c r="AA386" s="71">
        <v>789</v>
      </c>
      <c r="AB386" s="71">
        <v>173</v>
      </c>
      <c r="AC386" s="72">
        <v>1.9287300000000001E-5</v>
      </c>
      <c r="AD386" s="72">
        <v>0.90524534700000003</v>
      </c>
      <c r="AE386" s="72">
        <v>0.04</v>
      </c>
      <c r="AF386" s="72">
        <v>2.4780000000000001E-4</v>
      </c>
      <c r="AG386" s="75">
        <v>10443</v>
      </c>
      <c r="AH386" s="76" t="s">
        <v>53</v>
      </c>
      <c r="AI386" s="71">
        <v>7130</v>
      </c>
      <c r="AJ386" s="71">
        <v>22</v>
      </c>
      <c r="AK386" s="71">
        <v>1</v>
      </c>
      <c r="AL386" s="71">
        <v>8</v>
      </c>
      <c r="AM386" s="71">
        <v>5</v>
      </c>
      <c r="AN386" s="72">
        <v>8.9488000000000002E-4</v>
      </c>
      <c r="AO386" s="77">
        <f t="shared" ref="AO386:AO387" si="53">SUM(AJ386+AK386+AL386)/AI386</f>
        <v>4.3478260869565218E-3</v>
      </c>
      <c r="AP386" s="75">
        <v>5259</v>
      </c>
      <c r="AQ386" s="75">
        <v>3544</v>
      </c>
      <c r="AR386" s="74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</row>
    <row r="387" spans="1:58" ht="15.75" customHeight="1">
      <c r="A387" s="69">
        <v>96</v>
      </c>
      <c r="B387" s="16" t="s">
        <v>1300</v>
      </c>
      <c r="C387" s="16" t="s">
        <v>1083</v>
      </c>
      <c r="D387" s="16" t="s">
        <v>1300</v>
      </c>
      <c r="E387" s="70" t="s">
        <v>1301</v>
      </c>
      <c r="F387" s="71">
        <v>219215</v>
      </c>
      <c r="G387" s="71">
        <v>2760</v>
      </c>
      <c r="H387" s="71">
        <v>398</v>
      </c>
      <c r="I387" s="71">
        <v>469</v>
      </c>
      <c r="J387" s="71">
        <v>132</v>
      </c>
      <c r="K387" s="72">
        <v>1E-4</v>
      </c>
      <c r="L387" s="72">
        <v>0.01</v>
      </c>
      <c r="M387" s="72">
        <v>2.0000000000000001E-4</v>
      </c>
      <c r="N387" s="70" t="s">
        <v>1302</v>
      </c>
      <c r="O387" s="71">
        <v>83936</v>
      </c>
      <c r="P387" s="71">
        <v>32986</v>
      </c>
      <c r="Q387" s="71">
        <v>277</v>
      </c>
      <c r="R387" s="71">
        <v>87</v>
      </c>
      <c r="S387" s="72">
        <v>4.6433940000000003E-3</v>
      </c>
      <c r="T387" s="72">
        <v>4.3910360000000001E-3</v>
      </c>
      <c r="U387" s="72">
        <v>0.05</v>
      </c>
      <c r="V387" s="74"/>
      <c r="W387" s="74"/>
      <c r="X387" s="70" t="s">
        <v>1303</v>
      </c>
      <c r="Y387" s="71">
        <v>520594</v>
      </c>
      <c r="Z387" s="71">
        <v>170</v>
      </c>
      <c r="AA387" s="71">
        <v>2872</v>
      </c>
      <c r="AB387" s="71">
        <v>704</v>
      </c>
      <c r="AC387" s="72">
        <v>4.06198E-5</v>
      </c>
      <c r="AD387" s="72">
        <v>0</v>
      </c>
      <c r="AE387" s="72">
        <v>0.01</v>
      </c>
      <c r="AF387" s="72">
        <v>7.46167E-5</v>
      </c>
      <c r="AG387" s="75">
        <v>4793</v>
      </c>
      <c r="AH387" s="76" t="s">
        <v>1303</v>
      </c>
      <c r="AI387" s="71">
        <v>28800</v>
      </c>
      <c r="AJ387" s="71">
        <v>10</v>
      </c>
      <c r="AK387" s="71">
        <v>1</v>
      </c>
      <c r="AL387" s="71">
        <v>0</v>
      </c>
      <c r="AM387" s="71">
        <v>28</v>
      </c>
      <c r="AN387" s="72">
        <v>1.3706100000000001E-5</v>
      </c>
      <c r="AO387" s="77">
        <f t="shared" si="53"/>
        <v>3.8194444444444446E-4</v>
      </c>
      <c r="AP387" s="75">
        <v>4136</v>
      </c>
      <c r="AQ387" s="75">
        <v>2016</v>
      </c>
      <c r="AR387" s="74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</row>
    <row r="388" spans="1:58" ht="15.75" customHeight="1">
      <c r="A388" s="69">
        <v>97</v>
      </c>
      <c r="B388" s="16" t="s">
        <v>297</v>
      </c>
      <c r="C388" s="16" t="s">
        <v>1083</v>
      </c>
      <c r="D388" s="16" t="s">
        <v>297</v>
      </c>
      <c r="E388" s="70" t="s">
        <v>1304</v>
      </c>
      <c r="F388" s="71">
        <v>8687</v>
      </c>
      <c r="G388" s="71">
        <v>2242</v>
      </c>
      <c r="H388" s="71">
        <v>94</v>
      </c>
      <c r="I388" s="71">
        <v>204</v>
      </c>
      <c r="J388" s="71">
        <v>106</v>
      </c>
      <c r="K388" s="72">
        <v>3.0999999999999999E-3</v>
      </c>
      <c r="L388" s="72">
        <v>0.05</v>
      </c>
      <c r="M388" s="72">
        <v>3.5000000000000001E-3</v>
      </c>
      <c r="N388" s="70" t="s">
        <v>299</v>
      </c>
      <c r="O388" s="71">
        <v>1026</v>
      </c>
      <c r="P388" s="71">
        <v>666</v>
      </c>
      <c r="Q388" s="71">
        <v>9</v>
      </c>
      <c r="R388" s="71">
        <v>43</v>
      </c>
      <c r="S388" s="72">
        <v>1.580471E-2</v>
      </c>
      <c r="T388" s="72">
        <v>7.3869840000000001E-3</v>
      </c>
      <c r="U388" s="72">
        <v>0.09</v>
      </c>
      <c r="V388" s="74"/>
      <c r="W388" s="74"/>
      <c r="X388" s="70" t="s">
        <v>298</v>
      </c>
      <c r="Y388" s="71">
        <v>3579</v>
      </c>
      <c r="Z388" s="71">
        <v>96</v>
      </c>
      <c r="AA388" s="71">
        <v>29</v>
      </c>
      <c r="AB388" s="71">
        <v>4</v>
      </c>
      <c r="AC388" s="72">
        <v>1.03656E-4</v>
      </c>
      <c r="AD388" s="72">
        <v>0.62962963000000005</v>
      </c>
      <c r="AE388" s="72">
        <v>0.01</v>
      </c>
      <c r="AF388" s="72">
        <v>1.00276E-4</v>
      </c>
      <c r="AG388" s="75">
        <v>111</v>
      </c>
      <c r="AH388" s="76" t="s">
        <v>297</v>
      </c>
      <c r="AI388" s="71">
        <v>0</v>
      </c>
      <c r="AJ388" s="71">
        <v>0</v>
      </c>
      <c r="AK388" s="71">
        <v>0</v>
      </c>
      <c r="AL388" s="71">
        <v>0</v>
      </c>
      <c r="AM388" s="71">
        <v>0</v>
      </c>
      <c r="AN388" s="72">
        <v>0</v>
      </c>
      <c r="AO388" s="77"/>
      <c r="AP388" s="75">
        <v>94</v>
      </c>
      <c r="AQ388" s="75">
        <v>21</v>
      </c>
      <c r="AR388" s="74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</row>
    <row r="389" spans="1:58" ht="15.75" customHeight="1">
      <c r="A389" s="69">
        <v>98</v>
      </c>
      <c r="B389" s="16" t="s">
        <v>1305</v>
      </c>
      <c r="C389" s="16" t="s">
        <v>1083</v>
      </c>
      <c r="D389" s="16" t="s">
        <v>1305</v>
      </c>
      <c r="E389" s="70" t="s">
        <v>1306</v>
      </c>
      <c r="F389" s="71">
        <v>18527</v>
      </c>
      <c r="G389" s="71">
        <v>1761</v>
      </c>
      <c r="H389" s="71">
        <v>173</v>
      </c>
      <c r="I389" s="71">
        <v>147</v>
      </c>
      <c r="J389" s="71">
        <v>60</v>
      </c>
      <c r="K389" s="72">
        <v>1.8E-3</v>
      </c>
      <c r="L389" s="73" t="s">
        <v>138</v>
      </c>
      <c r="M389" s="72">
        <v>4.0000000000000002E-4</v>
      </c>
      <c r="N389" s="70" t="s">
        <v>1307</v>
      </c>
      <c r="O389" s="71">
        <v>2151</v>
      </c>
      <c r="P389" s="71">
        <v>1319</v>
      </c>
      <c r="Q389" s="71">
        <v>20</v>
      </c>
      <c r="R389" s="71">
        <v>42</v>
      </c>
      <c r="S389" s="72">
        <v>1.8012561E-2</v>
      </c>
      <c r="T389" s="72">
        <v>2.1536760000000002E-3</v>
      </c>
      <c r="U389" s="73" t="s">
        <v>138</v>
      </c>
      <c r="V389" s="74"/>
      <c r="W389" s="74"/>
      <c r="X389" s="70" t="s">
        <v>1308</v>
      </c>
      <c r="Y389" s="71">
        <v>2773</v>
      </c>
      <c r="Z389" s="71">
        <v>90</v>
      </c>
      <c r="AA389" s="71">
        <v>207</v>
      </c>
      <c r="AB389" s="71">
        <v>22</v>
      </c>
      <c r="AC389" s="72">
        <v>6.6544200000000003E-4</v>
      </c>
      <c r="AD389" s="72">
        <v>0.70270270300000004</v>
      </c>
      <c r="AE389" s="73" t="s">
        <v>138</v>
      </c>
      <c r="AF389" s="72">
        <v>1.7359400000000001E-4</v>
      </c>
      <c r="AG389" s="75">
        <v>73</v>
      </c>
      <c r="AH389" s="76" t="s">
        <v>1308</v>
      </c>
      <c r="AI389" s="71">
        <v>198</v>
      </c>
      <c r="AJ389" s="71">
        <v>0</v>
      </c>
      <c r="AK389" s="71">
        <v>0</v>
      </c>
      <c r="AL389" s="71">
        <v>0</v>
      </c>
      <c r="AM389" s="71">
        <v>0</v>
      </c>
      <c r="AN389" s="72">
        <v>0</v>
      </c>
      <c r="AO389" s="77">
        <f>SUM(AJ389+AK389+AL389)/AI389</f>
        <v>0</v>
      </c>
      <c r="AP389" s="75">
        <v>104</v>
      </c>
      <c r="AQ389" s="75">
        <v>13</v>
      </c>
      <c r="AR389" s="74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</row>
    <row r="390" spans="1:58" ht="15.75" customHeight="1">
      <c r="A390" s="69">
        <v>99</v>
      </c>
      <c r="B390" s="16" t="s">
        <v>1309</v>
      </c>
      <c r="C390" s="16" t="s">
        <v>1083</v>
      </c>
      <c r="D390" s="16" t="s">
        <v>1309</v>
      </c>
      <c r="E390" s="63"/>
      <c r="F390" s="63"/>
      <c r="G390" s="63"/>
      <c r="H390" s="63"/>
      <c r="I390" s="63"/>
      <c r="J390" s="63"/>
      <c r="K390" s="64"/>
      <c r="L390" s="64"/>
      <c r="M390" s="64"/>
      <c r="N390" s="63"/>
      <c r="O390" s="63"/>
      <c r="P390" s="63"/>
      <c r="Q390" s="63"/>
      <c r="R390" s="63"/>
      <c r="S390" s="64"/>
      <c r="T390" s="64"/>
      <c r="U390" s="64"/>
      <c r="V390" s="74"/>
      <c r="W390" s="74"/>
      <c r="X390" s="63"/>
      <c r="Y390" s="63"/>
      <c r="Z390" s="63"/>
      <c r="AA390" s="63"/>
      <c r="AB390" s="63"/>
      <c r="AC390" s="64"/>
      <c r="AD390" s="64"/>
      <c r="AE390" s="64"/>
      <c r="AF390" s="64"/>
      <c r="AG390" s="75"/>
      <c r="AH390" s="65"/>
      <c r="AI390" s="65"/>
      <c r="AJ390" s="65"/>
      <c r="AK390" s="65"/>
      <c r="AL390" s="65"/>
      <c r="AM390" s="65"/>
      <c r="AN390" s="66"/>
      <c r="AO390" s="66"/>
      <c r="AP390" s="75"/>
      <c r="AQ390" s="75"/>
      <c r="AR390" s="74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</row>
    <row r="391" spans="1:58" ht="15.75" customHeight="1">
      <c r="A391" s="69">
        <v>100</v>
      </c>
      <c r="B391" s="16" t="s">
        <v>1310</v>
      </c>
      <c r="C391" s="16" t="s">
        <v>1083</v>
      </c>
      <c r="D391" s="16" t="s">
        <v>1310</v>
      </c>
      <c r="E391" s="63"/>
      <c r="F391" s="63"/>
      <c r="G391" s="63"/>
      <c r="H391" s="63"/>
      <c r="I391" s="63"/>
      <c r="J391" s="63"/>
      <c r="K391" s="64"/>
      <c r="L391" s="64"/>
      <c r="M391" s="64"/>
      <c r="N391" s="63"/>
      <c r="O391" s="63"/>
      <c r="P391" s="63"/>
      <c r="Q391" s="63"/>
      <c r="R391" s="63"/>
      <c r="S391" s="64"/>
      <c r="T391" s="64"/>
      <c r="U391" s="64"/>
      <c r="V391" s="74"/>
      <c r="W391" s="74"/>
      <c r="X391" s="63"/>
      <c r="Y391" s="63"/>
      <c r="Z391" s="63"/>
      <c r="AA391" s="63"/>
      <c r="AB391" s="63"/>
      <c r="AC391" s="64"/>
      <c r="AD391" s="64"/>
      <c r="AE391" s="64"/>
      <c r="AF391" s="64"/>
      <c r="AG391" s="75">
        <v>1</v>
      </c>
      <c r="AH391" s="65"/>
      <c r="AI391" s="65"/>
      <c r="AJ391" s="65"/>
      <c r="AK391" s="65"/>
      <c r="AL391" s="65"/>
      <c r="AM391" s="65"/>
      <c r="AN391" s="66"/>
      <c r="AO391" s="66"/>
      <c r="AP391" s="75">
        <v>1</v>
      </c>
      <c r="AQ391" s="75">
        <v>0</v>
      </c>
      <c r="AR391" s="74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</row>
    <row r="392" spans="1:58" ht="15.75" customHeight="1">
      <c r="A392" s="69">
        <v>101</v>
      </c>
      <c r="B392" s="16" t="s">
        <v>1311</v>
      </c>
      <c r="C392" s="16" t="s">
        <v>1083</v>
      </c>
      <c r="D392" s="16" t="s">
        <v>1311</v>
      </c>
      <c r="E392" s="70" t="s">
        <v>44</v>
      </c>
      <c r="F392" s="71">
        <v>1118795</v>
      </c>
      <c r="G392" s="71">
        <v>6241</v>
      </c>
      <c r="H392" s="71">
        <v>4211</v>
      </c>
      <c r="I392" s="71">
        <v>936</v>
      </c>
      <c r="J392" s="71">
        <v>50</v>
      </c>
      <c r="K392" s="72">
        <v>2.0000000000000001E-4</v>
      </c>
      <c r="L392" s="72">
        <v>0.01</v>
      </c>
      <c r="M392" s="72">
        <v>1E-4</v>
      </c>
      <c r="N392" s="70" t="s">
        <v>44</v>
      </c>
      <c r="O392" s="71">
        <v>99708</v>
      </c>
      <c r="P392" s="71">
        <v>4928</v>
      </c>
      <c r="Q392" s="71">
        <v>1075</v>
      </c>
      <c r="R392" s="71">
        <v>12</v>
      </c>
      <c r="S392" s="72">
        <v>5.1186850000000004E-3</v>
      </c>
      <c r="T392" s="72">
        <v>6.6765499999999996E-4</v>
      </c>
      <c r="U392" s="72">
        <v>0.02</v>
      </c>
      <c r="V392" s="74"/>
      <c r="W392" s="74"/>
      <c r="X392" s="70" t="s">
        <v>1312</v>
      </c>
      <c r="Y392" s="71">
        <v>325436</v>
      </c>
      <c r="Z392" s="71">
        <v>3113</v>
      </c>
      <c r="AA392" s="71">
        <v>1151</v>
      </c>
      <c r="AB392" s="71">
        <v>281</v>
      </c>
      <c r="AC392" s="72">
        <v>1.4174800000000001E-6</v>
      </c>
      <c r="AD392" s="72">
        <v>0.97205268199999995</v>
      </c>
      <c r="AE392" s="72">
        <v>0.01</v>
      </c>
      <c r="AF392" s="72">
        <v>4.7963300000000002E-5</v>
      </c>
      <c r="AG392" s="75">
        <v>7859</v>
      </c>
      <c r="AH392" s="76" t="s">
        <v>42</v>
      </c>
      <c r="AI392" s="71">
        <v>296000</v>
      </c>
      <c r="AJ392" s="71">
        <v>868</v>
      </c>
      <c r="AK392" s="71">
        <v>399</v>
      </c>
      <c r="AL392" s="71">
        <v>115</v>
      </c>
      <c r="AM392" s="71">
        <v>79</v>
      </c>
      <c r="AN392" s="72">
        <v>5.93875E-5</v>
      </c>
      <c r="AO392" s="77">
        <f t="shared" ref="AO392:AO393" si="54">SUM(AJ392+AK392+AL392)/AI392</f>
        <v>4.6689189189189186E-3</v>
      </c>
      <c r="AP392" s="75">
        <v>3578</v>
      </c>
      <c r="AQ392" s="75">
        <v>2170</v>
      </c>
      <c r="AR392" s="74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</row>
    <row r="393" spans="1:58" ht="15.75" customHeight="1">
      <c r="A393" s="69">
        <v>102</v>
      </c>
      <c r="B393" s="16" t="s">
        <v>1313</v>
      </c>
      <c r="C393" s="16" t="s">
        <v>1083</v>
      </c>
      <c r="D393" s="16" t="s">
        <v>1313</v>
      </c>
      <c r="E393" s="70" t="s">
        <v>1314</v>
      </c>
      <c r="F393" s="71">
        <v>898</v>
      </c>
      <c r="G393" s="71">
        <v>121</v>
      </c>
      <c r="H393" s="71">
        <v>6</v>
      </c>
      <c r="I393" s="71">
        <v>32</v>
      </c>
      <c r="J393" s="71">
        <v>24</v>
      </c>
      <c r="K393" s="72">
        <v>8.0000000000000002E-3</v>
      </c>
      <c r="L393" s="73" t="s">
        <v>138</v>
      </c>
      <c r="M393" s="72">
        <v>2.0999999999999999E-3</v>
      </c>
      <c r="N393" s="70" t="s">
        <v>1315</v>
      </c>
      <c r="O393" s="71">
        <v>140</v>
      </c>
      <c r="P393" s="71">
        <v>64</v>
      </c>
      <c r="Q393" s="71">
        <v>0</v>
      </c>
      <c r="R393" s="71">
        <v>20</v>
      </c>
      <c r="S393" s="72">
        <v>2.3891404000000002E-2</v>
      </c>
      <c r="T393" s="72">
        <v>3.11627E-3</v>
      </c>
      <c r="U393" s="73" t="s">
        <v>138</v>
      </c>
      <c r="V393" s="74"/>
      <c r="W393" s="74"/>
      <c r="X393" s="70" t="s">
        <v>1316</v>
      </c>
      <c r="Y393" s="71">
        <v>164</v>
      </c>
      <c r="Z393" s="71">
        <v>22</v>
      </c>
      <c r="AA393" s="71">
        <v>5</v>
      </c>
      <c r="AB393" s="71">
        <v>0</v>
      </c>
      <c r="AC393" s="72">
        <v>2.637173E-3</v>
      </c>
      <c r="AD393" s="72">
        <v>0</v>
      </c>
      <c r="AE393" s="73" t="s">
        <v>138</v>
      </c>
      <c r="AF393" s="72">
        <v>3.4397900000000001E-4</v>
      </c>
      <c r="AG393" s="75">
        <v>26</v>
      </c>
      <c r="AH393" s="76" t="s">
        <v>1313</v>
      </c>
      <c r="AI393" s="71">
        <v>63</v>
      </c>
      <c r="AJ393" s="71">
        <v>0</v>
      </c>
      <c r="AK393" s="71">
        <v>0</v>
      </c>
      <c r="AL393" s="71">
        <v>0</v>
      </c>
      <c r="AM393" s="71">
        <v>0</v>
      </c>
      <c r="AN393" s="72">
        <v>0</v>
      </c>
      <c r="AO393" s="77">
        <f t="shared" si="54"/>
        <v>0</v>
      </c>
      <c r="AP393" s="75">
        <v>11</v>
      </c>
      <c r="AQ393" s="75">
        <v>4</v>
      </c>
      <c r="AR393" s="74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</row>
    <row r="394" spans="1:58" ht="15.75" customHeight="1">
      <c r="A394" s="69">
        <v>103</v>
      </c>
      <c r="B394" s="16" t="s">
        <v>1317</v>
      </c>
      <c r="C394" s="16" t="s">
        <v>1083</v>
      </c>
      <c r="D394" s="16" t="s">
        <v>1317</v>
      </c>
      <c r="E394" s="63"/>
      <c r="F394" s="63"/>
      <c r="G394" s="63"/>
      <c r="H394" s="63"/>
      <c r="I394" s="63"/>
      <c r="J394" s="63"/>
      <c r="K394" s="64"/>
      <c r="L394" s="64"/>
      <c r="M394" s="64"/>
      <c r="N394" s="63"/>
      <c r="O394" s="63"/>
      <c r="P394" s="63"/>
      <c r="Q394" s="63"/>
      <c r="R394" s="63"/>
      <c r="S394" s="64"/>
      <c r="T394" s="64"/>
      <c r="U394" s="64"/>
      <c r="V394" s="74"/>
      <c r="W394" s="74"/>
      <c r="X394" s="63"/>
      <c r="Y394" s="63"/>
      <c r="Z394" s="63"/>
      <c r="AA394" s="63"/>
      <c r="AB394" s="63"/>
      <c r="AC394" s="64"/>
      <c r="AD394" s="64"/>
      <c r="AE394" s="64"/>
      <c r="AF394" s="64"/>
      <c r="AG394" s="75">
        <v>2</v>
      </c>
      <c r="AH394" s="65"/>
      <c r="AI394" s="65"/>
      <c r="AJ394" s="65"/>
      <c r="AK394" s="65"/>
      <c r="AL394" s="65"/>
      <c r="AM394" s="65"/>
      <c r="AN394" s="66"/>
      <c r="AO394" s="66"/>
      <c r="AP394" s="75">
        <v>2</v>
      </c>
      <c r="AQ394" s="75">
        <v>0</v>
      </c>
      <c r="AR394" s="74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</row>
    <row r="395" spans="1:58" ht="15.75" customHeight="1">
      <c r="A395" s="69">
        <v>104</v>
      </c>
      <c r="B395" s="16" t="s">
        <v>1318</v>
      </c>
      <c r="C395" s="16" t="s">
        <v>1083</v>
      </c>
      <c r="D395" s="16" t="s">
        <v>1318</v>
      </c>
      <c r="E395" s="70" t="s">
        <v>1319</v>
      </c>
      <c r="F395" s="71">
        <v>1457</v>
      </c>
      <c r="G395" s="71">
        <v>474</v>
      </c>
      <c r="H395" s="71">
        <v>87</v>
      </c>
      <c r="I395" s="71">
        <v>33</v>
      </c>
      <c r="J395" s="71">
        <v>118</v>
      </c>
      <c r="K395" s="72">
        <v>4.3E-3</v>
      </c>
      <c r="L395" s="73" t="s">
        <v>138</v>
      </c>
      <c r="M395" s="72">
        <v>1.9E-3</v>
      </c>
      <c r="N395" s="63"/>
      <c r="O395" s="63"/>
      <c r="P395" s="63"/>
      <c r="Q395" s="63"/>
      <c r="R395" s="63"/>
      <c r="S395" s="64"/>
      <c r="T395" s="64"/>
      <c r="U395" s="64"/>
      <c r="V395" s="74"/>
      <c r="W395" s="74"/>
      <c r="X395" s="63"/>
      <c r="Y395" s="63"/>
      <c r="Z395" s="63"/>
      <c r="AA395" s="63"/>
      <c r="AB395" s="63"/>
      <c r="AC395" s="64"/>
      <c r="AD395" s="64"/>
      <c r="AE395" s="64"/>
      <c r="AF395" s="64"/>
      <c r="AG395" s="75"/>
      <c r="AH395" s="76" t="s">
        <v>1319</v>
      </c>
      <c r="AI395" s="71">
        <v>6</v>
      </c>
      <c r="AJ395" s="71">
        <v>0</v>
      </c>
      <c r="AK395" s="71">
        <v>0</v>
      </c>
      <c r="AL395" s="71">
        <v>0</v>
      </c>
      <c r="AM395" s="71">
        <v>5</v>
      </c>
      <c r="AN395" s="72">
        <v>0</v>
      </c>
      <c r="AO395" s="77">
        <f>SUM(AJ395+AK395+AL395)/AI395</f>
        <v>0</v>
      </c>
      <c r="AP395" s="75"/>
      <c r="AQ395" s="75"/>
      <c r="AR395" s="74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</row>
    <row r="396" spans="1:58" ht="15.75" customHeight="1">
      <c r="A396" s="81">
        <v>105</v>
      </c>
      <c r="B396" s="16" t="s">
        <v>1320</v>
      </c>
      <c r="C396" s="16" t="s">
        <v>1083</v>
      </c>
      <c r="D396" s="16" t="s">
        <v>1320</v>
      </c>
      <c r="E396" s="70" t="s">
        <v>1321</v>
      </c>
      <c r="F396" s="70">
        <v>7112</v>
      </c>
      <c r="G396" s="70">
        <v>1101</v>
      </c>
      <c r="H396" s="70">
        <v>14</v>
      </c>
      <c r="I396" s="70">
        <v>227</v>
      </c>
      <c r="J396" s="70">
        <v>131</v>
      </c>
      <c r="K396" s="73">
        <v>1.5E-3</v>
      </c>
      <c r="L396" s="73">
        <v>0.06</v>
      </c>
      <c r="M396" s="73">
        <v>2.2000000000000001E-3</v>
      </c>
      <c r="N396" s="70" t="s">
        <v>1322</v>
      </c>
      <c r="O396" s="70">
        <v>1683</v>
      </c>
      <c r="P396" s="70">
        <v>2803</v>
      </c>
      <c r="Q396" s="70">
        <v>15</v>
      </c>
      <c r="R396" s="70">
        <v>63</v>
      </c>
      <c r="S396" s="73">
        <v>2.7099999999999999E-2</v>
      </c>
      <c r="T396" s="73">
        <v>1.8599999999999998E-2</v>
      </c>
      <c r="U396" s="73">
        <v>0.12</v>
      </c>
      <c r="V396" s="70" t="s">
        <v>1321</v>
      </c>
      <c r="W396" s="70"/>
      <c r="X396" s="70"/>
      <c r="Y396" s="70"/>
      <c r="Z396" s="70"/>
      <c r="AA396" s="70"/>
      <c r="AB396" s="70"/>
      <c r="AC396" s="73"/>
      <c r="AD396" s="73"/>
      <c r="AE396" s="73"/>
      <c r="AF396" s="73" t="s">
        <v>1321</v>
      </c>
      <c r="AG396" s="70">
        <v>749</v>
      </c>
      <c r="AH396" s="70">
        <v>0</v>
      </c>
      <c r="AI396" s="70">
        <v>0</v>
      </c>
      <c r="AJ396" s="70">
        <v>0</v>
      </c>
      <c r="AK396" s="70">
        <v>36</v>
      </c>
      <c r="AL396" s="70">
        <v>0</v>
      </c>
      <c r="AM396" s="70"/>
      <c r="AN396" s="73"/>
      <c r="AO396" s="73"/>
      <c r="AP396" s="75"/>
      <c r="AQ396" s="75"/>
      <c r="AR396" s="74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</row>
    <row r="397" spans="1:58" ht="15.75" customHeight="1">
      <c r="A397" s="82">
        <v>1</v>
      </c>
      <c r="B397" s="16" t="s">
        <v>52</v>
      </c>
      <c r="C397" s="16" t="s">
        <v>1323</v>
      </c>
      <c r="D397" s="16" t="s">
        <v>52</v>
      </c>
      <c r="E397" s="83" t="s">
        <v>51</v>
      </c>
      <c r="F397" s="84">
        <v>2841903</v>
      </c>
      <c r="G397" s="83">
        <v>24898</v>
      </c>
      <c r="H397" s="83">
        <v>15685</v>
      </c>
      <c r="I397" s="83">
        <v>3436</v>
      </c>
      <c r="J397" s="83">
        <v>103</v>
      </c>
      <c r="K397" s="85">
        <v>1.7104034517229313E-4</v>
      </c>
      <c r="L397" s="85">
        <v>0.01</v>
      </c>
      <c r="M397" s="85">
        <v>1.9149082122550204E-4</v>
      </c>
      <c r="N397" s="83" t="s">
        <v>50</v>
      </c>
      <c r="O397" s="83">
        <v>163632</v>
      </c>
      <c r="P397" s="83">
        <v>20418</v>
      </c>
      <c r="Q397" s="83">
        <v>1401</v>
      </c>
      <c r="R397" s="83">
        <v>54</v>
      </c>
      <c r="S397" s="85">
        <v>2.529657640450178E-3</v>
      </c>
      <c r="T397" s="85">
        <v>1.4847990498294522E-3</v>
      </c>
      <c r="U397" s="85">
        <v>0.04</v>
      </c>
      <c r="V397" s="83"/>
      <c r="W397" s="83"/>
      <c r="X397" s="83" t="s">
        <v>50</v>
      </c>
      <c r="Y397" s="83">
        <v>561698</v>
      </c>
      <c r="Z397" s="83">
        <v>234</v>
      </c>
      <c r="AA397" s="83">
        <v>2251</v>
      </c>
      <c r="AB397" s="83">
        <v>610</v>
      </c>
      <c r="AC397" s="85">
        <v>2.1794700810644161E-5</v>
      </c>
      <c r="AD397" s="85">
        <v>0.6649746192893401</v>
      </c>
      <c r="AE397" s="85">
        <v>0.01</v>
      </c>
      <c r="AF397" s="85">
        <v>5.5434347714029741E-5</v>
      </c>
      <c r="AG397" s="83">
        <v>38325</v>
      </c>
      <c r="AH397" s="83" t="s">
        <v>49</v>
      </c>
      <c r="AI397" s="83">
        <v>105000</v>
      </c>
      <c r="AJ397" s="83">
        <v>311</v>
      </c>
      <c r="AK397" s="83">
        <v>320</v>
      </c>
      <c r="AL397" s="83">
        <v>0</v>
      </c>
      <c r="AM397" s="83">
        <v>20</v>
      </c>
      <c r="AN397" s="86">
        <v>4.8832522078726912E-5</v>
      </c>
      <c r="AO397" s="86">
        <f t="shared" ref="AO397:AO410" si="55">SUM(AJ397+AK397+AL397)/AI397</f>
        <v>6.0095238095238092E-3</v>
      </c>
      <c r="AP397" s="83">
        <v>13575</v>
      </c>
      <c r="AQ397" s="83">
        <v>8220</v>
      </c>
      <c r="AR397" s="83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</row>
    <row r="398" spans="1:58" ht="15.75" customHeight="1">
      <c r="A398" s="82">
        <v>2</v>
      </c>
      <c r="B398" s="16" t="s">
        <v>1324</v>
      </c>
      <c r="C398" s="16" t="s">
        <v>1323</v>
      </c>
      <c r="D398" s="16" t="s">
        <v>1324</v>
      </c>
      <c r="E398" s="83" t="s">
        <v>1234</v>
      </c>
      <c r="F398" s="84">
        <v>99145</v>
      </c>
      <c r="G398" s="83">
        <v>5890</v>
      </c>
      <c r="H398" s="83">
        <v>712</v>
      </c>
      <c r="I398" s="83">
        <v>523</v>
      </c>
      <c r="J398" s="83">
        <v>177</v>
      </c>
      <c r="K398" s="85">
        <v>4.4753254599283812E-4</v>
      </c>
      <c r="L398" s="85">
        <v>0.04</v>
      </c>
      <c r="M398" s="85">
        <v>8.6101370261665582E-4</v>
      </c>
      <c r="N398" s="83" t="s">
        <v>1235</v>
      </c>
      <c r="O398" s="83">
        <v>252237</v>
      </c>
      <c r="P398" s="83">
        <v>68379</v>
      </c>
      <c r="Q398" s="83">
        <v>1551</v>
      </c>
      <c r="R398" s="83">
        <v>101</v>
      </c>
      <c r="S398" s="85">
        <v>2.7853244106437218E-3</v>
      </c>
      <c r="T398" s="85">
        <v>3.0578017986414769E-3</v>
      </c>
      <c r="U398" s="85">
        <v>0.04</v>
      </c>
      <c r="V398" s="83"/>
      <c r="W398" s="83"/>
      <c r="X398" s="83" t="s">
        <v>1234</v>
      </c>
      <c r="Y398" s="83">
        <v>23312</v>
      </c>
      <c r="Z398" s="83">
        <v>527</v>
      </c>
      <c r="AA398" s="83">
        <v>1259</v>
      </c>
      <c r="AB398" s="83">
        <v>291</v>
      </c>
      <c r="AC398" s="85">
        <v>1.2646233196751203E-4</v>
      </c>
      <c r="AD398" s="85">
        <v>0.38461538461538458</v>
      </c>
      <c r="AE398" s="85">
        <v>0.04</v>
      </c>
      <c r="AF398" s="85">
        <v>7.244092276834658E-4</v>
      </c>
      <c r="AG398" s="83">
        <v>12536</v>
      </c>
      <c r="AH398" s="83" t="s">
        <v>1233</v>
      </c>
      <c r="AI398" s="83">
        <v>20800</v>
      </c>
      <c r="AJ398" s="83">
        <v>345</v>
      </c>
      <c r="AK398" s="83">
        <v>64</v>
      </c>
      <c r="AL398" s="83">
        <v>0</v>
      </c>
      <c r="AM398" s="83">
        <v>48</v>
      </c>
      <c r="AN398" s="86">
        <v>6.5705452307208967E-4</v>
      </c>
      <c r="AO398" s="86">
        <f t="shared" si="55"/>
        <v>1.9663461538461539E-2</v>
      </c>
      <c r="AP398" s="83">
        <v>10548</v>
      </c>
      <c r="AQ398" s="83">
        <v>3605</v>
      </c>
      <c r="AR398" s="83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</row>
    <row r="399" spans="1:58" ht="15.75" customHeight="1">
      <c r="A399" s="82">
        <v>3</v>
      </c>
      <c r="B399" s="16" t="s">
        <v>1325</v>
      </c>
      <c r="C399" s="16" t="s">
        <v>1323</v>
      </c>
      <c r="D399" s="16" t="s">
        <v>1325</v>
      </c>
      <c r="E399" s="83" t="s">
        <v>1203</v>
      </c>
      <c r="F399" s="84">
        <v>65468</v>
      </c>
      <c r="G399" s="83">
        <v>1798</v>
      </c>
      <c r="H399" s="83">
        <v>570</v>
      </c>
      <c r="I399" s="83">
        <v>356</v>
      </c>
      <c r="J399" s="83">
        <v>58</v>
      </c>
      <c r="K399" s="85">
        <v>7.9081701733670312E-4</v>
      </c>
      <c r="L399" s="85">
        <v>0.06</v>
      </c>
      <c r="M399" s="85">
        <v>4.9855855440792156E-4</v>
      </c>
      <c r="N399" s="83" t="s">
        <v>1203</v>
      </c>
      <c r="O399" s="83">
        <v>215588</v>
      </c>
      <c r="P399" s="83">
        <v>15916</v>
      </c>
      <c r="Q399" s="83">
        <v>386</v>
      </c>
      <c r="R399" s="83">
        <v>5</v>
      </c>
      <c r="S399" s="85">
        <v>1.5463438616315365E-2</v>
      </c>
      <c r="T399" s="85">
        <v>8.4040427262583499E-4</v>
      </c>
      <c r="U399" s="85">
        <v>0.03</v>
      </c>
      <c r="V399" s="83"/>
      <c r="W399" s="83"/>
      <c r="X399" s="83" t="s">
        <v>1203</v>
      </c>
      <c r="Y399" s="83">
        <v>592382</v>
      </c>
      <c r="Z399" s="83">
        <v>110</v>
      </c>
      <c r="AA399" s="83">
        <v>3068</v>
      </c>
      <c r="AB399" s="83">
        <v>818</v>
      </c>
      <c r="AC399" s="85">
        <v>6.0936394697805148E-5</v>
      </c>
      <c r="AD399" s="85">
        <v>0.69230769230769229</v>
      </c>
      <c r="AE399" s="85">
        <v>0.04</v>
      </c>
      <c r="AF399" s="85">
        <v>7.2196380674573486E-5</v>
      </c>
      <c r="AG399" s="83">
        <v>2173</v>
      </c>
      <c r="AH399" s="83" t="s">
        <v>1201</v>
      </c>
      <c r="AI399" s="83">
        <v>64700</v>
      </c>
      <c r="AJ399" s="83">
        <v>0</v>
      </c>
      <c r="AK399" s="83">
        <v>13</v>
      </c>
      <c r="AL399" s="83">
        <v>0</v>
      </c>
      <c r="AM399" s="83">
        <v>21</v>
      </c>
      <c r="AN399" s="86">
        <v>1.6971618836213729E-4</v>
      </c>
      <c r="AO399" s="86">
        <f t="shared" si="55"/>
        <v>2.009273570324575E-4</v>
      </c>
      <c r="AP399" s="83">
        <v>3133</v>
      </c>
      <c r="AQ399" s="83">
        <v>810</v>
      </c>
      <c r="AR399" s="83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</row>
    <row r="400" spans="1:58" ht="15.75" customHeight="1">
      <c r="A400" s="82">
        <v>4</v>
      </c>
      <c r="B400" s="16" t="s">
        <v>42</v>
      </c>
      <c r="C400" s="16" t="s">
        <v>1323</v>
      </c>
      <c r="D400" s="16" t="s">
        <v>42</v>
      </c>
      <c r="E400" s="83" t="s">
        <v>44</v>
      </c>
      <c r="F400" s="84">
        <v>1118710</v>
      </c>
      <c r="G400" s="83">
        <v>7073</v>
      </c>
      <c r="H400" s="83">
        <v>4328</v>
      </c>
      <c r="I400" s="83">
        <v>1036</v>
      </c>
      <c r="J400" s="83">
        <v>61</v>
      </c>
      <c r="K400" s="85">
        <v>2.0624223976755884E-4</v>
      </c>
      <c r="L400" s="85">
        <v>0.01</v>
      </c>
      <c r="M400" s="85">
        <v>1.3674757201979446E-4</v>
      </c>
      <c r="N400" s="83" t="s">
        <v>44</v>
      </c>
      <c r="O400" s="83">
        <v>99116</v>
      </c>
      <c r="P400" s="83">
        <v>6843</v>
      </c>
      <c r="Q400" s="83">
        <v>1083</v>
      </c>
      <c r="R400" s="83">
        <v>16</v>
      </c>
      <c r="S400" s="85">
        <v>5.0992134597313728E-3</v>
      </c>
      <c r="T400" s="85">
        <v>8.8681973212719541E-4</v>
      </c>
      <c r="U400" s="85">
        <v>0.02</v>
      </c>
      <c r="V400" s="83"/>
      <c r="W400" s="83"/>
      <c r="X400" s="83" t="s">
        <v>44</v>
      </c>
      <c r="Y400" s="83">
        <v>325077</v>
      </c>
      <c r="Z400" s="83">
        <v>3275</v>
      </c>
      <c r="AA400" s="83">
        <v>1804</v>
      </c>
      <c r="AB400" s="83">
        <v>458</v>
      </c>
      <c r="AC400" s="85">
        <v>2.1234467794266279E-6</v>
      </c>
      <c r="AD400" s="85">
        <v>0.963969465648855</v>
      </c>
      <c r="AE400" s="85">
        <v>0.01</v>
      </c>
      <c r="AF400" s="85">
        <v>7.5590089158937015E-5</v>
      </c>
      <c r="AG400" s="83">
        <v>11715</v>
      </c>
      <c r="AH400" s="83" t="s">
        <v>42</v>
      </c>
      <c r="AI400" s="83">
        <v>295000</v>
      </c>
      <c r="AJ400" s="83">
        <v>683</v>
      </c>
      <c r="AK400" s="83">
        <v>1</v>
      </c>
      <c r="AL400" s="83">
        <v>0</v>
      </c>
      <c r="AM400" s="83">
        <v>84</v>
      </c>
      <c r="AN400" s="86">
        <v>8.9488025826489452E-4</v>
      </c>
      <c r="AO400" s="86">
        <f t="shared" si="55"/>
        <v>2.3186440677966103E-3</v>
      </c>
      <c r="AP400" s="83">
        <v>7985</v>
      </c>
      <c r="AQ400" s="83">
        <v>4452</v>
      </c>
      <c r="AR400" s="83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</row>
    <row r="401" spans="1:58" ht="15.75" customHeight="1">
      <c r="A401" s="82">
        <v>5</v>
      </c>
      <c r="B401" s="16" t="s">
        <v>1326</v>
      </c>
      <c r="C401" s="16" t="s">
        <v>1323</v>
      </c>
      <c r="D401" s="16" t="s">
        <v>1326</v>
      </c>
      <c r="E401" s="83" t="s">
        <v>1327</v>
      </c>
      <c r="F401" s="84">
        <v>219125</v>
      </c>
      <c r="G401" s="83">
        <v>2863</v>
      </c>
      <c r="H401" s="83">
        <v>427</v>
      </c>
      <c r="I401" s="83">
        <v>467</v>
      </c>
      <c r="J401" s="83">
        <v>143</v>
      </c>
      <c r="K401" s="85">
        <v>1.2555793657832812E-4</v>
      </c>
      <c r="L401" s="85">
        <v>0.01</v>
      </c>
      <c r="M401" s="85">
        <v>1.9516070576848822E-4</v>
      </c>
      <c r="N401" s="83" t="s">
        <v>1302</v>
      </c>
      <c r="O401" s="83">
        <v>83032</v>
      </c>
      <c r="P401" s="83">
        <v>33633</v>
      </c>
      <c r="Q401" s="83">
        <v>298</v>
      </c>
      <c r="R401" s="83">
        <v>92</v>
      </c>
      <c r="S401" s="85">
        <v>4.5029245246614828E-3</v>
      </c>
      <c r="T401" s="85">
        <v>4.5029245246614837E-3</v>
      </c>
      <c r="U401" s="85">
        <v>0.05</v>
      </c>
      <c r="V401" s="83"/>
      <c r="W401" s="83"/>
      <c r="X401" s="83" t="s">
        <v>1302</v>
      </c>
      <c r="Y401" s="83">
        <v>520795</v>
      </c>
      <c r="Z401" s="83">
        <v>190</v>
      </c>
      <c r="AA401" s="83">
        <v>3014</v>
      </c>
      <c r="AB401" s="83">
        <v>768</v>
      </c>
      <c r="AC401" s="85">
        <v>3.8380942534487092E-5</v>
      </c>
      <c r="AD401" s="85">
        <v>0.33333333333333331</v>
      </c>
      <c r="AE401" s="85">
        <v>0.01</v>
      </c>
      <c r="AF401" s="85">
        <v>7.8847805858891986E-5</v>
      </c>
      <c r="AG401" s="83">
        <v>6072</v>
      </c>
      <c r="AH401" s="83" t="s">
        <v>1303</v>
      </c>
      <c r="AI401" s="83">
        <v>28700</v>
      </c>
      <c r="AJ401" s="83">
        <v>5</v>
      </c>
      <c r="AK401" s="83">
        <v>0</v>
      </c>
      <c r="AL401" s="83">
        <v>0</v>
      </c>
      <c r="AM401" s="83">
        <v>32</v>
      </c>
      <c r="AN401" s="86">
        <v>0</v>
      </c>
      <c r="AO401" s="86">
        <f t="shared" si="55"/>
        <v>1.7421602787456446E-4</v>
      </c>
      <c r="AP401" s="83">
        <v>4969</v>
      </c>
      <c r="AQ401" s="83">
        <v>2174</v>
      </c>
      <c r="AR401" s="83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</row>
    <row r="402" spans="1:58" ht="15.75" customHeight="1">
      <c r="A402" s="82">
        <v>6</v>
      </c>
      <c r="B402" s="16" t="s">
        <v>1328</v>
      </c>
      <c r="C402" s="16" t="s">
        <v>1323</v>
      </c>
      <c r="D402" s="16" t="s">
        <v>1328</v>
      </c>
      <c r="E402" s="83" t="s">
        <v>1329</v>
      </c>
      <c r="F402" s="84">
        <v>254646</v>
      </c>
      <c r="G402" s="83">
        <v>1831</v>
      </c>
      <c r="H402" s="83">
        <v>580</v>
      </c>
      <c r="I402" s="83">
        <v>225</v>
      </c>
      <c r="J402" s="83">
        <v>99</v>
      </c>
      <c r="K402" s="85">
        <v>1.0995899993807298E-4</v>
      </c>
      <c r="L402" s="85">
        <v>0.01</v>
      </c>
      <c r="M402" s="85">
        <v>1.1832544558553508E-4</v>
      </c>
      <c r="N402" s="83" t="s">
        <v>1329</v>
      </c>
      <c r="O402" s="83">
        <v>21915</v>
      </c>
      <c r="P402" s="83">
        <v>1961</v>
      </c>
      <c r="Q402" s="83">
        <v>147</v>
      </c>
      <c r="R402" s="83">
        <v>12</v>
      </c>
      <c r="S402" s="85">
        <v>8.6806136802168466E-3</v>
      </c>
      <c r="T402" s="85">
        <v>1.1322539582891541E-3</v>
      </c>
      <c r="U402" s="85">
        <v>0.05</v>
      </c>
      <c r="V402" s="83"/>
      <c r="W402" s="83"/>
      <c r="X402" s="83" t="s">
        <v>1329</v>
      </c>
      <c r="Y402" s="83">
        <v>141570</v>
      </c>
      <c r="Z402" s="83">
        <v>82</v>
      </c>
      <c r="AA402" s="83">
        <v>144</v>
      </c>
      <c r="AB402" s="83">
        <v>36</v>
      </c>
      <c r="AC402" s="85">
        <v>1.5469605092252658E-5</v>
      </c>
      <c r="AD402" s="85">
        <v>0.5714285714285714</v>
      </c>
      <c r="AE402" s="85">
        <v>0.01</v>
      </c>
      <c r="AF402" s="85">
        <v>1.3788126277877372E-5</v>
      </c>
      <c r="AG402" s="83">
        <v>1361</v>
      </c>
      <c r="AH402" s="83" t="s">
        <v>1328</v>
      </c>
      <c r="AI402" s="83">
        <v>57100</v>
      </c>
      <c r="AJ402" s="83">
        <v>944</v>
      </c>
      <c r="AK402" s="83">
        <v>0</v>
      </c>
      <c r="AL402" s="83">
        <v>0</v>
      </c>
      <c r="AM402" s="83">
        <v>17</v>
      </c>
      <c r="AN402" s="86">
        <v>0</v>
      </c>
      <c r="AO402" s="86">
        <f t="shared" si="55"/>
        <v>1.6532399299474605E-2</v>
      </c>
      <c r="AP402" s="83">
        <v>1370</v>
      </c>
      <c r="AQ402" s="83">
        <v>616</v>
      </c>
      <c r="AR402" s="83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</row>
    <row r="403" spans="1:58" ht="15.75" customHeight="1">
      <c r="A403" s="82">
        <v>7</v>
      </c>
      <c r="B403" s="16" t="s">
        <v>1330</v>
      </c>
      <c r="C403" s="16" t="s">
        <v>1323</v>
      </c>
      <c r="D403" s="16" t="s">
        <v>1330</v>
      </c>
      <c r="E403" s="83" t="s">
        <v>1331</v>
      </c>
      <c r="F403" s="84">
        <v>230931</v>
      </c>
      <c r="G403" s="83">
        <v>2827</v>
      </c>
      <c r="H403" s="83">
        <v>914</v>
      </c>
      <c r="I403" s="83">
        <v>253</v>
      </c>
      <c r="J403" s="83">
        <v>75</v>
      </c>
      <c r="K403" s="85">
        <v>2.406771613723302E-4</v>
      </c>
      <c r="L403" s="85">
        <v>0.01</v>
      </c>
      <c r="M403" s="85">
        <v>1.962042076404866E-4</v>
      </c>
      <c r="N403" s="83" t="s">
        <v>1331</v>
      </c>
      <c r="O403" s="83">
        <v>712</v>
      </c>
      <c r="P403" s="83">
        <v>0</v>
      </c>
      <c r="Q403" s="83">
        <v>48</v>
      </c>
      <c r="R403" s="83">
        <v>9</v>
      </c>
      <c r="S403" s="85">
        <v>1.4104372355430183E-3</v>
      </c>
      <c r="T403" s="85">
        <v>1.5330839516771937E-5</v>
      </c>
      <c r="U403" s="85" t="s">
        <v>138</v>
      </c>
      <c r="V403" s="83"/>
      <c r="W403" s="83"/>
      <c r="X403" s="83" t="s">
        <v>1331</v>
      </c>
      <c r="Y403" s="83">
        <v>322292</v>
      </c>
      <c r="Z403" s="83">
        <v>737</v>
      </c>
      <c r="AA403" s="83">
        <v>3140</v>
      </c>
      <c r="AB403" s="83">
        <v>589</v>
      </c>
      <c r="AC403" s="85">
        <v>1.5779821429816734E-5</v>
      </c>
      <c r="AD403" s="85">
        <v>0.74207492795389041</v>
      </c>
      <c r="AE403" s="85">
        <v>0.03</v>
      </c>
      <c r="AF403" s="85">
        <v>1.2641009123668401E-4</v>
      </c>
      <c r="AG403" s="87">
        <v>50183</v>
      </c>
      <c r="AH403" s="83" t="s">
        <v>1330</v>
      </c>
      <c r="AI403" s="83">
        <v>32300</v>
      </c>
      <c r="AJ403" s="83">
        <v>107</v>
      </c>
      <c r="AK403" s="83">
        <v>15</v>
      </c>
      <c r="AL403" s="83">
        <v>0</v>
      </c>
      <c r="AM403" s="83">
        <v>5</v>
      </c>
      <c r="AN403" s="86">
        <v>6.8064993891078286E-4</v>
      </c>
      <c r="AO403" s="86">
        <f t="shared" si="55"/>
        <v>3.7770897832817337E-3</v>
      </c>
      <c r="AP403" s="87">
        <v>34256</v>
      </c>
      <c r="AQ403" s="87">
        <v>17432</v>
      </c>
      <c r="AR403" s="83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</row>
    <row r="404" spans="1:58" ht="15.75" customHeight="1">
      <c r="A404" s="82">
        <v>8</v>
      </c>
      <c r="B404" s="16" t="s">
        <v>1332</v>
      </c>
      <c r="C404" s="16" t="s">
        <v>1323</v>
      </c>
      <c r="D404" s="16" t="s">
        <v>1332</v>
      </c>
      <c r="E404" s="83" t="s">
        <v>1333</v>
      </c>
      <c r="F404" s="84">
        <v>1202335</v>
      </c>
      <c r="G404" s="83">
        <v>51267</v>
      </c>
      <c r="H404" s="83">
        <v>1094</v>
      </c>
      <c r="I404" s="83">
        <v>821</v>
      </c>
      <c r="J404" s="83">
        <v>50</v>
      </c>
      <c r="K404" s="85">
        <v>9.0797828503798772E-4</v>
      </c>
      <c r="L404" s="85">
        <v>0.02</v>
      </c>
      <c r="M404" s="85">
        <v>4.9346645925977585E-4</v>
      </c>
      <c r="N404" s="83" t="s">
        <v>1334</v>
      </c>
      <c r="O404" s="83">
        <v>3462</v>
      </c>
      <c r="P404" s="83">
        <v>1994</v>
      </c>
      <c r="Q404" s="83">
        <v>67</v>
      </c>
      <c r="R404" s="83">
        <v>54</v>
      </c>
      <c r="S404" s="85">
        <v>1.188555697358362E-2</v>
      </c>
      <c r="T404" s="85">
        <v>6.9763051801469082E-3</v>
      </c>
      <c r="U404" s="85">
        <v>0.13</v>
      </c>
      <c r="V404" s="83"/>
      <c r="W404" s="83"/>
      <c r="X404" s="83" t="s">
        <v>1334</v>
      </c>
      <c r="Y404" s="83">
        <v>903455</v>
      </c>
      <c r="Z404" s="83">
        <v>198</v>
      </c>
      <c r="AA404" s="83">
        <v>5516</v>
      </c>
      <c r="AB404" s="83">
        <v>1554</v>
      </c>
      <c r="AC404" s="85">
        <v>3.9452769786233252E-5</v>
      </c>
      <c r="AD404" s="85">
        <v>0.33333333333333331</v>
      </c>
      <c r="AE404" s="85">
        <v>0.01</v>
      </c>
      <c r="AF404" s="85">
        <v>8.4909221931241122E-5</v>
      </c>
      <c r="AG404" s="83">
        <v>530</v>
      </c>
      <c r="AH404" s="83" t="s">
        <v>1335</v>
      </c>
      <c r="AI404" s="83">
        <v>52200</v>
      </c>
      <c r="AJ404" s="83">
        <v>1133</v>
      </c>
      <c r="AK404" s="83">
        <v>0</v>
      </c>
      <c r="AL404" s="83">
        <v>0</v>
      </c>
      <c r="AM404" s="83">
        <v>44</v>
      </c>
      <c r="AN404" s="86">
        <v>0</v>
      </c>
      <c r="AO404" s="86">
        <f t="shared" si="55"/>
        <v>2.1704980842911878E-2</v>
      </c>
      <c r="AP404" s="83">
        <v>1031</v>
      </c>
      <c r="AQ404" s="83">
        <v>220</v>
      </c>
      <c r="AR404" s="83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</row>
    <row r="405" spans="1:58" ht="15.75" customHeight="1">
      <c r="A405" s="82">
        <v>9</v>
      </c>
      <c r="B405" s="16" t="s">
        <v>1182</v>
      </c>
      <c r="C405" s="16" t="s">
        <v>1323</v>
      </c>
      <c r="D405" s="16" t="s">
        <v>1182</v>
      </c>
      <c r="E405" s="83" t="s">
        <v>1336</v>
      </c>
      <c r="F405" s="84">
        <v>250539</v>
      </c>
      <c r="G405" s="83">
        <v>2538</v>
      </c>
      <c r="H405" s="83">
        <v>661</v>
      </c>
      <c r="I405" s="83">
        <v>350</v>
      </c>
      <c r="J405" s="83">
        <v>107</v>
      </c>
      <c r="K405" s="85">
        <v>1.4264426889589867E-4</v>
      </c>
      <c r="L405" s="85">
        <v>0.01</v>
      </c>
      <c r="M405" s="85">
        <v>1.6590148665066476E-4</v>
      </c>
      <c r="N405" s="83" t="s">
        <v>1183</v>
      </c>
      <c r="O405" s="83">
        <v>168506</v>
      </c>
      <c r="P405" s="83">
        <v>53323</v>
      </c>
      <c r="Q405" s="83">
        <v>793</v>
      </c>
      <c r="R405" s="83">
        <v>37</v>
      </c>
      <c r="S405" s="85">
        <v>8.9321993459431735E-3</v>
      </c>
      <c r="T405" s="85">
        <v>3.5922975630423631E-3</v>
      </c>
      <c r="U405" s="85">
        <v>0.06</v>
      </c>
      <c r="V405" s="83"/>
      <c r="W405" s="83"/>
      <c r="X405" s="83" t="s">
        <v>1183</v>
      </c>
      <c r="Y405" s="83">
        <v>861424</v>
      </c>
      <c r="Z405" s="83">
        <v>269</v>
      </c>
      <c r="AA405" s="83">
        <v>6016</v>
      </c>
      <c r="AB405" s="83">
        <v>1629</v>
      </c>
      <c r="AC405" s="85">
        <v>3.3478710366420567E-5</v>
      </c>
      <c r="AD405" s="85">
        <v>0.28125</v>
      </c>
      <c r="AE405" s="85">
        <v>0.03</v>
      </c>
      <c r="AF405" s="85">
        <v>9.7161039867764065E-5</v>
      </c>
      <c r="AG405" s="83">
        <v>14611</v>
      </c>
      <c r="AH405" s="83" t="s">
        <v>1182</v>
      </c>
      <c r="AI405" s="83">
        <v>173000</v>
      </c>
      <c r="AJ405" s="83">
        <v>0</v>
      </c>
      <c r="AK405" s="83">
        <v>41</v>
      </c>
      <c r="AL405" s="83">
        <v>0</v>
      </c>
      <c r="AM405" s="83">
        <v>52</v>
      </c>
      <c r="AN405" s="86">
        <v>8.1532354997226842E-4</v>
      </c>
      <c r="AO405" s="86">
        <f t="shared" si="55"/>
        <v>2.3699421965317919E-4</v>
      </c>
      <c r="AP405" s="83">
        <v>9319</v>
      </c>
      <c r="AQ405" s="83">
        <v>5604</v>
      </c>
      <c r="AR405" s="83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</row>
    <row r="406" spans="1:58" ht="15.75" customHeight="1">
      <c r="A406" s="82">
        <v>10</v>
      </c>
      <c r="B406" s="16" t="s">
        <v>1337</v>
      </c>
      <c r="C406" s="16" t="s">
        <v>1323</v>
      </c>
      <c r="D406" s="16" t="s">
        <v>1337</v>
      </c>
      <c r="E406" s="83" t="s">
        <v>1338</v>
      </c>
      <c r="F406" s="84">
        <v>99145</v>
      </c>
      <c r="G406" s="83">
        <v>5890</v>
      </c>
      <c r="H406" s="83">
        <v>712</v>
      </c>
      <c r="I406" s="83">
        <v>523</v>
      </c>
      <c r="J406" s="83">
        <v>177</v>
      </c>
      <c r="K406" s="85">
        <v>4.4753254599283812E-4</v>
      </c>
      <c r="L406" s="85">
        <v>0.04</v>
      </c>
      <c r="M406" s="85">
        <v>8.6101370261665582E-4</v>
      </c>
      <c r="N406" s="83" t="s">
        <v>1339</v>
      </c>
      <c r="O406" s="83">
        <v>3325</v>
      </c>
      <c r="P406" s="83">
        <v>541</v>
      </c>
      <c r="Q406" s="83">
        <v>0</v>
      </c>
      <c r="R406" s="83">
        <v>5</v>
      </c>
      <c r="S406" s="85">
        <v>3.4029453645653698E-2</v>
      </c>
      <c r="T406" s="85">
        <v>1.8494268285681357E-3</v>
      </c>
      <c r="U406" s="85">
        <v>0.05</v>
      </c>
      <c r="V406" s="83"/>
      <c r="W406" s="83"/>
      <c r="X406" s="83" t="s">
        <v>1340</v>
      </c>
      <c r="Y406" s="83">
        <v>17483</v>
      </c>
      <c r="Z406" s="83">
        <v>65</v>
      </c>
      <c r="AA406" s="83">
        <v>378</v>
      </c>
      <c r="AB406" s="83">
        <v>123</v>
      </c>
      <c r="AC406" s="85">
        <v>5.4344059560016561E-4</v>
      </c>
      <c r="AD406" s="85">
        <v>0.39999999999999997</v>
      </c>
      <c r="AE406" s="85">
        <v>0.05</v>
      </c>
      <c r="AF406" s="85">
        <v>3.1306903876966063E-4</v>
      </c>
      <c r="AG406" s="83">
        <v>835</v>
      </c>
      <c r="AH406" s="83" t="s">
        <v>1337</v>
      </c>
      <c r="AI406" s="83">
        <v>20800</v>
      </c>
      <c r="AJ406" s="83">
        <v>345</v>
      </c>
      <c r="AK406" s="83">
        <v>0</v>
      </c>
      <c r="AL406" s="83">
        <v>0</v>
      </c>
      <c r="AM406" s="83">
        <v>48</v>
      </c>
      <c r="AN406" s="86">
        <v>0</v>
      </c>
      <c r="AO406" s="86">
        <f t="shared" si="55"/>
        <v>1.6586538461538462E-2</v>
      </c>
      <c r="AP406" s="83">
        <v>1162</v>
      </c>
      <c r="AQ406" s="83">
        <v>204</v>
      </c>
      <c r="AR406" s="83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</row>
    <row r="407" spans="1:58" ht="15.75" customHeight="1">
      <c r="A407" s="82">
        <v>11</v>
      </c>
      <c r="B407" s="16" t="s">
        <v>1341</v>
      </c>
      <c r="C407" s="16" t="s">
        <v>1323</v>
      </c>
      <c r="D407" s="16" t="s">
        <v>1341</v>
      </c>
      <c r="E407" s="83" t="s">
        <v>1218</v>
      </c>
      <c r="F407" s="84">
        <v>13271</v>
      </c>
      <c r="G407" s="83">
        <v>1928</v>
      </c>
      <c r="H407" s="83">
        <v>86</v>
      </c>
      <c r="I407" s="83">
        <v>61</v>
      </c>
      <c r="J407" s="83">
        <v>39</v>
      </c>
      <c r="K407" s="85">
        <v>4.3408435766411763E-3</v>
      </c>
      <c r="L407" s="85">
        <v>7.0000000000000007E-2</v>
      </c>
      <c r="M407" s="85">
        <v>1.8401402118370205E-3</v>
      </c>
      <c r="N407" s="83" t="s">
        <v>1342</v>
      </c>
      <c r="O407" s="83">
        <v>3075</v>
      </c>
      <c r="P407" s="83">
        <v>0</v>
      </c>
      <c r="Q407" s="83">
        <v>0</v>
      </c>
      <c r="R407" s="83">
        <v>0</v>
      </c>
      <c r="S407" s="85">
        <v>0</v>
      </c>
      <c r="T407" s="85">
        <v>0</v>
      </c>
      <c r="U407" s="85">
        <v>0.05</v>
      </c>
      <c r="V407" s="83"/>
      <c r="W407" s="83"/>
      <c r="X407" s="83" t="s">
        <v>1218</v>
      </c>
      <c r="Y407" s="83">
        <v>34985</v>
      </c>
      <c r="Z407" s="83">
        <v>88</v>
      </c>
      <c r="AA407" s="83">
        <v>1224</v>
      </c>
      <c r="AB407" s="83">
        <v>274</v>
      </c>
      <c r="AC407" s="85">
        <v>4.9401490443987269E-4</v>
      </c>
      <c r="AD407" s="85">
        <v>0</v>
      </c>
      <c r="AE407" s="85">
        <v>0.1</v>
      </c>
      <c r="AF407" s="85">
        <v>4.7253599555118273E-4</v>
      </c>
      <c r="AG407" s="83">
        <v>996</v>
      </c>
      <c r="AH407" s="83" t="s">
        <v>1220</v>
      </c>
      <c r="AI407" s="83">
        <v>1980</v>
      </c>
      <c r="AJ407" s="83">
        <v>0</v>
      </c>
      <c r="AK407" s="83">
        <v>5</v>
      </c>
      <c r="AL407" s="83">
        <v>0</v>
      </c>
      <c r="AM407" s="83">
        <v>1</v>
      </c>
      <c r="AN407" s="86">
        <v>1.5663852354583607E-3</v>
      </c>
      <c r="AO407" s="86">
        <f t="shared" si="55"/>
        <v>2.5252525252525255E-3</v>
      </c>
      <c r="AP407" s="83">
        <v>492</v>
      </c>
      <c r="AQ407" s="83">
        <v>276</v>
      </c>
      <c r="AR407" s="83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</row>
    <row r="408" spans="1:58" ht="15.75" customHeight="1">
      <c r="A408" s="82">
        <v>12</v>
      </c>
      <c r="B408" s="16" t="s">
        <v>1343</v>
      </c>
      <c r="C408" s="16" t="s">
        <v>1323</v>
      </c>
      <c r="D408" s="16" t="s">
        <v>1343</v>
      </c>
      <c r="E408" s="83" t="s">
        <v>1344</v>
      </c>
      <c r="F408" s="84">
        <v>15627</v>
      </c>
      <c r="G408" s="83">
        <v>2594</v>
      </c>
      <c r="H408" s="83">
        <v>60</v>
      </c>
      <c r="I408" s="83">
        <v>325</v>
      </c>
      <c r="J408" s="83">
        <v>104</v>
      </c>
      <c r="K408" s="85">
        <v>1.9618020014974587E-3</v>
      </c>
      <c r="L408" s="85">
        <v>0.05</v>
      </c>
      <c r="M408" s="85">
        <v>2.2176892190840852E-3</v>
      </c>
      <c r="N408" s="83" t="s">
        <v>1344</v>
      </c>
      <c r="O408" s="83">
        <v>15991</v>
      </c>
      <c r="P408" s="83">
        <v>2817</v>
      </c>
      <c r="Q408" s="83">
        <v>356</v>
      </c>
      <c r="R408" s="83">
        <v>29</v>
      </c>
      <c r="S408" s="85">
        <v>7.4015542464057078E-3</v>
      </c>
      <c r="T408" s="85">
        <v>2.3330986211496261E-3</v>
      </c>
      <c r="U408" s="85">
        <v>0.08</v>
      </c>
      <c r="V408" s="83"/>
      <c r="W408" s="83"/>
      <c r="X408" s="83" t="s">
        <v>1345</v>
      </c>
      <c r="Y408" s="83">
        <v>15987</v>
      </c>
      <c r="Z408" s="83">
        <v>244</v>
      </c>
      <c r="AA408" s="83">
        <v>573</v>
      </c>
      <c r="AB408" s="83">
        <v>270</v>
      </c>
      <c r="AC408" s="85">
        <v>2.1683749500443075E-4</v>
      </c>
      <c r="AD408" s="85">
        <v>0.18181818181818182</v>
      </c>
      <c r="AE408" s="85">
        <v>0.04</v>
      </c>
      <c r="AF408" s="85">
        <v>5.7509074762044689E-4</v>
      </c>
      <c r="AG408" s="83">
        <v>3244</v>
      </c>
      <c r="AH408" s="83" t="s">
        <v>1346</v>
      </c>
      <c r="AI408" s="83">
        <v>807</v>
      </c>
      <c r="AJ408" s="83">
        <v>13</v>
      </c>
      <c r="AK408" s="83">
        <v>19</v>
      </c>
      <c r="AL408" s="83">
        <v>0</v>
      </c>
      <c r="AM408" s="83">
        <v>6</v>
      </c>
      <c r="AN408" s="86">
        <v>1.4362683453642889E-3</v>
      </c>
      <c r="AO408" s="86">
        <f t="shared" si="55"/>
        <v>3.9653035935563817E-2</v>
      </c>
      <c r="AP408" s="83">
        <v>4233</v>
      </c>
      <c r="AQ408" s="83">
        <v>886</v>
      </c>
      <c r="AR408" s="83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</row>
    <row r="409" spans="1:58" ht="15.75" customHeight="1">
      <c r="A409" s="82">
        <v>13</v>
      </c>
      <c r="B409" s="16" t="s">
        <v>1347</v>
      </c>
      <c r="C409" s="16" t="s">
        <v>1323</v>
      </c>
      <c r="D409" s="16" t="s">
        <v>1347</v>
      </c>
      <c r="E409" s="83" t="s">
        <v>87</v>
      </c>
      <c r="F409" s="84">
        <v>1202335</v>
      </c>
      <c r="G409" s="83">
        <v>51267</v>
      </c>
      <c r="H409" s="83">
        <v>1094</v>
      </c>
      <c r="I409" s="83">
        <v>821</v>
      </c>
      <c r="J409" s="83">
        <v>50</v>
      </c>
      <c r="K409" s="85">
        <v>9.0797828503798772E-4</v>
      </c>
      <c r="L409" s="85">
        <v>0.02</v>
      </c>
      <c r="M409" s="85">
        <v>4.9346645925977585E-4</v>
      </c>
      <c r="N409" s="83" t="s">
        <v>87</v>
      </c>
      <c r="O409" s="83">
        <v>65602</v>
      </c>
      <c r="P409" s="83">
        <v>8807</v>
      </c>
      <c r="Q409" s="83">
        <v>430</v>
      </c>
      <c r="R409" s="83">
        <v>31</v>
      </c>
      <c r="S409" s="85">
        <v>4.7046025905339156E-3</v>
      </c>
      <c r="T409" s="85">
        <v>1.5852465250712109E-3</v>
      </c>
      <c r="U409" s="85">
        <v>0.04</v>
      </c>
      <c r="V409" s="83"/>
      <c r="W409" s="83"/>
      <c r="X409" s="83" t="s">
        <v>87</v>
      </c>
      <c r="Y409" s="83">
        <v>903455</v>
      </c>
      <c r="Z409" s="83">
        <v>198</v>
      </c>
      <c r="AA409" s="83">
        <v>5516</v>
      </c>
      <c r="AB409" s="83">
        <v>1554</v>
      </c>
      <c r="AC409" s="85">
        <v>3.9452769786233252E-5</v>
      </c>
      <c r="AD409" s="85">
        <v>0.33333333333333331</v>
      </c>
      <c r="AE409" s="85">
        <v>0.01</v>
      </c>
      <c r="AF409" s="85">
        <v>8.4909221931241122E-5</v>
      </c>
      <c r="AG409" s="83">
        <v>28954</v>
      </c>
      <c r="AH409" s="83" t="s">
        <v>86</v>
      </c>
      <c r="AI409" s="83">
        <v>52200</v>
      </c>
      <c r="AJ409" s="83">
        <v>1133</v>
      </c>
      <c r="AK409" s="83">
        <v>0</v>
      </c>
      <c r="AL409" s="83">
        <v>0</v>
      </c>
      <c r="AM409" s="83">
        <v>44</v>
      </c>
      <c r="AN409" s="86">
        <v>0</v>
      </c>
      <c r="AO409" s="86">
        <f t="shared" si="55"/>
        <v>2.1704980842911878E-2</v>
      </c>
      <c r="AP409" s="83">
        <v>13510</v>
      </c>
      <c r="AQ409" s="83">
        <v>7352</v>
      </c>
      <c r="AR409" s="83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</row>
    <row r="410" spans="1:58" ht="15.75" customHeight="1">
      <c r="A410" s="82">
        <v>14</v>
      </c>
      <c r="B410" s="16" t="s">
        <v>1348</v>
      </c>
      <c r="C410" s="16" t="s">
        <v>1323</v>
      </c>
      <c r="D410" s="16" t="s">
        <v>1348</v>
      </c>
      <c r="E410" s="83" t="s">
        <v>1349</v>
      </c>
      <c r="F410" s="83">
        <v>10077</v>
      </c>
      <c r="G410" s="83">
        <v>84</v>
      </c>
      <c r="H410" s="83">
        <v>38</v>
      </c>
      <c r="I410" s="83">
        <v>9</v>
      </c>
      <c r="J410" s="83">
        <v>16</v>
      </c>
      <c r="K410" s="85">
        <v>8.713438002620024E-4</v>
      </c>
      <c r="L410" s="85">
        <v>0.02</v>
      </c>
      <c r="M410" s="85">
        <v>1.5153805221947869E-4</v>
      </c>
      <c r="N410" s="65"/>
      <c r="O410" s="65"/>
      <c r="P410" s="65"/>
      <c r="Q410" s="65"/>
      <c r="R410" s="65"/>
      <c r="S410" s="66"/>
      <c r="T410" s="66"/>
      <c r="U410" s="66"/>
      <c r="V410" s="83"/>
      <c r="W410" s="83"/>
      <c r="X410" s="83" t="s">
        <v>1350</v>
      </c>
      <c r="Y410" s="83">
        <v>102946</v>
      </c>
      <c r="Z410" s="83">
        <v>1160</v>
      </c>
      <c r="AA410" s="83">
        <v>1438</v>
      </c>
      <c r="AB410" s="83">
        <v>345</v>
      </c>
      <c r="AC410" s="85">
        <v>1.4973137160314743E-5</v>
      </c>
      <c r="AD410" s="85">
        <v>0.8343399482312337</v>
      </c>
      <c r="AE410" s="85">
        <v>0.02</v>
      </c>
      <c r="AF410" s="85">
        <v>1.8879172941266411E-4</v>
      </c>
      <c r="AG410" s="83">
        <v>8050</v>
      </c>
      <c r="AH410" s="83" t="s">
        <v>1351</v>
      </c>
      <c r="AI410" s="83">
        <v>34300</v>
      </c>
      <c r="AJ410" s="83">
        <v>207</v>
      </c>
      <c r="AK410" s="83">
        <v>319</v>
      </c>
      <c r="AL410" s="83">
        <v>0</v>
      </c>
      <c r="AM410" s="83">
        <v>119</v>
      </c>
      <c r="AN410" s="86">
        <v>6.8025766876738216E-4</v>
      </c>
      <c r="AO410" s="86">
        <f t="shared" si="55"/>
        <v>1.533527696793003E-2</v>
      </c>
      <c r="AP410" s="83">
        <v>4462</v>
      </c>
      <c r="AQ410" s="83">
        <v>1984</v>
      </c>
      <c r="AR410" s="83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</row>
    <row r="411" spans="1:58" ht="15.75" customHeight="1">
      <c r="A411" s="82">
        <v>15</v>
      </c>
      <c r="B411" s="16" t="s">
        <v>1352</v>
      </c>
      <c r="C411" s="16" t="s">
        <v>1323</v>
      </c>
      <c r="D411" s="16" t="s">
        <v>1352</v>
      </c>
      <c r="E411" s="83" t="s">
        <v>1353</v>
      </c>
      <c r="F411" s="83">
        <v>286</v>
      </c>
      <c r="G411" s="83">
        <v>0</v>
      </c>
      <c r="H411" s="83">
        <v>0</v>
      </c>
      <c r="I411" s="83">
        <v>0</v>
      </c>
      <c r="J411" s="83">
        <v>0</v>
      </c>
      <c r="K411" s="85">
        <v>0</v>
      </c>
      <c r="L411" s="85">
        <v>0.02</v>
      </c>
      <c r="M411" s="85">
        <v>0</v>
      </c>
      <c r="N411" s="65"/>
      <c r="O411" s="65"/>
      <c r="P411" s="65"/>
      <c r="Q411" s="65"/>
      <c r="R411" s="65"/>
      <c r="S411" s="66"/>
      <c r="T411" s="66"/>
      <c r="U411" s="66"/>
      <c r="V411" s="83"/>
      <c r="W411" s="83"/>
      <c r="X411" s="83" t="s">
        <v>1353</v>
      </c>
      <c r="Y411" s="83">
        <v>380</v>
      </c>
      <c r="Z411" s="83">
        <v>0</v>
      </c>
      <c r="AA411" s="83">
        <v>0</v>
      </c>
      <c r="AB411" s="83">
        <v>0</v>
      </c>
      <c r="AC411" s="85">
        <v>0</v>
      </c>
      <c r="AD411" s="85">
        <v>0</v>
      </c>
      <c r="AE411" s="85">
        <v>0.03</v>
      </c>
      <c r="AF411" s="85">
        <v>0</v>
      </c>
      <c r="AG411" s="83">
        <v>33</v>
      </c>
      <c r="AH411" s="65"/>
      <c r="AI411" s="65"/>
      <c r="AJ411" s="65"/>
      <c r="AK411" s="65"/>
      <c r="AL411" s="65"/>
      <c r="AM411" s="65"/>
      <c r="AN411" s="43"/>
      <c r="AO411" s="43"/>
      <c r="AP411" s="83">
        <v>39</v>
      </c>
      <c r="AQ411" s="83">
        <v>97</v>
      </c>
      <c r="AR411" s="83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</row>
    <row r="412" spans="1:58" ht="15.75" customHeight="1">
      <c r="A412" s="82">
        <v>16</v>
      </c>
      <c r="B412" s="16" t="s">
        <v>1354</v>
      </c>
      <c r="C412" s="16" t="s">
        <v>1323</v>
      </c>
      <c r="D412" s="16" t="s">
        <v>1354</v>
      </c>
      <c r="E412" s="83" t="s">
        <v>1355</v>
      </c>
      <c r="F412" s="83">
        <v>392</v>
      </c>
      <c r="G412" s="83">
        <v>68</v>
      </c>
      <c r="H412" s="83">
        <v>0</v>
      </c>
      <c r="I412" s="83">
        <v>22</v>
      </c>
      <c r="J412" s="83">
        <v>70</v>
      </c>
      <c r="K412" s="85">
        <v>3.3782789680476951E-3</v>
      </c>
      <c r="L412" s="85">
        <v>0.15</v>
      </c>
      <c r="M412" s="85">
        <v>2.5704296496015066E-3</v>
      </c>
      <c r="N412" s="83" t="s">
        <v>1356</v>
      </c>
      <c r="O412" s="83">
        <v>504</v>
      </c>
      <c r="P412" s="83">
        <v>324</v>
      </c>
      <c r="Q412" s="83">
        <v>5</v>
      </c>
      <c r="R412" s="83">
        <v>13</v>
      </c>
      <c r="S412" s="85">
        <v>6.7852147581916641E-2</v>
      </c>
      <c r="T412" s="85">
        <v>3.6876167164085131E-3</v>
      </c>
      <c r="U412" s="85" t="s">
        <v>138</v>
      </c>
      <c r="V412" s="83"/>
      <c r="W412" s="83"/>
      <c r="X412" s="83" t="s">
        <v>1356</v>
      </c>
      <c r="Y412" s="83">
        <v>540</v>
      </c>
      <c r="Z412" s="83">
        <v>52</v>
      </c>
      <c r="AA412" s="83">
        <v>16</v>
      </c>
      <c r="AB412" s="83">
        <v>5</v>
      </c>
      <c r="AC412" s="85">
        <v>7.6108189370446366E-4</v>
      </c>
      <c r="AD412" s="85">
        <v>0</v>
      </c>
      <c r="AE412" s="85">
        <v>0.15</v>
      </c>
      <c r="AF412" s="85">
        <v>4.3017672252860996E-4</v>
      </c>
      <c r="AG412" s="83">
        <v>32</v>
      </c>
      <c r="AH412" s="65"/>
      <c r="AI412" s="65"/>
      <c r="AJ412" s="65"/>
      <c r="AK412" s="65"/>
      <c r="AL412" s="65"/>
      <c r="AM412" s="65"/>
      <c r="AN412" s="43"/>
      <c r="AO412" s="43"/>
      <c r="AP412" s="83">
        <v>98</v>
      </c>
      <c r="AQ412" s="83">
        <v>30</v>
      </c>
      <c r="AR412" s="83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</row>
    <row r="413" spans="1:58" ht="15.75" customHeight="1">
      <c r="A413" s="82">
        <v>17</v>
      </c>
      <c r="B413" s="16" t="s">
        <v>1357</v>
      </c>
      <c r="C413" s="16" t="s">
        <v>1323</v>
      </c>
      <c r="D413" s="16" t="s">
        <v>1357</v>
      </c>
      <c r="E413" s="83" t="s">
        <v>1358</v>
      </c>
      <c r="F413" s="83">
        <v>90387</v>
      </c>
      <c r="G413" s="83">
        <v>5163</v>
      </c>
      <c r="H413" s="83">
        <v>1252</v>
      </c>
      <c r="I413" s="83">
        <v>1909</v>
      </c>
      <c r="J413" s="83">
        <v>78</v>
      </c>
      <c r="K413" s="85">
        <v>1.2416881712834658E-3</v>
      </c>
      <c r="L413" s="85">
        <v>0.03</v>
      </c>
      <c r="M413" s="85">
        <v>1.0527356234794605E-3</v>
      </c>
      <c r="N413" s="83" t="s">
        <v>1359</v>
      </c>
      <c r="O413" s="83">
        <v>5091</v>
      </c>
      <c r="P413" s="83">
        <v>3090</v>
      </c>
      <c r="Q413" s="83">
        <v>74</v>
      </c>
      <c r="R413" s="83">
        <v>27</v>
      </c>
      <c r="S413" s="85">
        <v>2.3603979657992866E-2</v>
      </c>
      <c r="T413" s="85">
        <v>6.9272548996283404E-3</v>
      </c>
      <c r="U413" s="85">
        <v>0.1</v>
      </c>
      <c r="V413" s="83"/>
      <c r="W413" s="83"/>
      <c r="X413" s="83" t="s">
        <v>1359</v>
      </c>
      <c r="Y413" s="83">
        <v>46588</v>
      </c>
      <c r="Z413" s="83">
        <v>85</v>
      </c>
      <c r="AA413" s="83">
        <v>399</v>
      </c>
      <c r="AB413" s="83">
        <v>112</v>
      </c>
      <c r="AC413" s="85">
        <v>1.2835767223241031E-4</v>
      </c>
      <c r="AD413" s="85">
        <v>0.55263157894736836</v>
      </c>
      <c r="AE413" s="85">
        <v>0.02</v>
      </c>
      <c r="AF413" s="85">
        <v>1.1859132760603121E-4</v>
      </c>
      <c r="AG413" s="83">
        <v>744</v>
      </c>
      <c r="AH413" s="65"/>
      <c r="AI413" s="65"/>
      <c r="AJ413" s="65"/>
      <c r="AK413" s="65"/>
      <c r="AL413" s="65"/>
      <c r="AM413" s="65"/>
      <c r="AN413" s="43"/>
      <c r="AO413" s="43"/>
      <c r="AP413" s="83">
        <v>347</v>
      </c>
      <c r="AQ413" s="83">
        <v>514</v>
      </c>
      <c r="AR413" s="83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</row>
    <row r="414" spans="1:58" ht="15.75" customHeight="1">
      <c r="A414" s="82">
        <v>18</v>
      </c>
      <c r="B414" s="16" t="s">
        <v>55</v>
      </c>
      <c r="C414" s="16" t="s">
        <v>1323</v>
      </c>
      <c r="D414" s="16" t="s">
        <v>55</v>
      </c>
      <c r="E414" s="83" t="s">
        <v>56</v>
      </c>
      <c r="F414" s="83">
        <v>337714</v>
      </c>
      <c r="G414" s="83">
        <v>1063</v>
      </c>
      <c r="H414" s="83">
        <v>1474</v>
      </c>
      <c r="I414" s="83">
        <v>247</v>
      </c>
      <c r="J414" s="83">
        <v>24</v>
      </c>
      <c r="K414" s="85">
        <v>3.8427903496694195E-4</v>
      </c>
      <c r="L414" s="85">
        <v>0.01</v>
      </c>
      <c r="M414" s="85">
        <v>1.0024670477398483E-4</v>
      </c>
      <c r="N414" s="83" t="s">
        <v>56</v>
      </c>
      <c r="O414" s="83">
        <v>3325</v>
      </c>
      <c r="P414" s="83">
        <v>541</v>
      </c>
      <c r="Q414" s="83">
        <v>0</v>
      </c>
      <c r="R414" s="83">
        <v>5</v>
      </c>
      <c r="S414" s="85">
        <v>3.4029453645653698E-2</v>
      </c>
      <c r="T414" s="85">
        <v>1.8494268285681357E-3</v>
      </c>
      <c r="U414" s="85">
        <v>0.05</v>
      </c>
      <c r="V414" s="83"/>
      <c r="W414" s="83"/>
      <c r="X414" s="83" t="s">
        <v>56</v>
      </c>
      <c r="Y414" s="83">
        <v>17483</v>
      </c>
      <c r="Z414" s="83">
        <v>65</v>
      </c>
      <c r="AA414" s="83">
        <v>378</v>
      </c>
      <c r="AB414" s="83">
        <v>123</v>
      </c>
      <c r="AC414" s="85">
        <v>5.4344059560016561E-4</v>
      </c>
      <c r="AD414" s="85">
        <v>0.39999999999999997</v>
      </c>
      <c r="AE414" s="85">
        <v>0.05</v>
      </c>
      <c r="AF414" s="85">
        <v>3.1306903876966063E-4</v>
      </c>
      <c r="AG414" s="83">
        <v>7762</v>
      </c>
      <c r="AH414" s="65"/>
      <c r="AI414" s="65"/>
      <c r="AJ414" s="65"/>
      <c r="AK414" s="65"/>
      <c r="AL414" s="65"/>
      <c r="AM414" s="65"/>
      <c r="AN414" s="43"/>
      <c r="AO414" s="43"/>
      <c r="AP414" s="83">
        <v>4348</v>
      </c>
      <c r="AQ414" s="83">
        <v>2382</v>
      </c>
      <c r="AR414" s="83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</row>
    <row r="415" spans="1:58" ht="15.75" customHeight="1">
      <c r="A415" s="82">
        <v>19</v>
      </c>
      <c r="B415" s="16" t="s">
        <v>1360</v>
      </c>
      <c r="C415" s="16" t="s">
        <v>1323</v>
      </c>
      <c r="D415" s="16" t="s">
        <v>1360</v>
      </c>
      <c r="E415" s="83" t="s">
        <v>54</v>
      </c>
      <c r="F415" s="83">
        <v>327046</v>
      </c>
      <c r="G415" s="83">
        <v>6074</v>
      </c>
      <c r="H415" s="83">
        <v>3043</v>
      </c>
      <c r="I415" s="83">
        <v>1279</v>
      </c>
      <c r="J415" s="83">
        <v>67</v>
      </c>
      <c r="K415" s="85">
        <v>5.1868722954260843E-4</v>
      </c>
      <c r="L415" s="85">
        <v>0.02</v>
      </c>
      <c r="M415" s="85">
        <v>3.7773961281907363E-4</v>
      </c>
      <c r="N415" s="83" t="s">
        <v>54</v>
      </c>
      <c r="O415" s="83">
        <v>23600</v>
      </c>
      <c r="P415" s="83">
        <v>6769</v>
      </c>
      <c r="Q415" s="83">
        <v>591</v>
      </c>
      <c r="R415" s="83">
        <v>50</v>
      </c>
      <c r="S415" s="85">
        <v>6.3440053882892729E-3</v>
      </c>
      <c r="T415" s="85">
        <v>3.4478290153746038E-3</v>
      </c>
      <c r="U415" s="85">
        <v>0.05</v>
      </c>
      <c r="V415" s="83"/>
      <c r="W415" s="83"/>
      <c r="X415" s="83" t="s">
        <v>54</v>
      </c>
      <c r="Y415" s="83">
        <v>42375</v>
      </c>
      <c r="Z415" s="83">
        <v>1312</v>
      </c>
      <c r="AA415" s="83">
        <v>843</v>
      </c>
      <c r="AB415" s="83">
        <v>207</v>
      </c>
      <c r="AC415" s="85">
        <v>1.8970218375565257E-5</v>
      </c>
      <c r="AD415" s="85">
        <v>0.90396341463414642</v>
      </c>
      <c r="AE415" s="85">
        <v>0.02</v>
      </c>
      <c r="AF415" s="85">
        <v>2.705318098776263E-4</v>
      </c>
      <c r="AG415" s="83">
        <v>6582</v>
      </c>
      <c r="AH415" s="65"/>
      <c r="AI415" s="65"/>
      <c r="AJ415" s="65"/>
      <c r="AK415" s="65"/>
      <c r="AL415" s="65"/>
      <c r="AM415" s="65"/>
      <c r="AN415" s="43"/>
      <c r="AO415" s="43"/>
      <c r="AP415" s="83">
        <v>3649</v>
      </c>
      <c r="AQ415" s="83">
        <v>1853</v>
      </c>
      <c r="AR415" s="83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</row>
    <row r="416" spans="1:58" ht="15.75" customHeight="1">
      <c r="A416" s="82">
        <v>20</v>
      </c>
      <c r="B416" s="16" t="s">
        <v>1321</v>
      </c>
      <c r="C416" s="16" t="s">
        <v>1323</v>
      </c>
      <c r="D416" s="16" t="s">
        <v>1321</v>
      </c>
      <c r="E416" s="65"/>
      <c r="F416" s="65"/>
      <c r="G416" s="65"/>
      <c r="H416" s="65"/>
      <c r="I416" s="65"/>
      <c r="J416" s="65"/>
      <c r="K416" s="66"/>
      <c r="L416" s="66"/>
      <c r="M416" s="66"/>
      <c r="N416" s="83" t="s">
        <v>1322</v>
      </c>
      <c r="O416" s="83">
        <v>1624</v>
      </c>
      <c r="P416" s="83">
        <v>3638</v>
      </c>
      <c r="Q416" s="83">
        <v>34</v>
      </c>
      <c r="R416" s="83">
        <v>65</v>
      </c>
      <c r="S416" s="85">
        <v>3.5667314840983774E-2</v>
      </c>
      <c r="T416" s="85">
        <v>2.519973331156462E-2</v>
      </c>
      <c r="U416" s="85">
        <v>0.15</v>
      </c>
      <c r="V416" s="83"/>
      <c r="W416" s="83"/>
      <c r="X416" s="83" t="s">
        <v>1322</v>
      </c>
      <c r="Y416" s="83">
        <v>5933</v>
      </c>
      <c r="Z416" s="83">
        <v>178</v>
      </c>
      <c r="AA416" s="83">
        <v>307</v>
      </c>
      <c r="AB416" s="83">
        <v>48</v>
      </c>
      <c r="AC416" s="85">
        <v>3.3736801332342185E-4</v>
      </c>
      <c r="AD416" s="85">
        <v>0.25</v>
      </c>
      <c r="AE416" s="85">
        <v>0.05</v>
      </c>
      <c r="AF416" s="85">
        <v>6.5273376490835981E-4</v>
      </c>
      <c r="AG416" s="83">
        <v>7429</v>
      </c>
      <c r="AH416" s="83" t="s">
        <v>1321</v>
      </c>
      <c r="AI416" s="83">
        <v>665</v>
      </c>
      <c r="AJ416" s="83">
        <v>0</v>
      </c>
      <c r="AK416" s="83">
        <v>0</v>
      </c>
      <c r="AL416" s="83">
        <v>0</v>
      </c>
      <c r="AM416" s="83">
        <v>32</v>
      </c>
      <c r="AN416" s="86">
        <v>0</v>
      </c>
      <c r="AO416" s="86">
        <f t="shared" ref="AO416:AO418" si="56">SUM(AJ416+AK416+AL416)/AI416</f>
        <v>0</v>
      </c>
      <c r="AP416" s="83">
        <v>4911</v>
      </c>
      <c r="AQ416" s="83">
        <v>2027</v>
      </c>
      <c r="AR416" s="83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</row>
    <row r="417" spans="1:58" ht="15.75" customHeight="1">
      <c r="A417" s="82">
        <v>21</v>
      </c>
      <c r="B417" s="16" t="s">
        <v>1361</v>
      </c>
      <c r="C417" s="16" t="s">
        <v>1323</v>
      </c>
      <c r="D417" s="16" t="s">
        <v>1361</v>
      </c>
      <c r="E417" s="83" t="s">
        <v>1362</v>
      </c>
      <c r="F417" s="83">
        <v>3005</v>
      </c>
      <c r="G417" s="83">
        <v>1426</v>
      </c>
      <c r="H417" s="83">
        <v>50</v>
      </c>
      <c r="I417" s="83">
        <v>660</v>
      </c>
      <c r="J417" s="83">
        <v>61</v>
      </c>
      <c r="K417" s="85">
        <v>1.2267788456198876E-2</v>
      </c>
      <c r="L417" s="85">
        <v>0.19</v>
      </c>
      <c r="M417" s="85">
        <v>8.1340771285666452E-3</v>
      </c>
      <c r="N417" s="83" t="s">
        <v>1362</v>
      </c>
      <c r="O417" s="83">
        <v>1154</v>
      </c>
      <c r="P417" s="83">
        <v>275</v>
      </c>
      <c r="Q417" s="83">
        <v>0</v>
      </c>
      <c r="R417" s="83">
        <v>5</v>
      </c>
      <c r="S417" s="85">
        <v>4.9315530715456281E-2</v>
      </c>
      <c r="T417" s="85">
        <v>2.6801918867095805E-3</v>
      </c>
      <c r="U417" s="85">
        <v>0.06</v>
      </c>
      <c r="V417" s="83"/>
      <c r="W417" s="83"/>
      <c r="X417" s="83" t="s">
        <v>1363</v>
      </c>
      <c r="Y417" s="83">
        <v>4343</v>
      </c>
      <c r="Z417" s="83">
        <v>61</v>
      </c>
      <c r="AA417" s="83">
        <v>198</v>
      </c>
      <c r="AB417" s="83">
        <v>88</v>
      </c>
      <c r="AC417" s="85">
        <v>1.2116725041563406E-3</v>
      </c>
      <c r="AD417" s="85">
        <v>0.5</v>
      </c>
      <c r="AE417" s="85">
        <v>0.14000000000000001</v>
      </c>
      <c r="AF417" s="85">
        <v>7.2436943183259485E-4</v>
      </c>
      <c r="AG417" s="83">
        <v>1089</v>
      </c>
      <c r="AH417" s="83" t="s">
        <v>1364</v>
      </c>
      <c r="AI417" s="83">
        <v>0</v>
      </c>
      <c r="AJ417" s="83">
        <v>18</v>
      </c>
      <c r="AK417" s="83">
        <v>0</v>
      </c>
      <c r="AL417" s="83">
        <v>0</v>
      </c>
      <c r="AM417" s="83">
        <v>16</v>
      </c>
      <c r="AN417" s="86">
        <v>1.1040652056277056E-3</v>
      </c>
      <c r="AO417" s="86" t="e">
        <f t="shared" si="56"/>
        <v>#DIV/0!</v>
      </c>
      <c r="AP417" s="83">
        <v>1627</v>
      </c>
      <c r="AQ417" s="83">
        <v>312</v>
      </c>
      <c r="AR417" s="83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</row>
    <row r="418" spans="1:58" ht="15.75" customHeight="1">
      <c r="A418" s="82">
        <v>22</v>
      </c>
      <c r="B418" s="16" t="s">
        <v>1365</v>
      </c>
      <c r="C418" s="16" t="s">
        <v>1323</v>
      </c>
      <c r="D418" s="16" t="s">
        <v>1365</v>
      </c>
      <c r="E418" s="83" t="s">
        <v>1366</v>
      </c>
      <c r="F418" s="83">
        <v>18684</v>
      </c>
      <c r="G418" s="83">
        <v>922</v>
      </c>
      <c r="H418" s="83">
        <v>51</v>
      </c>
      <c r="I418" s="83">
        <v>179</v>
      </c>
      <c r="J418" s="83">
        <v>135</v>
      </c>
      <c r="K418" s="85">
        <v>4.8221229286242001E-4</v>
      </c>
      <c r="L418" s="85">
        <v>0.03</v>
      </c>
      <c r="M418" s="85">
        <v>7.0759412539594252E-4</v>
      </c>
      <c r="N418" s="65"/>
      <c r="O418" s="65"/>
      <c r="P418" s="65"/>
      <c r="Q418" s="65"/>
      <c r="R418" s="65"/>
      <c r="S418" s="66"/>
      <c r="T418" s="66"/>
      <c r="U418" s="66"/>
      <c r="V418" s="83"/>
      <c r="W418" s="83"/>
      <c r="X418" s="83" t="s">
        <v>1367</v>
      </c>
      <c r="Y418" s="83">
        <v>23312</v>
      </c>
      <c r="Z418" s="83">
        <v>527</v>
      </c>
      <c r="AA418" s="83">
        <v>1259</v>
      </c>
      <c r="AB418" s="83">
        <v>291</v>
      </c>
      <c r="AC418" s="85">
        <v>1.2646233196751203E-4</v>
      </c>
      <c r="AD418" s="85">
        <v>0.38461538461538458</v>
      </c>
      <c r="AE418" s="85">
        <v>0.04</v>
      </c>
      <c r="AF418" s="85">
        <v>7.244092276834658E-4</v>
      </c>
      <c r="AG418" s="83">
        <v>7109</v>
      </c>
      <c r="AH418" s="83" t="s">
        <v>1368</v>
      </c>
      <c r="AI418" s="83">
        <v>1140</v>
      </c>
      <c r="AJ418" s="83">
        <v>8</v>
      </c>
      <c r="AK418" s="83">
        <v>0</v>
      </c>
      <c r="AL418" s="83">
        <v>0</v>
      </c>
      <c r="AM418" s="83">
        <v>5</v>
      </c>
      <c r="AN418" s="86">
        <v>1.5748031496062992E-3</v>
      </c>
      <c r="AO418" s="86">
        <f t="shared" si="56"/>
        <v>7.0175438596491229E-3</v>
      </c>
      <c r="AP418" s="83">
        <v>3844</v>
      </c>
      <c r="AQ418" s="83">
        <v>1817</v>
      </c>
      <c r="AR418" s="83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</row>
    <row r="419" spans="1:58" ht="15.75" customHeight="1">
      <c r="A419" s="82">
        <v>23</v>
      </c>
      <c r="B419" s="16" t="s">
        <v>1369</v>
      </c>
      <c r="C419" s="16" t="s">
        <v>1323</v>
      </c>
      <c r="D419" s="16" t="s">
        <v>1369</v>
      </c>
      <c r="E419" s="83"/>
      <c r="F419" s="83"/>
      <c r="G419" s="83"/>
      <c r="H419" s="83"/>
      <c r="I419" s="83"/>
      <c r="J419" s="83"/>
      <c r="K419" s="85"/>
      <c r="L419" s="85"/>
      <c r="M419" s="85"/>
      <c r="N419" s="65"/>
      <c r="O419" s="65"/>
      <c r="P419" s="65"/>
      <c r="Q419" s="65"/>
      <c r="R419" s="65"/>
      <c r="S419" s="66"/>
      <c r="T419" s="66"/>
      <c r="U419" s="66"/>
      <c r="V419" s="83"/>
      <c r="W419" s="83"/>
      <c r="X419" s="83" t="s">
        <v>1370</v>
      </c>
      <c r="Y419" s="83">
        <v>15745</v>
      </c>
      <c r="Z419" s="83">
        <v>115</v>
      </c>
      <c r="AA419" s="83">
        <v>129</v>
      </c>
      <c r="AB419" s="83">
        <v>64</v>
      </c>
      <c r="AC419" s="85">
        <v>1.064911472600773E-4</v>
      </c>
      <c r="AD419" s="85">
        <v>0</v>
      </c>
      <c r="AE419" s="85">
        <v>0.02</v>
      </c>
      <c r="AF419" s="85">
        <v>1.3311393407509665E-4</v>
      </c>
      <c r="AG419" s="83">
        <v>410</v>
      </c>
      <c r="AH419" s="65"/>
      <c r="AI419" s="65"/>
      <c r="AJ419" s="65"/>
      <c r="AK419" s="65"/>
      <c r="AL419" s="65"/>
      <c r="AM419" s="65"/>
      <c r="AN419" s="66"/>
      <c r="AO419" s="66"/>
      <c r="AP419" s="83">
        <v>283</v>
      </c>
      <c r="AQ419" s="83">
        <v>25</v>
      </c>
      <c r="AR419" s="83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</row>
    <row r="420" spans="1:58" ht="15.75" customHeight="1">
      <c r="A420" s="82">
        <v>24</v>
      </c>
      <c r="B420" s="16" t="s">
        <v>1371</v>
      </c>
      <c r="C420" s="16" t="s">
        <v>1323</v>
      </c>
      <c r="D420" s="16" t="s">
        <v>1371</v>
      </c>
      <c r="E420" s="83" t="s">
        <v>1372</v>
      </c>
      <c r="F420" s="83">
        <v>570</v>
      </c>
      <c r="G420" s="83">
        <v>147</v>
      </c>
      <c r="H420" s="83">
        <v>7</v>
      </c>
      <c r="I420" s="83">
        <v>17</v>
      </c>
      <c r="J420" s="83">
        <v>31</v>
      </c>
      <c r="K420" s="85">
        <v>1.0329283249498562E-2</v>
      </c>
      <c r="L420" s="85">
        <v>0.1</v>
      </c>
      <c r="M420" s="85">
        <v>3.4805193558092983E-3</v>
      </c>
      <c r="N420" s="83" t="s">
        <v>1373</v>
      </c>
      <c r="O420" s="83">
        <v>3075</v>
      </c>
      <c r="P420" s="83">
        <v>0</v>
      </c>
      <c r="Q420" s="83">
        <v>0</v>
      </c>
      <c r="R420" s="83">
        <v>0</v>
      </c>
      <c r="S420" s="85">
        <v>0</v>
      </c>
      <c r="T420" s="85">
        <v>0</v>
      </c>
      <c r="U420" s="85">
        <v>0.05</v>
      </c>
      <c r="V420" s="83"/>
      <c r="W420" s="83"/>
      <c r="X420" s="83" t="s">
        <v>1372</v>
      </c>
      <c r="Y420" s="83">
        <v>1186</v>
      </c>
      <c r="Z420" s="83">
        <v>58</v>
      </c>
      <c r="AA420" s="83">
        <v>58</v>
      </c>
      <c r="AB420" s="83">
        <v>16</v>
      </c>
      <c r="AC420" s="85">
        <v>1.0999513462347983E-3</v>
      </c>
      <c r="AD420" s="85">
        <v>0.56603773584905659</v>
      </c>
      <c r="AE420" s="85">
        <v>0.05</v>
      </c>
      <c r="AF420" s="85">
        <v>6.8149159494982064E-4</v>
      </c>
      <c r="AG420" s="83">
        <v>7</v>
      </c>
      <c r="AH420" s="83" t="s">
        <v>1371</v>
      </c>
      <c r="AI420" s="83">
        <v>0</v>
      </c>
      <c r="AJ420" s="83">
        <v>0</v>
      </c>
      <c r="AK420" s="83">
        <v>0</v>
      </c>
      <c r="AL420" s="83">
        <v>0</v>
      </c>
      <c r="AM420" s="83">
        <v>3</v>
      </c>
      <c r="AN420" s="86">
        <v>2.0932285957861404E-3</v>
      </c>
      <c r="AO420" s="86"/>
      <c r="AP420" s="83">
        <v>98</v>
      </c>
      <c r="AQ420" s="83">
        <v>8</v>
      </c>
      <c r="AR420" s="83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</row>
    <row r="421" spans="1:58" ht="15.75" customHeight="1">
      <c r="A421" s="82">
        <v>25</v>
      </c>
      <c r="B421" s="16" t="s">
        <v>1374</v>
      </c>
      <c r="C421" s="16" t="s">
        <v>1323</v>
      </c>
      <c r="D421" s="16" t="s">
        <v>1374</v>
      </c>
      <c r="E421" s="83" t="s">
        <v>66</v>
      </c>
      <c r="F421" s="83">
        <v>123076</v>
      </c>
      <c r="G421" s="83">
        <v>38</v>
      </c>
      <c r="H421" s="83">
        <v>157</v>
      </c>
      <c r="I421" s="83">
        <v>14</v>
      </c>
      <c r="J421" s="83">
        <v>2</v>
      </c>
      <c r="K421" s="85">
        <v>8.656111133543943E-4</v>
      </c>
      <c r="L421" s="85">
        <v>0.01</v>
      </c>
      <c r="M421" s="85">
        <v>1.8817632899008571E-5</v>
      </c>
      <c r="N421" s="83" t="s">
        <v>66</v>
      </c>
      <c r="O421" s="83">
        <v>9409</v>
      </c>
      <c r="P421" s="83">
        <v>0</v>
      </c>
      <c r="Q421" s="83">
        <v>0</v>
      </c>
      <c r="R421" s="83">
        <v>0</v>
      </c>
      <c r="S421" s="85">
        <v>0</v>
      </c>
      <c r="T421" s="85">
        <v>0</v>
      </c>
      <c r="U421" s="85">
        <v>0.03</v>
      </c>
      <c r="V421" s="83"/>
      <c r="W421" s="83"/>
      <c r="X421" s="83" t="s">
        <v>66</v>
      </c>
      <c r="Y421" s="83">
        <v>24064</v>
      </c>
      <c r="Z421" s="83">
        <v>1</v>
      </c>
      <c r="AA421" s="83">
        <v>4</v>
      </c>
      <c r="AB421" s="83">
        <v>1</v>
      </c>
      <c r="AC421" s="85">
        <v>2.0805592543275632E-4</v>
      </c>
      <c r="AD421" s="85">
        <v>0</v>
      </c>
      <c r="AE421" s="85">
        <v>0.01</v>
      </c>
      <c r="AF421" s="85">
        <v>2.2614774503560469E-6</v>
      </c>
      <c r="AG421" s="83">
        <v>823</v>
      </c>
      <c r="AH421" s="83" t="s">
        <v>65</v>
      </c>
      <c r="AI421" s="83">
        <v>1680</v>
      </c>
      <c r="AJ421" s="83">
        <v>0</v>
      </c>
      <c r="AK421" s="83">
        <v>0</v>
      </c>
      <c r="AL421" s="83">
        <v>0</v>
      </c>
      <c r="AM421" s="83">
        <v>0</v>
      </c>
      <c r="AN421" s="86">
        <v>0</v>
      </c>
      <c r="AO421" s="86">
        <f>SUM(AJ421+AK421+AL421)/AI421</f>
        <v>0</v>
      </c>
      <c r="AP421" s="83">
        <v>538</v>
      </c>
      <c r="AQ421" s="83">
        <v>366</v>
      </c>
      <c r="AR421" s="83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</row>
    <row r="422" spans="1:58" ht="15.75" customHeight="1">
      <c r="A422" s="82">
        <v>26</v>
      </c>
      <c r="B422" s="16" t="s">
        <v>1375</v>
      </c>
      <c r="C422" s="16" t="s">
        <v>1323</v>
      </c>
      <c r="D422" s="16" t="s">
        <v>1375</v>
      </c>
      <c r="E422" s="83" t="s">
        <v>1108</v>
      </c>
      <c r="F422" s="83">
        <v>519</v>
      </c>
      <c r="G422" s="83">
        <v>268</v>
      </c>
      <c r="H422" s="83">
        <v>4</v>
      </c>
      <c r="I422" s="83">
        <v>6</v>
      </c>
      <c r="J422" s="83">
        <v>18</v>
      </c>
      <c r="K422" s="85">
        <v>3.2186043764310591E-2</v>
      </c>
      <c r="L422" s="85">
        <v>0.28000000000000003</v>
      </c>
      <c r="M422" s="85">
        <v>6.297269432147725E-3</v>
      </c>
      <c r="N422" s="65"/>
      <c r="O422" s="65"/>
      <c r="P422" s="65"/>
      <c r="Q422" s="65"/>
      <c r="R422" s="65"/>
      <c r="S422" s="66"/>
      <c r="T422" s="66"/>
      <c r="U422" s="66"/>
      <c r="V422" s="83"/>
      <c r="W422" s="83"/>
      <c r="X422" s="65"/>
      <c r="Y422" s="65"/>
      <c r="Z422" s="65"/>
      <c r="AA422" s="65"/>
      <c r="AB422" s="65"/>
      <c r="AC422" s="66"/>
      <c r="AD422" s="66"/>
      <c r="AE422" s="66"/>
      <c r="AF422" s="66"/>
      <c r="AG422" s="83">
        <v>54</v>
      </c>
      <c r="AH422" s="65"/>
      <c r="AI422" s="65"/>
      <c r="AJ422" s="65"/>
      <c r="AK422" s="65"/>
      <c r="AL422" s="65"/>
      <c r="AM422" s="65"/>
      <c r="AN422" s="66"/>
      <c r="AO422" s="66"/>
      <c r="AP422" s="83">
        <v>29</v>
      </c>
      <c r="AQ422" s="83">
        <v>15</v>
      </c>
      <c r="AR422" s="83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</row>
    <row r="423" spans="1:58" ht="15.75" customHeight="1">
      <c r="A423" s="82">
        <v>27</v>
      </c>
      <c r="B423" s="16" t="s">
        <v>1376</v>
      </c>
      <c r="C423" s="16" t="s">
        <v>1323</v>
      </c>
      <c r="D423" s="16" t="s">
        <v>1376</v>
      </c>
      <c r="E423" s="83" t="s">
        <v>1377</v>
      </c>
      <c r="F423" s="83">
        <v>254646</v>
      </c>
      <c r="G423" s="83">
        <v>1831</v>
      </c>
      <c r="H423" s="83">
        <v>580</v>
      </c>
      <c r="I423" s="83">
        <v>225</v>
      </c>
      <c r="J423" s="83">
        <v>99</v>
      </c>
      <c r="K423" s="85">
        <v>1.0995899993807298E-4</v>
      </c>
      <c r="L423" s="85">
        <v>0.01</v>
      </c>
      <c r="M423" s="85">
        <v>1.1832544558553508E-4</v>
      </c>
      <c r="N423" s="83" t="s">
        <v>1378</v>
      </c>
      <c r="O423" s="83">
        <v>21915</v>
      </c>
      <c r="P423" s="83">
        <v>1961</v>
      </c>
      <c r="Q423" s="83">
        <v>147</v>
      </c>
      <c r="R423" s="83">
        <v>12</v>
      </c>
      <c r="S423" s="85">
        <v>8.6806136802168466E-3</v>
      </c>
      <c r="T423" s="85">
        <v>1.1322539582891541E-3</v>
      </c>
      <c r="U423" s="85">
        <v>0.05</v>
      </c>
      <c r="V423" s="83"/>
      <c r="W423" s="83"/>
      <c r="X423" s="83" t="s">
        <v>1379</v>
      </c>
      <c r="Y423" s="83">
        <v>113278</v>
      </c>
      <c r="Z423" s="83">
        <v>586</v>
      </c>
      <c r="AA423" s="83">
        <v>778</v>
      </c>
      <c r="AB423" s="83">
        <v>127</v>
      </c>
      <c r="AC423" s="85">
        <v>1.3736456767147682E-5</v>
      </c>
      <c r="AD423" s="85">
        <v>0.80449826989619366</v>
      </c>
      <c r="AE423" s="85">
        <v>0.03</v>
      </c>
      <c r="AF423" s="85">
        <v>8.7495257234223304E-5</v>
      </c>
      <c r="AG423" s="83">
        <v>1097</v>
      </c>
      <c r="AH423" s="83" t="s">
        <v>1380</v>
      </c>
      <c r="AI423" s="83">
        <v>57100</v>
      </c>
      <c r="AJ423" s="83">
        <v>944</v>
      </c>
      <c r="AK423" s="83">
        <v>0</v>
      </c>
      <c r="AL423" s="83">
        <v>0</v>
      </c>
      <c r="AM423" s="83">
        <v>17</v>
      </c>
      <c r="AN423" s="86">
        <v>2.492125462431796E-3</v>
      </c>
      <c r="AO423" s="86">
        <f>SUM(AJ423+AK423+AL423)/AI423</f>
        <v>1.6532399299474605E-2</v>
      </c>
      <c r="AP423" s="83">
        <v>1399</v>
      </c>
      <c r="AQ423" s="83">
        <v>609</v>
      </c>
      <c r="AR423" s="83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</row>
    <row r="424" spans="1:58" ht="15.75" customHeight="1">
      <c r="A424" s="82">
        <v>28</v>
      </c>
      <c r="B424" s="16" t="s">
        <v>1381</v>
      </c>
      <c r="C424" s="16" t="s">
        <v>1323</v>
      </c>
      <c r="D424" s="16" t="s">
        <v>1381</v>
      </c>
      <c r="E424" s="83" t="s">
        <v>1382</v>
      </c>
      <c r="F424" s="83">
        <v>180</v>
      </c>
      <c r="G424" s="83">
        <v>1</v>
      </c>
      <c r="H424" s="83">
        <v>0</v>
      </c>
      <c r="I424" s="83">
        <v>0</v>
      </c>
      <c r="J424" s="83">
        <v>3</v>
      </c>
      <c r="K424" s="85">
        <v>1.8518518518518519E-3</v>
      </c>
      <c r="L424" s="85">
        <v>0.02</v>
      </c>
      <c r="M424" s="85">
        <v>6.0386473429951696E-5</v>
      </c>
      <c r="N424" s="65"/>
      <c r="O424" s="65"/>
      <c r="P424" s="65"/>
      <c r="Q424" s="65"/>
      <c r="R424" s="65"/>
      <c r="S424" s="66"/>
      <c r="T424" s="66"/>
      <c r="U424" s="66"/>
      <c r="V424" s="83"/>
      <c r="W424" s="83"/>
      <c r="X424" s="83" t="s">
        <v>1382</v>
      </c>
      <c r="Y424" s="83">
        <v>770</v>
      </c>
      <c r="Z424" s="83">
        <v>30</v>
      </c>
      <c r="AA424" s="83">
        <v>15</v>
      </c>
      <c r="AB424" s="83">
        <v>9</v>
      </c>
      <c r="AC424" s="85">
        <v>1.0445119075849648E-3</v>
      </c>
      <c r="AD424" s="85">
        <v>0</v>
      </c>
      <c r="AE424" s="85">
        <v>0.05</v>
      </c>
      <c r="AF424" s="85">
        <v>3.4060170899509717E-4</v>
      </c>
      <c r="AG424" s="83">
        <v>30</v>
      </c>
      <c r="AH424" s="65"/>
      <c r="AI424" s="65"/>
      <c r="AJ424" s="65"/>
      <c r="AK424" s="65"/>
      <c r="AL424" s="65"/>
      <c r="AM424" s="65"/>
      <c r="AN424" s="66"/>
      <c r="AO424" s="66"/>
      <c r="AP424" s="83">
        <v>156</v>
      </c>
      <c r="AQ424" s="83">
        <v>38</v>
      </c>
      <c r="AR424" s="83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</row>
    <row r="425" spans="1:58" ht="15.75" customHeight="1">
      <c r="A425" s="82">
        <v>29</v>
      </c>
      <c r="B425" s="16" t="s">
        <v>1383</v>
      </c>
      <c r="C425" s="16" t="s">
        <v>1323</v>
      </c>
      <c r="D425" s="16" t="s">
        <v>1383</v>
      </c>
      <c r="E425" s="83" t="s">
        <v>1384</v>
      </c>
      <c r="F425" s="83">
        <v>173055</v>
      </c>
      <c r="G425" s="83">
        <v>2438</v>
      </c>
      <c r="H425" s="83">
        <v>1044</v>
      </c>
      <c r="I425" s="83">
        <v>362</v>
      </c>
      <c r="J425" s="83">
        <v>106</v>
      </c>
      <c r="K425" s="85">
        <v>2.2641073468325E-4</v>
      </c>
      <c r="L425" s="85">
        <v>0.01</v>
      </c>
      <c r="M425" s="85">
        <v>2.6086454213504896E-4</v>
      </c>
      <c r="N425" s="83" t="s">
        <v>116</v>
      </c>
      <c r="O425" s="83">
        <v>6321</v>
      </c>
      <c r="P425" s="83">
        <v>379</v>
      </c>
      <c r="Q425" s="83">
        <v>69</v>
      </c>
      <c r="R425" s="83">
        <v>7</v>
      </c>
      <c r="S425" s="85">
        <v>1.0282427915663679E-2</v>
      </c>
      <c r="T425" s="85">
        <v>7.8235864575701907E-4</v>
      </c>
      <c r="U425" s="85">
        <v>0.02</v>
      </c>
      <c r="V425" s="83"/>
      <c r="W425" s="83"/>
      <c r="X425" s="83" t="s">
        <v>1385</v>
      </c>
      <c r="Y425" s="83">
        <v>54089</v>
      </c>
      <c r="Z425" s="83">
        <v>1190</v>
      </c>
      <c r="AA425" s="83">
        <v>878</v>
      </c>
      <c r="AB425" s="83">
        <v>201</v>
      </c>
      <c r="AC425" s="85">
        <v>1.681508250345646E-5</v>
      </c>
      <c r="AD425" s="85">
        <v>0.85378151260504198</v>
      </c>
      <c r="AE425" s="85">
        <v>0.02</v>
      </c>
      <c r="AF425" s="85">
        <v>2.1749943672949107E-4</v>
      </c>
      <c r="AG425" s="83">
        <v>9604</v>
      </c>
      <c r="AH425" s="83" t="s">
        <v>114</v>
      </c>
      <c r="AI425" s="83">
        <v>4230</v>
      </c>
      <c r="AJ425" s="83">
        <v>20</v>
      </c>
      <c r="AK425" s="83">
        <v>0</v>
      </c>
      <c r="AL425" s="83">
        <v>0</v>
      </c>
      <c r="AM425" s="83">
        <v>9</v>
      </c>
      <c r="AN425" s="86">
        <v>0</v>
      </c>
      <c r="AO425" s="86">
        <f t="shared" ref="AO425:AO427" si="57">SUM(AJ425+AK425+AL425)/AI425</f>
        <v>4.7281323877068557E-3</v>
      </c>
      <c r="AP425" s="83">
        <v>5148</v>
      </c>
      <c r="AQ425" s="83">
        <v>2050</v>
      </c>
      <c r="AR425" s="83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</row>
    <row r="426" spans="1:58" ht="15.75" customHeight="1">
      <c r="A426" s="82">
        <v>30</v>
      </c>
      <c r="B426" s="16" t="s">
        <v>1386</v>
      </c>
      <c r="C426" s="16" t="s">
        <v>1323</v>
      </c>
      <c r="D426" s="16" t="s">
        <v>1386</v>
      </c>
      <c r="E426" s="83" t="s">
        <v>79</v>
      </c>
      <c r="F426" s="83">
        <v>1310</v>
      </c>
      <c r="G426" s="83">
        <v>75</v>
      </c>
      <c r="H426" s="83">
        <v>3</v>
      </c>
      <c r="I426" s="83">
        <v>8</v>
      </c>
      <c r="J426" s="83">
        <v>46</v>
      </c>
      <c r="K426" s="85">
        <v>1.4828980369630581E-3</v>
      </c>
      <c r="L426" s="85">
        <v>0.04</v>
      </c>
      <c r="M426" s="85">
        <v>7.4144901848152906E-4</v>
      </c>
      <c r="N426" s="83" t="s">
        <v>79</v>
      </c>
      <c r="O426" s="83">
        <v>215588</v>
      </c>
      <c r="P426" s="83">
        <v>15916</v>
      </c>
      <c r="Q426" s="83">
        <v>386</v>
      </c>
      <c r="R426" s="83">
        <v>5</v>
      </c>
      <c r="S426" s="85">
        <v>1.5463438616315365E-2</v>
      </c>
      <c r="T426" s="85">
        <v>8.4040427262583499E-4</v>
      </c>
      <c r="U426" s="85">
        <v>0.03</v>
      </c>
      <c r="V426" s="83"/>
      <c r="W426" s="83"/>
      <c r="X426" s="83" t="s">
        <v>79</v>
      </c>
      <c r="Y426" s="83">
        <v>1630</v>
      </c>
      <c r="Z426" s="83">
        <v>48</v>
      </c>
      <c r="AA426" s="83">
        <v>26</v>
      </c>
      <c r="AB426" s="83">
        <v>8</v>
      </c>
      <c r="AC426" s="85">
        <v>4.3724903772667759E-4</v>
      </c>
      <c r="AD426" s="85">
        <v>0</v>
      </c>
      <c r="AE426" s="85">
        <v>0.05</v>
      </c>
      <c r="AF426" s="85">
        <v>2.2812993272696219E-4</v>
      </c>
      <c r="AG426" s="83">
        <v>2017</v>
      </c>
      <c r="AH426" s="83" t="s">
        <v>78</v>
      </c>
      <c r="AI426" s="83">
        <v>16</v>
      </c>
      <c r="AJ426" s="83">
        <v>0</v>
      </c>
      <c r="AK426" s="83">
        <v>0</v>
      </c>
      <c r="AL426" s="83">
        <v>0</v>
      </c>
      <c r="AM426" s="83">
        <v>0</v>
      </c>
      <c r="AN426" s="86">
        <v>0</v>
      </c>
      <c r="AO426" s="86">
        <f t="shared" si="57"/>
        <v>0</v>
      </c>
      <c r="AP426" s="83">
        <v>1356</v>
      </c>
      <c r="AQ426" s="83">
        <v>392</v>
      </c>
      <c r="AR426" s="83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</row>
    <row r="427" spans="1:58" ht="15.75" customHeight="1">
      <c r="A427" s="82">
        <v>31</v>
      </c>
      <c r="B427" s="16" t="s">
        <v>57</v>
      </c>
      <c r="C427" s="16" t="s">
        <v>1323</v>
      </c>
      <c r="D427" s="16" t="s">
        <v>57</v>
      </c>
      <c r="E427" s="83" t="s">
        <v>1387</v>
      </c>
      <c r="F427" s="83">
        <v>232770</v>
      </c>
      <c r="G427" s="83">
        <v>0</v>
      </c>
      <c r="H427" s="83">
        <v>0</v>
      </c>
      <c r="I427" s="83">
        <v>0</v>
      </c>
      <c r="J427" s="83">
        <v>0</v>
      </c>
      <c r="K427" s="85">
        <v>0</v>
      </c>
      <c r="L427" s="85">
        <v>0.01</v>
      </c>
      <c r="M427" s="85">
        <v>0</v>
      </c>
      <c r="N427" s="83" t="s">
        <v>59</v>
      </c>
      <c r="O427" s="83">
        <v>12495</v>
      </c>
      <c r="P427" s="83">
        <v>0</v>
      </c>
      <c r="Q427" s="83">
        <v>0</v>
      </c>
      <c r="R427" s="83">
        <v>0</v>
      </c>
      <c r="S427" s="85">
        <v>0</v>
      </c>
      <c r="T427" s="85">
        <v>0</v>
      </c>
      <c r="U427" s="85">
        <v>0.02</v>
      </c>
      <c r="V427" s="83"/>
      <c r="W427" s="83"/>
      <c r="X427" s="83" t="s">
        <v>59</v>
      </c>
      <c r="Y427" s="83">
        <v>11933</v>
      </c>
      <c r="Z427" s="83">
        <v>743</v>
      </c>
      <c r="AA427" s="83">
        <v>98</v>
      </c>
      <c r="AB427" s="83">
        <v>3</v>
      </c>
      <c r="AC427" s="85">
        <v>1.1540983990917572E-5</v>
      </c>
      <c r="AD427" s="85">
        <v>1</v>
      </c>
      <c r="AE427" s="85">
        <v>0.05</v>
      </c>
      <c r="AF427" s="85">
        <v>9.3205990274475688E-5</v>
      </c>
      <c r="AG427" s="83">
        <v>726</v>
      </c>
      <c r="AH427" s="83" t="s">
        <v>57</v>
      </c>
      <c r="AI427" s="83">
        <v>2880</v>
      </c>
      <c r="AJ427" s="83">
        <v>0</v>
      </c>
      <c r="AK427" s="83">
        <v>0</v>
      </c>
      <c r="AL427" s="83">
        <v>0</v>
      </c>
      <c r="AM427" s="83">
        <v>0</v>
      </c>
      <c r="AN427" s="86">
        <v>0</v>
      </c>
      <c r="AO427" s="86">
        <f t="shared" si="57"/>
        <v>0</v>
      </c>
      <c r="AP427" s="83">
        <v>402</v>
      </c>
      <c r="AQ427" s="83">
        <v>109</v>
      </c>
      <c r="AR427" s="83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</row>
    <row r="428" spans="1:58" ht="15.75" customHeight="1">
      <c r="A428" s="82">
        <v>32</v>
      </c>
      <c r="B428" s="16" t="s">
        <v>1388</v>
      </c>
      <c r="C428" s="16" t="s">
        <v>1323</v>
      </c>
      <c r="D428" s="16" t="s">
        <v>1388</v>
      </c>
      <c r="E428" s="83" t="s">
        <v>1389</v>
      </c>
      <c r="F428" s="83">
        <v>519</v>
      </c>
      <c r="G428" s="83">
        <v>268</v>
      </c>
      <c r="H428" s="83">
        <v>4</v>
      </c>
      <c r="I428" s="83">
        <v>6</v>
      </c>
      <c r="J428" s="83">
        <v>18</v>
      </c>
      <c r="K428" s="85">
        <v>3.2186043764310591E-2</v>
      </c>
      <c r="L428" s="85">
        <v>0.28000000000000003</v>
      </c>
      <c r="M428" s="85">
        <v>6.297269432147725E-3</v>
      </c>
      <c r="N428" s="83" t="s">
        <v>1389</v>
      </c>
      <c r="O428" s="83">
        <v>35</v>
      </c>
      <c r="P428" s="83">
        <v>0</v>
      </c>
      <c r="Q428" s="83">
        <v>2</v>
      </c>
      <c r="R428" s="83">
        <v>8</v>
      </c>
      <c r="S428" s="85">
        <v>1.1942959001782532E-2</v>
      </c>
      <c r="T428" s="85">
        <v>6.4907385879252886E-4</v>
      </c>
      <c r="U428" s="85" t="s">
        <v>138</v>
      </c>
      <c r="V428" s="83"/>
      <c r="W428" s="83"/>
      <c r="X428" s="83" t="s">
        <v>1389</v>
      </c>
      <c r="Y428" s="83">
        <v>141570</v>
      </c>
      <c r="Z428" s="83">
        <v>82</v>
      </c>
      <c r="AA428" s="83">
        <v>144</v>
      </c>
      <c r="AB428" s="83">
        <v>36</v>
      </c>
      <c r="AC428" s="85">
        <v>1.5469605092252658E-5</v>
      </c>
      <c r="AD428" s="85">
        <v>0.5714285714285714</v>
      </c>
      <c r="AE428" s="85">
        <v>0.01</v>
      </c>
      <c r="AF428" s="85">
        <v>1.3788126277877372E-5</v>
      </c>
      <c r="AG428" s="83">
        <v>826</v>
      </c>
      <c r="AH428" s="65"/>
      <c r="AI428" s="65"/>
      <c r="AJ428" s="65"/>
      <c r="AK428" s="65"/>
      <c r="AL428" s="65"/>
      <c r="AM428" s="65"/>
      <c r="AN428" s="66"/>
      <c r="AO428" s="66"/>
      <c r="AP428" s="83">
        <v>1161</v>
      </c>
      <c r="AQ428" s="83">
        <v>199</v>
      </c>
      <c r="AR428" s="83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</row>
    <row r="429" spans="1:58" ht="15.75" customHeight="1">
      <c r="A429" s="82">
        <v>33</v>
      </c>
      <c r="B429" s="16" t="s">
        <v>1390</v>
      </c>
      <c r="C429" s="16" t="s">
        <v>1323</v>
      </c>
      <c r="D429" s="16" t="s">
        <v>1390</v>
      </c>
      <c r="E429" s="83" t="s">
        <v>1391</v>
      </c>
      <c r="F429" s="83">
        <v>65468</v>
      </c>
      <c r="G429" s="83">
        <v>1798</v>
      </c>
      <c r="H429" s="83">
        <v>570</v>
      </c>
      <c r="I429" s="83">
        <v>356</v>
      </c>
      <c r="J429" s="83">
        <v>58</v>
      </c>
      <c r="K429" s="85">
        <v>7.9081701733670312E-4</v>
      </c>
      <c r="L429" s="85">
        <v>0.06</v>
      </c>
      <c r="M429" s="85">
        <v>4.9855855440792156E-4</v>
      </c>
      <c r="N429" s="65"/>
      <c r="O429" s="65"/>
      <c r="P429" s="65"/>
      <c r="Q429" s="65"/>
      <c r="R429" s="65"/>
      <c r="S429" s="66"/>
      <c r="T429" s="66"/>
      <c r="U429" s="66"/>
      <c r="V429" s="83"/>
      <c r="W429" s="83"/>
      <c r="X429" s="83" t="s">
        <v>1392</v>
      </c>
      <c r="Y429" s="83">
        <v>592382</v>
      </c>
      <c r="Z429" s="83">
        <v>110</v>
      </c>
      <c r="AA429" s="83">
        <v>3068</v>
      </c>
      <c r="AB429" s="83">
        <v>818</v>
      </c>
      <c r="AC429" s="85">
        <v>6.0936394697805148E-5</v>
      </c>
      <c r="AD429" s="85">
        <v>0.69230769230769229</v>
      </c>
      <c r="AE429" s="85">
        <v>0.04</v>
      </c>
      <c r="AF429" s="85">
        <v>7.2196380674573486E-5</v>
      </c>
      <c r="AG429" s="83">
        <v>25</v>
      </c>
      <c r="AH429" s="83" t="s">
        <v>1393</v>
      </c>
      <c r="AI429" s="83">
        <v>16</v>
      </c>
      <c r="AJ429" s="83">
        <v>0</v>
      </c>
      <c r="AK429" s="83">
        <v>0</v>
      </c>
      <c r="AL429" s="83">
        <v>0</v>
      </c>
      <c r="AM429" s="83">
        <v>0</v>
      </c>
      <c r="AN429" s="86">
        <v>0</v>
      </c>
      <c r="AO429" s="86">
        <f t="shared" ref="AO429:AO432" si="58">SUM(AJ429+AK429+AL429)/AI429</f>
        <v>0</v>
      </c>
      <c r="AP429" s="83">
        <v>100</v>
      </c>
      <c r="AQ429" s="83">
        <v>13</v>
      </c>
      <c r="AR429" s="83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</row>
    <row r="430" spans="1:58" ht="15.75" customHeight="1">
      <c r="A430" s="82">
        <v>34</v>
      </c>
      <c r="B430" s="16" t="s">
        <v>1394</v>
      </c>
      <c r="C430" s="16" t="s">
        <v>1323</v>
      </c>
      <c r="D430" s="16" t="s">
        <v>1394</v>
      </c>
      <c r="E430" s="83" t="s">
        <v>1395</v>
      </c>
      <c r="F430" s="83">
        <v>1774</v>
      </c>
      <c r="G430" s="83">
        <v>130</v>
      </c>
      <c r="H430" s="83">
        <v>3</v>
      </c>
      <c r="I430" s="83">
        <v>6</v>
      </c>
      <c r="J430" s="83">
        <v>32</v>
      </c>
      <c r="K430" s="85">
        <v>2.5062246154292241E-3</v>
      </c>
      <c r="L430" s="85">
        <v>0.03</v>
      </c>
      <c r="M430" s="85">
        <v>8.7173030101886069E-4</v>
      </c>
      <c r="N430" s="83" t="s">
        <v>1396</v>
      </c>
      <c r="O430" s="83">
        <v>475</v>
      </c>
      <c r="P430" s="83">
        <v>639</v>
      </c>
      <c r="Q430" s="83">
        <v>0</v>
      </c>
      <c r="R430" s="83">
        <v>29</v>
      </c>
      <c r="S430" s="85">
        <v>4.9014219669874508E-2</v>
      </c>
      <c r="T430" s="85">
        <v>1.5450134461156093E-2</v>
      </c>
      <c r="U430" s="85">
        <v>0.2</v>
      </c>
      <c r="V430" s="83"/>
      <c r="W430" s="83"/>
      <c r="X430" s="83" t="s">
        <v>1397</v>
      </c>
      <c r="Y430" s="83">
        <v>2390</v>
      </c>
      <c r="Z430" s="83">
        <v>64</v>
      </c>
      <c r="AA430" s="83">
        <v>80</v>
      </c>
      <c r="AB430" s="83">
        <v>22</v>
      </c>
      <c r="AC430" s="85">
        <v>8.1299043546208933E-4</v>
      </c>
      <c r="AD430" s="85">
        <v>0</v>
      </c>
      <c r="AE430" s="85">
        <v>0.1</v>
      </c>
      <c r="AF430" s="85">
        <v>4.6835318564663849E-4</v>
      </c>
      <c r="AG430" s="83">
        <v>583</v>
      </c>
      <c r="AH430" s="83" t="s">
        <v>1398</v>
      </c>
      <c r="AI430" s="83">
        <v>173</v>
      </c>
      <c r="AJ430" s="83">
        <v>0</v>
      </c>
      <c r="AK430" s="83">
        <v>0</v>
      </c>
      <c r="AL430" s="83">
        <v>0</v>
      </c>
      <c r="AM430" s="83">
        <v>0</v>
      </c>
      <c r="AN430" s="86">
        <v>0</v>
      </c>
      <c r="AO430" s="86">
        <f t="shared" si="58"/>
        <v>0</v>
      </c>
      <c r="AP430" s="83">
        <v>680</v>
      </c>
      <c r="AQ430" s="83">
        <v>101</v>
      </c>
      <c r="AR430" s="83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</row>
    <row r="431" spans="1:58" ht="15.75" customHeight="1">
      <c r="A431" s="82">
        <v>35</v>
      </c>
      <c r="B431" s="16" t="s">
        <v>1399</v>
      </c>
      <c r="C431" s="16" t="s">
        <v>1323</v>
      </c>
      <c r="D431" s="16" t="s">
        <v>1399</v>
      </c>
      <c r="E431" s="83" t="s">
        <v>75</v>
      </c>
      <c r="F431" s="83">
        <v>217449</v>
      </c>
      <c r="G431" s="83">
        <v>2044</v>
      </c>
      <c r="H431" s="83">
        <v>892</v>
      </c>
      <c r="I431" s="83">
        <v>139</v>
      </c>
      <c r="J431" s="83">
        <v>32</v>
      </c>
      <c r="K431" s="85">
        <v>5.6025121946736247E-4</v>
      </c>
      <c r="L431" s="85">
        <v>0.01</v>
      </c>
      <c r="M431" s="85">
        <v>1.9486998937995217E-4</v>
      </c>
      <c r="N431" s="83" t="s">
        <v>75</v>
      </c>
      <c r="O431" s="83">
        <v>8590</v>
      </c>
      <c r="P431" s="83">
        <v>1027</v>
      </c>
      <c r="Q431" s="83">
        <v>124</v>
      </c>
      <c r="R431" s="83">
        <v>18</v>
      </c>
      <c r="S431" s="85">
        <v>7.6897978272664445E-3</v>
      </c>
      <c r="T431" s="85">
        <v>1.5045256618564783E-3</v>
      </c>
      <c r="U431" s="85">
        <v>0.04</v>
      </c>
      <c r="V431" s="83"/>
      <c r="W431" s="83"/>
      <c r="X431" s="83" t="s">
        <v>1400</v>
      </c>
      <c r="Y431" s="83">
        <v>38117</v>
      </c>
      <c r="Z431" s="83">
        <v>535</v>
      </c>
      <c r="AA431" s="83">
        <v>278</v>
      </c>
      <c r="AB431" s="83">
        <v>51</v>
      </c>
      <c r="AC431" s="85">
        <v>1.6130023154738025E-5</v>
      </c>
      <c r="AD431" s="85">
        <v>0.89830508474576276</v>
      </c>
      <c r="AE431" s="85">
        <v>0.01</v>
      </c>
      <c r="AF431" s="85">
        <v>9.3799591171574341E-5</v>
      </c>
      <c r="AG431" s="83">
        <v>212</v>
      </c>
      <c r="AH431" s="83" t="s">
        <v>73</v>
      </c>
      <c r="AI431" s="83">
        <v>18600</v>
      </c>
      <c r="AJ431" s="83">
        <v>2</v>
      </c>
      <c r="AK431" s="83">
        <v>0</v>
      </c>
      <c r="AL431" s="83">
        <v>0</v>
      </c>
      <c r="AM431" s="83">
        <v>1</v>
      </c>
      <c r="AN431" s="86">
        <v>0</v>
      </c>
      <c r="AO431" s="86">
        <f t="shared" si="58"/>
        <v>1.0752688172043011E-4</v>
      </c>
      <c r="AP431" s="83">
        <v>274</v>
      </c>
      <c r="AQ431" s="83">
        <v>99</v>
      </c>
      <c r="AR431" s="83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</row>
    <row r="432" spans="1:58" ht="15.75" customHeight="1">
      <c r="A432" s="82">
        <v>36</v>
      </c>
      <c r="B432" s="16" t="s">
        <v>1401</v>
      </c>
      <c r="C432" s="16" t="s">
        <v>1323</v>
      </c>
      <c r="D432" s="16" t="s">
        <v>1401</v>
      </c>
      <c r="E432" s="83" t="s">
        <v>62</v>
      </c>
      <c r="F432" s="83">
        <v>293258</v>
      </c>
      <c r="G432" s="83">
        <v>751</v>
      </c>
      <c r="H432" s="83">
        <v>780</v>
      </c>
      <c r="I432" s="83">
        <v>118</v>
      </c>
      <c r="J432" s="83">
        <v>82</v>
      </c>
      <c r="K432" s="85">
        <v>7.3670125866373765E-5</v>
      </c>
      <c r="L432" s="85">
        <v>0.01</v>
      </c>
      <c r="M432" s="85">
        <v>6.566250348959402E-5</v>
      </c>
      <c r="N432" s="83" t="s">
        <v>62</v>
      </c>
      <c r="O432" s="83">
        <v>7148</v>
      </c>
      <c r="P432" s="83">
        <v>2499</v>
      </c>
      <c r="Q432" s="83">
        <v>101</v>
      </c>
      <c r="R432" s="83">
        <v>53</v>
      </c>
      <c r="S432" s="85">
        <v>7.1209391560548719E-3</v>
      </c>
      <c r="T432" s="85">
        <v>4.1022801659881328E-3</v>
      </c>
      <c r="U432" s="85">
        <v>7.0000000000000007E-2</v>
      </c>
      <c r="V432" s="83"/>
      <c r="W432" s="83"/>
      <c r="X432" s="83" t="s">
        <v>63</v>
      </c>
      <c r="Y432" s="83">
        <v>23515</v>
      </c>
      <c r="Z432" s="83">
        <v>1024</v>
      </c>
      <c r="AA432" s="83">
        <v>337</v>
      </c>
      <c r="AB432" s="83">
        <v>71</v>
      </c>
      <c r="AC432" s="85">
        <v>1.7044535245255075E-5</v>
      </c>
      <c r="AD432" s="85">
        <v>0.89054726368159209</v>
      </c>
      <c r="AE432" s="85">
        <v>0.03</v>
      </c>
      <c r="AF432" s="85">
        <v>1.897130879471869E-4</v>
      </c>
      <c r="AG432" s="83">
        <v>2</v>
      </c>
      <c r="AH432" s="83" t="s">
        <v>64</v>
      </c>
      <c r="AI432" s="83">
        <v>34300</v>
      </c>
      <c r="AJ432" s="83">
        <v>207</v>
      </c>
      <c r="AK432" s="83">
        <v>0</v>
      </c>
      <c r="AL432" s="83">
        <v>0</v>
      </c>
      <c r="AM432" s="83">
        <v>119</v>
      </c>
      <c r="AN432" s="86">
        <v>0</v>
      </c>
      <c r="AO432" s="86">
        <f t="shared" si="58"/>
        <v>6.0349854227405245E-3</v>
      </c>
      <c r="AP432" s="83">
        <v>63</v>
      </c>
      <c r="AQ432" s="83">
        <v>10</v>
      </c>
      <c r="AR432" s="83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</row>
    <row r="433" spans="1:58" ht="15.75" customHeight="1">
      <c r="A433" s="82">
        <v>37</v>
      </c>
      <c r="B433" s="16" t="s">
        <v>1402</v>
      </c>
      <c r="C433" s="16" t="s">
        <v>1323</v>
      </c>
      <c r="D433" s="16" t="s">
        <v>1402</v>
      </c>
      <c r="E433" s="65"/>
      <c r="F433" s="65"/>
      <c r="G433" s="65"/>
      <c r="H433" s="65"/>
      <c r="I433" s="65"/>
      <c r="J433" s="65"/>
      <c r="K433" s="66"/>
      <c r="L433" s="66"/>
      <c r="M433" s="66"/>
      <c r="N433" s="65"/>
      <c r="O433" s="65"/>
      <c r="P433" s="65"/>
      <c r="Q433" s="65"/>
      <c r="R433" s="65"/>
      <c r="S433" s="66"/>
      <c r="T433" s="66"/>
      <c r="U433" s="66"/>
      <c r="V433" s="83"/>
      <c r="W433" s="83"/>
      <c r="X433" s="83" t="s">
        <v>1403</v>
      </c>
      <c r="Y433" s="83">
        <v>298264</v>
      </c>
      <c r="Z433" s="83">
        <v>1343</v>
      </c>
      <c r="AA433" s="83">
        <v>2608</v>
      </c>
      <c r="AB433" s="83">
        <v>549</v>
      </c>
      <c r="AC433" s="85">
        <v>7.9727418599335347E-6</v>
      </c>
      <c r="AD433" s="85">
        <v>0.89040060468631899</v>
      </c>
      <c r="AE433" s="85">
        <v>0.05</v>
      </c>
      <c r="AF433" s="85">
        <v>1.1638469910750796E-4</v>
      </c>
      <c r="AG433" s="83">
        <v>19</v>
      </c>
      <c r="AH433" s="65"/>
      <c r="AI433" s="65"/>
      <c r="AJ433" s="65"/>
      <c r="AK433" s="65"/>
      <c r="AL433" s="65"/>
      <c r="AM433" s="65"/>
      <c r="AN433" s="66"/>
      <c r="AO433" s="66"/>
      <c r="AP433" s="83">
        <v>79</v>
      </c>
      <c r="AQ433" s="83">
        <v>19</v>
      </c>
      <c r="AR433" s="83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</row>
    <row r="434" spans="1:58" ht="15.75" customHeight="1">
      <c r="A434" s="82">
        <v>38</v>
      </c>
      <c r="B434" s="16" t="s">
        <v>1404</v>
      </c>
      <c r="C434" s="16" t="s">
        <v>1323</v>
      </c>
      <c r="D434" s="16" t="s">
        <v>1404</v>
      </c>
      <c r="E434" s="65"/>
      <c r="F434" s="65"/>
      <c r="G434" s="65"/>
      <c r="H434" s="65"/>
      <c r="I434" s="65"/>
      <c r="J434" s="65"/>
      <c r="K434" s="66"/>
      <c r="L434" s="66"/>
      <c r="M434" s="66"/>
      <c r="N434" s="65"/>
      <c r="O434" s="65"/>
      <c r="P434" s="65"/>
      <c r="Q434" s="65"/>
      <c r="R434" s="65"/>
      <c r="S434" s="66"/>
      <c r="T434" s="66"/>
      <c r="U434" s="66"/>
      <c r="V434" s="83"/>
      <c r="W434" s="83"/>
      <c r="X434" s="65"/>
      <c r="Y434" s="65"/>
      <c r="Z434" s="65"/>
      <c r="AA434" s="65"/>
      <c r="AB434" s="65"/>
      <c r="AC434" s="66"/>
      <c r="AD434" s="66"/>
      <c r="AE434" s="66"/>
      <c r="AF434" s="66"/>
      <c r="AG434" s="83"/>
      <c r="AH434" s="65"/>
      <c r="AI434" s="65"/>
      <c r="AJ434" s="65"/>
      <c r="AK434" s="65"/>
      <c r="AL434" s="65"/>
      <c r="AM434" s="65"/>
      <c r="AN434" s="66"/>
      <c r="AO434" s="66"/>
      <c r="AP434" s="83"/>
      <c r="AQ434" s="83"/>
      <c r="AR434" s="83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</row>
    <row r="435" spans="1:58" ht="15.75" customHeight="1">
      <c r="A435" s="82">
        <v>39</v>
      </c>
      <c r="B435" s="16" t="s">
        <v>1405</v>
      </c>
      <c r="C435" s="16" t="s">
        <v>1323</v>
      </c>
      <c r="D435" s="16" t="s">
        <v>1405</v>
      </c>
      <c r="E435" s="65"/>
      <c r="F435" s="65"/>
      <c r="G435" s="65"/>
      <c r="H435" s="65"/>
      <c r="I435" s="65"/>
      <c r="J435" s="65"/>
      <c r="K435" s="66"/>
      <c r="L435" s="66"/>
      <c r="M435" s="66"/>
      <c r="N435" s="65"/>
      <c r="O435" s="65"/>
      <c r="P435" s="65"/>
      <c r="Q435" s="65"/>
      <c r="R435" s="65"/>
      <c r="S435" s="66"/>
      <c r="T435" s="66"/>
      <c r="U435" s="66"/>
      <c r="V435" s="83"/>
      <c r="W435" s="83"/>
      <c r="X435" s="65"/>
      <c r="Y435" s="65"/>
      <c r="Z435" s="65"/>
      <c r="AA435" s="65"/>
      <c r="AB435" s="65"/>
      <c r="AC435" s="66"/>
      <c r="AD435" s="66"/>
      <c r="AE435" s="66"/>
      <c r="AF435" s="66"/>
      <c r="AG435" s="83"/>
      <c r="AH435" s="65"/>
      <c r="AI435" s="65"/>
      <c r="AJ435" s="65"/>
      <c r="AK435" s="65"/>
      <c r="AL435" s="65"/>
      <c r="AM435" s="65"/>
      <c r="AN435" s="66"/>
      <c r="AO435" s="66"/>
      <c r="AP435" s="83"/>
      <c r="AQ435" s="83"/>
      <c r="AR435" s="83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</row>
    <row r="436" spans="1:58" ht="15.75" customHeight="1">
      <c r="A436" s="82">
        <v>40</v>
      </c>
      <c r="B436" s="16" t="s">
        <v>1406</v>
      </c>
      <c r="C436" s="16" t="s">
        <v>1323</v>
      </c>
      <c r="D436" s="16" t="s">
        <v>1406</v>
      </c>
      <c r="E436" s="65"/>
      <c r="F436" s="65"/>
      <c r="G436" s="65"/>
      <c r="H436" s="65"/>
      <c r="I436" s="65"/>
      <c r="J436" s="65"/>
      <c r="K436" s="66"/>
      <c r="L436" s="66"/>
      <c r="M436" s="66"/>
      <c r="N436" s="65"/>
      <c r="O436" s="65"/>
      <c r="P436" s="65"/>
      <c r="Q436" s="65"/>
      <c r="R436" s="65"/>
      <c r="S436" s="66"/>
      <c r="T436" s="66"/>
      <c r="U436" s="66"/>
      <c r="V436" s="83"/>
      <c r="W436" s="83"/>
      <c r="X436" s="65"/>
      <c r="Y436" s="65"/>
      <c r="Z436" s="65"/>
      <c r="AA436" s="65"/>
      <c r="AB436" s="65"/>
      <c r="AC436" s="66"/>
      <c r="AD436" s="66"/>
      <c r="AE436" s="66"/>
      <c r="AF436" s="66"/>
      <c r="AG436" s="83">
        <v>3</v>
      </c>
      <c r="AH436" s="65"/>
      <c r="AI436" s="65"/>
      <c r="AJ436" s="65"/>
      <c r="AK436" s="65"/>
      <c r="AL436" s="65"/>
      <c r="AM436" s="65"/>
      <c r="AN436" s="66"/>
      <c r="AO436" s="66"/>
      <c r="AP436" s="83">
        <v>4</v>
      </c>
      <c r="AQ436" s="83">
        <v>0</v>
      </c>
      <c r="AR436" s="83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</row>
    <row r="437" spans="1:58" ht="15.75" customHeight="1">
      <c r="A437" s="88">
        <v>1</v>
      </c>
      <c r="B437" s="16" t="s">
        <v>1407</v>
      </c>
      <c r="C437" s="16" t="s">
        <v>1408</v>
      </c>
      <c r="D437" s="16" t="s">
        <v>1407</v>
      </c>
      <c r="E437" s="45" t="s">
        <v>1409</v>
      </c>
      <c r="F437" s="45">
        <v>43886</v>
      </c>
      <c r="G437" s="45">
        <v>0</v>
      </c>
      <c r="H437" s="45">
        <v>0</v>
      </c>
      <c r="I437" s="45">
        <v>0</v>
      </c>
      <c r="J437" s="45">
        <v>0</v>
      </c>
      <c r="K437" s="89">
        <v>0</v>
      </c>
      <c r="L437" s="89">
        <v>0.04</v>
      </c>
      <c r="M437" s="89">
        <v>0</v>
      </c>
      <c r="N437" s="65"/>
      <c r="O437" s="65"/>
      <c r="P437" s="65"/>
      <c r="Q437" s="65"/>
      <c r="R437" s="65"/>
      <c r="S437" s="66"/>
      <c r="T437" s="66"/>
      <c r="U437" s="66"/>
      <c r="V437" s="90"/>
      <c r="W437" s="90"/>
      <c r="X437" s="45" t="s">
        <v>1409</v>
      </c>
      <c r="Y437" s="45">
        <v>453624</v>
      </c>
      <c r="Z437" s="45">
        <v>111</v>
      </c>
      <c r="AA437" s="45">
        <v>2111</v>
      </c>
      <c r="AB437" s="45">
        <v>655</v>
      </c>
      <c r="AC437" s="89">
        <v>5.5929258189052385E-5</v>
      </c>
      <c r="AD437" s="89">
        <v>0.33333333333333331</v>
      </c>
      <c r="AE437" s="89">
        <v>0.03</v>
      </c>
      <c r="AF437" s="89">
        <v>6.6871939139084388E-5</v>
      </c>
      <c r="AG437" s="45">
        <v>65177</v>
      </c>
      <c r="AH437" s="45" t="s">
        <v>1407</v>
      </c>
      <c r="AI437" s="45">
        <v>15700</v>
      </c>
      <c r="AJ437" s="45">
        <v>0</v>
      </c>
      <c r="AK437" s="45">
        <v>0</v>
      </c>
      <c r="AL437" s="45">
        <v>0</v>
      </c>
      <c r="AM437" s="45">
        <v>16</v>
      </c>
      <c r="AN437" s="89">
        <v>0</v>
      </c>
      <c r="AO437" s="91">
        <f t="shared" ref="AO437:AO441" si="59">SUM(AJ437+AK437+AL437)/AI437</f>
        <v>0</v>
      </c>
      <c r="AP437" s="45">
        <v>23999</v>
      </c>
      <c r="AQ437" s="45">
        <v>29524</v>
      </c>
      <c r="AR437" s="90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</row>
    <row r="438" spans="1:58" ht="15.75" customHeight="1">
      <c r="A438" s="88">
        <v>2</v>
      </c>
      <c r="B438" s="16" t="s">
        <v>1410</v>
      </c>
      <c r="C438" s="16" t="s">
        <v>1408</v>
      </c>
      <c r="D438" s="16" t="s">
        <v>1410</v>
      </c>
      <c r="E438" s="45" t="s">
        <v>1331</v>
      </c>
      <c r="F438" s="45">
        <v>230931</v>
      </c>
      <c r="G438" s="45">
        <v>2840</v>
      </c>
      <c r="H438" s="45">
        <v>937</v>
      </c>
      <c r="I438" s="45">
        <v>254</v>
      </c>
      <c r="J438" s="45">
        <v>75</v>
      </c>
      <c r="K438" s="89">
        <v>2.4292916598557331E-4</v>
      </c>
      <c r="L438" s="89">
        <v>0.01</v>
      </c>
      <c r="M438" s="89">
        <v>1.9804008096650002E-4</v>
      </c>
      <c r="N438" s="45" t="s">
        <v>1331</v>
      </c>
      <c r="O438" s="45">
        <v>712</v>
      </c>
      <c r="P438" s="45">
        <v>0</v>
      </c>
      <c r="Q438" s="45">
        <v>48</v>
      </c>
      <c r="R438" s="45">
        <v>9</v>
      </c>
      <c r="S438" s="89">
        <v>1.4104372355430183E-3</v>
      </c>
      <c r="T438" s="89">
        <v>1.5330839516771937E-5</v>
      </c>
      <c r="U438" s="89" t="s">
        <v>138</v>
      </c>
      <c r="V438" s="90"/>
      <c r="W438" s="90"/>
      <c r="X438" s="45" t="s">
        <v>1411</v>
      </c>
      <c r="Y438" s="45">
        <v>322292</v>
      </c>
      <c r="Z438" s="45">
        <v>737</v>
      </c>
      <c r="AA438" s="45">
        <v>3140</v>
      </c>
      <c r="AB438" s="45">
        <v>589</v>
      </c>
      <c r="AC438" s="89">
        <v>1.5779821429816734E-5</v>
      </c>
      <c r="AD438" s="89">
        <v>0.74207492795389041</v>
      </c>
      <c r="AE438" s="89">
        <v>0.03</v>
      </c>
      <c r="AF438" s="89">
        <v>1.2641009123668401E-4</v>
      </c>
      <c r="AG438" s="45">
        <v>50183</v>
      </c>
      <c r="AH438" s="45" t="s">
        <v>1330</v>
      </c>
      <c r="AI438" s="45">
        <v>32300</v>
      </c>
      <c r="AJ438" s="45">
        <v>107</v>
      </c>
      <c r="AK438" s="45">
        <v>0</v>
      </c>
      <c r="AL438" s="45">
        <v>0</v>
      </c>
      <c r="AM438" s="45">
        <v>5</v>
      </c>
      <c r="AN438" s="89">
        <v>0</v>
      </c>
      <c r="AO438" s="91">
        <f t="shared" si="59"/>
        <v>3.3126934984520125E-3</v>
      </c>
      <c r="AP438" s="45">
        <v>34256</v>
      </c>
      <c r="AQ438" s="45">
        <v>17432</v>
      </c>
      <c r="AR438" s="90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</row>
    <row r="439" spans="1:58" ht="15.75" customHeight="1">
      <c r="A439" s="88">
        <v>3</v>
      </c>
      <c r="B439" s="16" t="s">
        <v>1412</v>
      </c>
      <c r="C439" s="16" t="s">
        <v>1408</v>
      </c>
      <c r="D439" s="16" t="s">
        <v>1412</v>
      </c>
      <c r="E439" s="45" t="s">
        <v>1413</v>
      </c>
      <c r="F439" s="45">
        <v>276426</v>
      </c>
      <c r="G439" s="45">
        <v>2650</v>
      </c>
      <c r="H439" s="45">
        <v>1076</v>
      </c>
      <c r="I439" s="45">
        <v>571</v>
      </c>
      <c r="J439" s="45">
        <v>98</v>
      </c>
      <c r="K439" s="89">
        <v>1.6833565591456234E-4</v>
      </c>
      <c r="L439" s="89">
        <v>0.02</v>
      </c>
      <c r="M439" s="89">
        <v>1.7931406825681635E-4</v>
      </c>
      <c r="N439" s="45" t="s">
        <v>1334</v>
      </c>
      <c r="O439" s="45">
        <v>29926</v>
      </c>
      <c r="P439" s="45">
        <v>8732</v>
      </c>
      <c r="Q439" s="45">
        <v>487</v>
      </c>
      <c r="R439" s="45">
        <v>29</v>
      </c>
      <c r="S439" s="89">
        <v>1.2009107566076491E-2</v>
      </c>
      <c r="T439" s="89">
        <v>3.785479558871937E-3</v>
      </c>
      <c r="U439" s="89">
        <v>0.13</v>
      </c>
      <c r="V439" s="90"/>
      <c r="W439" s="90"/>
      <c r="X439" s="45" t="s">
        <v>1334</v>
      </c>
      <c r="Y439" s="45">
        <v>298264</v>
      </c>
      <c r="Z439" s="45">
        <v>1343</v>
      </c>
      <c r="AA439" s="45">
        <v>2608</v>
      </c>
      <c r="AB439" s="45">
        <v>549</v>
      </c>
      <c r="AC439" s="89">
        <v>7.9727418599335347E-6</v>
      </c>
      <c r="AD439" s="89">
        <v>0.89040060468631899</v>
      </c>
      <c r="AE439" s="89">
        <v>0.05</v>
      </c>
      <c r="AF439" s="89">
        <v>1.1638469910750796E-4</v>
      </c>
      <c r="AG439" s="45">
        <v>530</v>
      </c>
      <c r="AH439" s="45" t="s">
        <v>1335</v>
      </c>
      <c r="AI439" s="45">
        <v>1000</v>
      </c>
      <c r="AJ439" s="45">
        <v>0</v>
      </c>
      <c r="AK439" s="45">
        <v>0</v>
      </c>
      <c r="AL439" s="45">
        <v>0</v>
      </c>
      <c r="AM439" s="45">
        <v>13</v>
      </c>
      <c r="AN439" s="89">
        <v>0</v>
      </c>
      <c r="AO439" s="91">
        <f t="shared" si="59"/>
        <v>0</v>
      </c>
      <c r="AP439" s="45">
        <v>1031</v>
      </c>
      <c r="AQ439" s="45">
        <v>220</v>
      </c>
      <c r="AR439" s="90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</row>
    <row r="440" spans="1:58" ht="15.75" customHeight="1">
      <c r="A440" s="88">
        <v>4</v>
      </c>
      <c r="B440" s="16" t="s">
        <v>1414</v>
      </c>
      <c r="C440" s="16" t="s">
        <v>1408</v>
      </c>
      <c r="D440" s="16" t="s">
        <v>1414</v>
      </c>
      <c r="E440" s="65"/>
      <c r="F440" s="65"/>
      <c r="G440" s="65"/>
      <c r="H440" s="65"/>
      <c r="I440" s="65"/>
      <c r="J440" s="65"/>
      <c r="K440" s="66"/>
      <c r="L440" s="66"/>
      <c r="M440" s="66"/>
      <c r="N440" s="65"/>
      <c r="O440" s="65"/>
      <c r="P440" s="65"/>
      <c r="Q440" s="65"/>
      <c r="R440" s="65"/>
      <c r="S440" s="66"/>
      <c r="T440" s="66"/>
      <c r="U440" s="66"/>
      <c r="V440" s="90"/>
      <c r="W440" s="90"/>
      <c r="X440" s="45" t="s">
        <v>1415</v>
      </c>
      <c r="Y440" s="45">
        <v>18912</v>
      </c>
      <c r="Z440" s="45">
        <v>79</v>
      </c>
      <c r="AA440" s="45">
        <v>117</v>
      </c>
      <c r="AB440" s="45">
        <v>44</v>
      </c>
      <c r="AC440" s="89">
        <v>1.1680034259340318E-4</v>
      </c>
      <c r="AD440" s="89">
        <v>0</v>
      </c>
      <c r="AE440" s="89">
        <v>0.01</v>
      </c>
      <c r="AF440" s="89">
        <v>9.267853270998296E-5</v>
      </c>
      <c r="AG440" s="45">
        <v>112</v>
      </c>
      <c r="AH440" s="45" t="s">
        <v>1414</v>
      </c>
      <c r="AI440" s="45">
        <v>804</v>
      </c>
      <c r="AJ440" s="45">
        <v>0</v>
      </c>
      <c r="AK440" s="45">
        <v>0</v>
      </c>
      <c r="AL440" s="45">
        <v>0</v>
      </c>
      <c r="AM440" s="45">
        <v>0</v>
      </c>
      <c r="AN440" s="89">
        <v>0</v>
      </c>
      <c r="AO440" s="91">
        <f t="shared" si="59"/>
        <v>0</v>
      </c>
      <c r="AP440" s="45">
        <v>444</v>
      </c>
      <c r="AQ440" s="45">
        <v>36</v>
      </c>
      <c r="AR440" s="90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</row>
    <row r="441" spans="1:58" ht="15.75" customHeight="1">
      <c r="A441" s="88">
        <v>5</v>
      </c>
      <c r="B441" s="16" t="s">
        <v>1204</v>
      </c>
      <c r="C441" s="16" t="s">
        <v>1408</v>
      </c>
      <c r="D441" s="16" t="s">
        <v>1204</v>
      </c>
      <c r="E441" s="45" t="s">
        <v>1203</v>
      </c>
      <c r="F441" s="45">
        <v>21123</v>
      </c>
      <c r="G441" s="45">
        <v>9061</v>
      </c>
      <c r="H441" s="45">
        <v>417</v>
      </c>
      <c r="I441" s="45">
        <v>326</v>
      </c>
      <c r="J441" s="45">
        <v>37</v>
      </c>
      <c r="K441" s="89">
        <v>1.5331932721393986E-2</v>
      </c>
      <c r="L441" s="89">
        <v>0.34</v>
      </c>
      <c r="M441" s="89">
        <v>6.1661033770823628E-3</v>
      </c>
      <c r="N441" s="45" t="s">
        <v>1203</v>
      </c>
      <c r="O441" s="45">
        <v>168506</v>
      </c>
      <c r="P441" s="45">
        <v>53323</v>
      </c>
      <c r="Q441" s="45">
        <v>793</v>
      </c>
      <c r="R441" s="45">
        <v>37</v>
      </c>
      <c r="S441" s="89">
        <v>8.9321993459431735E-3</v>
      </c>
      <c r="T441" s="89">
        <v>3.5922975630423631E-3</v>
      </c>
      <c r="U441" s="89">
        <v>0.06</v>
      </c>
      <c r="V441" s="90"/>
      <c r="W441" s="90"/>
      <c r="X441" s="45" t="s">
        <v>1203</v>
      </c>
      <c r="Y441" s="45">
        <v>456</v>
      </c>
      <c r="Z441" s="45">
        <v>0</v>
      </c>
      <c r="AA441" s="45">
        <v>0</v>
      </c>
      <c r="AB441" s="45">
        <v>0</v>
      </c>
      <c r="AC441" s="89">
        <v>0</v>
      </c>
      <c r="AD441" s="89">
        <v>0</v>
      </c>
      <c r="AE441" s="89">
        <v>0.03</v>
      </c>
      <c r="AF441" s="89">
        <v>0</v>
      </c>
      <c r="AG441" s="45">
        <v>13729</v>
      </c>
      <c r="AH441" s="45" t="s">
        <v>1201</v>
      </c>
      <c r="AI441" s="45">
        <v>515</v>
      </c>
      <c r="AJ441" s="45">
        <v>0</v>
      </c>
      <c r="AK441" s="45">
        <v>0</v>
      </c>
      <c r="AL441" s="45">
        <v>0</v>
      </c>
      <c r="AM441" s="45">
        <v>0</v>
      </c>
      <c r="AN441" s="89">
        <v>0</v>
      </c>
      <c r="AO441" s="91">
        <f t="shared" si="59"/>
        <v>0</v>
      </c>
      <c r="AP441" s="45">
        <v>7735</v>
      </c>
      <c r="AQ441" s="45">
        <v>5947</v>
      </c>
      <c r="AR441" s="90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</row>
    <row r="442" spans="1:58" ht="15.75" customHeight="1">
      <c r="A442" s="88">
        <v>6</v>
      </c>
      <c r="B442" s="16" t="s">
        <v>1416</v>
      </c>
      <c r="C442" s="16" t="s">
        <v>1408</v>
      </c>
      <c r="D442" s="16" t="s">
        <v>1416</v>
      </c>
      <c r="E442" s="45" t="s">
        <v>1389</v>
      </c>
      <c r="F442" s="45">
        <v>166062</v>
      </c>
      <c r="G442" s="45">
        <v>673</v>
      </c>
      <c r="H442" s="45">
        <v>36</v>
      </c>
      <c r="I442" s="45">
        <v>78</v>
      </c>
      <c r="J442" s="45">
        <v>62</v>
      </c>
      <c r="K442" s="89">
        <v>7.9264026878098683E-5</v>
      </c>
      <c r="L442" s="89">
        <v>0.01</v>
      </c>
      <c r="M442" s="89">
        <v>5.3417061591762141E-5</v>
      </c>
      <c r="N442" s="45" t="s">
        <v>1417</v>
      </c>
      <c r="O442" s="45">
        <v>6534</v>
      </c>
      <c r="P442" s="45">
        <v>2197</v>
      </c>
      <c r="Q442" s="45">
        <v>56</v>
      </c>
      <c r="R442" s="45">
        <v>16</v>
      </c>
      <c r="S442" s="89">
        <v>2.3040054638604462E-2</v>
      </c>
      <c r="T442" s="89">
        <v>4.006966024105124E-3</v>
      </c>
      <c r="U442" s="89">
        <v>0.09</v>
      </c>
      <c r="V442" s="90"/>
      <c r="W442" s="90"/>
      <c r="X442" s="45" t="s">
        <v>1389</v>
      </c>
      <c r="Y442" s="45">
        <v>141570</v>
      </c>
      <c r="Z442" s="45">
        <v>82</v>
      </c>
      <c r="AA442" s="45">
        <v>144</v>
      </c>
      <c r="AB442" s="45">
        <v>36</v>
      </c>
      <c r="AC442" s="89">
        <v>1.5469605092252658E-5</v>
      </c>
      <c r="AD442" s="89">
        <v>0.5714285714285714</v>
      </c>
      <c r="AE442" s="89">
        <v>0.01</v>
      </c>
      <c r="AF442" s="89">
        <v>1.3788126277877372E-5</v>
      </c>
      <c r="AG442" s="45">
        <v>827</v>
      </c>
      <c r="AH442" s="65"/>
      <c r="AI442" s="65"/>
      <c r="AJ442" s="65"/>
      <c r="AK442" s="65"/>
      <c r="AL442" s="65"/>
      <c r="AM442" s="65"/>
      <c r="AN442" s="66"/>
      <c r="AO442" s="66"/>
      <c r="AP442" s="45">
        <v>1162</v>
      </c>
      <c r="AQ442" s="45">
        <v>199</v>
      </c>
      <c r="AR442" s="90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</row>
    <row r="443" spans="1:58" ht="15.75" customHeight="1">
      <c r="A443" s="88">
        <v>7</v>
      </c>
      <c r="B443" s="16" t="s">
        <v>1418</v>
      </c>
      <c r="C443" s="16" t="s">
        <v>1408</v>
      </c>
      <c r="D443" s="16" t="s">
        <v>1418</v>
      </c>
      <c r="E443" s="45" t="s">
        <v>1218</v>
      </c>
      <c r="F443" s="45">
        <v>2841903</v>
      </c>
      <c r="G443" s="45">
        <v>24905</v>
      </c>
      <c r="H443" s="45">
        <v>15787</v>
      </c>
      <c r="I443" s="45">
        <v>3449</v>
      </c>
      <c r="J443" s="45">
        <v>103</v>
      </c>
      <c r="K443" s="89">
        <v>1.7149812360054011E-4</v>
      </c>
      <c r="L443" s="89">
        <v>0.01</v>
      </c>
      <c r="M443" s="89">
        <v>1.9200333403103951E-4</v>
      </c>
      <c r="N443" s="45" t="s">
        <v>1218</v>
      </c>
      <c r="O443" s="45">
        <v>163632</v>
      </c>
      <c r="P443" s="45">
        <v>20418</v>
      </c>
      <c r="Q443" s="45">
        <v>1401</v>
      </c>
      <c r="R443" s="45">
        <v>54</v>
      </c>
      <c r="S443" s="89">
        <v>2.529657640450178E-3</v>
      </c>
      <c r="T443" s="89">
        <v>1.4847990498294522E-3</v>
      </c>
      <c r="U443" s="89">
        <v>0.04</v>
      </c>
      <c r="V443" s="90"/>
      <c r="W443" s="90"/>
      <c r="X443" s="45" t="s">
        <v>1218</v>
      </c>
      <c r="Y443" s="45">
        <v>561698</v>
      </c>
      <c r="Z443" s="45">
        <v>234</v>
      </c>
      <c r="AA443" s="45">
        <v>2269</v>
      </c>
      <c r="AB443" s="45">
        <v>618</v>
      </c>
      <c r="AC443" s="89">
        <v>2.1992564240533157E-5</v>
      </c>
      <c r="AD443" s="89">
        <v>0.6649746192893401</v>
      </c>
      <c r="AE443" s="89">
        <v>0.01</v>
      </c>
      <c r="AF443" s="89">
        <v>5.5937609046573472E-5</v>
      </c>
      <c r="AG443" s="45">
        <v>971</v>
      </c>
      <c r="AH443" s="45" t="s">
        <v>1220</v>
      </c>
      <c r="AI443" s="45">
        <v>105000</v>
      </c>
      <c r="AJ443" s="45">
        <v>320</v>
      </c>
      <c r="AK443" s="45">
        <v>0</v>
      </c>
      <c r="AL443" s="45">
        <v>0</v>
      </c>
      <c r="AM443" s="45">
        <v>20</v>
      </c>
      <c r="AN443" s="89">
        <v>0</v>
      </c>
      <c r="AO443" s="91">
        <f t="shared" ref="AO443:AO451" si="60">SUM(AJ443+AK443+AL443)/AI443</f>
        <v>3.0476190476190477E-3</v>
      </c>
      <c r="AP443" s="45">
        <v>496</v>
      </c>
      <c r="AQ443" s="45">
        <v>275</v>
      </c>
      <c r="AR443" s="90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</row>
    <row r="444" spans="1:58" ht="15.75" customHeight="1">
      <c r="A444" s="88">
        <v>8</v>
      </c>
      <c r="B444" s="16" t="s">
        <v>1419</v>
      </c>
      <c r="C444" s="16" t="s">
        <v>1408</v>
      </c>
      <c r="D444" s="16" t="s">
        <v>1419</v>
      </c>
      <c r="E444" s="45" t="s">
        <v>1183</v>
      </c>
      <c r="F444" s="45">
        <v>67260</v>
      </c>
      <c r="G444" s="45">
        <v>1122</v>
      </c>
      <c r="H444" s="45">
        <v>77</v>
      </c>
      <c r="I444" s="45">
        <v>88</v>
      </c>
      <c r="J444" s="45">
        <v>350</v>
      </c>
      <c r="K444" s="89">
        <v>6.0092504543995281E-5</v>
      </c>
      <c r="L444" s="89">
        <v>0.01</v>
      </c>
      <c r="M444" s="89">
        <v>2.2861278902606923E-4</v>
      </c>
      <c r="N444" s="45" t="s">
        <v>1183</v>
      </c>
      <c r="O444" s="45">
        <v>4714</v>
      </c>
      <c r="P444" s="45">
        <v>1561</v>
      </c>
      <c r="Q444" s="45">
        <v>54</v>
      </c>
      <c r="R444" s="45">
        <v>34</v>
      </c>
      <c r="S444" s="89">
        <v>1.0837854923958791E-2</v>
      </c>
      <c r="T444" s="89">
        <v>4.0052942110282482E-3</v>
      </c>
      <c r="U444" s="89">
        <v>0.09</v>
      </c>
      <c r="V444" s="90"/>
      <c r="W444" s="90"/>
      <c r="X444" s="45" t="s">
        <v>1183</v>
      </c>
      <c r="Y444" s="45">
        <v>102478</v>
      </c>
      <c r="Z444" s="45">
        <v>230</v>
      </c>
      <c r="AA444" s="45">
        <v>302</v>
      </c>
      <c r="AB444" s="45">
        <v>105</v>
      </c>
      <c r="AC444" s="89">
        <v>1.7218654860488803E-5</v>
      </c>
      <c r="AD444" s="89">
        <v>0</v>
      </c>
      <c r="AE444" s="89">
        <v>0.01</v>
      </c>
      <c r="AF444" s="89">
        <v>4.3046637151222015E-5</v>
      </c>
      <c r="AG444" s="45">
        <v>14611</v>
      </c>
      <c r="AH444" s="45" t="s">
        <v>1182</v>
      </c>
      <c r="AI444" s="45">
        <v>283</v>
      </c>
      <c r="AJ444" s="45">
        <v>0</v>
      </c>
      <c r="AK444" s="45">
        <v>0</v>
      </c>
      <c r="AL444" s="45">
        <v>0</v>
      </c>
      <c r="AM444" s="45">
        <v>1</v>
      </c>
      <c r="AN444" s="89">
        <v>0</v>
      </c>
      <c r="AO444" s="91">
        <f t="shared" si="60"/>
        <v>0</v>
      </c>
      <c r="AP444" s="45">
        <v>9319</v>
      </c>
      <c r="AQ444" s="45">
        <v>5604</v>
      </c>
      <c r="AR444" s="90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</row>
    <row r="445" spans="1:58" ht="15.75" customHeight="1">
      <c r="A445" s="88">
        <v>9</v>
      </c>
      <c r="B445" s="16" t="s">
        <v>1420</v>
      </c>
      <c r="C445" s="16" t="s">
        <v>1408</v>
      </c>
      <c r="D445" s="16" t="s">
        <v>1420</v>
      </c>
      <c r="E445" s="65"/>
      <c r="F445" s="65"/>
      <c r="G445" s="65"/>
      <c r="H445" s="65"/>
      <c r="I445" s="65"/>
      <c r="J445" s="65"/>
      <c r="K445" s="66"/>
      <c r="L445" s="66"/>
      <c r="M445" s="66"/>
      <c r="N445" s="65"/>
      <c r="O445" s="65"/>
      <c r="P445" s="65"/>
      <c r="Q445" s="65"/>
      <c r="R445" s="65"/>
      <c r="S445" s="66"/>
      <c r="T445" s="66"/>
      <c r="U445" s="66"/>
      <c r="V445" s="90"/>
      <c r="W445" s="90"/>
      <c r="X445" s="45" t="s">
        <v>1421</v>
      </c>
      <c r="Y445" s="45">
        <v>251510</v>
      </c>
      <c r="Z445" s="45">
        <v>168</v>
      </c>
      <c r="AA445" s="45">
        <v>376</v>
      </c>
      <c r="AB445" s="45">
        <v>144</v>
      </c>
      <c r="AC445" s="89">
        <v>1.2287444166062458E-5</v>
      </c>
      <c r="AD445" s="89">
        <v>0</v>
      </c>
      <c r="AE445" s="89">
        <v>0.01</v>
      </c>
      <c r="AF445" s="89">
        <v>2.2437941520635794E-5</v>
      </c>
      <c r="AG445" s="45">
        <v>539</v>
      </c>
      <c r="AH445" s="45" t="s">
        <v>1420</v>
      </c>
      <c r="AI445" s="45">
        <v>4760</v>
      </c>
      <c r="AJ445" s="45">
        <v>103</v>
      </c>
      <c r="AK445" s="45">
        <v>0</v>
      </c>
      <c r="AL445" s="45">
        <v>0</v>
      </c>
      <c r="AM445" s="45">
        <v>16</v>
      </c>
      <c r="AN445" s="89">
        <v>0</v>
      </c>
      <c r="AO445" s="91">
        <f t="shared" si="60"/>
        <v>2.1638655462184873E-2</v>
      </c>
      <c r="AP445" s="45">
        <v>321</v>
      </c>
      <c r="AQ445" s="45">
        <v>232</v>
      </c>
      <c r="AR445" s="90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</row>
    <row r="446" spans="1:58" ht="15.75" customHeight="1">
      <c r="A446" s="88">
        <v>10</v>
      </c>
      <c r="B446" s="16" t="s">
        <v>1422</v>
      </c>
      <c r="C446" s="16" t="s">
        <v>1408</v>
      </c>
      <c r="D446" s="16" t="s">
        <v>1422</v>
      </c>
      <c r="E446" s="45" t="s">
        <v>1423</v>
      </c>
      <c r="F446" s="45">
        <v>564740</v>
      </c>
      <c r="G446" s="45">
        <v>767</v>
      </c>
      <c r="H446" s="45">
        <v>317</v>
      </c>
      <c r="I446" s="45">
        <v>118</v>
      </c>
      <c r="J446" s="45">
        <v>17</v>
      </c>
      <c r="K446" s="89">
        <v>1.3701951353068482E-4</v>
      </c>
      <c r="L446" s="89">
        <v>0.01</v>
      </c>
      <c r="M446" s="89">
        <v>2.5318823152409154E-5</v>
      </c>
      <c r="N446" s="45" t="s">
        <v>1423</v>
      </c>
      <c r="O446" s="45">
        <v>24028</v>
      </c>
      <c r="P446" s="45">
        <v>1499</v>
      </c>
      <c r="Q446" s="45">
        <v>60</v>
      </c>
      <c r="R446" s="45">
        <v>13</v>
      </c>
      <c r="S446" s="89">
        <v>5.1435383388719899E-3</v>
      </c>
      <c r="T446" s="89">
        <v>7.2680433049278109E-4</v>
      </c>
      <c r="U446" s="89">
        <v>0.03</v>
      </c>
      <c r="V446" s="90"/>
      <c r="W446" s="90"/>
      <c r="X446" s="45" t="s">
        <v>1423</v>
      </c>
      <c r="Y446" s="45">
        <v>151739</v>
      </c>
      <c r="Z446" s="45">
        <v>31</v>
      </c>
      <c r="AA446" s="45">
        <v>374</v>
      </c>
      <c r="AB446" s="45">
        <v>109</v>
      </c>
      <c r="AC446" s="89">
        <v>1.1771085968456428E-4</v>
      </c>
      <c r="AD446" s="89">
        <v>0.5</v>
      </c>
      <c r="AE446" s="89">
        <v>0.01</v>
      </c>
      <c r="AF446" s="89">
        <v>3.4545578385687342E-5</v>
      </c>
      <c r="AG446" s="45">
        <v>171</v>
      </c>
      <c r="AH446" s="45" t="s">
        <v>1424</v>
      </c>
      <c r="AI446" s="45">
        <v>27300</v>
      </c>
      <c r="AJ446" s="45">
        <v>83</v>
      </c>
      <c r="AK446" s="45">
        <v>0</v>
      </c>
      <c r="AL446" s="45">
        <v>0</v>
      </c>
      <c r="AM446" s="45">
        <v>5</v>
      </c>
      <c r="AN446" s="89">
        <v>0</v>
      </c>
      <c r="AO446" s="91">
        <f t="shared" si="60"/>
        <v>3.0402930402930405E-3</v>
      </c>
      <c r="AP446" s="45">
        <v>299</v>
      </c>
      <c r="AQ446" s="45">
        <v>39</v>
      </c>
      <c r="AR446" s="90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</row>
    <row r="447" spans="1:58" ht="15.75" customHeight="1">
      <c r="A447" s="88">
        <v>11</v>
      </c>
      <c r="B447" s="16" t="s">
        <v>1425</v>
      </c>
      <c r="C447" s="16" t="s">
        <v>1408</v>
      </c>
      <c r="D447" s="16" t="s">
        <v>1425</v>
      </c>
      <c r="E447" s="45" t="s">
        <v>1426</v>
      </c>
      <c r="F447" s="45">
        <v>167401</v>
      </c>
      <c r="G447" s="45">
        <v>131</v>
      </c>
      <c r="H447" s="45">
        <v>137</v>
      </c>
      <c r="I447" s="45">
        <v>4</v>
      </c>
      <c r="J447" s="45">
        <v>13</v>
      </c>
      <c r="K447" s="89">
        <v>1.2851982128074004E-4</v>
      </c>
      <c r="L447" s="89">
        <v>0.01</v>
      </c>
      <c r="M447" s="89">
        <v>1.8160409528800224E-5</v>
      </c>
      <c r="N447" s="65"/>
      <c r="O447" s="65"/>
      <c r="P447" s="65"/>
      <c r="Q447" s="65"/>
      <c r="R447" s="65"/>
      <c r="S447" s="66"/>
      <c r="T447" s="66"/>
      <c r="U447" s="66"/>
      <c r="V447" s="90"/>
      <c r="W447" s="90"/>
      <c r="X447" s="45" t="s">
        <v>1426</v>
      </c>
      <c r="Y447" s="45">
        <v>29625</v>
      </c>
      <c r="Z447" s="45">
        <v>205</v>
      </c>
      <c r="AA447" s="45">
        <v>173</v>
      </c>
      <c r="AB447" s="45">
        <v>76</v>
      </c>
      <c r="AC447" s="89">
        <v>4.1193676972814649E-5</v>
      </c>
      <c r="AD447" s="89">
        <v>0.40860215053763443</v>
      </c>
      <c r="AE447" s="89">
        <v>0.02</v>
      </c>
      <c r="AF447" s="89">
        <v>9.1790258472032609E-5</v>
      </c>
      <c r="AG447" s="45">
        <v>381</v>
      </c>
      <c r="AH447" s="45" t="s">
        <v>1425</v>
      </c>
      <c r="AI447" s="45">
        <v>3310</v>
      </c>
      <c r="AJ447" s="45">
        <v>79</v>
      </c>
      <c r="AK447" s="45">
        <v>0</v>
      </c>
      <c r="AL447" s="45">
        <v>0</v>
      </c>
      <c r="AM447" s="45">
        <v>14</v>
      </c>
      <c r="AN447" s="89">
        <v>0</v>
      </c>
      <c r="AO447" s="91">
        <f t="shared" si="60"/>
        <v>2.3867069486404834E-2</v>
      </c>
      <c r="AP447" s="45">
        <v>354</v>
      </c>
      <c r="AQ447" s="45">
        <v>203</v>
      </c>
      <c r="AR447" s="90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</row>
    <row r="448" spans="1:58" ht="15.75" customHeight="1">
      <c r="A448" s="88">
        <v>12</v>
      </c>
      <c r="B448" s="16" t="s">
        <v>1427</v>
      </c>
      <c r="C448" s="16" t="s">
        <v>1408</v>
      </c>
      <c r="D448" s="16" t="s">
        <v>1427</v>
      </c>
      <c r="E448" s="45" t="s">
        <v>1428</v>
      </c>
      <c r="F448" s="45">
        <v>157348</v>
      </c>
      <c r="G448" s="45">
        <v>520</v>
      </c>
      <c r="H448" s="45">
        <v>84</v>
      </c>
      <c r="I448" s="45">
        <v>50</v>
      </c>
      <c r="J448" s="45">
        <v>53</v>
      </c>
      <c r="K448" s="89">
        <v>8.0580396148939178E-5</v>
      </c>
      <c r="L448" s="89">
        <v>0.01</v>
      </c>
      <c r="M448" s="89">
        <v>4.6421315172758424E-5</v>
      </c>
      <c r="N448" s="45" t="s">
        <v>1428</v>
      </c>
      <c r="O448" s="45">
        <v>3894</v>
      </c>
      <c r="P448" s="45">
        <v>182</v>
      </c>
      <c r="Q448" s="45">
        <v>14</v>
      </c>
      <c r="R448" s="45">
        <v>7</v>
      </c>
      <c r="S448" s="89">
        <v>6.6408065289246055E-3</v>
      </c>
      <c r="T448" s="89">
        <v>2.1654803898667194E-4</v>
      </c>
      <c r="U448" s="89" t="s">
        <v>138</v>
      </c>
      <c r="V448" s="90"/>
      <c r="W448" s="90"/>
      <c r="X448" s="45" t="s">
        <v>1429</v>
      </c>
      <c r="Y448" s="45">
        <v>29546</v>
      </c>
      <c r="Z448" s="45">
        <v>63</v>
      </c>
      <c r="AA448" s="45">
        <v>400</v>
      </c>
      <c r="AB448" s="45">
        <v>78</v>
      </c>
      <c r="AC448" s="89">
        <v>2.6111391446822607E-4</v>
      </c>
      <c r="AD448" s="89">
        <v>0.33333333333333331</v>
      </c>
      <c r="AE448" s="89">
        <v>0.02</v>
      </c>
      <c r="AF448" s="89">
        <v>1.7596807279380449E-4</v>
      </c>
      <c r="AG448" s="45">
        <v>58</v>
      </c>
      <c r="AH448" s="45" t="s">
        <v>1430</v>
      </c>
      <c r="AI448" s="45">
        <v>18500</v>
      </c>
      <c r="AJ448" s="45">
        <v>0</v>
      </c>
      <c r="AK448" s="45">
        <v>0</v>
      </c>
      <c r="AL448" s="45">
        <v>0</v>
      </c>
      <c r="AM448" s="45">
        <v>17</v>
      </c>
      <c r="AN448" s="89">
        <v>0</v>
      </c>
      <c r="AO448" s="91">
        <f t="shared" si="60"/>
        <v>0</v>
      </c>
      <c r="AP448" s="45">
        <v>163</v>
      </c>
      <c r="AQ448" s="45">
        <v>12</v>
      </c>
      <c r="AR448" s="90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</row>
    <row r="449" spans="1:58" ht="15.75" customHeight="1">
      <c r="A449" s="88">
        <v>13</v>
      </c>
      <c r="B449" s="16" t="s">
        <v>49</v>
      </c>
      <c r="C449" s="16" t="s">
        <v>1408</v>
      </c>
      <c r="D449" s="16" t="s">
        <v>49</v>
      </c>
      <c r="E449" s="45" t="s">
        <v>50</v>
      </c>
      <c r="F449" s="45">
        <v>2841903</v>
      </c>
      <c r="G449" s="45">
        <v>24905</v>
      </c>
      <c r="H449" s="45">
        <v>15787</v>
      </c>
      <c r="I449" s="45">
        <v>3449</v>
      </c>
      <c r="J449" s="45">
        <v>103</v>
      </c>
      <c r="K449" s="89">
        <v>1.7149812360054011E-4</v>
      </c>
      <c r="L449" s="89">
        <v>0.01</v>
      </c>
      <c r="M449" s="89">
        <v>1.9200333403103951E-4</v>
      </c>
      <c r="N449" s="45" t="s">
        <v>50</v>
      </c>
      <c r="O449" s="45">
        <v>163632</v>
      </c>
      <c r="P449" s="45">
        <v>20418</v>
      </c>
      <c r="Q449" s="45">
        <v>1401</v>
      </c>
      <c r="R449" s="45">
        <v>54</v>
      </c>
      <c r="S449" s="89">
        <v>2.529657640450178E-3</v>
      </c>
      <c r="T449" s="89">
        <v>1.4847990498294522E-3</v>
      </c>
      <c r="U449" s="89">
        <v>0.04</v>
      </c>
      <c r="V449" s="90"/>
      <c r="W449" s="90"/>
      <c r="X449" s="45" t="s">
        <v>50</v>
      </c>
      <c r="Y449" s="45">
        <v>561698</v>
      </c>
      <c r="Z449" s="45">
        <v>234</v>
      </c>
      <c r="AA449" s="45">
        <v>2269</v>
      </c>
      <c r="AB449" s="45">
        <v>618</v>
      </c>
      <c r="AC449" s="89">
        <v>2.1992564240533157E-5</v>
      </c>
      <c r="AD449" s="89">
        <v>0.6649746192893401</v>
      </c>
      <c r="AE449" s="89">
        <v>0.01</v>
      </c>
      <c r="AF449" s="89">
        <v>5.5937609046573472E-5</v>
      </c>
      <c r="AG449" s="45">
        <v>38325</v>
      </c>
      <c r="AH449" s="45" t="s">
        <v>49</v>
      </c>
      <c r="AI449" s="45">
        <v>105000</v>
      </c>
      <c r="AJ449" s="45">
        <v>320</v>
      </c>
      <c r="AK449" s="45">
        <v>0</v>
      </c>
      <c r="AL449" s="45">
        <v>0</v>
      </c>
      <c r="AM449" s="45">
        <v>20</v>
      </c>
      <c r="AN449" s="89">
        <v>0</v>
      </c>
      <c r="AO449" s="91">
        <f t="shared" si="60"/>
        <v>3.0476190476190477E-3</v>
      </c>
      <c r="AP449" s="45">
        <v>13575</v>
      </c>
      <c r="AQ449" s="45">
        <v>8220</v>
      </c>
      <c r="AR449" s="90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</row>
    <row r="450" spans="1:58" ht="15.75" customHeight="1">
      <c r="A450" s="88">
        <v>14</v>
      </c>
      <c r="B450" s="16" t="s">
        <v>1431</v>
      </c>
      <c r="C450" s="16" t="s">
        <v>1408</v>
      </c>
      <c r="D450" s="16" t="s">
        <v>1431</v>
      </c>
      <c r="E450" s="45" t="s">
        <v>1432</v>
      </c>
      <c r="F450" s="45">
        <v>1503</v>
      </c>
      <c r="G450" s="45">
        <v>263</v>
      </c>
      <c r="H450" s="45">
        <v>39</v>
      </c>
      <c r="I450" s="45">
        <v>140</v>
      </c>
      <c r="J450" s="45">
        <v>73</v>
      </c>
      <c r="K450" s="89">
        <v>5.8973245818957389E-3</v>
      </c>
      <c r="L450" s="89">
        <v>0.14000000000000001</v>
      </c>
      <c r="M450" s="89">
        <v>4.6793988530259662E-3</v>
      </c>
      <c r="N450" s="45" t="s">
        <v>1339</v>
      </c>
      <c r="O450" s="45">
        <v>3325</v>
      </c>
      <c r="P450" s="45">
        <v>541</v>
      </c>
      <c r="Q450" s="45">
        <v>0</v>
      </c>
      <c r="R450" s="45">
        <v>5</v>
      </c>
      <c r="S450" s="89">
        <v>3.4029453645653698E-2</v>
      </c>
      <c r="T450" s="89">
        <v>1.8494268285681357E-3</v>
      </c>
      <c r="U450" s="89">
        <v>0.05</v>
      </c>
      <c r="V450" s="90"/>
      <c r="W450" s="90"/>
      <c r="X450" s="45" t="s">
        <v>1340</v>
      </c>
      <c r="Y450" s="45">
        <v>17483</v>
      </c>
      <c r="Z450" s="45">
        <v>65</v>
      </c>
      <c r="AA450" s="45">
        <v>378</v>
      </c>
      <c r="AB450" s="45">
        <v>123</v>
      </c>
      <c r="AC450" s="89">
        <v>5.4344059560016561E-4</v>
      </c>
      <c r="AD450" s="89">
        <v>0.39999999999999997</v>
      </c>
      <c r="AE450" s="89">
        <v>0.05</v>
      </c>
      <c r="AF450" s="89">
        <v>3.1306903876966063E-4</v>
      </c>
      <c r="AG450" s="45">
        <v>835</v>
      </c>
      <c r="AH450" s="45" t="s">
        <v>1337</v>
      </c>
      <c r="AI450" s="45">
        <v>2220</v>
      </c>
      <c r="AJ450" s="45">
        <v>82</v>
      </c>
      <c r="AK450" s="45">
        <v>0</v>
      </c>
      <c r="AL450" s="45">
        <v>0</v>
      </c>
      <c r="AM450" s="45">
        <v>28</v>
      </c>
      <c r="AN450" s="89">
        <v>0</v>
      </c>
      <c r="AO450" s="91">
        <f t="shared" si="60"/>
        <v>3.6936936936936934E-2</v>
      </c>
      <c r="AP450" s="45">
        <v>1162</v>
      </c>
      <c r="AQ450" s="45">
        <v>204</v>
      </c>
      <c r="AR450" s="90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</row>
    <row r="451" spans="1:58" ht="15.75" customHeight="1">
      <c r="A451" s="88">
        <v>15</v>
      </c>
      <c r="B451" s="16" t="s">
        <v>1433</v>
      </c>
      <c r="C451" s="16" t="s">
        <v>1408</v>
      </c>
      <c r="D451" s="16" t="s">
        <v>1433</v>
      </c>
      <c r="E451" s="45" t="s">
        <v>1234</v>
      </c>
      <c r="F451" s="45">
        <v>99145</v>
      </c>
      <c r="G451" s="45">
        <v>5922</v>
      </c>
      <c r="H451" s="45">
        <v>713</v>
      </c>
      <c r="I451" s="45">
        <v>526</v>
      </c>
      <c r="J451" s="45">
        <v>177</v>
      </c>
      <c r="K451" s="89">
        <v>4.4964109266447356E-4</v>
      </c>
      <c r="L451" s="89">
        <v>0.04</v>
      </c>
      <c r="M451" s="89">
        <v>8.6507036306099783E-4</v>
      </c>
      <c r="N451" s="45" t="s">
        <v>1235</v>
      </c>
      <c r="O451" s="45">
        <v>252237</v>
      </c>
      <c r="P451" s="45">
        <v>68554</v>
      </c>
      <c r="Q451" s="45">
        <v>1556</v>
      </c>
      <c r="R451" s="45">
        <v>101</v>
      </c>
      <c r="S451" s="89">
        <v>2.7923925241455688E-3</v>
      </c>
      <c r="T451" s="89">
        <v>3.0655613580293753E-3</v>
      </c>
      <c r="U451" s="89">
        <v>0.04</v>
      </c>
      <c r="V451" s="90"/>
      <c r="W451" s="90"/>
      <c r="X451" s="45" t="s">
        <v>1234</v>
      </c>
      <c r="Y451" s="45">
        <v>606365</v>
      </c>
      <c r="Z451" s="45">
        <v>242</v>
      </c>
      <c r="AA451" s="45">
        <v>6636</v>
      </c>
      <c r="AB451" s="45">
        <v>1726</v>
      </c>
      <c r="AC451" s="89">
        <v>5.7355710292114272E-5</v>
      </c>
      <c r="AD451" s="89">
        <v>0.52</v>
      </c>
      <c r="AE451" s="89">
        <v>0.03</v>
      </c>
      <c r="AF451" s="89">
        <v>1.5087045533360494E-4</v>
      </c>
      <c r="AG451" s="45">
        <v>11867</v>
      </c>
      <c r="AH451" s="45" t="s">
        <v>1233</v>
      </c>
      <c r="AI451" s="45">
        <v>20800</v>
      </c>
      <c r="AJ451" s="45">
        <v>346</v>
      </c>
      <c r="AK451" s="45">
        <v>0</v>
      </c>
      <c r="AL451" s="45">
        <v>0</v>
      </c>
      <c r="AM451" s="45">
        <v>48</v>
      </c>
      <c r="AN451" s="89">
        <v>0</v>
      </c>
      <c r="AO451" s="91">
        <f t="shared" si="60"/>
        <v>1.6634615384615383E-2</v>
      </c>
      <c r="AP451" s="45">
        <v>10165</v>
      </c>
      <c r="AQ451" s="45">
        <v>3752</v>
      </c>
      <c r="AR451" s="90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</row>
    <row r="452" spans="1:58" ht="15.75" customHeight="1">
      <c r="A452" s="88">
        <v>16</v>
      </c>
      <c r="B452" s="16" t="s">
        <v>1434</v>
      </c>
      <c r="C452" s="16" t="s">
        <v>1408</v>
      </c>
      <c r="D452" s="16" t="s">
        <v>1434</v>
      </c>
      <c r="E452" s="45" t="s">
        <v>1435</v>
      </c>
      <c r="F452" s="45">
        <v>250539</v>
      </c>
      <c r="G452" s="45">
        <v>2549</v>
      </c>
      <c r="H452" s="45">
        <v>664</v>
      </c>
      <c r="I452" s="45">
        <v>352</v>
      </c>
      <c r="J452" s="45">
        <v>107</v>
      </c>
      <c r="K452" s="89">
        <v>1.4331573676245842E-4</v>
      </c>
      <c r="L452" s="89">
        <v>0.01</v>
      </c>
      <c r="M452" s="89">
        <v>1.6668243297372878E-4</v>
      </c>
      <c r="N452" s="65"/>
      <c r="O452" s="65"/>
      <c r="P452" s="65"/>
      <c r="Q452" s="65"/>
      <c r="R452" s="65"/>
      <c r="S452" s="66"/>
      <c r="T452" s="66"/>
      <c r="U452" s="66"/>
      <c r="V452" s="90"/>
      <c r="W452" s="90"/>
      <c r="X452" s="45" t="s">
        <v>1435</v>
      </c>
      <c r="Y452" s="45">
        <v>1310</v>
      </c>
      <c r="Z452" s="45">
        <v>11</v>
      </c>
      <c r="AA452" s="45">
        <v>12</v>
      </c>
      <c r="AB452" s="45">
        <v>6</v>
      </c>
      <c r="AC452" s="89">
        <v>1.2959924252619953E-3</v>
      </c>
      <c r="AD452" s="89">
        <v>0</v>
      </c>
      <c r="AE452" s="89">
        <v>0.11</v>
      </c>
      <c r="AF452" s="89">
        <v>1.5495561606393424E-4</v>
      </c>
      <c r="AG452" s="45">
        <v>1435</v>
      </c>
      <c r="AH452" s="65"/>
      <c r="AI452" s="65"/>
      <c r="AJ452" s="65"/>
      <c r="AK452" s="65"/>
      <c r="AL452" s="65"/>
      <c r="AM452" s="65"/>
      <c r="AN452" s="66"/>
      <c r="AO452" s="66"/>
      <c r="AP452" s="45">
        <v>1615</v>
      </c>
      <c r="AQ452" s="45">
        <v>309</v>
      </c>
      <c r="AR452" s="90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</row>
    <row r="453" spans="1:58" ht="15.75" customHeight="1">
      <c r="A453" s="88">
        <v>17</v>
      </c>
      <c r="B453" s="16" t="s">
        <v>1436</v>
      </c>
      <c r="C453" s="16" t="s">
        <v>1408</v>
      </c>
      <c r="D453" s="16" t="s">
        <v>1436</v>
      </c>
      <c r="E453" s="45" t="s">
        <v>1437</v>
      </c>
      <c r="F453" s="45">
        <v>90522</v>
      </c>
      <c r="G453" s="45">
        <v>1457</v>
      </c>
      <c r="H453" s="45">
        <v>45</v>
      </c>
      <c r="I453" s="45">
        <v>48</v>
      </c>
      <c r="J453" s="45">
        <v>106</v>
      </c>
      <c r="K453" s="89">
        <v>1.7417272315385025E-4</v>
      </c>
      <c r="L453" s="89">
        <v>0.01</v>
      </c>
      <c r="M453" s="89">
        <v>2.0067726798161009E-4</v>
      </c>
      <c r="N453" s="45" t="s">
        <v>1437</v>
      </c>
      <c r="O453" s="45">
        <v>5256</v>
      </c>
      <c r="P453" s="45">
        <v>2183</v>
      </c>
      <c r="Q453" s="45">
        <v>14</v>
      </c>
      <c r="R453" s="45">
        <v>45</v>
      </c>
      <c r="S453" s="89">
        <v>9.5443563997870042E-3</v>
      </c>
      <c r="T453" s="89">
        <v>4.6684351955479922E-3</v>
      </c>
      <c r="U453" s="89">
        <v>0.08</v>
      </c>
      <c r="V453" s="90"/>
      <c r="W453" s="90"/>
      <c r="X453" s="45" t="s">
        <v>1437</v>
      </c>
      <c r="Y453" s="45">
        <v>30852</v>
      </c>
      <c r="Z453" s="45">
        <v>175</v>
      </c>
      <c r="AA453" s="45">
        <v>297</v>
      </c>
      <c r="AB453" s="45">
        <v>70</v>
      </c>
      <c r="AC453" s="89">
        <v>6.7898374752336659E-5</v>
      </c>
      <c r="AD453" s="89">
        <v>0.46296296296296297</v>
      </c>
      <c r="AE453" s="89">
        <v>0.02</v>
      </c>
      <c r="AF453" s="89">
        <v>1.2915451719194471E-4</v>
      </c>
      <c r="AG453" s="45">
        <v>2600</v>
      </c>
      <c r="AH453" s="45" t="s">
        <v>1436</v>
      </c>
      <c r="AI453" s="45">
        <v>7580</v>
      </c>
      <c r="AJ453" s="45">
        <v>6</v>
      </c>
      <c r="AK453" s="45">
        <v>0</v>
      </c>
      <c r="AL453" s="45">
        <v>0</v>
      </c>
      <c r="AM453" s="45">
        <v>6</v>
      </c>
      <c r="AN453" s="89">
        <v>0</v>
      </c>
      <c r="AO453" s="91">
        <f>SUM(AJ453+AK453+AL453)/AI453</f>
        <v>7.9155672823218995E-4</v>
      </c>
      <c r="AP453" s="45">
        <v>1132</v>
      </c>
      <c r="AQ453" s="45">
        <v>795</v>
      </c>
      <c r="AR453" s="90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</row>
    <row r="454" spans="1:58" ht="15.75" customHeight="1">
      <c r="A454" s="88">
        <v>18</v>
      </c>
      <c r="B454" s="16" t="s">
        <v>1438</v>
      </c>
      <c r="C454" s="16" t="s">
        <v>1408</v>
      </c>
      <c r="D454" s="16" t="s">
        <v>1438</v>
      </c>
      <c r="E454" s="65"/>
      <c r="F454" s="65"/>
      <c r="G454" s="65"/>
      <c r="H454" s="65"/>
      <c r="I454" s="65"/>
      <c r="J454" s="65"/>
      <c r="K454" s="66"/>
      <c r="L454" s="66"/>
      <c r="M454" s="66"/>
      <c r="N454" s="65"/>
      <c r="O454" s="65"/>
      <c r="P454" s="65"/>
      <c r="Q454" s="65"/>
      <c r="R454" s="65"/>
      <c r="S454" s="66"/>
      <c r="T454" s="66"/>
      <c r="U454" s="66"/>
      <c r="V454" s="90"/>
      <c r="W454" s="90"/>
      <c r="X454" s="65"/>
      <c r="Y454" s="65"/>
      <c r="Z454" s="65"/>
      <c r="AA454" s="65"/>
      <c r="AB454" s="65"/>
      <c r="AC454" s="66"/>
      <c r="AD454" s="66"/>
      <c r="AE454" s="66"/>
      <c r="AF454" s="66"/>
      <c r="AG454" s="45">
        <v>31</v>
      </c>
      <c r="AH454" s="65"/>
      <c r="AI454" s="65"/>
      <c r="AJ454" s="65"/>
      <c r="AK454" s="65"/>
      <c r="AL454" s="65"/>
      <c r="AM454" s="65"/>
      <c r="AN454" s="66"/>
      <c r="AO454" s="66"/>
      <c r="AP454" s="45">
        <v>121</v>
      </c>
      <c r="AQ454" s="45">
        <v>8</v>
      </c>
      <c r="AR454" s="90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</row>
    <row r="455" spans="1:58" ht="15.75" customHeight="1">
      <c r="A455" s="88">
        <v>19</v>
      </c>
      <c r="B455" s="16" t="s">
        <v>1439</v>
      </c>
      <c r="C455" s="16" t="s">
        <v>1408</v>
      </c>
      <c r="D455" s="16" t="s">
        <v>1439</v>
      </c>
      <c r="E455" s="45" t="s">
        <v>1440</v>
      </c>
      <c r="F455" s="45">
        <v>132015</v>
      </c>
      <c r="G455" s="45">
        <v>967</v>
      </c>
      <c r="H455" s="45">
        <v>66</v>
      </c>
      <c r="I455" s="45">
        <v>212</v>
      </c>
      <c r="J455" s="45">
        <v>19</v>
      </c>
      <c r="K455" s="89">
        <v>5.2749639916160624E-4</v>
      </c>
      <c r="L455" s="89">
        <v>0.01</v>
      </c>
      <c r="M455" s="89">
        <v>1.0893947373989693E-4</v>
      </c>
      <c r="N455" s="45" t="s">
        <v>1441</v>
      </c>
      <c r="O455" s="45">
        <v>1366</v>
      </c>
      <c r="P455" s="45">
        <v>171</v>
      </c>
      <c r="Q455" s="45">
        <v>2</v>
      </c>
      <c r="R455" s="45">
        <v>7</v>
      </c>
      <c r="S455" s="89">
        <v>2.0752537587103465E-2</v>
      </c>
      <c r="T455" s="89">
        <v>1.5789974251056986E-3</v>
      </c>
      <c r="U455" s="89">
        <v>0.08</v>
      </c>
      <c r="V455" s="90"/>
      <c r="W455" s="90"/>
      <c r="X455" s="45" t="s">
        <v>1440</v>
      </c>
      <c r="Y455" s="45">
        <v>6727</v>
      </c>
      <c r="Z455" s="45">
        <v>15</v>
      </c>
      <c r="AA455" s="45">
        <v>14</v>
      </c>
      <c r="AB455" s="45">
        <v>5</v>
      </c>
      <c r="AC455" s="89">
        <v>1.9024048360454977E-4</v>
      </c>
      <c r="AD455" s="89">
        <v>0.875</v>
      </c>
      <c r="AE455" s="89">
        <v>0.02</v>
      </c>
      <c r="AF455" s="89">
        <v>3.1017470152915722E-5</v>
      </c>
      <c r="AG455" s="45">
        <v>113</v>
      </c>
      <c r="AH455" s="45" t="s">
        <v>1442</v>
      </c>
      <c r="AI455" s="45">
        <v>3060</v>
      </c>
      <c r="AJ455" s="45">
        <v>5</v>
      </c>
      <c r="AK455" s="45">
        <v>0</v>
      </c>
      <c r="AL455" s="45">
        <v>0</v>
      </c>
      <c r="AM455" s="45">
        <v>6</v>
      </c>
      <c r="AN455" s="89">
        <v>0</v>
      </c>
      <c r="AO455" s="91">
        <f t="shared" ref="AO455:AO456" si="61">SUM(AJ455+AK455+AL455)/AI455</f>
        <v>1.6339869281045752E-3</v>
      </c>
      <c r="AP455" s="45">
        <v>1007</v>
      </c>
      <c r="AQ455" s="45">
        <v>133</v>
      </c>
      <c r="AR455" s="90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</row>
    <row r="456" spans="1:58" ht="15.75" customHeight="1">
      <c r="A456" s="88">
        <v>20</v>
      </c>
      <c r="B456" s="16" t="s">
        <v>1443</v>
      </c>
      <c r="C456" s="16" t="s">
        <v>1408</v>
      </c>
      <c r="D456" s="16" t="s">
        <v>1443</v>
      </c>
      <c r="E456" s="45" t="s">
        <v>1444</v>
      </c>
      <c r="F456" s="45">
        <v>66539</v>
      </c>
      <c r="G456" s="45">
        <v>2264</v>
      </c>
      <c r="H456" s="45">
        <v>84</v>
      </c>
      <c r="I456" s="45">
        <v>228</v>
      </c>
      <c r="J456" s="45">
        <v>18</v>
      </c>
      <c r="K456" s="89">
        <v>2.2659490658351986E-3</v>
      </c>
      <c r="L456" s="89">
        <v>0.02</v>
      </c>
      <c r="M456" s="89">
        <v>4.433378607068866E-4</v>
      </c>
      <c r="N456" s="45" t="s">
        <v>1445</v>
      </c>
      <c r="O456" s="45">
        <v>2608</v>
      </c>
      <c r="P456" s="45">
        <v>0</v>
      </c>
      <c r="Q456" s="45">
        <v>0</v>
      </c>
      <c r="R456" s="45">
        <v>0</v>
      </c>
      <c r="S456" s="89">
        <v>0</v>
      </c>
      <c r="T456" s="89">
        <v>0</v>
      </c>
      <c r="U456" s="89">
        <v>0.03</v>
      </c>
      <c r="V456" s="90"/>
      <c r="W456" s="90"/>
      <c r="X456" s="45" t="s">
        <v>1446</v>
      </c>
      <c r="Y456" s="45">
        <v>251510</v>
      </c>
      <c r="Z456" s="45">
        <v>168</v>
      </c>
      <c r="AA456" s="45">
        <v>376</v>
      </c>
      <c r="AB456" s="45">
        <v>144</v>
      </c>
      <c r="AC456" s="89">
        <v>1.2287444166062458E-5</v>
      </c>
      <c r="AD456" s="89">
        <v>0</v>
      </c>
      <c r="AE456" s="89">
        <v>0.01</v>
      </c>
      <c r="AF456" s="89">
        <v>2.2437941520635794E-5</v>
      </c>
      <c r="AG456" s="45">
        <v>67</v>
      </c>
      <c r="AH456" s="45" t="s">
        <v>1447</v>
      </c>
      <c r="AI456" s="45">
        <v>5150</v>
      </c>
      <c r="AJ456" s="45">
        <v>42</v>
      </c>
      <c r="AK456" s="45">
        <v>0</v>
      </c>
      <c r="AL456" s="45">
        <v>0</v>
      </c>
      <c r="AM456" s="45">
        <v>1</v>
      </c>
      <c r="AN456" s="89">
        <v>0</v>
      </c>
      <c r="AO456" s="91">
        <f t="shared" si="61"/>
        <v>8.1553398058252426E-3</v>
      </c>
      <c r="AP456" s="45">
        <v>830</v>
      </c>
      <c r="AQ456" s="45">
        <v>77</v>
      </c>
      <c r="AR456" s="90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</row>
    <row r="457" spans="1:58" ht="15.75" customHeight="1">
      <c r="A457" s="88">
        <v>21</v>
      </c>
      <c r="B457" s="16" t="s">
        <v>1448</v>
      </c>
      <c r="C457" s="16" t="s">
        <v>1408</v>
      </c>
      <c r="D457" s="16" t="s">
        <v>1448</v>
      </c>
      <c r="E457" s="65"/>
      <c r="F457" s="65"/>
      <c r="G457" s="65"/>
      <c r="H457" s="65"/>
      <c r="I457" s="65"/>
      <c r="J457" s="65"/>
      <c r="K457" s="66"/>
      <c r="L457" s="66"/>
      <c r="M457" s="66"/>
      <c r="N457" s="65"/>
      <c r="O457" s="65"/>
      <c r="P457" s="65"/>
      <c r="Q457" s="65"/>
      <c r="R457" s="65"/>
      <c r="S457" s="66"/>
      <c r="T457" s="66"/>
      <c r="U457" s="66"/>
      <c r="V457" s="90"/>
      <c r="W457" s="90"/>
      <c r="X457" s="65"/>
      <c r="Y457" s="65"/>
      <c r="Z457" s="65"/>
      <c r="AA457" s="65"/>
      <c r="AB457" s="65"/>
      <c r="AC457" s="66"/>
      <c r="AD457" s="66"/>
      <c r="AE457" s="66"/>
      <c r="AF457" s="66"/>
      <c r="AG457" s="45">
        <v>27</v>
      </c>
      <c r="AH457" s="92"/>
      <c r="AI457" s="92"/>
      <c r="AJ457" s="92"/>
      <c r="AK457" s="92"/>
      <c r="AL457" s="92"/>
      <c r="AM457" s="92"/>
      <c r="AN457" s="93"/>
      <c r="AO457" s="93"/>
      <c r="AP457" s="45">
        <v>1025</v>
      </c>
      <c r="AQ457" s="45">
        <v>64</v>
      </c>
      <c r="AR457" s="90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</row>
    <row r="458" spans="1:58" ht="15.75" customHeight="1">
      <c r="A458" s="88">
        <v>22</v>
      </c>
      <c r="B458" s="16" t="s">
        <v>1449</v>
      </c>
      <c r="C458" s="16" t="s">
        <v>1408</v>
      </c>
      <c r="D458" s="16" t="s">
        <v>1449</v>
      </c>
      <c r="E458" s="65"/>
      <c r="F458" s="65"/>
      <c r="G458" s="65"/>
      <c r="H458" s="65"/>
      <c r="I458" s="65"/>
      <c r="J458" s="65"/>
      <c r="K458" s="66"/>
      <c r="L458" s="66"/>
      <c r="M458" s="66"/>
      <c r="N458" s="65"/>
      <c r="O458" s="65"/>
      <c r="P458" s="65"/>
      <c r="Q458" s="65"/>
      <c r="R458" s="65"/>
      <c r="S458" s="66"/>
      <c r="T458" s="66"/>
      <c r="U458" s="66"/>
      <c r="V458" s="90"/>
      <c r="W458" s="90"/>
      <c r="X458" s="65"/>
      <c r="Y458" s="65"/>
      <c r="Z458" s="65"/>
      <c r="AA458" s="65"/>
      <c r="AB458" s="65"/>
      <c r="AC458" s="66"/>
      <c r="AD458" s="66"/>
      <c r="AE458" s="66"/>
      <c r="AF458" s="66"/>
      <c r="AG458" s="45">
        <v>21</v>
      </c>
      <c r="AH458" s="92"/>
      <c r="AI458" s="92"/>
      <c r="AJ458" s="92"/>
      <c r="AK458" s="92"/>
      <c r="AL458" s="92"/>
      <c r="AM458" s="92"/>
      <c r="AN458" s="93"/>
      <c r="AO458" s="93"/>
      <c r="AP458" s="45">
        <v>16</v>
      </c>
      <c r="AQ458" s="45">
        <v>4</v>
      </c>
      <c r="AR458" s="90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</row>
    <row r="459" spans="1:58" ht="15.75" customHeight="1">
      <c r="A459" s="88">
        <v>23</v>
      </c>
      <c r="B459" s="16" t="s">
        <v>1450</v>
      </c>
      <c r="C459" s="16" t="s">
        <v>1408</v>
      </c>
      <c r="D459" s="16" t="s">
        <v>1450</v>
      </c>
      <c r="E459" s="45" t="s">
        <v>1451</v>
      </c>
      <c r="F459" s="45">
        <v>99145</v>
      </c>
      <c r="G459" s="45">
        <v>5922</v>
      </c>
      <c r="H459" s="45">
        <v>713</v>
      </c>
      <c r="I459" s="45">
        <v>526</v>
      </c>
      <c r="J459" s="45">
        <v>177</v>
      </c>
      <c r="K459" s="89">
        <v>4.4964109266447356E-4</v>
      </c>
      <c r="L459" s="89">
        <v>0.04</v>
      </c>
      <c r="M459" s="89">
        <v>8.6507036306099783E-4</v>
      </c>
      <c r="N459" s="45" t="s">
        <v>1452</v>
      </c>
      <c r="O459" s="45">
        <v>15492</v>
      </c>
      <c r="P459" s="45">
        <v>2897</v>
      </c>
      <c r="Q459" s="45">
        <v>62</v>
      </c>
      <c r="R459" s="45">
        <v>20</v>
      </c>
      <c r="S459" s="89">
        <v>1.0025604211978933E-2</v>
      </c>
      <c r="T459" s="89">
        <v>2.1794791765171596E-3</v>
      </c>
      <c r="U459" s="89">
        <v>0.06</v>
      </c>
      <c r="V459" s="90"/>
      <c r="W459" s="90"/>
      <c r="X459" s="45" t="s">
        <v>1451</v>
      </c>
      <c r="Y459" s="45">
        <v>15745</v>
      </c>
      <c r="Z459" s="45">
        <v>115</v>
      </c>
      <c r="AA459" s="45">
        <v>129</v>
      </c>
      <c r="AB459" s="45">
        <v>64</v>
      </c>
      <c r="AC459" s="89">
        <v>1.064911472600773E-4</v>
      </c>
      <c r="AD459" s="89">
        <v>0</v>
      </c>
      <c r="AE459" s="89">
        <v>0.02</v>
      </c>
      <c r="AF459" s="89">
        <v>1.3311393407509665E-4</v>
      </c>
      <c r="AG459" s="45">
        <v>106</v>
      </c>
      <c r="AH459" s="45" t="s">
        <v>1450</v>
      </c>
      <c r="AI459" s="45">
        <v>16500</v>
      </c>
      <c r="AJ459" s="45">
        <v>12</v>
      </c>
      <c r="AK459" s="45">
        <v>0</v>
      </c>
      <c r="AL459" s="45">
        <v>0</v>
      </c>
      <c r="AM459" s="45">
        <v>5</v>
      </c>
      <c r="AN459" s="89">
        <v>0</v>
      </c>
      <c r="AO459" s="91">
        <f t="shared" ref="AO459:AO467" si="62">SUM(AJ459+AK459+AL459)/AI459</f>
        <v>7.2727272727272723E-4</v>
      </c>
      <c r="AP459" s="45">
        <v>138</v>
      </c>
      <c r="AQ459" s="45">
        <v>30</v>
      </c>
      <c r="AR459" s="90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</row>
    <row r="460" spans="1:58" ht="15.75" customHeight="1">
      <c r="A460" s="88">
        <v>24</v>
      </c>
      <c r="B460" s="16" t="s">
        <v>1453</v>
      </c>
      <c r="C460" s="16" t="s">
        <v>1408</v>
      </c>
      <c r="D460" s="16" t="s">
        <v>1453</v>
      </c>
      <c r="E460" s="45" t="s">
        <v>1454</v>
      </c>
      <c r="F460" s="45">
        <v>410</v>
      </c>
      <c r="G460" s="45">
        <v>0</v>
      </c>
      <c r="H460" s="45">
        <v>0</v>
      </c>
      <c r="I460" s="45">
        <v>0</v>
      </c>
      <c r="J460" s="45">
        <v>0</v>
      </c>
      <c r="K460" s="89">
        <v>0</v>
      </c>
      <c r="L460" s="89">
        <v>0.02</v>
      </c>
      <c r="M460" s="89">
        <v>0</v>
      </c>
      <c r="N460" s="45" t="s">
        <v>1455</v>
      </c>
      <c r="O460" s="45">
        <v>2162</v>
      </c>
      <c r="P460" s="45">
        <v>2028</v>
      </c>
      <c r="Q460" s="45">
        <v>32</v>
      </c>
      <c r="R460" s="45">
        <v>23</v>
      </c>
      <c r="S460" s="89">
        <v>4.2626490462747545E-2</v>
      </c>
      <c r="T460" s="89">
        <v>1.0656622615686886E-2</v>
      </c>
      <c r="U460" s="89">
        <v>0.1</v>
      </c>
      <c r="V460" s="90"/>
      <c r="W460" s="90"/>
      <c r="X460" s="45" t="s">
        <v>1456</v>
      </c>
      <c r="Y460" s="45">
        <v>22693</v>
      </c>
      <c r="Z460" s="45">
        <v>74</v>
      </c>
      <c r="AA460" s="45">
        <v>167</v>
      </c>
      <c r="AB460" s="45">
        <v>36</v>
      </c>
      <c r="AC460" s="89">
        <v>1.2090254992315054E-4</v>
      </c>
      <c r="AD460" s="89">
        <v>0</v>
      </c>
      <c r="AE460" s="89">
        <v>0.01</v>
      </c>
      <c r="AF460" s="89">
        <v>9.7247703199055855E-5</v>
      </c>
      <c r="AG460" s="45">
        <v>382</v>
      </c>
      <c r="AH460" s="45" t="s">
        <v>1457</v>
      </c>
      <c r="AI460" s="45">
        <v>422</v>
      </c>
      <c r="AJ460" s="45">
        <v>2</v>
      </c>
      <c r="AK460" s="45">
        <v>0</v>
      </c>
      <c r="AL460" s="45">
        <v>0</v>
      </c>
      <c r="AM460" s="45">
        <v>2</v>
      </c>
      <c r="AN460" s="89">
        <v>0</v>
      </c>
      <c r="AO460" s="91">
        <f t="shared" si="62"/>
        <v>4.7393364928909956E-3</v>
      </c>
      <c r="AP460" s="45">
        <v>879</v>
      </c>
      <c r="AQ460" s="45">
        <v>122</v>
      </c>
      <c r="AR460" s="90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</row>
    <row r="461" spans="1:58" ht="15.75" customHeight="1">
      <c r="A461" s="88">
        <v>25</v>
      </c>
      <c r="B461" s="16" t="s">
        <v>1458</v>
      </c>
      <c r="C461" s="16" t="s">
        <v>1408</v>
      </c>
      <c r="D461" s="16" t="s">
        <v>1458</v>
      </c>
      <c r="E461" s="45" t="s">
        <v>1459</v>
      </c>
      <c r="F461" s="45">
        <v>3795</v>
      </c>
      <c r="G461" s="45">
        <v>208</v>
      </c>
      <c r="H461" s="45">
        <v>24</v>
      </c>
      <c r="I461" s="45">
        <v>18</v>
      </c>
      <c r="J461" s="45">
        <v>8</v>
      </c>
      <c r="K461" s="89">
        <v>9.4890864280739659E-3</v>
      </c>
      <c r="L461" s="89">
        <v>0.03</v>
      </c>
      <c r="M461" s="89">
        <v>8.2513795026730157E-4</v>
      </c>
      <c r="N461" s="65"/>
      <c r="O461" s="65"/>
      <c r="P461" s="65"/>
      <c r="Q461" s="65"/>
      <c r="R461" s="65"/>
      <c r="S461" s="66"/>
      <c r="T461" s="66"/>
      <c r="U461" s="66"/>
      <c r="V461" s="90"/>
      <c r="W461" s="90"/>
      <c r="X461" s="45" t="s">
        <v>1459</v>
      </c>
      <c r="Y461" s="45">
        <v>13303</v>
      </c>
      <c r="Z461" s="45">
        <v>7</v>
      </c>
      <c r="AA461" s="45">
        <v>15</v>
      </c>
      <c r="AB461" s="45">
        <v>2</v>
      </c>
      <c r="AC461" s="89">
        <v>1.8276359298187867E-4</v>
      </c>
      <c r="AD461" s="89">
        <v>0</v>
      </c>
      <c r="AE461" s="89">
        <v>0.01</v>
      </c>
      <c r="AF461" s="89">
        <v>1.3905925552969031E-5</v>
      </c>
      <c r="AG461" s="45">
        <v>2</v>
      </c>
      <c r="AH461" s="45" t="s">
        <v>1460</v>
      </c>
      <c r="AI461" s="45">
        <v>0</v>
      </c>
      <c r="AJ461" s="45">
        <v>0</v>
      </c>
      <c r="AK461" s="45">
        <v>0</v>
      </c>
      <c r="AL461" s="45">
        <v>0</v>
      </c>
      <c r="AM461" s="45">
        <v>0</v>
      </c>
      <c r="AN461" s="89">
        <v>0</v>
      </c>
      <c r="AO461" s="91" t="e">
        <f t="shared" si="62"/>
        <v>#DIV/0!</v>
      </c>
      <c r="AP461" s="45">
        <v>3</v>
      </c>
      <c r="AQ461" s="45">
        <v>0</v>
      </c>
      <c r="AR461" s="90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</row>
    <row r="462" spans="1:58" ht="15.75" customHeight="1">
      <c r="A462" s="88">
        <v>26</v>
      </c>
      <c r="B462" s="16" t="s">
        <v>1461</v>
      </c>
      <c r="C462" s="16" t="s">
        <v>1408</v>
      </c>
      <c r="D462" s="16" t="s">
        <v>1461</v>
      </c>
      <c r="E462" s="45" t="s">
        <v>1462</v>
      </c>
      <c r="F462" s="45">
        <v>23139</v>
      </c>
      <c r="G462" s="45">
        <v>0</v>
      </c>
      <c r="H462" s="45">
        <v>0</v>
      </c>
      <c r="I462" s="45">
        <v>0</v>
      </c>
      <c r="J462" s="45">
        <v>0</v>
      </c>
      <c r="K462" s="89">
        <v>0</v>
      </c>
      <c r="L462" s="89">
        <v>0.04</v>
      </c>
      <c r="M462" s="89">
        <v>0</v>
      </c>
      <c r="N462" s="45" t="s">
        <v>1462</v>
      </c>
      <c r="O462" s="45">
        <v>25174</v>
      </c>
      <c r="P462" s="45">
        <v>4224</v>
      </c>
      <c r="Q462" s="45">
        <v>0</v>
      </c>
      <c r="R462" s="45">
        <v>25</v>
      </c>
      <c r="S462" s="89">
        <v>7.7291817827335099E-3</v>
      </c>
      <c r="T462" s="89">
        <v>2.1003211366123669E-3</v>
      </c>
      <c r="U462" s="89">
        <v>0.09</v>
      </c>
      <c r="V462" s="90"/>
      <c r="W462" s="90"/>
      <c r="X462" s="45" t="s">
        <v>1462</v>
      </c>
      <c r="Y462" s="45">
        <v>104136</v>
      </c>
      <c r="Z462" s="45">
        <v>77</v>
      </c>
      <c r="AA462" s="45">
        <v>747</v>
      </c>
      <c r="AB462" s="45">
        <v>144</v>
      </c>
      <c r="AC462" s="89">
        <v>1.1248189735374744E-4</v>
      </c>
      <c r="AD462" s="89">
        <v>0.42857142857142855</v>
      </c>
      <c r="AE462" s="89">
        <v>0.04</v>
      </c>
      <c r="AF462" s="89">
        <v>9.414245756781035E-5</v>
      </c>
      <c r="AG462" s="45">
        <v>11508</v>
      </c>
      <c r="AH462" s="45" t="s">
        <v>1463</v>
      </c>
      <c r="AI462" s="45">
        <v>18300</v>
      </c>
      <c r="AJ462" s="45">
        <v>0</v>
      </c>
      <c r="AK462" s="45">
        <v>0</v>
      </c>
      <c r="AL462" s="45">
        <v>0</v>
      </c>
      <c r="AM462" s="45">
        <v>0</v>
      </c>
      <c r="AN462" s="89">
        <v>0</v>
      </c>
      <c r="AO462" s="91">
        <f t="shared" si="62"/>
        <v>0</v>
      </c>
      <c r="AP462" s="45">
        <v>6639</v>
      </c>
      <c r="AQ462" s="45">
        <v>2987</v>
      </c>
      <c r="AR462" s="90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</row>
    <row r="463" spans="1:58" ht="15.75" customHeight="1">
      <c r="A463" s="88">
        <v>27</v>
      </c>
      <c r="B463" s="16" t="s">
        <v>1464</v>
      </c>
      <c r="C463" s="16" t="s">
        <v>1408</v>
      </c>
      <c r="D463" s="16" t="s">
        <v>1464</v>
      </c>
      <c r="E463" s="45" t="s">
        <v>1465</v>
      </c>
      <c r="F463" s="45">
        <v>690324</v>
      </c>
      <c r="G463" s="45">
        <v>2003</v>
      </c>
      <c r="H463" s="45">
        <v>392</v>
      </c>
      <c r="I463" s="45">
        <v>283</v>
      </c>
      <c r="J463" s="45">
        <v>29</v>
      </c>
      <c r="K463" s="89">
        <v>1.4218197037056405E-4</v>
      </c>
      <c r="L463" s="89">
        <v>0.01</v>
      </c>
      <c r="M463" s="89">
        <v>4.4818229790721272E-5</v>
      </c>
      <c r="N463" s="65"/>
      <c r="O463" s="65"/>
      <c r="P463" s="65"/>
      <c r="Q463" s="65"/>
      <c r="R463" s="65"/>
      <c r="S463" s="66"/>
      <c r="T463" s="66"/>
      <c r="U463" s="66"/>
      <c r="V463" s="90"/>
      <c r="W463" s="90"/>
      <c r="X463" s="45" t="s">
        <v>1465</v>
      </c>
      <c r="Y463" s="45">
        <v>54631</v>
      </c>
      <c r="Z463" s="45">
        <v>399</v>
      </c>
      <c r="AA463" s="45">
        <v>1134</v>
      </c>
      <c r="AB463" s="45">
        <v>194</v>
      </c>
      <c r="AC463" s="89">
        <v>6.0946669145380797E-5</v>
      </c>
      <c r="AD463" s="89">
        <v>0.89447236180904521</v>
      </c>
      <c r="AE463" s="89">
        <v>0.02</v>
      </c>
      <c r="AF463" s="89">
        <v>2.6432305422833619E-4</v>
      </c>
      <c r="AG463" s="45">
        <v>5554</v>
      </c>
      <c r="AH463" s="45" t="s">
        <v>1466</v>
      </c>
      <c r="AI463" s="45">
        <v>9380</v>
      </c>
      <c r="AJ463" s="45">
        <v>0</v>
      </c>
      <c r="AK463" s="45">
        <v>0</v>
      </c>
      <c r="AL463" s="45">
        <v>0</v>
      </c>
      <c r="AM463" s="45">
        <v>0</v>
      </c>
      <c r="AN463" s="89">
        <v>0</v>
      </c>
      <c r="AO463" s="91">
        <f t="shared" si="62"/>
        <v>0</v>
      </c>
      <c r="AP463" s="45">
        <v>2787</v>
      </c>
      <c r="AQ463" s="45">
        <v>1255</v>
      </c>
      <c r="AR463" s="90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</row>
    <row r="464" spans="1:58" ht="15.75" customHeight="1">
      <c r="A464" s="88">
        <v>28</v>
      </c>
      <c r="B464" s="16" t="s">
        <v>1467</v>
      </c>
      <c r="C464" s="16" t="s">
        <v>1408</v>
      </c>
      <c r="D464" s="16" t="s">
        <v>1467</v>
      </c>
      <c r="E464" s="65"/>
      <c r="F464" s="65"/>
      <c r="G464" s="65"/>
      <c r="H464" s="65"/>
      <c r="I464" s="65"/>
      <c r="J464" s="65"/>
      <c r="K464" s="66"/>
      <c r="L464" s="66"/>
      <c r="M464" s="66"/>
      <c r="N464" s="65"/>
      <c r="O464" s="65"/>
      <c r="P464" s="65"/>
      <c r="Q464" s="65"/>
      <c r="R464" s="65"/>
      <c r="S464" s="66"/>
      <c r="T464" s="66"/>
      <c r="U464" s="66"/>
      <c r="V464" s="90"/>
      <c r="W464" s="90"/>
      <c r="X464" s="45" t="s">
        <v>1468</v>
      </c>
      <c r="Y464" s="45">
        <v>1027</v>
      </c>
      <c r="Z464" s="45">
        <v>0</v>
      </c>
      <c r="AA464" s="45">
        <v>0</v>
      </c>
      <c r="AB464" s="45">
        <v>0</v>
      </c>
      <c r="AC464" s="89">
        <v>0</v>
      </c>
      <c r="AD464" s="89">
        <v>0</v>
      </c>
      <c r="AE464" s="89">
        <v>0.05</v>
      </c>
      <c r="AF464" s="89">
        <v>0</v>
      </c>
      <c r="AG464" s="45">
        <v>43</v>
      </c>
      <c r="AH464" s="45" t="s">
        <v>1469</v>
      </c>
      <c r="AI464" s="45">
        <v>0</v>
      </c>
      <c r="AJ464" s="45">
        <v>0</v>
      </c>
      <c r="AK464" s="45">
        <v>0</v>
      </c>
      <c r="AL464" s="45">
        <v>0</v>
      </c>
      <c r="AM464" s="45">
        <v>6</v>
      </c>
      <c r="AN464" s="89">
        <v>0</v>
      </c>
      <c r="AO464" s="91" t="e">
        <f t="shared" si="62"/>
        <v>#DIV/0!</v>
      </c>
      <c r="AP464" s="45">
        <v>778</v>
      </c>
      <c r="AQ464" s="45">
        <v>75</v>
      </c>
      <c r="AR464" s="90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</row>
    <row r="465" spans="1:58" ht="15.75" customHeight="1">
      <c r="A465" s="88">
        <v>29</v>
      </c>
      <c r="B465" s="16" t="s">
        <v>1470</v>
      </c>
      <c r="C465" s="16" t="s">
        <v>1408</v>
      </c>
      <c r="D465" s="16" t="s">
        <v>1470</v>
      </c>
      <c r="E465" s="45" t="s">
        <v>1471</v>
      </c>
      <c r="F465" s="45">
        <v>758</v>
      </c>
      <c r="G465" s="45">
        <v>0</v>
      </c>
      <c r="H465" s="45">
        <v>0</v>
      </c>
      <c r="I465" s="45">
        <v>0</v>
      </c>
      <c r="J465" s="45">
        <v>0</v>
      </c>
      <c r="K465" s="89">
        <v>0</v>
      </c>
      <c r="L465" s="89">
        <v>0.01</v>
      </c>
      <c r="M465" s="89">
        <v>0</v>
      </c>
      <c r="N465" s="65"/>
      <c r="O465" s="65"/>
      <c r="P465" s="65"/>
      <c r="Q465" s="65"/>
      <c r="R465" s="65"/>
      <c r="S465" s="66"/>
      <c r="T465" s="66"/>
      <c r="U465" s="66"/>
      <c r="V465" s="90"/>
      <c r="W465" s="90"/>
      <c r="X465" s="45" t="s">
        <v>1472</v>
      </c>
      <c r="Y465" s="45">
        <v>9397</v>
      </c>
      <c r="Z465" s="45">
        <v>86</v>
      </c>
      <c r="AA465" s="45">
        <v>54</v>
      </c>
      <c r="AB465" s="45">
        <v>20</v>
      </c>
      <c r="AC465" s="89">
        <v>9.1366644599336018E-5</v>
      </c>
      <c r="AD465" s="89">
        <v>0</v>
      </c>
      <c r="AE465" s="89">
        <v>0.01</v>
      </c>
      <c r="AF465" s="89">
        <v>8.540795038633585E-5</v>
      </c>
      <c r="AG465" s="45">
        <v>6</v>
      </c>
      <c r="AH465" s="45" t="s">
        <v>1473</v>
      </c>
      <c r="AI465" s="45">
        <v>8090</v>
      </c>
      <c r="AJ465" s="45">
        <v>0</v>
      </c>
      <c r="AK465" s="45">
        <v>0</v>
      </c>
      <c r="AL465" s="45">
        <v>0</v>
      </c>
      <c r="AM465" s="45">
        <v>0</v>
      </c>
      <c r="AN465" s="89">
        <v>0</v>
      </c>
      <c r="AO465" s="91">
        <f t="shared" si="62"/>
        <v>0</v>
      </c>
      <c r="AP465" s="45">
        <v>5</v>
      </c>
      <c r="AQ465" s="45">
        <v>1</v>
      </c>
      <c r="AR465" s="90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</row>
    <row r="466" spans="1:58" ht="15.75" customHeight="1">
      <c r="A466" s="88">
        <v>30</v>
      </c>
      <c r="B466" s="16" t="s">
        <v>1474</v>
      </c>
      <c r="C466" s="16" t="s">
        <v>1408</v>
      </c>
      <c r="D466" s="16" t="s">
        <v>1474</v>
      </c>
      <c r="E466" s="45" t="s">
        <v>1475</v>
      </c>
      <c r="F466" s="45">
        <v>220453</v>
      </c>
      <c r="G466" s="45">
        <v>5132</v>
      </c>
      <c r="H466" s="45">
        <v>199</v>
      </c>
      <c r="I466" s="45">
        <v>510</v>
      </c>
      <c r="J466" s="45">
        <v>47</v>
      </c>
      <c r="K466" s="89">
        <v>6.014568666350337E-4</v>
      </c>
      <c r="L466" s="89">
        <v>0.01</v>
      </c>
      <c r="M466" s="89">
        <v>3.0726600795485416E-4</v>
      </c>
      <c r="N466" s="45" t="s">
        <v>1475</v>
      </c>
      <c r="O466" s="45">
        <v>6274</v>
      </c>
      <c r="P466" s="45">
        <v>1301</v>
      </c>
      <c r="Q466" s="45">
        <v>48</v>
      </c>
      <c r="R466" s="45">
        <v>16</v>
      </c>
      <c r="S466" s="89">
        <v>1.4044085871708566E-2</v>
      </c>
      <c r="T466" s="89">
        <v>2.4424497168188809E-3</v>
      </c>
      <c r="U466" s="89">
        <v>0.06</v>
      </c>
      <c r="V466" s="90"/>
      <c r="W466" s="90"/>
      <c r="X466" s="45" t="s">
        <v>1475</v>
      </c>
      <c r="Y466" s="45">
        <v>35633</v>
      </c>
      <c r="Z466" s="45">
        <v>106</v>
      </c>
      <c r="AA466" s="45">
        <v>903</v>
      </c>
      <c r="AB466" s="45">
        <v>119</v>
      </c>
      <c r="AC466" s="89">
        <v>2.7044578662294421E-4</v>
      </c>
      <c r="AD466" s="89">
        <v>0.65714285714285714</v>
      </c>
      <c r="AE466" s="89">
        <v>0.03</v>
      </c>
      <c r="AF466" s="89">
        <v>3.1160058023947922E-4</v>
      </c>
      <c r="AG466" s="45">
        <v>1699</v>
      </c>
      <c r="AH466" s="45" t="s">
        <v>1474</v>
      </c>
      <c r="AI466" s="45">
        <v>6640</v>
      </c>
      <c r="AJ466" s="45">
        <v>0</v>
      </c>
      <c r="AK466" s="45">
        <v>0</v>
      </c>
      <c r="AL466" s="45">
        <v>0</v>
      </c>
      <c r="AM466" s="45">
        <v>12</v>
      </c>
      <c r="AN466" s="89">
        <v>0</v>
      </c>
      <c r="AO466" s="91">
        <f t="shared" si="62"/>
        <v>0</v>
      </c>
      <c r="AP466" s="45">
        <v>626</v>
      </c>
      <c r="AQ466" s="45">
        <v>211</v>
      </c>
      <c r="AR466" s="90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</row>
    <row r="467" spans="1:58" ht="15.75" customHeight="1">
      <c r="A467" s="88">
        <v>31</v>
      </c>
      <c r="B467" s="16" t="s">
        <v>1476</v>
      </c>
      <c r="C467" s="16" t="s">
        <v>1408</v>
      </c>
      <c r="D467" s="16" t="s">
        <v>1476</v>
      </c>
      <c r="E467" s="45" t="s">
        <v>1477</v>
      </c>
      <c r="F467" s="45">
        <v>72437</v>
      </c>
      <c r="G467" s="45">
        <v>32240</v>
      </c>
      <c r="H467" s="45">
        <v>909</v>
      </c>
      <c r="I467" s="45">
        <v>4907</v>
      </c>
      <c r="J467" s="45">
        <v>63</v>
      </c>
      <c r="K467" s="89">
        <v>8.6731504015046586E-3</v>
      </c>
      <c r="L467" s="89">
        <v>0.12</v>
      </c>
      <c r="M467" s="89">
        <v>5.9392225575521044E-3</v>
      </c>
      <c r="N467" s="45" t="s">
        <v>1477</v>
      </c>
      <c r="O467" s="45">
        <v>1910</v>
      </c>
      <c r="P467" s="45">
        <v>0</v>
      </c>
      <c r="Q467" s="45">
        <v>0</v>
      </c>
      <c r="R467" s="45">
        <v>0</v>
      </c>
      <c r="S467" s="89">
        <v>0</v>
      </c>
      <c r="T467" s="89">
        <v>0</v>
      </c>
      <c r="U467" s="89" t="s">
        <v>138</v>
      </c>
      <c r="V467" s="90"/>
      <c r="W467" s="90"/>
      <c r="X467" s="45" t="s">
        <v>1477</v>
      </c>
      <c r="Y467" s="45">
        <v>17677</v>
      </c>
      <c r="Z467" s="45">
        <v>75</v>
      </c>
      <c r="AA467" s="45">
        <v>548</v>
      </c>
      <c r="AB467" s="45">
        <v>234</v>
      </c>
      <c r="AC467" s="89">
        <v>5.9287705308694728E-4</v>
      </c>
      <c r="AD467" s="89">
        <v>0.72093023255813959</v>
      </c>
      <c r="AE467" s="89">
        <v>0.05</v>
      </c>
      <c r="AF467" s="89">
        <v>4.8332368458175047E-4</v>
      </c>
      <c r="AG467" s="45">
        <v>319</v>
      </c>
      <c r="AH467" s="45" t="s">
        <v>1476</v>
      </c>
      <c r="AI467" s="45">
        <v>8090</v>
      </c>
      <c r="AJ467" s="45">
        <v>0</v>
      </c>
      <c r="AK467" s="45">
        <v>0</v>
      </c>
      <c r="AL467" s="45">
        <v>0</v>
      </c>
      <c r="AM467" s="45">
        <v>0</v>
      </c>
      <c r="AN467" s="89">
        <v>0</v>
      </c>
      <c r="AO467" s="91">
        <f t="shared" si="62"/>
        <v>0</v>
      </c>
      <c r="AP467" s="45">
        <v>396</v>
      </c>
      <c r="AQ467" s="45">
        <v>140</v>
      </c>
      <c r="AR467" s="90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</row>
    <row r="468" spans="1:58" ht="15.75" customHeight="1">
      <c r="A468" s="88">
        <v>32</v>
      </c>
      <c r="B468" s="16" t="s">
        <v>1478</v>
      </c>
      <c r="C468" s="16" t="s">
        <v>1408</v>
      </c>
      <c r="D468" s="16" t="s">
        <v>1478</v>
      </c>
      <c r="E468" s="65"/>
      <c r="F468" s="65"/>
      <c r="G468" s="65"/>
      <c r="H468" s="65"/>
      <c r="I468" s="65"/>
      <c r="J468" s="65"/>
      <c r="K468" s="66"/>
      <c r="L468" s="66"/>
      <c r="M468" s="66"/>
      <c r="N468" s="65"/>
      <c r="O468" s="65"/>
      <c r="P468" s="65"/>
      <c r="Q468" s="65"/>
      <c r="R468" s="65"/>
      <c r="S468" s="66"/>
      <c r="T468" s="66"/>
      <c r="U468" s="66"/>
      <c r="V468" s="90"/>
      <c r="W468" s="90"/>
      <c r="X468" s="45" t="s">
        <v>1370</v>
      </c>
      <c r="Y468" s="45">
        <v>15745</v>
      </c>
      <c r="Z468" s="45">
        <v>115</v>
      </c>
      <c r="AA468" s="45">
        <v>129</v>
      </c>
      <c r="AB468" s="45">
        <v>64</v>
      </c>
      <c r="AC468" s="89">
        <v>1.064911472600773E-4</v>
      </c>
      <c r="AD468" s="89">
        <v>0</v>
      </c>
      <c r="AE468" s="89">
        <v>0.02</v>
      </c>
      <c r="AF468" s="89">
        <v>1.3311393407509665E-4</v>
      </c>
      <c r="AG468" s="45"/>
      <c r="AH468" s="65"/>
      <c r="AI468" s="65"/>
      <c r="AJ468" s="65"/>
      <c r="AK468" s="65"/>
      <c r="AL468" s="65"/>
      <c r="AM468" s="65"/>
      <c r="AN468" s="66"/>
      <c r="AO468" s="66"/>
      <c r="AP468" s="45"/>
      <c r="AQ468" s="45"/>
      <c r="AR468" s="90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</row>
    <row r="469" spans="1:58" ht="15.75" customHeight="1">
      <c r="A469" s="88">
        <v>33</v>
      </c>
      <c r="B469" s="16" t="s">
        <v>1479</v>
      </c>
      <c r="C469" s="16" t="s">
        <v>1408</v>
      </c>
      <c r="D469" s="16" t="s">
        <v>1479</v>
      </c>
      <c r="E469" s="65"/>
      <c r="F469" s="65"/>
      <c r="G469" s="65"/>
      <c r="H469" s="65"/>
      <c r="I469" s="65"/>
      <c r="J469" s="65"/>
      <c r="K469" s="66"/>
      <c r="L469" s="66"/>
      <c r="M469" s="66"/>
      <c r="N469" s="65"/>
      <c r="O469" s="65"/>
      <c r="P469" s="65"/>
      <c r="Q469" s="65"/>
      <c r="R469" s="65"/>
      <c r="S469" s="66"/>
      <c r="T469" s="66"/>
      <c r="U469" s="66"/>
      <c r="V469" s="90"/>
      <c r="W469" s="90"/>
      <c r="X469" s="45" t="s">
        <v>1480</v>
      </c>
      <c r="Y469" s="45">
        <v>456</v>
      </c>
      <c r="Z469" s="45">
        <v>0</v>
      </c>
      <c r="AA469" s="45">
        <v>0</v>
      </c>
      <c r="AB469" s="45">
        <v>0</v>
      </c>
      <c r="AC469" s="89">
        <v>0</v>
      </c>
      <c r="AD469" s="89">
        <v>0</v>
      </c>
      <c r="AE469" s="89">
        <v>0.03</v>
      </c>
      <c r="AF469" s="89">
        <v>0</v>
      </c>
      <c r="AG469" s="45">
        <v>92</v>
      </c>
      <c r="AH469" s="45" t="s">
        <v>1481</v>
      </c>
      <c r="AI469" s="45">
        <v>64700</v>
      </c>
      <c r="AJ469" s="45">
        <v>0</v>
      </c>
      <c r="AK469" s="45">
        <v>0</v>
      </c>
      <c r="AL469" s="45">
        <v>0</v>
      </c>
      <c r="AM469" s="45">
        <v>21</v>
      </c>
      <c r="AN469" s="89">
        <v>0</v>
      </c>
      <c r="AO469" s="91">
        <f t="shared" ref="AO469:AO471" si="63">SUM(AJ469+AK469+AL469)/AI469</f>
        <v>0</v>
      </c>
      <c r="AP469" s="45">
        <v>264</v>
      </c>
      <c r="AQ469" s="45">
        <v>46</v>
      </c>
      <c r="AR469" s="90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</row>
    <row r="470" spans="1:58" ht="15.75" customHeight="1">
      <c r="A470" s="88">
        <v>34</v>
      </c>
      <c r="B470" s="16" t="s">
        <v>1482</v>
      </c>
      <c r="C470" s="16" t="s">
        <v>1408</v>
      </c>
      <c r="D470" s="16" t="s">
        <v>1482</v>
      </c>
      <c r="E470" s="45" t="s">
        <v>1483</v>
      </c>
      <c r="F470" s="45">
        <v>15371</v>
      </c>
      <c r="G470" s="45">
        <v>44</v>
      </c>
      <c r="H470" s="45">
        <v>11</v>
      </c>
      <c r="I470" s="45">
        <v>3</v>
      </c>
      <c r="J470" s="45">
        <v>19</v>
      </c>
      <c r="K470" s="89">
        <v>2.0543029448260572E-4</v>
      </c>
      <c r="L470" s="89">
        <v>0.01</v>
      </c>
      <c r="M470" s="89">
        <v>4.2425821686625094E-5</v>
      </c>
      <c r="N470" s="65"/>
      <c r="O470" s="65"/>
      <c r="P470" s="65"/>
      <c r="Q470" s="65"/>
      <c r="R470" s="65"/>
      <c r="S470" s="66"/>
      <c r="T470" s="66"/>
      <c r="U470" s="66"/>
      <c r="V470" s="90"/>
      <c r="W470" s="90"/>
      <c r="X470" s="45" t="s">
        <v>1350</v>
      </c>
      <c r="Y470" s="45">
        <v>3300</v>
      </c>
      <c r="Z470" s="45">
        <v>101</v>
      </c>
      <c r="AA470" s="45">
        <v>124</v>
      </c>
      <c r="AB470" s="45">
        <v>48</v>
      </c>
      <c r="AC470" s="89">
        <v>4.2440910374810976E-4</v>
      </c>
      <c r="AD470" s="89">
        <v>0</v>
      </c>
      <c r="AE470" s="89" t="s">
        <v>138</v>
      </c>
      <c r="AF470" s="89">
        <v>1.2455484566520613E-4</v>
      </c>
      <c r="AG470" s="45">
        <v>1049</v>
      </c>
      <c r="AH470" s="45" t="s">
        <v>1351</v>
      </c>
      <c r="AI470" s="45">
        <v>34300</v>
      </c>
      <c r="AJ470" s="45">
        <v>207</v>
      </c>
      <c r="AK470" s="45">
        <v>0</v>
      </c>
      <c r="AL470" s="45">
        <v>0</v>
      </c>
      <c r="AM470" s="45">
        <v>119</v>
      </c>
      <c r="AN470" s="89">
        <v>0</v>
      </c>
      <c r="AO470" s="91">
        <f t="shared" si="63"/>
        <v>6.0349854227405245E-3</v>
      </c>
      <c r="AP470" s="45">
        <v>777</v>
      </c>
      <c r="AQ470" s="45">
        <v>134</v>
      </c>
      <c r="AR470" s="90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</row>
    <row r="471" spans="1:58" ht="15.75" customHeight="1">
      <c r="A471" s="88">
        <v>35</v>
      </c>
      <c r="B471" s="16" t="s">
        <v>1443</v>
      </c>
      <c r="C471" s="16" t="s">
        <v>1408</v>
      </c>
      <c r="D471" s="16" t="s">
        <v>1443</v>
      </c>
      <c r="E471" s="45" t="s">
        <v>1484</v>
      </c>
      <c r="F471" s="45">
        <v>66539</v>
      </c>
      <c r="G471" s="45">
        <v>2264</v>
      </c>
      <c r="H471" s="45">
        <v>84</v>
      </c>
      <c r="I471" s="45">
        <v>228</v>
      </c>
      <c r="J471" s="45">
        <v>18</v>
      </c>
      <c r="K471" s="89">
        <v>2.2659490658351986E-3</v>
      </c>
      <c r="L471" s="89">
        <v>0.02</v>
      </c>
      <c r="M471" s="89">
        <v>4.433378607068866E-4</v>
      </c>
      <c r="N471" s="45" t="s">
        <v>1445</v>
      </c>
      <c r="O471" s="45">
        <v>2608</v>
      </c>
      <c r="P471" s="45">
        <v>0</v>
      </c>
      <c r="Q471" s="45">
        <v>0</v>
      </c>
      <c r="R471" s="45">
        <v>0</v>
      </c>
      <c r="S471" s="89">
        <v>0</v>
      </c>
      <c r="T471" s="89">
        <v>0</v>
      </c>
      <c r="U471" s="89">
        <v>0.03</v>
      </c>
      <c r="V471" s="90"/>
      <c r="W471" s="90"/>
      <c r="X471" s="45" t="s">
        <v>1446</v>
      </c>
      <c r="Y471" s="45">
        <v>251510</v>
      </c>
      <c r="Z471" s="45">
        <v>168</v>
      </c>
      <c r="AA471" s="45">
        <v>376</v>
      </c>
      <c r="AB471" s="45">
        <v>144</v>
      </c>
      <c r="AC471" s="89">
        <v>1.2287444166062458E-5</v>
      </c>
      <c r="AD471" s="89">
        <v>0</v>
      </c>
      <c r="AE471" s="89">
        <v>0.01</v>
      </c>
      <c r="AF471" s="89">
        <v>2.2437941520635794E-5</v>
      </c>
      <c r="AG471" s="45">
        <v>120</v>
      </c>
      <c r="AH471" s="45" t="s">
        <v>1447</v>
      </c>
      <c r="AI471" s="45">
        <v>5150</v>
      </c>
      <c r="AJ471" s="45">
        <v>42</v>
      </c>
      <c r="AK471" s="45">
        <v>0</v>
      </c>
      <c r="AL471" s="45">
        <v>0</v>
      </c>
      <c r="AM471" s="45">
        <v>1</v>
      </c>
      <c r="AN471" s="89">
        <v>0</v>
      </c>
      <c r="AO471" s="91">
        <f t="shared" si="63"/>
        <v>8.1553398058252426E-3</v>
      </c>
      <c r="AP471" s="45">
        <v>909</v>
      </c>
      <c r="AQ471" s="45">
        <v>90</v>
      </c>
      <c r="AR471" s="90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</row>
    <row r="472" spans="1:58" ht="15.75" customHeight="1">
      <c r="A472" s="88">
        <v>36</v>
      </c>
      <c r="B472" s="16" t="s">
        <v>1485</v>
      </c>
      <c r="C472" s="16" t="s">
        <v>1408</v>
      </c>
      <c r="D472" s="16" t="s">
        <v>1485</v>
      </c>
      <c r="E472" s="65"/>
      <c r="F472" s="65"/>
      <c r="G472" s="65"/>
      <c r="H472" s="65"/>
      <c r="I472" s="65"/>
      <c r="J472" s="65"/>
      <c r="K472" s="66"/>
      <c r="L472" s="66"/>
      <c r="M472" s="66"/>
      <c r="N472" s="45" t="s">
        <v>1486</v>
      </c>
      <c r="O472" s="45">
        <v>465</v>
      </c>
      <c r="P472" s="45">
        <v>275</v>
      </c>
      <c r="Q472" s="45">
        <v>5</v>
      </c>
      <c r="R472" s="45">
        <v>5</v>
      </c>
      <c r="S472" s="89">
        <v>0.15036361113624674</v>
      </c>
      <c r="T472" s="89">
        <v>8.1719353878394966E-3</v>
      </c>
      <c r="U472" s="89">
        <v>0.24</v>
      </c>
      <c r="V472" s="90"/>
      <c r="W472" s="90"/>
      <c r="X472" s="45" t="s">
        <v>1487</v>
      </c>
      <c r="Y472" s="45">
        <v>5073</v>
      </c>
      <c r="Z472" s="45">
        <v>58</v>
      </c>
      <c r="AA472" s="45">
        <v>137</v>
      </c>
      <c r="AB472" s="45">
        <v>42</v>
      </c>
      <c r="AC472" s="89">
        <v>6.1101853020787279E-4</v>
      </c>
      <c r="AD472" s="89">
        <v>0</v>
      </c>
      <c r="AE472" s="89">
        <v>0.03</v>
      </c>
      <c r="AF472" s="89">
        <v>3.8520733426148501E-4</v>
      </c>
      <c r="AG472" s="45">
        <v>356</v>
      </c>
      <c r="AH472" s="65"/>
      <c r="AI472" s="65"/>
      <c r="AJ472" s="65"/>
      <c r="AK472" s="65"/>
      <c r="AL472" s="65"/>
      <c r="AM472" s="65"/>
      <c r="AN472" s="66"/>
      <c r="AO472" s="66"/>
      <c r="AP472" s="45">
        <v>175</v>
      </c>
      <c r="AQ472" s="45">
        <v>149</v>
      </c>
      <c r="AR472" s="90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</row>
    <row r="473" spans="1:58" ht="15.75" customHeight="1">
      <c r="A473" s="88">
        <v>37</v>
      </c>
      <c r="B473" s="16" t="s">
        <v>1488</v>
      </c>
      <c r="C473" s="16" t="s">
        <v>1408</v>
      </c>
      <c r="D473" s="16" t="s">
        <v>1488</v>
      </c>
      <c r="E473" s="65"/>
      <c r="F473" s="65"/>
      <c r="G473" s="65"/>
      <c r="H473" s="65"/>
      <c r="I473" s="65"/>
      <c r="J473" s="65"/>
      <c r="K473" s="66"/>
      <c r="L473" s="66"/>
      <c r="M473" s="66"/>
      <c r="N473" s="65"/>
      <c r="O473" s="65"/>
      <c r="P473" s="65"/>
      <c r="Q473" s="65"/>
      <c r="R473" s="65"/>
      <c r="S473" s="66"/>
      <c r="T473" s="66"/>
      <c r="U473" s="66"/>
      <c r="V473" s="90"/>
      <c r="W473" s="90"/>
      <c r="X473" s="45" t="s">
        <v>1489</v>
      </c>
      <c r="Y473" s="45">
        <v>3300</v>
      </c>
      <c r="Z473" s="45">
        <v>101</v>
      </c>
      <c r="AA473" s="45">
        <v>124</v>
      </c>
      <c r="AB473" s="45">
        <v>48</v>
      </c>
      <c r="AC473" s="89">
        <v>4.2440910374810976E-4</v>
      </c>
      <c r="AD473" s="89">
        <v>0</v>
      </c>
      <c r="AE473" s="89" t="s">
        <v>138</v>
      </c>
      <c r="AF473" s="89">
        <v>1.2455484566520613E-4</v>
      </c>
      <c r="AG473" s="45"/>
      <c r="AH473" s="45" t="s">
        <v>1490</v>
      </c>
      <c r="AI473" s="45">
        <v>34300</v>
      </c>
      <c r="AJ473" s="45">
        <v>207</v>
      </c>
      <c r="AK473" s="45">
        <v>0</v>
      </c>
      <c r="AL473" s="45">
        <v>0</v>
      </c>
      <c r="AM473" s="45">
        <v>119</v>
      </c>
      <c r="AN473" s="89">
        <v>0</v>
      </c>
      <c r="AO473" s="91">
        <f t="shared" ref="AO473:AO474" si="64">SUM(AJ473+AK473+AL473)/AI473</f>
        <v>6.0349854227405245E-3</v>
      </c>
      <c r="AP473" s="45">
        <v>3</v>
      </c>
      <c r="AQ473" s="45">
        <v>0</v>
      </c>
      <c r="AR473" s="90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</row>
    <row r="474" spans="1:58" ht="15.75" customHeight="1">
      <c r="A474" s="88">
        <v>38</v>
      </c>
      <c r="B474" s="16" t="s">
        <v>1491</v>
      </c>
      <c r="C474" s="16" t="s">
        <v>1408</v>
      </c>
      <c r="D474" s="16" t="s">
        <v>1491</v>
      </c>
      <c r="E474" s="65"/>
      <c r="F474" s="65"/>
      <c r="G474" s="65"/>
      <c r="H474" s="65"/>
      <c r="I474" s="65"/>
      <c r="J474" s="65"/>
      <c r="K474" s="66"/>
      <c r="L474" s="66"/>
      <c r="M474" s="66"/>
      <c r="N474" s="65"/>
      <c r="O474" s="65"/>
      <c r="P474" s="65"/>
      <c r="Q474" s="65"/>
      <c r="R474" s="65"/>
      <c r="S474" s="66"/>
      <c r="T474" s="66"/>
      <c r="U474" s="66"/>
      <c r="V474" s="90"/>
      <c r="W474" s="90"/>
      <c r="X474" s="45" t="s">
        <v>1492</v>
      </c>
      <c r="Y474" s="45">
        <v>2285</v>
      </c>
      <c r="Z474" s="45">
        <v>117</v>
      </c>
      <c r="AA474" s="45">
        <v>18</v>
      </c>
      <c r="AB474" s="45">
        <v>7</v>
      </c>
      <c r="AC474" s="89">
        <v>9.3460450159688771E-5</v>
      </c>
      <c r="AD474" s="89">
        <v>0</v>
      </c>
      <c r="AE474" s="89">
        <v>0.02</v>
      </c>
      <c r="AF474" s="89">
        <v>1.1885731161612592E-4</v>
      </c>
      <c r="AG474" s="45">
        <v>9</v>
      </c>
      <c r="AH474" s="45" t="s">
        <v>1491</v>
      </c>
      <c r="AI474" s="45">
        <v>260</v>
      </c>
      <c r="AJ474" s="45">
        <v>0</v>
      </c>
      <c r="AK474" s="45">
        <v>0</v>
      </c>
      <c r="AL474" s="45">
        <v>0</v>
      </c>
      <c r="AM474" s="45">
        <v>3</v>
      </c>
      <c r="AN474" s="89">
        <v>0</v>
      </c>
      <c r="AO474" s="91">
        <f t="shared" si="64"/>
        <v>0</v>
      </c>
      <c r="AP474" s="45">
        <v>116</v>
      </c>
      <c r="AQ474" s="45">
        <v>16</v>
      </c>
      <c r="AR474" s="90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</row>
    <row r="475" spans="1:58" ht="15.75" customHeight="1">
      <c r="A475" s="88">
        <v>39</v>
      </c>
      <c r="B475" s="16" t="s">
        <v>1493</v>
      </c>
      <c r="C475" s="16" t="s">
        <v>1408</v>
      </c>
      <c r="D475" s="16" t="s">
        <v>1493</v>
      </c>
      <c r="E475" s="65"/>
      <c r="F475" s="65"/>
      <c r="G475" s="65"/>
      <c r="H475" s="65"/>
      <c r="I475" s="65"/>
      <c r="J475" s="65"/>
      <c r="K475" s="66"/>
      <c r="L475" s="66"/>
      <c r="M475" s="66"/>
      <c r="N475" s="65"/>
      <c r="O475" s="65"/>
      <c r="P475" s="65"/>
      <c r="Q475" s="65"/>
      <c r="R475" s="65"/>
      <c r="S475" s="66"/>
      <c r="T475" s="66"/>
      <c r="U475" s="66"/>
      <c r="V475" s="90"/>
      <c r="W475" s="90"/>
      <c r="X475" s="45" t="s">
        <v>1494</v>
      </c>
      <c r="Y475" s="45">
        <v>830</v>
      </c>
      <c r="Z475" s="45">
        <v>26</v>
      </c>
      <c r="AA475" s="45">
        <v>2</v>
      </c>
      <c r="AB475" s="45">
        <v>0</v>
      </c>
      <c r="AC475" s="89">
        <v>9.2511518045587096E-5</v>
      </c>
      <c r="AD475" s="89">
        <v>0</v>
      </c>
      <c r="AE475" s="89">
        <v>0.01</v>
      </c>
      <c r="AF475" s="89">
        <v>2.614455944766592E-5</v>
      </c>
      <c r="AG475" s="45">
        <v>3</v>
      </c>
      <c r="AH475" s="65"/>
      <c r="AI475" s="65"/>
      <c r="AJ475" s="65"/>
      <c r="AK475" s="65"/>
      <c r="AL475" s="65"/>
      <c r="AM475" s="65"/>
      <c r="AN475" s="66"/>
      <c r="AO475" s="66"/>
      <c r="AP475" s="45">
        <v>84</v>
      </c>
      <c r="AQ475" s="45">
        <v>8</v>
      </c>
      <c r="AR475" s="90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</row>
    <row r="476" spans="1:58" ht="15.75" customHeight="1">
      <c r="A476" s="88">
        <v>40</v>
      </c>
      <c r="B476" s="16" t="s">
        <v>1495</v>
      </c>
      <c r="C476" s="16" t="s">
        <v>1408</v>
      </c>
      <c r="D476" s="16" t="s">
        <v>1495</v>
      </c>
      <c r="E476" s="65"/>
      <c r="F476" s="65"/>
      <c r="G476" s="65"/>
      <c r="H476" s="65"/>
      <c r="I476" s="65"/>
      <c r="J476" s="65"/>
      <c r="K476" s="66"/>
      <c r="L476" s="66"/>
      <c r="M476" s="66"/>
      <c r="N476" s="45" t="s">
        <v>1496</v>
      </c>
      <c r="O476" s="45">
        <v>571</v>
      </c>
      <c r="P476" s="45">
        <v>1089</v>
      </c>
      <c r="Q476" s="45">
        <v>7</v>
      </c>
      <c r="R476" s="45">
        <v>19</v>
      </c>
      <c r="S476" s="89">
        <v>0.10238915399272001</v>
      </c>
      <c r="T476" s="89">
        <v>2.1145586150670439E-2</v>
      </c>
      <c r="U476" s="89">
        <v>0.12</v>
      </c>
      <c r="V476" s="90"/>
      <c r="W476" s="90"/>
      <c r="X476" s="45" t="s">
        <v>1496</v>
      </c>
      <c r="Y476" s="45">
        <v>7136</v>
      </c>
      <c r="Z476" s="45">
        <v>104</v>
      </c>
      <c r="AA476" s="45">
        <v>71</v>
      </c>
      <c r="AB476" s="45">
        <v>23</v>
      </c>
      <c r="AC476" s="89">
        <v>1.2648755302056448E-4</v>
      </c>
      <c r="AD476" s="89">
        <v>0</v>
      </c>
      <c r="AE476" s="89">
        <v>0.02</v>
      </c>
      <c r="AF476" s="89">
        <v>1.4298592950150765E-4</v>
      </c>
      <c r="AG476" s="45">
        <v>17</v>
      </c>
      <c r="AH476" s="45" t="s">
        <v>1497</v>
      </c>
      <c r="AI476" s="45">
        <v>224</v>
      </c>
      <c r="AJ476" s="45">
        <v>2</v>
      </c>
      <c r="AK476" s="45">
        <v>0</v>
      </c>
      <c r="AL476" s="45">
        <v>0</v>
      </c>
      <c r="AM476" s="45">
        <v>2</v>
      </c>
      <c r="AN476" s="89">
        <v>0</v>
      </c>
      <c r="AO476" s="91">
        <f t="shared" ref="AO476:AO488" si="65">SUM(AJ476+AK476+AL476)/AI476</f>
        <v>8.9285714285714281E-3</v>
      </c>
      <c r="AP476" s="45">
        <v>74</v>
      </c>
      <c r="AQ476" s="45">
        <v>6</v>
      </c>
      <c r="AR476" s="90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</row>
    <row r="477" spans="1:58" ht="15.75" customHeight="1">
      <c r="A477" s="88">
        <v>41</v>
      </c>
      <c r="B477" s="16" t="s">
        <v>1498</v>
      </c>
      <c r="C477" s="16" t="s">
        <v>1408</v>
      </c>
      <c r="D477" s="16" t="s">
        <v>1498</v>
      </c>
      <c r="E477" s="45" t="s">
        <v>87</v>
      </c>
      <c r="F477" s="45">
        <v>1202335</v>
      </c>
      <c r="G477" s="45">
        <v>51271</v>
      </c>
      <c r="H477" s="45">
        <v>1099</v>
      </c>
      <c r="I477" s="45">
        <v>821</v>
      </c>
      <c r="J477" s="45">
        <v>50</v>
      </c>
      <c r="K477" s="89">
        <v>9.081279893166116E-4</v>
      </c>
      <c r="L477" s="89">
        <v>0.02</v>
      </c>
      <c r="M477" s="89">
        <v>4.9354782028076703E-4</v>
      </c>
      <c r="N477" s="45" t="s">
        <v>87</v>
      </c>
      <c r="O477" s="45">
        <v>65602</v>
      </c>
      <c r="P477" s="45">
        <v>8807</v>
      </c>
      <c r="Q477" s="45">
        <v>430</v>
      </c>
      <c r="R477" s="45">
        <v>31</v>
      </c>
      <c r="S477" s="89">
        <v>4.7046025905339156E-3</v>
      </c>
      <c r="T477" s="89">
        <v>1.5852465250712109E-3</v>
      </c>
      <c r="U477" s="89">
        <v>0.04</v>
      </c>
      <c r="V477" s="90"/>
      <c r="W477" s="90"/>
      <c r="X477" s="45" t="s">
        <v>87</v>
      </c>
      <c r="Y477" s="45">
        <v>903455</v>
      </c>
      <c r="Z477" s="45">
        <v>198</v>
      </c>
      <c r="AA477" s="45">
        <v>5516</v>
      </c>
      <c r="AB477" s="45">
        <v>1554</v>
      </c>
      <c r="AC477" s="89">
        <v>3.9452769786233252E-5</v>
      </c>
      <c r="AD477" s="89">
        <v>0.33333333333333331</v>
      </c>
      <c r="AE477" s="89">
        <v>0.01</v>
      </c>
      <c r="AF477" s="89">
        <v>8.4909221931241122E-5</v>
      </c>
      <c r="AG477" s="45">
        <v>29122</v>
      </c>
      <c r="AH477" s="45" t="s">
        <v>86</v>
      </c>
      <c r="AI477" s="45">
        <v>52200</v>
      </c>
      <c r="AJ477" s="45">
        <v>1133</v>
      </c>
      <c r="AK477" s="45">
        <v>0</v>
      </c>
      <c r="AL477" s="45">
        <v>0</v>
      </c>
      <c r="AM477" s="45">
        <v>44</v>
      </c>
      <c r="AN477" s="89">
        <v>0</v>
      </c>
      <c r="AO477" s="91">
        <f t="shared" si="65"/>
        <v>2.1704980842911878E-2</v>
      </c>
      <c r="AP477" s="45">
        <v>13574</v>
      </c>
      <c r="AQ477" s="45">
        <v>7280</v>
      </c>
      <c r="AR477" s="90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</row>
    <row r="478" spans="1:58" ht="15.75" customHeight="1">
      <c r="A478" s="88">
        <v>42</v>
      </c>
      <c r="B478" s="16" t="s">
        <v>1499</v>
      </c>
      <c r="C478" s="16" t="s">
        <v>1408</v>
      </c>
      <c r="D478" s="16" t="s">
        <v>1499</v>
      </c>
      <c r="E478" s="45" t="s">
        <v>1500</v>
      </c>
      <c r="F478" s="45">
        <v>15371</v>
      </c>
      <c r="G478" s="45">
        <v>44</v>
      </c>
      <c r="H478" s="45">
        <v>11</v>
      </c>
      <c r="I478" s="45">
        <v>3</v>
      </c>
      <c r="J478" s="45">
        <v>19</v>
      </c>
      <c r="K478" s="89">
        <v>2.0543029448260572E-4</v>
      </c>
      <c r="L478" s="89">
        <v>0.01</v>
      </c>
      <c r="M478" s="89">
        <v>4.2425821686625094E-5</v>
      </c>
      <c r="N478" s="65"/>
      <c r="O478" s="65"/>
      <c r="P478" s="65"/>
      <c r="Q478" s="65"/>
      <c r="R478" s="65"/>
      <c r="S478" s="66"/>
      <c r="T478" s="66"/>
      <c r="U478" s="66"/>
      <c r="V478" s="90"/>
      <c r="W478" s="90"/>
      <c r="X478" s="45" t="s">
        <v>1501</v>
      </c>
      <c r="Y478" s="45">
        <v>35789</v>
      </c>
      <c r="Z478" s="45">
        <v>36</v>
      </c>
      <c r="AA478" s="45">
        <v>20</v>
      </c>
      <c r="AB478" s="45">
        <v>12</v>
      </c>
      <c r="AC478" s="89">
        <v>2.4792010988063347E-5</v>
      </c>
      <c r="AD478" s="89">
        <v>0</v>
      </c>
      <c r="AE478" s="89">
        <v>0.01</v>
      </c>
      <c r="AF478" s="89">
        <v>9.7012216909813081E-6</v>
      </c>
      <c r="AG478" s="45">
        <v>25</v>
      </c>
      <c r="AH478" s="45" t="s">
        <v>1502</v>
      </c>
      <c r="AI478" s="45">
        <v>0</v>
      </c>
      <c r="AJ478" s="45">
        <v>1</v>
      </c>
      <c r="AK478" s="45">
        <v>0</v>
      </c>
      <c r="AL478" s="45">
        <v>0</v>
      </c>
      <c r="AM478" s="45">
        <v>3</v>
      </c>
      <c r="AN478" s="89">
        <v>0</v>
      </c>
      <c r="AO478" s="91" t="e">
        <f t="shared" si="65"/>
        <v>#DIV/0!</v>
      </c>
      <c r="AP478" s="45">
        <v>51</v>
      </c>
      <c r="AQ478" s="45">
        <v>5</v>
      </c>
      <c r="AR478" s="90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</row>
    <row r="479" spans="1:58" ht="15.75" customHeight="1">
      <c r="A479" s="88">
        <v>43</v>
      </c>
      <c r="B479" s="16" t="s">
        <v>1503</v>
      </c>
      <c r="C479" s="16" t="s">
        <v>1408</v>
      </c>
      <c r="D479" s="16" t="s">
        <v>1503</v>
      </c>
      <c r="E479" s="45" t="s">
        <v>1504</v>
      </c>
      <c r="F479" s="45">
        <v>6799</v>
      </c>
      <c r="G479" s="45">
        <v>1144</v>
      </c>
      <c r="H479" s="45">
        <v>35</v>
      </c>
      <c r="I479" s="45">
        <v>203</v>
      </c>
      <c r="J479" s="45">
        <v>55</v>
      </c>
      <c r="K479" s="89">
        <v>3.9884558495165172E-3</v>
      </c>
      <c r="L479" s="89">
        <v>7.0000000000000007E-2</v>
      </c>
      <c r="M479" s="89">
        <v>2.3844029535153096E-3</v>
      </c>
      <c r="N479" s="45" t="s">
        <v>1504</v>
      </c>
      <c r="O479" s="45">
        <v>1588</v>
      </c>
      <c r="P479" s="45">
        <v>1511</v>
      </c>
      <c r="Q479" s="45">
        <v>46</v>
      </c>
      <c r="R479" s="45">
        <v>35</v>
      </c>
      <c r="S479" s="89">
        <v>2.8940446552443575E-2</v>
      </c>
      <c r="T479" s="89">
        <v>1.1009952492777444E-2</v>
      </c>
      <c r="U479" s="89">
        <v>0.11</v>
      </c>
      <c r="V479" s="90"/>
      <c r="W479" s="90"/>
      <c r="X479" s="45" t="s">
        <v>1504</v>
      </c>
      <c r="Y479" s="45">
        <v>8307</v>
      </c>
      <c r="Z479" s="45">
        <v>232</v>
      </c>
      <c r="AA479" s="45">
        <v>1205</v>
      </c>
      <c r="AB479" s="45">
        <v>97</v>
      </c>
      <c r="AC479" s="89">
        <v>7.7373771134523709E-4</v>
      </c>
      <c r="AD479" s="89">
        <v>0</v>
      </c>
      <c r="AE479" s="89">
        <v>0.06</v>
      </c>
      <c r="AF479" s="89">
        <v>1.7072690804682945E-3</v>
      </c>
      <c r="AG479" s="45">
        <v>11</v>
      </c>
      <c r="AH479" s="45" t="s">
        <v>1503</v>
      </c>
      <c r="AI479" s="45">
        <v>867</v>
      </c>
      <c r="AJ479" s="45">
        <v>34</v>
      </c>
      <c r="AK479" s="45">
        <v>0</v>
      </c>
      <c r="AL479" s="45">
        <v>0</v>
      </c>
      <c r="AM479" s="45">
        <v>27</v>
      </c>
      <c r="AN479" s="89">
        <v>0</v>
      </c>
      <c r="AO479" s="91">
        <f t="shared" si="65"/>
        <v>3.9215686274509803E-2</v>
      </c>
      <c r="AP479" s="45">
        <v>20</v>
      </c>
      <c r="AQ479" s="45">
        <v>3</v>
      </c>
      <c r="AR479" s="90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</row>
    <row r="480" spans="1:58" ht="15.75" customHeight="1">
      <c r="A480" s="88">
        <v>44</v>
      </c>
      <c r="B480" s="16" t="s">
        <v>1505</v>
      </c>
      <c r="C480" s="16" t="s">
        <v>1408</v>
      </c>
      <c r="D480" s="16" t="s">
        <v>1505</v>
      </c>
      <c r="E480" s="45" t="s">
        <v>1506</v>
      </c>
      <c r="F480" s="45">
        <v>157348</v>
      </c>
      <c r="G480" s="45">
        <v>520</v>
      </c>
      <c r="H480" s="45">
        <v>84</v>
      </c>
      <c r="I480" s="45">
        <v>50</v>
      </c>
      <c r="J480" s="45">
        <v>53</v>
      </c>
      <c r="K480" s="89">
        <v>8.0580396148939178E-5</v>
      </c>
      <c r="L480" s="89">
        <v>0.01</v>
      </c>
      <c r="M480" s="89">
        <v>4.6421315172758424E-5</v>
      </c>
      <c r="N480" s="45" t="s">
        <v>1507</v>
      </c>
      <c r="O480" s="45">
        <v>3894</v>
      </c>
      <c r="P480" s="45">
        <v>182</v>
      </c>
      <c r="Q480" s="45">
        <v>14</v>
      </c>
      <c r="R480" s="45">
        <v>7</v>
      </c>
      <c r="S480" s="89">
        <v>6.6408065289246055E-3</v>
      </c>
      <c r="T480" s="89">
        <v>2.1654803898667194E-4</v>
      </c>
      <c r="U480" s="89" t="s">
        <v>138</v>
      </c>
      <c r="V480" s="90"/>
      <c r="W480" s="90"/>
      <c r="X480" s="45" t="s">
        <v>1508</v>
      </c>
      <c r="Y480" s="45">
        <v>29546</v>
      </c>
      <c r="Z480" s="45">
        <v>63</v>
      </c>
      <c r="AA480" s="45">
        <v>400</v>
      </c>
      <c r="AB480" s="45">
        <v>78</v>
      </c>
      <c r="AC480" s="89">
        <v>2.6111391446822607E-4</v>
      </c>
      <c r="AD480" s="89">
        <v>0.33333333333333331</v>
      </c>
      <c r="AE480" s="89">
        <v>0.02</v>
      </c>
      <c r="AF480" s="89">
        <v>1.7596807279380449E-4</v>
      </c>
      <c r="AG480" s="45">
        <v>70</v>
      </c>
      <c r="AH480" s="45" t="s">
        <v>1505</v>
      </c>
      <c r="AI480" s="45">
        <v>18500</v>
      </c>
      <c r="AJ480" s="45">
        <v>0</v>
      </c>
      <c r="AK480" s="45">
        <v>0</v>
      </c>
      <c r="AL480" s="45">
        <v>0</v>
      </c>
      <c r="AM480" s="45">
        <v>17</v>
      </c>
      <c r="AN480" s="89">
        <v>0</v>
      </c>
      <c r="AO480" s="91">
        <f t="shared" si="65"/>
        <v>0</v>
      </c>
      <c r="AP480" s="45">
        <v>185</v>
      </c>
      <c r="AQ480" s="45">
        <v>51</v>
      </c>
      <c r="AR480" s="90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</row>
    <row r="481" spans="1:58" ht="15.75" customHeight="1">
      <c r="A481" s="88">
        <v>45</v>
      </c>
      <c r="B481" s="16" t="s">
        <v>1509</v>
      </c>
      <c r="C481" s="16" t="s">
        <v>1408</v>
      </c>
      <c r="D481" s="16" t="s">
        <v>1509</v>
      </c>
      <c r="E481" s="45" t="s">
        <v>1510</v>
      </c>
      <c r="F481" s="45">
        <v>507</v>
      </c>
      <c r="G481" s="45">
        <v>0</v>
      </c>
      <c r="H481" s="45">
        <v>0</v>
      </c>
      <c r="I481" s="45">
        <v>0</v>
      </c>
      <c r="J481" s="45">
        <v>0</v>
      </c>
      <c r="K481" s="89">
        <v>0</v>
      </c>
      <c r="L481" s="89">
        <v>0.01</v>
      </c>
      <c r="M481" s="89">
        <v>0</v>
      </c>
      <c r="N481" s="65"/>
      <c r="O481" s="65"/>
      <c r="P481" s="65"/>
      <c r="Q481" s="65"/>
      <c r="R481" s="65"/>
      <c r="S481" s="66"/>
      <c r="T481" s="66"/>
      <c r="U481" s="66"/>
      <c r="V481" s="90"/>
      <c r="W481" s="90"/>
      <c r="X481" s="45" t="s">
        <v>1511</v>
      </c>
      <c r="Y481" s="45">
        <v>8984</v>
      </c>
      <c r="Z481" s="45">
        <v>47</v>
      </c>
      <c r="AA481" s="45">
        <v>50</v>
      </c>
      <c r="AB481" s="45">
        <v>4</v>
      </c>
      <c r="AC481" s="89">
        <v>1.3365741920919399E-4</v>
      </c>
      <c r="AD481" s="89">
        <v>0</v>
      </c>
      <c r="AE481" s="89">
        <v>0.01</v>
      </c>
      <c r="AF481" s="89">
        <v>6.5375911569714451E-5</v>
      </c>
      <c r="AG481" s="45">
        <v>47</v>
      </c>
      <c r="AH481" s="45" t="s">
        <v>1509</v>
      </c>
      <c r="AI481" s="45">
        <v>16</v>
      </c>
      <c r="AJ481" s="45">
        <v>0</v>
      </c>
      <c r="AK481" s="45">
        <v>0</v>
      </c>
      <c r="AL481" s="45">
        <v>0</v>
      </c>
      <c r="AM481" s="45">
        <v>0</v>
      </c>
      <c r="AN481" s="89">
        <v>0</v>
      </c>
      <c r="AO481" s="91">
        <f t="shared" si="65"/>
        <v>0</v>
      </c>
      <c r="AP481" s="45">
        <v>66</v>
      </c>
      <c r="AQ481" s="45">
        <v>6</v>
      </c>
      <c r="AR481" s="90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</row>
    <row r="482" spans="1:58" ht="15.75" customHeight="1">
      <c r="A482" s="88">
        <v>46</v>
      </c>
      <c r="B482" s="16" t="s">
        <v>1512</v>
      </c>
      <c r="C482" s="16" t="s">
        <v>1408</v>
      </c>
      <c r="D482" s="16" t="s">
        <v>1512</v>
      </c>
      <c r="E482" s="45" t="s">
        <v>1513</v>
      </c>
      <c r="F482" s="45">
        <v>358</v>
      </c>
      <c r="G482" s="45">
        <v>0</v>
      </c>
      <c r="H482" s="45">
        <v>0</v>
      </c>
      <c r="I482" s="45">
        <v>0</v>
      </c>
      <c r="J482" s="45">
        <v>0</v>
      </c>
      <c r="K482" s="89">
        <v>0</v>
      </c>
      <c r="L482" s="89">
        <v>0.16</v>
      </c>
      <c r="M482" s="89">
        <v>0</v>
      </c>
      <c r="N482" s="65"/>
      <c r="O482" s="65"/>
      <c r="P482" s="65"/>
      <c r="Q482" s="65"/>
      <c r="R482" s="65"/>
      <c r="S482" s="66"/>
      <c r="T482" s="66"/>
      <c r="U482" s="66"/>
      <c r="V482" s="90"/>
      <c r="W482" s="90"/>
      <c r="X482" s="45" t="s">
        <v>1514</v>
      </c>
      <c r="Y482" s="45">
        <v>38885</v>
      </c>
      <c r="Z482" s="45">
        <v>33</v>
      </c>
      <c r="AA482" s="45">
        <v>458</v>
      </c>
      <c r="AB482" s="45">
        <v>120</v>
      </c>
      <c r="AC482" s="89">
        <v>5.3742097470698303E-4</v>
      </c>
      <c r="AD482" s="89">
        <v>0</v>
      </c>
      <c r="AE482" s="89">
        <v>0.08</v>
      </c>
      <c r="AF482" s="89">
        <v>1.6356290534560354E-4</v>
      </c>
      <c r="AG482" s="45">
        <v>211</v>
      </c>
      <c r="AH482" s="45" t="s">
        <v>1512</v>
      </c>
      <c r="AI482" s="45">
        <v>0</v>
      </c>
      <c r="AJ482" s="45">
        <v>0</v>
      </c>
      <c r="AK482" s="45">
        <v>0</v>
      </c>
      <c r="AL482" s="45">
        <v>0</v>
      </c>
      <c r="AM482" s="45">
        <v>4</v>
      </c>
      <c r="AN482" s="89">
        <v>0</v>
      </c>
      <c r="AO482" s="91" t="e">
        <f t="shared" si="65"/>
        <v>#DIV/0!</v>
      </c>
      <c r="AP482" s="45">
        <v>91</v>
      </c>
      <c r="AQ482" s="45">
        <v>39</v>
      </c>
      <c r="AR482" s="90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</row>
    <row r="483" spans="1:58" ht="15.75" customHeight="1">
      <c r="A483" s="88">
        <v>47</v>
      </c>
      <c r="B483" s="16" t="s">
        <v>1515</v>
      </c>
      <c r="C483" s="16" t="s">
        <v>1408</v>
      </c>
      <c r="D483" s="16" t="s">
        <v>1515</v>
      </c>
      <c r="E483" s="45" t="s">
        <v>1516</v>
      </c>
      <c r="F483" s="45">
        <v>337</v>
      </c>
      <c r="G483" s="45">
        <v>0</v>
      </c>
      <c r="H483" s="45">
        <v>0</v>
      </c>
      <c r="I483" s="45">
        <v>0</v>
      </c>
      <c r="J483" s="45">
        <v>0</v>
      </c>
      <c r="K483" s="89">
        <v>0</v>
      </c>
      <c r="L483" s="89">
        <v>0.03</v>
      </c>
      <c r="M483" s="89">
        <v>0</v>
      </c>
      <c r="N483" s="65"/>
      <c r="O483" s="65"/>
      <c r="P483" s="65"/>
      <c r="Q483" s="65"/>
      <c r="R483" s="65"/>
      <c r="S483" s="66"/>
      <c r="T483" s="66"/>
      <c r="U483" s="66"/>
      <c r="V483" s="90"/>
      <c r="W483" s="90"/>
      <c r="X483" s="45" t="s">
        <v>1516</v>
      </c>
      <c r="Y483" s="45">
        <v>6727</v>
      </c>
      <c r="Z483" s="45">
        <v>15</v>
      </c>
      <c r="AA483" s="45">
        <v>14</v>
      </c>
      <c r="AB483" s="45">
        <v>5</v>
      </c>
      <c r="AC483" s="89">
        <v>1.9024048360454977E-4</v>
      </c>
      <c r="AD483" s="89">
        <v>0.875</v>
      </c>
      <c r="AE483" s="89">
        <v>0.02</v>
      </c>
      <c r="AF483" s="89">
        <v>3.1017470152915722E-5</v>
      </c>
      <c r="AG483" s="45">
        <v>12</v>
      </c>
      <c r="AH483" s="45" t="s">
        <v>1517</v>
      </c>
      <c r="AI483" s="45">
        <v>0</v>
      </c>
      <c r="AJ483" s="45">
        <v>0</v>
      </c>
      <c r="AK483" s="45">
        <v>0</v>
      </c>
      <c r="AL483" s="45">
        <v>0</v>
      </c>
      <c r="AM483" s="45">
        <v>0</v>
      </c>
      <c r="AN483" s="89">
        <v>0</v>
      </c>
      <c r="AO483" s="91" t="e">
        <f t="shared" si="65"/>
        <v>#DIV/0!</v>
      </c>
      <c r="AP483" s="45">
        <v>439</v>
      </c>
      <c r="AQ483" s="45">
        <v>46</v>
      </c>
      <c r="AR483" s="90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</row>
    <row r="484" spans="1:58" ht="15.75" customHeight="1">
      <c r="A484" s="88">
        <v>48</v>
      </c>
      <c r="B484" s="16" t="s">
        <v>1518</v>
      </c>
      <c r="C484" s="16" t="s">
        <v>1408</v>
      </c>
      <c r="D484" s="16" t="s">
        <v>1518</v>
      </c>
      <c r="E484" s="45" t="s">
        <v>1519</v>
      </c>
      <c r="F484" s="45">
        <v>5878</v>
      </c>
      <c r="G484" s="45">
        <v>0</v>
      </c>
      <c r="H484" s="45">
        <v>0</v>
      </c>
      <c r="I484" s="45">
        <v>0</v>
      </c>
      <c r="J484" s="45">
        <v>0</v>
      </c>
      <c r="K484" s="89">
        <v>0</v>
      </c>
      <c r="L484" s="89">
        <v>0.03</v>
      </c>
      <c r="M484" s="89">
        <v>0</v>
      </c>
      <c r="N484" s="65"/>
      <c r="O484" s="65"/>
      <c r="P484" s="65"/>
      <c r="Q484" s="65"/>
      <c r="R484" s="65"/>
      <c r="S484" s="66"/>
      <c r="T484" s="66"/>
      <c r="U484" s="66"/>
      <c r="V484" s="90"/>
      <c r="W484" s="90"/>
      <c r="X484" s="65"/>
      <c r="Y484" s="65"/>
      <c r="Z484" s="65"/>
      <c r="AA484" s="65"/>
      <c r="AB484" s="65"/>
      <c r="AC484" s="66"/>
      <c r="AD484" s="66"/>
      <c r="AE484" s="66"/>
      <c r="AF484" s="66"/>
      <c r="AG484" s="45">
        <v>40</v>
      </c>
      <c r="AH484" s="45" t="s">
        <v>1518</v>
      </c>
      <c r="AI484" s="45">
        <v>66800</v>
      </c>
      <c r="AJ484" s="45">
        <v>2577</v>
      </c>
      <c r="AK484" s="45">
        <v>0</v>
      </c>
      <c r="AL484" s="45">
        <v>0</v>
      </c>
      <c r="AM484" s="45">
        <v>8</v>
      </c>
      <c r="AN484" s="89">
        <v>0</v>
      </c>
      <c r="AO484" s="91">
        <f t="shared" si="65"/>
        <v>3.8577844311377243E-2</v>
      </c>
      <c r="AP484" s="45">
        <v>131</v>
      </c>
      <c r="AQ484" s="45">
        <v>35</v>
      </c>
      <c r="AR484" s="90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</row>
    <row r="485" spans="1:58" ht="15.75" customHeight="1">
      <c r="A485" s="88">
        <v>49</v>
      </c>
      <c r="B485" s="16" t="s">
        <v>763</v>
      </c>
      <c r="C485" s="16" t="s">
        <v>1408</v>
      </c>
      <c r="D485" s="16" t="s">
        <v>763</v>
      </c>
      <c r="E485" s="45" t="s">
        <v>762</v>
      </c>
      <c r="F485" s="45">
        <v>145343</v>
      </c>
      <c r="G485" s="45">
        <v>2784</v>
      </c>
      <c r="H485" s="45">
        <v>322</v>
      </c>
      <c r="I485" s="45">
        <v>277</v>
      </c>
      <c r="J485" s="45">
        <v>100</v>
      </c>
      <c r="K485" s="89">
        <v>2.534902550847903E-4</v>
      </c>
      <c r="L485" s="89">
        <v>0.01</v>
      </c>
      <c r="M485" s="89">
        <v>2.755328859617284E-4</v>
      </c>
      <c r="N485" s="45" t="s">
        <v>762</v>
      </c>
      <c r="O485" s="45">
        <v>6557</v>
      </c>
      <c r="P485" s="45">
        <v>2971</v>
      </c>
      <c r="Q485" s="45">
        <v>76</v>
      </c>
      <c r="R485" s="45">
        <v>38</v>
      </c>
      <c r="S485" s="89">
        <v>1.2617976579789709E-2</v>
      </c>
      <c r="T485" s="89">
        <v>5.2117729351305311E-3</v>
      </c>
      <c r="U485" s="89">
        <v>7.0000000000000007E-2</v>
      </c>
      <c r="V485" s="90"/>
      <c r="W485" s="90"/>
      <c r="X485" s="45" t="s">
        <v>762</v>
      </c>
      <c r="Y485" s="45">
        <v>39446</v>
      </c>
      <c r="Z485" s="45">
        <v>215</v>
      </c>
      <c r="AA485" s="45">
        <v>638</v>
      </c>
      <c r="AB485" s="45">
        <v>157</v>
      </c>
      <c r="AC485" s="89">
        <v>9.3531834810424411E-5</v>
      </c>
      <c r="AD485" s="89">
        <v>0.41818181818181815</v>
      </c>
      <c r="AE485" s="89">
        <v>0.02</v>
      </c>
      <c r="AF485" s="89">
        <v>2.1857983135044836E-4</v>
      </c>
      <c r="AG485" s="45">
        <v>1155</v>
      </c>
      <c r="AH485" s="45" t="s">
        <v>763</v>
      </c>
      <c r="AI485" s="45">
        <v>4280</v>
      </c>
      <c r="AJ485" s="45">
        <v>26</v>
      </c>
      <c r="AK485" s="45">
        <v>0</v>
      </c>
      <c r="AL485" s="45">
        <v>0</v>
      </c>
      <c r="AM485" s="45">
        <v>26</v>
      </c>
      <c r="AN485" s="89">
        <v>0</v>
      </c>
      <c r="AO485" s="91">
        <f t="shared" si="65"/>
        <v>6.0747663551401869E-3</v>
      </c>
      <c r="AP485" s="45">
        <v>1036</v>
      </c>
      <c r="AQ485" s="45">
        <v>588</v>
      </c>
      <c r="AR485" s="90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</row>
    <row r="486" spans="1:58" ht="15.75" customHeight="1">
      <c r="A486" s="88">
        <v>50</v>
      </c>
      <c r="B486" s="16" t="s">
        <v>1520</v>
      </c>
      <c r="C486" s="16" t="s">
        <v>1408</v>
      </c>
      <c r="D486" s="16" t="s">
        <v>1520</v>
      </c>
      <c r="E486" s="65"/>
      <c r="F486" s="65"/>
      <c r="G486" s="65"/>
      <c r="H486" s="65"/>
      <c r="I486" s="65"/>
      <c r="J486" s="65"/>
      <c r="K486" s="66"/>
      <c r="L486" s="66"/>
      <c r="M486" s="66"/>
      <c r="N486" s="65"/>
      <c r="O486" s="65"/>
      <c r="P486" s="65"/>
      <c r="Q486" s="65"/>
      <c r="R486" s="65"/>
      <c r="S486" s="66"/>
      <c r="T486" s="66"/>
      <c r="U486" s="66"/>
      <c r="V486" s="90"/>
      <c r="W486" s="90"/>
      <c r="X486" s="65"/>
      <c r="Y486" s="65"/>
      <c r="Z486" s="65"/>
      <c r="AA486" s="65"/>
      <c r="AB486" s="65"/>
      <c r="AC486" s="66"/>
      <c r="AD486" s="66"/>
      <c r="AE486" s="66"/>
      <c r="AF486" s="66"/>
      <c r="AG486" s="45"/>
      <c r="AH486" s="45" t="s">
        <v>1521</v>
      </c>
      <c r="AI486" s="45">
        <v>283</v>
      </c>
      <c r="AJ486" s="45">
        <v>0</v>
      </c>
      <c r="AK486" s="45">
        <v>0</v>
      </c>
      <c r="AL486" s="45">
        <v>0</v>
      </c>
      <c r="AM486" s="45">
        <v>1</v>
      </c>
      <c r="AN486" s="89">
        <v>0</v>
      </c>
      <c r="AO486" s="91">
        <f t="shared" si="65"/>
        <v>0</v>
      </c>
      <c r="AP486" s="45"/>
      <c r="AQ486" s="45"/>
      <c r="AR486" s="90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</row>
    <row r="487" spans="1:58" ht="15.75" customHeight="1">
      <c r="A487" s="88">
        <v>51</v>
      </c>
      <c r="B487" s="16" t="s">
        <v>1522</v>
      </c>
      <c r="C487" s="16" t="s">
        <v>1408</v>
      </c>
      <c r="D487" s="16" t="s">
        <v>1522</v>
      </c>
      <c r="E487" s="45" t="s">
        <v>1395</v>
      </c>
      <c r="F487" s="45">
        <v>1774</v>
      </c>
      <c r="G487" s="45">
        <v>131</v>
      </c>
      <c r="H487" s="45">
        <v>3</v>
      </c>
      <c r="I487" s="45">
        <v>6</v>
      </c>
      <c r="J487" s="45">
        <v>32</v>
      </c>
      <c r="K487" s="89">
        <v>2.5238302492320416E-3</v>
      </c>
      <c r="L487" s="89">
        <v>0.03</v>
      </c>
      <c r="M487" s="89">
        <v>8.7785399973288388E-4</v>
      </c>
      <c r="N487" s="45" t="s">
        <v>1396</v>
      </c>
      <c r="O487" s="45">
        <v>475</v>
      </c>
      <c r="P487" s="45">
        <v>639</v>
      </c>
      <c r="Q487" s="45">
        <v>0</v>
      </c>
      <c r="R487" s="45">
        <v>29</v>
      </c>
      <c r="S487" s="89">
        <v>4.9014219669874508E-2</v>
      </c>
      <c r="T487" s="89">
        <v>1.5450134461156093E-2</v>
      </c>
      <c r="U487" s="89">
        <v>0.2</v>
      </c>
      <c r="V487" s="90"/>
      <c r="W487" s="90"/>
      <c r="X487" s="45" t="s">
        <v>1397</v>
      </c>
      <c r="Y487" s="45">
        <v>2390</v>
      </c>
      <c r="Z487" s="45">
        <v>64</v>
      </c>
      <c r="AA487" s="45">
        <v>80</v>
      </c>
      <c r="AB487" s="45">
        <v>22</v>
      </c>
      <c r="AC487" s="89">
        <v>8.1299043546208933E-4</v>
      </c>
      <c r="AD487" s="89">
        <v>0</v>
      </c>
      <c r="AE487" s="89">
        <v>0.1</v>
      </c>
      <c r="AF487" s="89">
        <v>4.6835318564663849E-4</v>
      </c>
      <c r="AG487" s="45">
        <v>581</v>
      </c>
      <c r="AH487" s="45" t="s">
        <v>1398</v>
      </c>
      <c r="AI487" s="45">
        <v>173</v>
      </c>
      <c r="AJ487" s="45">
        <v>0</v>
      </c>
      <c r="AK487" s="45">
        <v>0</v>
      </c>
      <c r="AL487" s="45">
        <v>0</v>
      </c>
      <c r="AM487" s="45">
        <v>0</v>
      </c>
      <c r="AN487" s="89">
        <v>0</v>
      </c>
      <c r="AO487" s="91">
        <f t="shared" si="65"/>
        <v>0</v>
      </c>
      <c r="AP487" s="45">
        <v>689</v>
      </c>
      <c r="AQ487" s="45">
        <v>102</v>
      </c>
      <c r="AR487" s="90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</row>
    <row r="488" spans="1:58" ht="15.75" customHeight="1">
      <c r="A488" s="88">
        <v>52</v>
      </c>
      <c r="B488" s="16" t="s">
        <v>1523</v>
      </c>
      <c r="C488" s="16" t="s">
        <v>1408</v>
      </c>
      <c r="D488" s="16" t="s">
        <v>1523</v>
      </c>
      <c r="E488" s="45" t="s">
        <v>1362</v>
      </c>
      <c r="F488" s="45">
        <v>3005</v>
      </c>
      <c r="G488" s="45">
        <v>1443</v>
      </c>
      <c r="H488" s="45">
        <v>50</v>
      </c>
      <c r="I488" s="45">
        <v>666</v>
      </c>
      <c r="J488" s="45">
        <v>61</v>
      </c>
      <c r="K488" s="89">
        <v>1.2398721414932493E-2</v>
      </c>
      <c r="L488" s="89">
        <v>0.19</v>
      </c>
      <c r="M488" s="89">
        <v>8.2208913729443674E-3</v>
      </c>
      <c r="N488" s="45" t="s">
        <v>1362</v>
      </c>
      <c r="O488" s="45">
        <v>1154</v>
      </c>
      <c r="P488" s="45">
        <v>275</v>
      </c>
      <c r="Q488" s="45">
        <v>0</v>
      </c>
      <c r="R488" s="45">
        <v>5</v>
      </c>
      <c r="S488" s="89">
        <v>4.9315530715456281E-2</v>
      </c>
      <c r="T488" s="89">
        <v>2.6801918867095805E-3</v>
      </c>
      <c r="U488" s="89">
        <v>0.06</v>
      </c>
      <c r="V488" s="90"/>
      <c r="W488" s="90"/>
      <c r="X488" s="45" t="s">
        <v>1363</v>
      </c>
      <c r="Y488" s="45">
        <v>4343</v>
      </c>
      <c r="Z488" s="45">
        <v>61</v>
      </c>
      <c r="AA488" s="45">
        <v>198</v>
      </c>
      <c r="AB488" s="45">
        <v>88</v>
      </c>
      <c r="AC488" s="89">
        <v>1.2116725041563406E-3</v>
      </c>
      <c r="AD488" s="89">
        <v>0.5</v>
      </c>
      <c r="AE488" s="89">
        <v>0.14000000000000001</v>
      </c>
      <c r="AF488" s="89">
        <v>7.2436943183259485E-4</v>
      </c>
      <c r="AG488" s="45">
        <v>1089</v>
      </c>
      <c r="AH488" s="45" t="s">
        <v>1364</v>
      </c>
      <c r="AI488" s="45">
        <v>0</v>
      </c>
      <c r="AJ488" s="45">
        <v>18</v>
      </c>
      <c r="AK488" s="45">
        <v>0</v>
      </c>
      <c r="AL488" s="45">
        <v>0</v>
      </c>
      <c r="AM488" s="45">
        <v>16</v>
      </c>
      <c r="AN488" s="89">
        <v>0</v>
      </c>
      <c r="AO488" s="91" t="e">
        <f t="shared" si="65"/>
        <v>#DIV/0!</v>
      </c>
      <c r="AP488" s="45">
        <v>1627</v>
      </c>
      <c r="AQ488" s="45">
        <v>312</v>
      </c>
      <c r="AR488" s="90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</row>
    <row r="489" spans="1:58" ht="15.75" customHeight="1">
      <c r="A489" s="88">
        <v>53</v>
      </c>
      <c r="B489" s="16" t="s">
        <v>1524</v>
      </c>
      <c r="C489" s="16" t="s">
        <v>1408</v>
      </c>
      <c r="D489" s="16" t="s">
        <v>1524</v>
      </c>
      <c r="E489" s="65"/>
      <c r="F489" s="65"/>
      <c r="G489" s="65"/>
      <c r="H489" s="65"/>
      <c r="I489" s="65"/>
      <c r="J489" s="65"/>
      <c r="K489" s="66"/>
      <c r="L489" s="66"/>
      <c r="M489" s="66"/>
      <c r="N489" s="65"/>
      <c r="O489" s="65"/>
      <c r="P489" s="65"/>
      <c r="Q489" s="65"/>
      <c r="R489" s="65"/>
      <c r="S489" s="66"/>
      <c r="T489" s="66"/>
      <c r="U489" s="66"/>
      <c r="V489" s="90"/>
      <c r="W489" s="90"/>
      <c r="X489" s="45" t="s">
        <v>1525</v>
      </c>
      <c r="Y489" s="45">
        <v>1310</v>
      </c>
      <c r="Z489" s="45">
        <v>11</v>
      </c>
      <c r="AA489" s="45">
        <v>12</v>
      </c>
      <c r="AB489" s="45">
        <v>6</v>
      </c>
      <c r="AC489" s="89">
        <v>1.2959924252619953E-3</v>
      </c>
      <c r="AD489" s="89">
        <v>0</v>
      </c>
      <c r="AE489" s="89">
        <v>0.11</v>
      </c>
      <c r="AF489" s="89">
        <v>1.5495561606393424E-4</v>
      </c>
      <c r="AG489" s="45">
        <v>13</v>
      </c>
      <c r="AH489" s="65"/>
      <c r="AI489" s="65"/>
      <c r="AJ489" s="65"/>
      <c r="AK489" s="65"/>
      <c r="AL489" s="65"/>
      <c r="AM489" s="65"/>
      <c r="AN489" s="66"/>
      <c r="AO489" s="66"/>
      <c r="AP489" s="45">
        <v>18</v>
      </c>
      <c r="AQ489" s="45">
        <v>1</v>
      </c>
      <c r="AR489" s="90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</row>
    <row r="490" spans="1:58" ht="15.75" customHeight="1">
      <c r="A490" s="88">
        <v>54</v>
      </c>
      <c r="B490" s="16" t="s">
        <v>1526</v>
      </c>
      <c r="C490" s="16" t="s">
        <v>1408</v>
      </c>
      <c r="D490" s="16" t="s">
        <v>1526</v>
      </c>
      <c r="E490" s="45" t="s">
        <v>1527</v>
      </c>
      <c r="F490" s="45">
        <v>438</v>
      </c>
      <c r="G490" s="45">
        <v>128</v>
      </c>
      <c r="H490" s="45">
        <v>0</v>
      </c>
      <c r="I490" s="45">
        <v>28</v>
      </c>
      <c r="J490" s="45">
        <v>41</v>
      </c>
      <c r="K490" s="89">
        <v>8.9030239872024235E-3</v>
      </c>
      <c r="L490" s="89">
        <v>0.19</v>
      </c>
      <c r="M490" s="89">
        <v>3.9676519942967309E-3</v>
      </c>
      <c r="N490" s="65"/>
      <c r="O490" s="65"/>
      <c r="P490" s="65"/>
      <c r="Q490" s="65"/>
      <c r="R490" s="65"/>
      <c r="S490" s="66"/>
      <c r="T490" s="66"/>
      <c r="U490" s="66"/>
      <c r="V490" s="90"/>
      <c r="W490" s="90"/>
      <c r="X490" s="45" t="s">
        <v>1528</v>
      </c>
      <c r="Y490" s="45">
        <v>1662</v>
      </c>
      <c r="Z490" s="45">
        <v>90</v>
      </c>
      <c r="AA490" s="45">
        <v>104</v>
      </c>
      <c r="AB490" s="45">
        <v>16</v>
      </c>
      <c r="AC490" s="89">
        <v>9.8801377891795101E-4</v>
      </c>
      <c r="AD490" s="89">
        <v>0.2</v>
      </c>
      <c r="AE490" s="89">
        <v>0.35</v>
      </c>
      <c r="AF490" s="89">
        <v>8.4840313624476239E-4</v>
      </c>
      <c r="AG490" s="45">
        <v>14</v>
      </c>
      <c r="AH490" s="45" t="s">
        <v>1529</v>
      </c>
      <c r="AI490" s="45">
        <v>0</v>
      </c>
      <c r="AJ490" s="45">
        <v>0</v>
      </c>
      <c r="AK490" s="45">
        <v>0</v>
      </c>
      <c r="AL490" s="45">
        <v>0</v>
      </c>
      <c r="AM490" s="45">
        <v>4</v>
      </c>
      <c r="AN490" s="89">
        <v>0</v>
      </c>
      <c r="AO490" s="91" t="e">
        <f>SUM(AJ490+AK490+AL490)/AI490</f>
        <v>#DIV/0!</v>
      </c>
      <c r="AP490" s="45">
        <v>31</v>
      </c>
      <c r="AQ490" s="45">
        <v>3</v>
      </c>
      <c r="AR490" s="90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</row>
    <row r="491" spans="1:58" ht="15.75" customHeight="1">
      <c r="A491" s="88">
        <v>55</v>
      </c>
      <c r="B491" s="16" t="s">
        <v>1530</v>
      </c>
      <c r="C491" s="16" t="s">
        <v>1408</v>
      </c>
      <c r="D491" s="16" t="s">
        <v>1530</v>
      </c>
      <c r="E491" s="45" t="s">
        <v>1531</v>
      </c>
      <c r="F491" s="45">
        <v>227</v>
      </c>
      <c r="G491" s="45">
        <v>0</v>
      </c>
      <c r="H491" s="45">
        <v>0</v>
      </c>
      <c r="I491" s="45">
        <v>0</v>
      </c>
      <c r="J491" s="45">
        <v>0</v>
      </c>
      <c r="K491" s="89">
        <v>0</v>
      </c>
      <c r="L491" s="89">
        <v>0.01</v>
      </c>
      <c r="M491" s="89">
        <v>0</v>
      </c>
      <c r="N491" s="65"/>
      <c r="O491" s="65"/>
      <c r="P491" s="65"/>
      <c r="Q491" s="65"/>
      <c r="R491" s="65"/>
      <c r="S491" s="66"/>
      <c r="T491" s="66"/>
      <c r="U491" s="66"/>
      <c r="V491" s="90"/>
      <c r="W491" s="90"/>
      <c r="X491" s="45" t="s">
        <v>1532</v>
      </c>
      <c r="Y491" s="45">
        <v>1027</v>
      </c>
      <c r="Z491" s="45">
        <v>0</v>
      </c>
      <c r="AA491" s="45">
        <v>0</v>
      </c>
      <c r="AB491" s="45">
        <v>0</v>
      </c>
      <c r="AC491" s="89">
        <v>0</v>
      </c>
      <c r="AD491" s="89">
        <v>0</v>
      </c>
      <c r="AE491" s="89">
        <v>0.05</v>
      </c>
      <c r="AF491" s="89">
        <v>0</v>
      </c>
      <c r="AG491" s="45">
        <v>6</v>
      </c>
      <c r="AH491" s="65"/>
      <c r="AI491" s="65"/>
      <c r="AJ491" s="65"/>
      <c r="AK491" s="65"/>
      <c r="AL491" s="65"/>
      <c r="AM491" s="65"/>
      <c r="AN491" s="66"/>
      <c r="AO491" s="66"/>
      <c r="AP491" s="45">
        <v>60</v>
      </c>
      <c r="AQ491" s="45">
        <v>1</v>
      </c>
      <c r="AR491" s="90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</row>
    <row r="492" spans="1:58" ht="15.75" customHeight="1">
      <c r="A492" s="88">
        <v>56</v>
      </c>
      <c r="B492" s="16" t="s">
        <v>1533</v>
      </c>
      <c r="C492" s="16" t="s">
        <v>1408</v>
      </c>
      <c r="D492" s="16" t="s">
        <v>1533</v>
      </c>
      <c r="E492" s="45" t="s">
        <v>1534</v>
      </c>
      <c r="F492" s="45">
        <v>6336</v>
      </c>
      <c r="G492" s="45">
        <v>0</v>
      </c>
      <c r="H492" s="45">
        <v>0</v>
      </c>
      <c r="I492" s="45">
        <v>0</v>
      </c>
      <c r="J492" s="45">
        <v>0</v>
      </c>
      <c r="K492" s="89">
        <v>0</v>
      </c>
      <c r="L492" s="89">
        <v>0.01</v>
      </c>
      <c r="M492" s="89">
        <v>0</v>
      </c>
      <c r="N492" s="65"/>
      <c r="O492" s="65"/>
      <c r="P492" s="65"/>
      <c r="Q492" s="65"/>
      <c r="R492" s="65"/>
      <c r="S492" s="66"/>
      <c r="T492" s="66"/>
      <c r="U492" s="66"/>
      <c r="V492" s="90"/>
      <c r="W492" s="90"/>
      <c r="X492" s="45" t="s">
        <v>1535</v>
      </c>
      <c r="Y492" s="45">
        <v>1753</v>
      </c>
      <c r="Z492" s="45">
        <v>0</v>
      </c>
      <c r="AA492" s="45">
        <v>0</v>
      </c>
      <c r="AB492" s="45">
        <v>0</v>
      </c>
      <c r="AC492" s="89">
        <v>0</v>
      </c>
      <c r="AD492" s="89">
        <v>0</v>
      </c>
      <c r="AE492" s="89">
        <v>0.01</v>
      </c>
      <c r="AF492" s="89">
        <v>0</v>
      </c>
      <c r="AG492" s="45">
        <v>9</v>
      </c>
      <c r="AH492" s="65"/>
      <c r="AI492" s="65"/>
      <c r="AJ492" s="65"/>
      <c r="AK492" s="65"/>
      <c r="AL492" s="65"/>
      <c r="AM492" s="65"/>
      <c r="AN492" s="66"/>
      <c r="AO492" s="66"/>
      <c r="AP492" s="45">
        <v>27</v>
      </c>
      <c r="AQ492" s="45">
        <v>7</v>
      </c>
      <c r="AR492" s="90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</row>
    <row r="493" spans="1:58" ht="15.75" customHeight="1">
      <c r="A493" s="88">
        <v>57</v>
      </c>
      <c r="B493" s="16" t="s">
        <v>1121</v>
      </c>
      <c r="C493" s="16" t="s">
        <v>1408</v>
      </c>
      <c r="D493" s="16" t="s">
        <v>1121</v>
      </c>
      <c r="E493" s="45" t="s">
        <v>1122</v>
      </c>
      <c r="F493" s="45">
        <v>1202335</v>
      </c>
      <c r="G493" s="45">
        <v>51271</v>
      </c>
      <c r="H493" s="45">
        <v>1099</v>
      </c>
      <c r="I493" s="45">
        <v>821</v>
      </c>
      <c r="J493" s="45">
        <v>50</v>
      </c>
      <c r="K493" s="89">
        <v>9.081279893166116E-4</v>
      </c>
      <c r="L493" s="89">
        <v>0.02</v>
      </c>
      <c r="M493" s="89">
        <v>4.9354782028076703E-4</v>
      </c>
      <c r="N493" s="65"/>
      <c r="O493" s="65"/>
      <c r="P493" s="65"/>
      <c r="Q493" s="65"/>
      <c r="R493" s="65"/>
      <c r="S493" s="66"/>
      <c r="T493" s="66"/>
      <c r="U493" s="66"/>
      <c r="V493" s="90"/>
      <c r="W493" s="90"/>
      <c r="X493" s="45" t="s">
        <v>1122</v>
      </c>
      <c r="Y493" s="45">
        <v>361087</v>
      </c>
      <c r="Z493" s="45">
        <v>47</v>
      </c>
      <c r="AA493" s="45">
        <v>4179</v>
      </c>
      <c r="AB493" s="45">
        <v>873</v>
      </c>
      <c r="AC493" s="89">
        <v>3.0473520788237287E-4</v>
      </c>
      <c r="AD493" s="89">
        <v>0.33333333333333331</v>
      </c>
      <c r="AE493" s="89">
        <v>0.02</v>
      </c>
      <c r="AF493" s="89">
        <v>1.5236760394118646E-4</v>
      </c>
      <c r="AG493" s="45">
        <v>4148</v>
      </c>
      <c r="AH493" s="45" t="s">
        <v>1121</v>
      </c>
      <c r="AI493" s="45">
        <v>28900</v>
      </c>
      <c r="AJ493" s="45">
        <v>148</v>
      </c>
      <c r="AK493" s="45">
        <v>0</v>
      </c>
      <c r="AL493" s="45">
        <v>0</v>
      </c>
      <c r="AM493" s="45">
        <v>22</v>
      </c>
      <c r="AN493" s="89">
        <v>0</v>
      </c>
      <c r="AO493" s="91">
        <f>SUM(AJ493+AK493+AL493)/AI493</f>
        <v>5.1211072664359859E-3</v>
      </c>
      <c r="AP493" s="45">
        <v>4140</v>
      </c>
      <c r="AQ493" s="45">
        <v>1746</v>
      </c>
      <c r="AR493" s="90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</row>
    <row r="494" spans="1:58" ht="15.75" customHeight="1">
      <c r="A494" s="94">
        <v>58</v>
      </c>
      <c r="B494" s="16" t="s">
        <v>1320</v>
      </c>
      <c r="C494" s="16" t="s">
        <v>1408</v>
      </c>
      <c r="D494" s="16" t="s">
        <v>1320</v>
      </c>
      <c r="E494" s="45" t="s">
        <v>1321</v>
      </c>
      <c r="F494" s="95">
        <v>7112</v>
      </c>
      <c r="G494" s="95">
        <v>1101</v>
      </c>
      <c r="H494" s="95">
        <v>14</v>
      </c>
      <c r="I494" s="95">
        <v>227</v>
      </c>
      <c r="J494" s="95">
        <v>131</v>
      </c>
      <c r="K494" s="96">
        <v>1.5E-3</v>
      </c>
      <c r="L494" s="96">
        <v>0.06</v>
      </c>
      <c r="M494" s="96">
        <v>2.2000000000000001E-3</v>
      </c>
      <c r="N494" s="65" t="s">
        <v>1322</v>
      </c>
      <c r="O494" s="97">
        <v>1683</v>
      </c>
      <c r="P494" s="97">
        <v>2803</v>
      </c>
      <c r="Q494" s="97">
        <v>15</v>
      </c>
      <c r="R494" s="97">
        <v>63</v>
      </c>
      <c r="S494" s="98">
        <v>2.7099999999999999E-2</v>
      </c>
      <c r="T494" s="98">
        <v>1.8599999999999998E-2</v>
      </c>
      <c r="U494" s="98">
        <v>0.12</v>
      </c>
      <c r="V494" s="45" t="s">
        <v>1321</v>
      </c>
      <c r="W494" s="65"/>
      <c r="X494" s="65"/>
      <c r="Y494" s="65"/>
      <c r="Z494" s="65"/>
      <c r="AA494" s="65"/>
      <c r="AB494" s="65"/>
      <c r="AC494" s="66"/>
      <c r="AD494" s="66"/>
      <c r="AE494" s="66"/>
      <c r="AF494" s="89" t="s">
        <v>1321</v>
      </c>
      <c r="AG494" s="95">
        <v>749</v>
      </c>
      <c r="AH494" s="95">
        <v>0</v>
      </c>
      <c r="AI494" s="95">
        <v>0</v>
      </c>
      <c r="AJ494" s="95">
        <v>0</v>
      </c>
      <c r="AK494" s="95">
        <v>36</v>
      </c>
      <c r="AL494" s="99">
        <v>0</v>
      </c>
      <c r="AM494" s="65"/>
      <c r="AN494" s="66"/>
      <c r="AO494" s="66"/>
      <c r="AP494" s="100"/>
      <c r="AQ494" s="100"/>
      <c r="AR494" s="100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</row>
    <row r="495" spans="1:58" ht="15.75" customHeight="1">
      <c r="A495" s="101">
        <v>1</v>
      </c>
      <c r="B495" s="16" t="s">
        <v>1536</v>
      </c>
      <c r="C495" s="16" t="s">
        <v>1537</v>
      </c>
      <c r="D495" s="16" t="s">
        <v>1536</v>
      </c>
      <c r="E495" s="100" t="s">
        <v>1538</v>
      </c>
      <c r="F495" s="100">
        <v>101465</v>
      </c>
      <c r="G495" s="100">
        <v>818</v>
      </c>
      <c r="H495" s="100">
        <v>50</v>
      </c>
      <c r="I495" s="100">
        <v>360</v>
      </c>
      <c r="J495" s="100">
        <v>43</v>
      </c>
      <c r="K495" s="102">
        <v>2.9334933942135803E-4</v>
      </c>
      <c r="L495" s="102">
        <v>0.01</v>
      </c>
      <c r="M495" s="102">
        <v>1.3710893038172166E-4</v>
      </c>
      <c r="N495" s="100" t="s">
        <v>1538</v>
      </c>
      <c r="O495" s="100">
        <v>16887</v>
      </c>
      <c r="P495" s="100">
        <v>4418</v>
      </c>
      <c r="Q495" s="100">
        <v>124</v>
      </c>
      <c r="R495" s="100">
        <v>28</v>
      </c>
      <c r="S495" s="102">
        <v>9.9195889322488354E-3</v>
      </c>
      <c r="T495" s="102">
        <v>3.0190053272061675E-3</v>
      </c>
      <c r="U495" s="102">
        <v>0.06</v>
      </c>
      <c r="V495" s="100"/>
      <c r="W495" s="100"/>
      <c r="X495" s="100" t="s">
        <v>1539</v>
      </c>
      <c r="Y495" s="100">
        <v>14949</v>
      </c>
      <c r="Z495" s="100">
        <v>66</v>
      </c>
      <c r="AA495" s="100">
        <v>273</v>
      </c>
      <c r="AB495" s="100">
        <v>97</v>
      </c>
      <c r="AC495" s="102">
        <v>3.7630763950407029E-4</v>
      </c>
      <c r="AD495" s="102">
        <v>0.75</v>
      </c>
      <c r="AE495" s="102">
        <v>0.02</v>
      </c>
      <c r="AF495" s="102">
        <v>2.6995982833987652E-4</v>
      </c>
      <c r="AG495" s="100">
        <v>880</v>
      </c>
      <c r="AH495" s="100" t="s">
        <v>1540</v>
      </c>
      <c r="AI495" s="100">
        <v>16500</v>
      </c>
      <c r="AJ495" s="100">
        <v>0</v>
      </c>
      <c r="AK495" s="100">
        <v>0</v>
      </c>
      <c r="AL495" s="100">
        <v>0</v>
      </c>
      <c r="AM495" s="100">
        <v>5</v>
      </c>
      <c r="AN495" s="102">
        <v>0</v>
      </c>
      <c r="AO495" s="103">
        <f t="shared" ref="AO495:AO523" si="66">SUM(AJ495+AK495+AL495)/AI495</f>
        <v>0</v>
      </c>
      <c r="AP495" s="100">
        <v>568</v>
      </c>
      <c r="AQ495" s="100">
        <v>258</v>
      </c>
      <c r="AR495" s="100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</row>
    <row r="496" spans="1:58" ht="15.75" customHeight="1">
      <c r="A496" s="101">
        <v>2</v>
      </c>
      <c r="B496" s="16" t="s">
        <v>1541</v>
      </c>
      <c r="C496" s="16" t="s">
        <v>1537</v>
      </c>
      <c r="D496" s="16" t="s">
        <v>1541</v>
      </c>
      <c r="E496" s="100" t="s">
        <v>1542</v>
      </c>
      <c r="F496" s="100">
        <v>793</v>
      </c>
      <c r="G496" s="100">
        <v>45</v>
      </c>
      <c r="H496" s="100">
        <v>10</v>
      </c>
      <c r="I496" s="100">
        <v>7</v>
      </c>
      <c r="J496" s="100">
        <v>30</v>
      </c>
      <c r="K496" s="102">
        <v>3.3715988614802577E-3</v>
      </c>
      <c r="L496" s="102">
        <v>7.0000000000000007E-2</v>
      </c>
      <c r="M496" s="102">
        <v>1.0994344113522579E-3</v>
      </c>
      <c r="N496" s="100" t="s">
        <v>1543</v>
      </c>
      <c r="O496" s="100">
        <v>35754</v>
      </c>
      <c r="P496" s="100">
        <v>14103</v>
      </c>
      <c r="Q496" s="100">
        <v>258</v>
      </c>
      <c r="R496" s="100">
        <v>35</v>
      </c>
      <c r="S496" s="102">
        <v>1.2088766283114439E-2</v>
      </c>
      <c r="T496" s="102">
        <v>4.5989871729239717E-3</v>
      </c>
      <c r="U496" s="102">
        <v>0.09</v>
      </c>
      <c r="V496" s="100"/>
      <c r="W496" s="100"/>
      <c r="X496" s="100" t="s">
        <v>1543</v>
      </c>
      <c r="Y496" s="100">
        <v>10280</v>
      </c>
      <c r="Z496" s="100">
        <v>64</v>
      </c>
      <c r="AA496" s="100">
        <v>47</v>
      </c>
      <c r="AB496" s="100">
        <v>12</v>
      </c>
      <c r="AC496" s="102">
        <v>9.3014777324883634E-5</v>
      </c>
      <c r="AD496" s="102">
        <v>0.65116279069767447</v>
      </c>
      <c r="AE496" s="102">
        <v>0.02</v>
      </c>
      <c r="AF496" s="102">
        <v>6.2683871675465067E-5</v>
      </c>
      <c r="AG496" s="100">
        <v>1480</v>
      </c>
      <c r="AH496" s="100" t="s">
        <v>1544</v>
      </c>
      <c r="AI496" s="100">
        <v>43</v>
      </c>
      <c r="AJ496" s="100">
        <v>0</v>
      </c>
      <c r="AK496" s="100">
        <v>0</v>
      </c>
      <c r="AL496" s="100">
        <v>0</v>
      </c>
      <c r="AM496" s="100">
        <v>0</v>
      </c>
      <c r="AN496" s="102">
        <v>0</v>
      </c>
      <c r="AO496" s="103">
        <f t="shared" si="66"/>
        <v>0</v>
      </c>
      <c r="AP496" s="100">
        <v>567</v>
      </c>
      <c r="AQ496" s="100">
        <v>215</v>
      </c>
      <c r="AR496" s="100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</row>
    <row r="497" spans="1:58" ht="15.75" customHeight="1">
      <c r="A497" s="101">
        <v>3</v>
      </c>
      <c r="B497" s="16" t="s">
        <v>1545</v>
      </c>
      <c r="C497" s="16" t="s">
        <v>1537</v>
      </c>
      <c r="D497" s="16" t="s">
        <v>1545</v>
      </c>
      <c r="E497" s="100" t="s">
        <v>1451</v>
      </c>
      <c r="F497" s="100">
        <v>1017438</v>
      </c>
      <c r="G497" s="100">
        <v>31971</v>
      </c>
      <c r="H497" s="100">
        <v>1972</v>
      </c>
      <c r="I497" s="100">
        <v>1734</v>
      </c>
      <c r="J497" s="100">
        <v>66</v>
      </c>
      <c r="K497" s="102">
        <v>5.966243264421728E-4</v>
      </c>
      <c r="L497" s="102">
        <v>0.02</v>
      </c>
      <c r="M497" s="102">
        <v>4.2801310375199352E-4</v>
      </c>
      <c r="N497" s="100" t="s">
        <v>1452</v>
      </c>
      <c r="O497" s="100">
        <v>15675</v>
      </c>
      <c r="P497" s="100">
        <v>2633</v>
      </c>
      <c r="Q497" s="100">
        <v>61</v>
      </c>
      <c r="R497" s="100">
        <v>17</v>
      </c>
      <c r="S497" s="102">
        <v>1.0705374740479483E-2</v>
      </c>
      <c r="T497" s="102">
        <v>1.978167071610339E-3</v>
      </c>
      <c r="U497" s="102">
        <v>0.06</v>
      </c>
      <c r="V497" s="100"/>
      <c r="W497" s="100"/>
      <c r="X497" s="100" t="s">
        <v>1452</v>
      </c>
      <c r="Y497" s="100">
        <v>207774</v>
      </c>
      <c r="Z497" s="100">
        <v>59</v>
      </c>
      <c r="AA497" s="100">
        <v>332</v>
      </c>
      <c r="AB497" s="100">
        <v>174</v>
      </c>
      <c r="AC497" s="102">
        <v>4.1810859177491842E-5</v>
      </c>
      <c r="AD497" s="102">
        <v>0.76923076923076927</v>
      </c>
      <c r="AE497" s="102">
        <v>0.01</v>
      </c>
      <c r="AF497" s="102">
        <v>2.6359019916244868E-5</v>
      </c>
      <c r="AG497" s="100">
        <v>106</v>
      </c>
      <c r="AH497" s="100" t="s">
        <v>1450</v>
      </c>
      <c r="AI497" s="100">
        <v>25500</v>
      </c>
      <c r="AJ497" s="100">
        <v>0</v>
      </c>
      <c r="AK497" s="100">
        <v>0</v>
      </c>
      <c r="AL497" s="100">
        <v>0</v>
      </c>
      <c r="AM497" s="100">
        <v>6</v>
      </c>
      <c r="AN497" s="102">
        <v>0</v>
      </c>
      <c r="AO497" s="103">
        <f t="shared" si="66"/>
        <v>0</v>
      </c>
      <c r="AP497" s="100">
        <v>138</v>
      </c>
      <c r="AQ497" s="100">
        <v>30</v>
      </c>
      <c r="AR497" s="100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</row>
    <row r="498" spans="1:58" ht="15.75" customHeight="1">
      <c r="A498" s="101">
        <v>4</v>
      </c>
      <c r="B498" s="16" t="s">
        <v>1474</v>
      </c>
      <c r="C498" s="16" t="s">
        <v>1537</v>
      </c>
      <c r="D498" s="16" t="s">
        <v>1474</v>
      </c>
      <c r="E498" s="100" t="s">
        <v>1475</v>
      </c>
      <c r="F498" s="100">
        <v>220413</v>
      </c>
      <c r="G498" s="100">
        <v>5093</v>
      </c>
      <c r="H498" s="100">
        <v>198</v>
      </c>
      <c r="I498" s="100">
        <v>505</v>
      </c>
      <c r="J498" s="100">
        <v>44</v>
      </c>
      <c r="K498" s="102">
        <v>6.3763384437422817E-4</v>
      </c>
      <c r="L498" s="102">
        <v>0.01</v>
      </c>
      <c r="M498" s="102">
        <v>3.0495531687463085E-4</v>
      </c>
      <c r="N498" s="100" t="s">
        <v>1475</v>
      </c>
      <c r="O498" s="100">
        <v>6339</v>
      </c>
      <c r="P498" s="100">
        <v>1348</v>
      </c>
      <c r="Q498" s="100">
        <v>50</v>
      </c>
      <c r="R498" s="100">
        <v>17</v>
      </c>
      <c r="S498" s="102">
        <v>1.3678196875619497E-2</v>
      </c>
      <c r="T498" s="102">
        <v>2.5274929009296899E-3</v>
      </c>
      <c r="U498" s="102">
        <v>0.06</v>
      </c>
      <c r="V498" s="100"/>
      <c r="W498" s="100"/>
      <c r="X498" s="100" t="s">
        <v>1474</v>
      </c>
      <c r="Y498" s="100">
        <v>35653</v>
      </c>
      <c r="Z498" s="100">
        <v>93</v>
      </c>
      <c r="AA498" s="100">
        <v>1597</v>
      </c>
      <c r="AB498" s="100">
        <v>190</v>
      </c>
      <c r="AC498" s="102">
        <v>5.3910562230835861E-4</v>
      </c>
      <c r="AD498" s="102">
        <v>0.59322033898305082</v>
      </c>
      <c r="AE498" s="102">
        <v>0.03</v>
      </c>
      <c r="AF498" s="102">
        <v>5.449654660291016E-4</v>
      </c>
      <c r="AG498" s="100">
        <v>1699</v>
      </c>
      <c r="AH498" s="100" t="s">
        <v>1474</v>
      </c>
      <c r="AI498" s="100">
        <v>6650</v>
      </c>
      <c r="AJ498" s="100">
        <v>0</v>
      </c>
      <c r="AK498" s="100">
        <v>0</v>
      </c>
      <c r="AL498" s="100">
        <v>0</v>
      </c>
      <c r="AM498" s="100">
        <v>10</v>
      </c>
      <c r="AN498" s="102">
        <v>0</v>
      </c>
      <c r="AO498" s="103">
        <f t="shared" si="66"/>
        <v>0</v>
      </c>
      <c r="AP498" s="100">
        <v>626</v>
      </c>
      <c r="AQ498" s="100">
        <v>211</v>
      </c>
      <c r="AR498" s="100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</row>
    <row r="499" spans="1:58" ht="15.75" customHeight="1">
      <c r="A499" s="101">
        <v>5</v>
      </c>
      <c r="B499" s="16" t="s">
        <v>1546</v>
      </c>
      <c r="C499" s="16" t="s">
        <v>1537</v>
      </c>
      <c r="D499" s="16" t="s">
        <v>1546</v>
      </c>
      <c r="E499" s="100" t="s">
        <v>1423</v>
      </c>
      <c r="F499" s="100">
        <v>564641</v>
      </c>
      <c r="G499" s="100">
        <v>799</v>
      </c>
      <c r="H499" s="100">
        <v>315</v>
      </c>
      <c r="I499" s="100">
        <v>113</v>
      </c>
      <c r="J499" s="100">
        <v>17</v>
      </c>
      <c r="K499" s="102">
        <v>1.3931369963881226E-4</v>
      </c>
      <c r="L499" s="102">
        <v>0.01</v>
      </c>
      <c r="M499" s="102">
        <v>2.5742748846302261E-5</v>
      </c>
      <c r="N499" s="100" t="s">
        <v>1423</v>
      </c>
      <c r="O499" s="100">
        <v>24171</v>
      </c>
      <c r="P499" s="100">
        <v>1387</v>
      </c>
      <c r="Q499" s="100">
        <v>59</v>
      </c>
      <c r="R499" s="100">
        <v>12</v>
      </c>
      <c r="S499" s="102">
        <v>5.1605391954072091E-3</v>
      </c>
      <c r="T499" s="102">
        <v>6.7311380809659249E-4</v>
      </c>
      <c r="U499" s="102">
        <v>0.03</v>
      </c>
      <c r="V499" s="100"/>
      <c r="W499" s="100"/>
      <c r="X499" s="100" t="s">
        <v>1547</v>
      </c>
      <c r="Y499" s="100">
        <v>151715</v>
      </c>
      <c r="Z499" s="100">
        <v>30</v>
      </c>
      <c r="AA499" s="100">
        <v>428</v>
      </c>
      <c r="AB499" s="100">
        <v>112</v>
      </c>
      <c r="AC499" s="102">
        <v>1.3669511365956602E-4</v>
      </c>
      <c r="AD499" s="102">
        <v>0.5</v>
      </c>
      <c r="AE499" s="102">
        <v>0.01</v>
      </c>
      <c r="AF499" s="102">
        <v>3.863122777335562E-5</v>
      </c>
      <c r="AG499" s="100">
        <v>171</v>
      </c>
      <c r="AH499" s="100" t="s">
        <v>1548</v>
      </c>
      <c r="AI499" s="100">
        <v>27300</v>
      </c>
      <c r="AJ499" s="100">
        <v>0</v>
      </c>
      <c r="AK499" s="100">
        <v>0</v>
      </c>
      <c r="AL499" s="100">
        <v>0</v>
      </c>
      <c r="AM499" s="100">
        <v>5</v>
      </c>
      <c r="AN499" s="102">
        <v>0</v>
      </c>
      <c r="AO499" s="103">
        <f t="shared" si="66"/>
        <v>0</v>
      </c>
      <c r="AP499" s="100">
        <v>299</v>
      </c>
      <c r="AQ499" s="100">
        <v>39</v>
      </c>
      <c r="AR499" s="100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</row>
    <row r="500" spans="1:58" ht="15.75" customHeight="1">
      <c r="A500" s="101">
        <v>6</v>
      </c>
      <c r="B500" s="16" t="s">
        <v>1549</v>
      </c>
      <c r="C500" s="16" t="s">
        <v>1537</v>
      </c>
      <c r="D500" s="16" t="s">
        <v>1549</v>
      </c>
      <c r="E500" s="100" t="s">
        <v>1550</v>
      </c>
      <c r="F500" s="100">
        <v>48319</v>
      </c>
      <c r="G500" s="100">
        <v>490</v>
      </c>
      <c r="H500" s="100">
        <v>60</v>
      </c>
      <c r="I500" s="100">
        <v>21</v>
      </c>
      <c r="J500" s="100">
        <v>18</v>
      </c>
      <c r="K500" s="102">
        <v>7.6653804928625312E-4</v>
      </c>
      <c r="L500" s="102">
        <v>0.01</v>
      </c>
      <c r="M500" s="102">
        <v>1.4997483572991909E-4</v>
      </c>
      <c r="N500" s="100" t="s">
        <v>1550</v>
      </c>
      <c r="O500" s="100">
        <v>8859</v>
      </c>
      <c r="P500" s="100">
        <v>904</v>
      </c>
      <c r="Q500" s="100">
        <v>54</v>
      </c>
      <c r="R500" s="100">
        <v>11</v>
      </c>
      <c r="S500" s="102">
        <v>1.01001313109616E-2</v>
      </c>
      <c r="T500" s="102">
        <v>1.2076243958758436E-3</v>
      </c>
      <c r="U500" s="102" t="s">
        <v>138</v>
      </c>
      <c r="V500" s="100"/>
      <c r="W500" s="100"/>
      <c r="X500" s="100" t="s">
        <v>1551</v>
      </c>
      <c r="Y500" s="100">
        <v>24933</v>
      </c>
      <c r="Z500" s="100">
        <v>45</v>
      </c>
      <c r="AA500" s="100">
        <v>72</v>
      </c>
      <c r="AB500" s="100">
        <v>16</v>
      </c>
      <c r="AC500" s="102">
        <v>8.0136539411541292E-5</v>
      </c>
      <c r="AD500" s="102">
        <v>0.68965517241379304</v>
      </c>
      <c r="AE500" s="102">
        <v>0.01</v>
      </c>
      <c r="AF500" s="102">
        <v>3.8326171022911069E-5</v>
      </c>
      <c r="AG500" s="100">
        <v>12</v>
      </c>
      <c r="AH500" s="100" t="s">
        <v>1549</v>
      </c>
      <c r="AI500" s="100">
        <v>2830</v>
      </c>
      <c r="AJ500" s="100">
        <v>0</v>
      </c>
      <c r="AK500" s="100">
        <v>0</v>
      </c>
      <c r="AL500" s="100">
        <v>0</v>
      </c>
      <c r="AM500" s="100">
        <v>0</v>
      </c>
      <c r="AN500" s="102">
        <v>0</v>
      </c>
      <c r="AO500" s="103">
        <f t="shared" si="66"/>
        <v>0</v>
      </c>
      <c r="AP500" s="100">
        <v>21</v>
      </c>
      <c r="AQ500" s="100">
        <v>4</v>
      </c>
      <c r="AR500" s="100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</row>
    <row r="501" spans="1:58" ht="15.75" customHeight="1">
      <c r="A501" s="101">
        <v>7</v>
      </c>
      <c r="B501" s="16" t="s">
        <v>1552</v>
      </c>
      <c r="C501" s="16" t="s">
        <v>1537</v>
      </c>
      <c r="D501" s="16" t="s">
        <v>1552</v>
      </c>
      <c r="E501" s="100" t="s">
        <v>721</v>
      </c>
      <c r="F501" s="100">
        <v>2120326</v>
      </c>
      <c r="G501" s="100">
        <v>90164</v>
      </c>
      <c r="H501" s="100">
        <v>6614</v>
      </c>
      <c r="I501" s="100">
        <v>11437</v>
      </c>
      <c r="J501" s="100">
        <v>56</v>
      </c>
      <c r="K501" s="102">
        <v>9.7805982698077605E-4</v>
      </c>
      <c r="L501" s="102">
        <v>0.02</v>
      </c>
      <c r="M501" s="102">
        <v>5.9534076424916794E-4</v>
      </c>
      <c r="N501" s="100" t="s">
        <v>721</v>
      </c>
      <c r="O501" s="100">
        <v>83853</v>
      </c>
      <c r="P501" s="100">
        <v>9325</v>
      </c>
      <c r="Q501" s="100">
        <v>665</v>
      </c>
      <c r="R501" s="100">
        <v>40</v>
      </c>
      <c r="S501" s="102">
        <v>3.0144908892082564E-3</v>
      </c>
      <c r="T501" s="102">
        <v>1.3106482126992419E-3</v>
      </c>
      <c r="U501" s="102">
        <v>0.02</v>
      </c>
      <c r="V501" s="100"/>
      <c r="W501" s="100"/>
      <c r="X501" s="100" t="s">
        <v>721</v>
      </c>
      <c r="Y501" s="100">
        <v>105963</v>
      </c>
      <c r="Z501" s="100">
        <v>1310</v>
      </c>
      <c r="AA501" s="100">
        <v>6204</v>
      </c>
      <c r="AB501" s="100">
        <v>1292</v>
      </c>
      <c r="AC501" s="102">
        <v>5.4077222260919539E-5</v>
      </c>
      <c r="AD501" s="102">
        <v>0.93435114503816796</v>
      </c>
      <c r="AE501" s="102">
        <v>0.04</v>
      </c>
      <c r="AF501" s="102">
        <v>7.7001262132396302E-4</v>
      </c>
      <c r="AG501" s="100">
        <v>28297</v>
      </c>
      <c r="AH501" s="100" t="s">
        <v>723</v>
      </c>
      <c r="AI501" s="100">
        <v>184000</v>
      </c>
      <c r="AJ501" s="100">
        <v>229</v>
      </c>
      <c r="AK501" s="100">
        <v>0</v>
      </c>
      <c r="AL501" s="100">
        <v>0</v>
      </c>
      <c r="AM501" s="100">
        <v>10</v>
      </c>
      <c r="AN501" s="102">
        <v>0</v>
      </c>
      <c r="AO501" s="103">
        <f t="shared" si="66"/>
        <v>1.2445652173913044E-3</v>
      </c>
      <c r="AP501" s="100">
        <v>9400</v>
      </c>
      <c r="AQ501" s="100">
        <v>5217</v>
      </c>
      <c r="AR501" s="100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</row>
    <row r="502" spans="1:58" ht="15.75" customHeight="1">
      <c r="A502" s="101">
        <v>8</v>
      </c>
      <c r="B502" s="16" t="s">
        <v>1553</v>
      </c>
      <c r="C502" s="16" t="s">
        <v>1537</v>
      </c>
      <c r="D502" s="16" t="s">
        <v>1553</v>
      </c>
      <c r="E502" s="100" t="s">
        <v>1554</v>
      </c>
      <c r="F502" s="100">
        <v>533402</v>
      </c>
      <c r="G502" s="100">
        <v>416</v>
      </c>
      <c r="H502" s="100">
        <v>77</v>
      </c>
      <c r="I502" s="100">
        <v>197</v>
      </c>
      <c r="J502" s="100">
        <v>24</v>
      </c>
      <c r="K502" s="102">
        <v>5.8852938668286042E-5</v>
      </c>
      <c r="L502" s="102">
        <v>0.01</v>
      </c>
      <c r="M502" s="102">
        <v>1.5352940522161578E-5</v>
      </c>
      <c r="N502" s="100" t="s">
        <v>1554</v>
      </c>
      <c r="O502" s="100">
        <v>11500</v>
      </c>
      <c r="P502" s="100">
        <v>0</v>
      </c>
      <c r="Q502" s="100">
        <v>0</v>
      </c>
      <c r="R502" s="100">
        <v>0</v>
      </c>
      <c r="S502" s="102">
        <v>0</v>
      </c>
      <c r="T502" s="102">
        <v>0</v>
      </c>
      <c r="U502" s="102">
        <v>0.03</v>
      </c>
      <c r="V502" s="100"/>
      <c r="W502" s="100"/>
      <c r="X502" s="100" t="s">
        <v>1554</v>
      </c>
      <c r="Y502" s="100">
        <v>53815</v>
      </c>
      <c r="Z502" s="100">
        <v>83</v>
      </c>
      <c r="AA502" s="100">
        <v>94</v>
      </c>
      <c r="AB502" s="100">
        <v>19</v>
      </c>
      <c r="AC502" s="102">
        <v>2.5142197610213038E-5</v>
      </c>
      <c r="AD502" s="102">
        <v>0.8783783783783784</v>
      </c>
      <c r="AE502" s="102">
        <v>0.01</v>
      </c>
      <c r="AF502" s="102">
        <v>2.268263480051829E-5</v>
      </c>
      <c r="AG502" s="100">
        <v>379</v>
      </c>
      <c r="AH502" s="100" t="s">
        <v>1553</v>
      </c>
      <c r="AI502" s="100">
        <v>6720</v>
      </c>
      <c r="AJ502" s="100">
        <v>0</v>
      </c>
      <c r="AK502" s="100">
        <v>0</v>
      </c>
      <c r="AL502" s="100">
        <v>0</v>
      </c>
      <c r="AM502" s="100">
        <v>0</v>
      </c>
      <c r="AN502" s="102">
        <v>0</v>
      </c>
      <c r="AO502" s="103">
        <f t="shared" si="66"/>
        <v>0</v>
      </c>
      <c r="AP502" s="100">
        <v>292</v>
      </c>
      <c r="AQ502" s="100">
        <v>112</v>
      </c>
      <c r="AR502" s="100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</row>
    <row r="503" spans="1:58" ht="15.75" customHeight="1">
      <c r="A503" s="101">
        <v>9</v>
      </c>
      <c r="B503" s="16" t="s">
        <v>1555</v>
      </c>
      <c r="C503" s="16" t="s">
        <v>1537</v>
      </c>
      <c r="D503" s="16" t="s">
        <v>1555</v>
      </c>
      <c r="E503" s="100" t="s">
        <v>1556</v>
      </c>
      <c r="F503" s="100">
        <v>13873</v>
      </c>
      <c r="G503" s="100">
        <v>154</v>
      </c>
      <c r="H503" s="100">
        <v>16</v>
      </c>
      <c r="I503" s="100">
        <v>106</v>
      </c>
      <c r="J503" s="100">
        <v>66</v>
      </c>
      <c r="K503" s="102">
        <v>3.1243698470451604E-4</v>
      </c>
      <c r="L503" s="102">
        <v>0.01</v>
      </c>
      <c r="M503" s="102">
        <v>2.2413957598367464E-4</v>
      </c>
      <c r="N503" s="100" t="s">
        <v>1556</v>
      </c>
      <c r="O503" s="100">
        <v>2364</v>
      </c>
      <c r="P503" s="100">
        <v>1193</v>
      </c>
      <c r="Q503" s="100">
        <v>10</v>
      </c>
      <c r="R503" s="100">
        <v>39</v>
      </c>
      <c r="S503" s="102">
        <v>1.3466677722945014E-2</v>
      </c>
      <c r="T503" s="102">
        <v>5.7087003390745173E-3</v>
      </c>
      <c r="U503" s="102">
        <v>0.09</v>
      </c>
      <c r="V503" s="100"/>
      <c r="W503" s="100"/>
      <c r="X503" s="100" t="s">
        <v>1556</v>
      </c>
      <c r="Y503" s="100">
        <v>3761</v>
      </c>
      <c r="Z503" s="100">
        <v>67</v>
      </c>
      <c r="AA503" s="100">
        <v>107</v>
      </c>
      <c r="AB503" s="100">
        <v>33</v>
      </c>
      <c r="AC503" s="102">
        <v>5.5609622174782958E-4</v>
      </c>
      <c r="AD503" s="102">
        <v>0</v>
      </c>
      <c r="AE503" s="102">
        <v>0.03</v>
      </c>
      <c r="AF503" s="102">
        <v>4.0498311801200618E-4</v>
      </c>
      <c r="AG503" s="100">
        <v>88</v>
      </c>
      <c r="AH503" s="100" t="s">
        <v>1555</v>
      </c>
      <c r="AI503" s="100">
        <v>937</v>
      </c>
      <c r="AJ503" s="100">
        <v>0</v>
      </c>
      <c r="AK503" s="100">
        <v>0</v>
      </c>
      <c r="AL503" s="100">
        <v>0</v>
      </c>
      <c r="AM503" s="100">
        <v>2</v>
      </c>
      <c r="AN503" s="102">
        <v>0</v>
      </c>
      <c r="AO503" s="103">
        <f t="shared" si="66"/>
        <v>0</v>
      </c>
      <c r="AP503" s="100">
        <v>105</v>
      </c>
      <c r="AQ503" s="100">
        <v>23</v>
      </c>
      <c r="AR503" s="100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</row>
    <row r="504" spans="1:58" ht="15.75" customHeight="1">
      <c r="A504" s="101">
        <v>10</v>
      </c>
      <c r="B504" s="16" t="s">
        <v>1466</v>
      </c>
      <c r="C504" s="16" t="s">
        <v>1537</v>
      </c>
      <c r="D504" s="16" t="s">
        <v>1466</v>
      </c>
      <c r="E504" s="100" t="s">
        <v>1465</v>
      </c>
      <c r="F504" s="100">
        <v>690393</v>
      </c>
      <c r="G504" s="100">
        <v>2053</v>
      </c>
      <c r="H504" s="100">
        <v>412</v>
      </c>
      <c r="I504" s="100">
        <v>269</v>
      </c>
      <c r="J504" s="100">
        <v>29</v>
      </c>
      <c r="K504" s="102">
        <v>1.460740704670564E-4</v>
      </c>
      <c r="L504" s="102">
        <v>0.01</v>
      </c>
      <c r="M504" s="102">
        <v>4.604508742983299E-5</v>
      </c>
      <c r="N504" s="65"/>
      <c r="O504" s="65"/>
      <c r="P504" s="65"/>
      <c r="Q504" s="65"/>
      <c r="R504" s="65"/>
      <c r="S504" s="66"/>
      <c r="T504" s="66"/>
      <c r="U504" s="66"/>
      <c r="V504" s="100"/>
      <c r="W504" s="100"/>
      <c r="X504" s="100" t="s">
        <v>1465</v>
      </c>
      <c r="Y504" s="100">
        <v>54637</v>
      </c>
      <c r="Z504" s="100">
        <v>388</v>
      </c>
      <c r="AA504" s="100">
        <v>1225</v>
      </c>
      <c r="AB504" s="100">
        <v>199</v>
      </c>
      <c r="AC504" s="102">
        <v>6.7214409563112615E-5</v>
      </c>
      <c r="AD504" s="102">
        <v>0.90180878552971577</v>
      </c>
      <c r="AE504" s="102">
        <v>0.02</v>
      </c>
      <c r="AF504" s="102">
        <v>2.8346946641834465E-4</v>
      </c>
      <c r="AG504" s="100">
        <v>171</v>
      </c>
      <c r="AH504" s="100" t="s">
        <v>1466</v>
      </c>
      <c r="AI504" s="100">
        <v>9380</v>
      </c>
      <c r="AJ504" s="100">
        <v>0</v>
      </c>
      <c r="AK504" s="100">
        <v>0</v>
      </c>
      <c r="AL504" s="100">
        <v>0</v>
      </c>
      <c r="AM504" s="100">
        <v>0</v>
      </c>
      <c r="AN504" s="102">
        <v>0</v>
      </c>
      <c r="AO504" s="103">
        <f t="shared" si="66"/>
        <v>0</v>
      </c>
      <c r="AP504" s="100">
        <v>183</v>
      </c>
      <c r="AQ504" s="100">
        <v>61</v>
      </c>
      <c r="AR504" s="100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</row>
    <row r="505" spans="1:58" ht="15.75" customHeight="1">
      <c r="A505" s="101">
        <v>11</v>
      </c>
      <c r="B505" s="16" t="s">
        <v>756</v>
      </c>
      <c r="C505" s="16" t="s">
        <v>1537</v>
      </c>
      <c r="D505" s="16" t="s">
        <v>756</v>
      </c>
      <c r="E505" s="100" t="s">
        <v>754</v>
      </c>
      <c r="F505" s="100">
        <v>303428</v>
      </c>
      <c r="G505" s="100">
        <v>480609</v>
      </c>
      <c r="H505" s="100">
        <v>3776</v>
      </c>
      <c r="I505" s="100">
        <v>986</v>
      </c>
      <c r="J505" s="100">
        <v>43</v>
      </c>
      <c r="K505" s="102">
        <v>4.156866554261935E-2</v>
      </c>
      <c r="L505" s="102">
        <v>0.57999999999999996</v>
      </c>
      <c r="M505" s="102">
        <v>1.9428832807963398E-2</v>
      </c>
      <c r="N505" s="65"/>
      <c r="O505" s="65"/>
      <c r="P505" s="65"/>
      <c r="Q505" s="65"/>
      <c r="R505" s="65"/>
      <c r="S505" s="66"/>
      <c r="T505" s="66"/>
      <c r="U505" s="66"/>
      <c r="V505" s="100"/>
      <c r="W505" s="100"/>
      <c r="X505" s="100" t="s">
        <v>1557</v>
      </c>
      <c r="Y505" s="100">
        <v>42384</v>
      </c>
      <c r="Z505" s="100">
        <v>131</v>
      </c>
      <c r="AA505" s="100">
        <v>870</v>
      </c>
      <c r="AB505" s="100">
        <v>153</v>
      </c>
      <c r="AC505" s="102">
        <v>1.8459673028926009E-4</v>
      </c>
      <c r="AD505" s="102">
        <v>0.80314960629921262</v>
      </c>
      <c r="AE505" s="102">
        <v>0.02</v>
      </c>
      <c r="AF505" s="102">
        <v>2.6284969204231603E-4</v>
      </c>
      <c r="AG505" s="100">
        <v>302</v>
      </c>
      <c r="AH505" s="100" t="s">
        <v>756</v>
      </c>
      <c r="AI505" s="100">
        <v>13600</v>
      </c>
      <c r="AJ505" s="100">
        <v>0</v>
      </c>
      <c r="AK505" s="100">
        <v>0</v>
      </c>
      <c r="AL505" s="100">
        <v>0</v>
      </c>
      <c r="AM505" s="100">
        <v>9</v>
      </c>
      <c r="AN505" s="102">
        <v>0</v>
      </c>
      <c r="AO505" s="103">
        <f t="shared" si="66"/>
        <v>0</v>
      </c>
      <c r="AP505" s="100">
        <v>331</v>
      </c>
      <c r="AQ505" s="100">
        <v>96</v>
      </c>
      <c r="AR505" s="100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</row>
    <row r="506" spans="1:58" ht="15.75" customHeight="1">
      <c r="A506" s="101">
        <v>12</v>
      </c>
      <c r="B506" s="16" t="s">
        <v>1558</v>
      </c>
      <c r="C506" s="16" t="s">
        <v>1537</v>
      </c>
      <c r="D506" s="16" t="s">
        <v>1558</v>
      </c>
      <c r="E506" s="100" t="s">
        <v>1559</v>
      </c>
      <c r="F506" s="100">
        <v>12249</v>
      </c>
      <c r="G506" s="100">
        <v>0</v>
      </c>
      <c r="H506" s="100">
        <v>0</v>
      </c>
      <c r="I506" s="100">
        <v>0</v>
      </c>
      <c r="J506" s="100">
        <v>0</v>
      </c>
      <c r="K506" s="102">
        <v>0</v>
      </c>
      <c r="L506" s="102">
        <v>0.01</v>
      </c>
      <c r="M506" s="102">
        <v>0</v>
      </c>
      <c r="N506" s="100" t="s">
        <v>1560</v>
      </c>
      <c r="O506" s="100">
        <v>169130</v>
      </c>
      <c r="P506" s="100">
        <v>55060</v>
      </c>
      <c r="Q506" s="100">
        <v>889</v>
      </c>
      <c r="R506" s="100">
        <v>37</v>
      </c>
      <c r="S506" s="102">
        <v>9.2137599308835753E-3</v>
      </c>
      <c r="T506" s="102">
        <v>3.7055338852466551E-3</v>
      </c>
      <c r="U506" s="102">
        <v>0.06</v>
      </c>
      <c r="V506" s="100"/>
      <c r="W506" s="100"/>
      <c r="X506" s="100" t="s">
        <v>1561</v>
      </c>
      <c r="Y506" s="100">
        <v>7473</v>
      </c>
      <c r="Z506" s="100">
        <v>0</v>
      </c>
      <c r="AA506" s="100">
        <v>0</v>
      </c>
      <c r="AB506" s="100">
        <v>0</v>
      </c>
      <c r="AC506" s="102">
        <v>0</v>
      </c>
      <c r="AD506" s="102">
        <v>0</v>
      </c>
      <c r="AE506" s="102">
        <v>0.01</v>
      </c>
      <c r="AF506" s="102">
        <v>0</v>
      </c>
      <c r="AG506" s="100">
        <v>363</v>
      </c>
      <c r="AH506" s="100" t="s">
        <v>1562</v>
      </c>
      <c r="AI506" s="100">
        <v>1520</v>
      </c>
      <c r="AJ506" s="100">
        <v>0</v>
      </c>
      <c r="AK506" s="100">
        <v>0</v>
      </c>
      <c r="AL506" s="100">
        <v>0</v>
      </c>
      <c r="AM506" s="100">
        <v>0</v>
      </c>
      <c r="AN506" s="102">
        <v>0</v>
      </c>
      <c r="AO506" s="103">
        <f t="shared" si="66"/>
        <v>0</v>
      </c>
      <c r="AP506" s="100">
        <v>391</v>
      </c>
      <c r="AQ506" s="100">
        <v>290</v>
      </c>
      <c r="AR506" s="100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</row>
    <row r="507" spans="1:58" ht="15.75" customHeight="1">
      <c r="A507" s="101">
        <v>13</v>
      </c>
      <c r="B507" s="16" t="s">
        <v>1563</v>
      </c>
      <c r="C507" s="16" t="s">
        <v>1537</v>
      </c>
      <c r="D507" s="16" t="s">
        <v>1563</v>
      </c>
      <c r="E507" s="65"/>
      <c r="F507" s="65"/>
      <c r="G507" s="65"/>
      <c r="H507" s="65"/>
      <c r="I507" s="65"/>
      <c r="J507" s="65"/>
      <c r="K507" s="66"/>
      <c r="L507" s="66"/>
      <c r="M507" s="66"/>
      <c r="N507" s="100" t="s">
        <v>1564</v>
      </c>
      <c r="O507" s="100">
        <v>49931</v>
      </c>
      <c r="P507" s="100">
        <v>2673</v>
      </c>
      <c r="Q507" s="100">
        <v>48</v>
      </c>
      <c r="R507" s="100">
        <v>15</v>
      </c>
      <c r="S507" s="102">
        <v>3.6514200078949901E-3</v>
      </c>
      <c r="T507" s="102">
        <v>5.9534021867853099E-4</v>
      </c>
      <c r="U507" s="102">
        <v>0.02</v>
      </c>
      <c r="V507" s="100"/>
      <c r="W507" s="100"/>
      <c r="X507" s="100" t="s">
        <v>1563</v>
      </c>
      <c r="Y507" s="100">
        <v>85032</v>
      </c>
      <c r="Z507" s="100">
        <v>159</v>
      </c>
      <c r="AA507" s="100">
        <v>1230</v>
      </c>
      <c r="AB507" s="100">
        <v>435</v>
      </c>
      <c r="AC507" s="102">
        <v>1.2534058228145102E-4</v>
      </c>
      <c r="AD507" s="102">
        <v>0.48780487804878048</v>
      </c>
      <c r="AE507" s="102">
        <v>0.02</v>
      </c>
      <c r="AF507" s="102">
        <v>2.1253403082506901E-4</v>
      </c>
      <c r="AG507" s="100">
        <v>376</v>
      </c>
      <c r="AH507" s="100" t="s">
        <v>1563</v>
      </c>
      <c r="AI507" s="100">
        <v>7960</v>
      </c>
      <c r="AJ507" s="100">
        <v>0</v>
      </c>
      <c r="AK507" s="100">
        <v>0</v>
      </c>
      <c r="AL507" s="100">
        <v>0</v>
      </c>
      <c r="AM507" s="100">
        <v>23</v>
      </c>
      <c r="AN507" s="102">
        <v>0</v>
      </c>
      <c r="AO507" s="103">
        <f t="shared" si="66"/>
        <v>0</v>
      </c>
      <c r="AP507" s="100">
        <v>985</v>
      </c>
      <c r="AQ507" s="100">
        <v>266</v>
      </c>
      <c r="AR507" s="100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</row>
    <row r="508" spans="1:58" ht="15.75" customHeight="1">
      <c r="A508" s="101">
        <v>14</v>
      </c>
      <c r="B508" s="16" t="s">
        <v>1565</v>
      </c>
      <c r="C508" s="16" t="s">
        <v>1537</v>
      </c>
      <c r="D508" s="16" t="s">
        <v>1565</v>
      </c>
      <c r="E508" s="100" t="s">
        <v>1566</v>
      </c>
      <c r="F508" s="100">
        <v>13044</v>
      </c>
      <c r="G508" s="100">
        <v>100</v>
      </c>
      <c r="H508" s="100">
        <v>18</v>
      </c>
      <c r="I508" s="100">
        <v>4</v>
      </c>
      <c r="J508" s="100">
        <v>16</v>
      </c>
      <c r="K508" s="102">
        <v>6.276373242064951E-4</v>
      </c>
      <c r="L508" s="102">
        <v>0.01</v>
      </c>
      <c r="M508" s="102">
        <v>1.0915431725330349E-4</v>
      </c>
      <c r="N508" s="100" t="s">
        <v>1566</v>
      </c>
      <c r="O508" s="100">
        <v>788</v>
      </c>
      <c r="P508" s="100">
        <v>177</v>
      </c>
      <c r="Q508" s="100">
        <v>1</v>
      </c>
      <c r="R508" s="100">
        <v>13</v>
      </c>
      <c r="S508" s="102">
        <v>1.8447224316980971E-2</v>
      </c>
      <c r="T508" s="102">
        <v>2.6066730013125281E-3</v>
      </c>
      <c r="U508" s="102">
        <v>7.0000000000000007E-2</v>
      </c>
      <c r="V508" s="100"/>
      <c r="W508" s="100"/>
      <c r="X508" s="100" t="s">
        <v>1567</v>
      </c>
      <c r="Y508" s="100">
        <v>42</v>
      </c>
      <c r="Z508" s="100">
        <v>0</v>
      </c>
      <c r="AA508" s="100">
        <v>0</v>
      </c>
      <c r="AB508" s="100">
        <v>0</v>
      </c>
      <c r="AC508" s="102">
        <v>0</v>
      </c>
      <c r="AD508" s="102">
        <v>0</v>
      </c>
      <c r="AE508" s="102" t="s">
        <v>138</v>
      </c>
      <c r="AF508" s="102">
        <v>0</v>
      </c>
      <c r="AG508" s="100">
        <v>65</v>
      </c>
      <c r="AH508" s="100" t="s">
        <v>1568</v>
      </c>
      <c r="AI508" s="100">
        <v>1470</v>
      </c>
      <c r="AJ508" s="100">
        <v>0</v>
      </c>
      <c r="AK508" s="100">
        <v>0</v>
      </c>
      <c r="AL508" s="100">
        <v>0</v>
      </c>
      <c r="AM508" s="100">
        <v>0</v>
      </c>
      <c r="AN508" s="102">
        <v>0</v>
      </c>
      <c r="AO508" s="103">
        <f t="shared" si="66"/>
        <v>0</v>
      </c>
      <c r="AP508" s="100">
        <v>86</v>
      </c>
      <c r="AQ508" s="100">
        <v>8</v>
      </c>
      <c r="AR508" s="100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</row>
    <row r="509" spans="1:58" ht="15.75" customHeight="1">
      <c r="A509" s="101">
        <v>15</v>
      </c>
      <c r="B509" s="16" t="s">
        <v>1569</v>
      </c>
      <c r="C509" s="16" t="s">
        <v>1537</v>
      </c>
      <c r="D509" s="16" t="s">
        <v>1569</v>
      </c>
      <c r="E509" s="100" t="s">
        <v>1570</v>
      </c>
      <c r="F509" s="100">
        <v>11191</v>
      </c>
      <c r="G509" s="100">
        <v>67</v>
      </c>
      <c r="H509" s="100">
        <v>16</v>
      </c>
      <c r="I509" s="100">
        <v>42</v>
      </c>
      <c r="J509" s="100">
        <v>38</v>
      </c>
      <c r="K509" s="102">
        <v>2.9553759872874775E-4</v>
      </c>
      <c r="L509" s="102">
        <v>0.01</v>
      </c>
      <c r="M509" s="102">
        <v>1.2206987773578709E-4</v>
      </c>
      <c r="N509" s="65"/>
      <c r="O509" s="65"/>
      <c r="P509" s="65"/>
      <c r="Q509" s="65"/>
      <c r="R509" s="65"/>
      <c r="S509" s="66"/>
      <c r="T509" s="66"/>
      <c r="U509" s="66"/>
      <c r="V509" s="100"/>
      <c r="W509" s="100"/>
      <c r="X509" s="100" t="s">
        <v>1570</v>
      </c>
      <c r="Y509" s="100">
        <v>16013</v>
      </c>
      <c r="Z509" s="100">
        <v>117</v>
      </c>
      <c r="AA509" s="100">
        <v>141</v>
      </c>
      <c r="AB509" s="100">
        <v>31</v>
      </c>
      <c r="AC509" s="102">
        <v>1.0245186818122438E-4</v>
      </c>
      <c r="AD509" s="102">
        <v>0.54054054054054057</v>
      </c>
      <c r="AE509" s="102">
        <v>0.02</v>
      </c>
      <c r="AF509" s="102">
        <v>1.1692876259813654E-4</v>
      </c>
      <c r="AG509" s="100">
        <v>150</v>
      </c>
      <c r="AH509" s="100" t="s">
        <v>1571</v>
      </c>
      <c r="AI509" s="100">
        <v>5150</v>
      </c>
      <c r="AJ509" s="100">
        <v>0</v>
      </c>
      <c r="AK509" s="100">
        <v>0</v>
      </c>
      <c r="AL509" s="100">
        <v>0</v>
      </c>
      <c r="AM509" s="100">
        <v>0</v>
      </c>
      <c r="AN509" s="102">
        <v>0</v>
      </c>
      <c r="AO509" s="103">
        <f t="shared" si="66"/>
        <v>0</v>
      </c>
      <c r="AP509" s="100">
        <v>441</v>
      </c>
      <c r="AQ509" s="100">
        <v>267</v>
      </c>
      <c r="AR509" s="100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</row>
    <row r="510" spans="1:58" ht="15.75" customHeight="1">
      <c r="A510" s="101">
        <v>16</v>
      </c>
      <c r="B510" s="16" t="s">
        <v>1572</v>
      </c>
      <c r="C510" s="16" t="s">
        <v>1537</v>
      </c>
      <c r="D510" s="16" t="s">
        <v>1572</v>
      </c>
      <c r="E510" s="100" t="s">
        <v>1573</v>
      </c>
      <c r="F510" s="100">
        <v>136246</v>
      </c>
      <c r="G510" s="100">
        <v>11723</v>
      </c>
      <c r="H510" s="100">
        <v>323</v>
      </c>
      <c r="I510" s="100">
        <v>9725</v>
      </c>
      <c r="J510" s="100">
        <v>43</v>
      </c>
      <c r="K510" s="102">
        <v>4.3206162415397563E-3</v>
      </c>
      <c r="L510" s="102">
        <v>0.05</v>
      </c>
      <c r="M510" s="102">
        <v>2.0194184607196684E-3</v>
      </c>
      <c r="N510" s="100" t="s">
        <v>1574</v>
      </c>
      <c r="O510" s="100">
        <v>54643</v>
      </c>
      <c r="P510" s="100">
        <v>43348</v>
      </c>
      <c r="Q510" s="100">
        <v>744</v>
      </c>
      <c r="R510" s="100">
        <v>41</v>
      </c>
      <c r="S510" s="102">
        <v>1.99603511989596E-2</v>
      </c>
      <c r="T510" s="102">
        <v>8.8953739038841705E-3</v>
      </c>
      <c r="U510" s="102">
        <v>7.0000000000000007E-2</v>
      </c>
      <c r="V510" s="100"/>
      <c r="W510" s="100"/>
      <c r="X510" s="100" t="s">
        <v>1574</v>
      </c>
      <c r="Y510" s="100">
        <v>30395</v>
      </c>
      <c r="Z510" s="100">
        <v>70</v>
      </c>
      <c r="AA510" s="100">
        <v>2375</v>
      </c>
      <c r="AB510" s="100">
        <v>799</v>
      </c>
      <c r="AC510" s="102">
        <v>1.4955339862523104E-3</v>
      </c>
      <c r="AD510" s="102">
        <v>0.6</v>
      </c>
      <c r="AE510" s="102">
        <v>0.05</v>
      </c>
      <c r="AF510" s="102">
        <v>1.1379062938876273E-3</v>
      </c>
      <c r="AG510" s="100">
        <v>2135</v>
      </c>
      <c r="AH510" s="100" t="s">
        <v>1572</v>
      </c>
      <c r="AI510" s="100">
        <v>28900</v>
      </c>
      <c r="AJ510" s="100">
        <v>0</v>
      </c>
      <c r="AK510" s="100">
        <v>0</v>
      </c>
      <c r="AL510" s="100">
        <v>0</v>
      </c>
      <c r="AM510" s="100">
        <v>4</v>
      </c>
      <c r="AN510" s="102">
        <v>0</v>
      </c>
      <c r="AO510" s="103">
        <f t="shared" si="66"/>
        <v>0</v>
      </c>
      <c r="AP510" s="100">
        <v>1842</v>
      </c>
      <c r="AQ510" s="100">
        <v>101</v>
      </c>
      <c r="AR510" s="100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</row>
    <row r="511" spans="1:58" ht="15.75" customHeight="1">
      <c r="A511" s="101">
        <v>17</v>
      </c>
      <c r="B511" s="16" t="s">
        <v>1575</v>
      </c>
      <c r="C511" s="16" t="s">
        <v>1537</v>
      </c>
      <c r="D511" s="16" t="s">
        <v>1575</v>
      </c>
      <c r="E511" s="65"/>
      <c r="F511" s="65"/>
      <c r="G511" s="65"/>
      <c r="H511" s="65"/>
      <c r="I511" s="65"/>
      <c r="J511" s="65"/>
      <c r="K511" s="66"/>
      <c r="L511" s="66"/>
      <c r="M511" s="66"/>
      <c r="N511" s="65"/>
      <c r="O511" s="65"/>
      <c r="P511" s="65"/>
      <c r="Q511" s="65"/>
      <c r="R511" s="65"/>
      <c r="S511" s="66"/>
      <c r="T511" s="66"/>
      <c r="U511" s="66"/>
      <c r="V511" s="100"/>
      <c r="W511" s="100"/>
      <c r="X511" s="65"/>
      <c r="Y511" s="65"/>
      <c r="Z511" s="65"/>
      <c r="AA511" s="65"/>
      <c r="AB511" s="65"/>
      <c r="AC511" s="66"/>
      <c r="AD511" s="66"/>
      <c r="AE511" s="66"/>
      <c r="AF511" s="66"/>
      <c r="AG511" s="100">
        <v>1</v>
      </c>
      <c r="AH511" s="100" t="s">
        <v>1576</v>
      </c>
      <c r="AI511" s="100">
        <v>27300</v>
      </c>
      <c r="AJ511" s="100">
        <v>0</v>
      </c>
      <c r="AK511" s="100">
        <v>0</v>
      </c>
      <c r="AL511" s="100">
        <v>0</v>
      </c>
      <c r="AM511" s="100">
        <v>5</v>
      </c>
      <c r="AN511" s="102">
        <v>0</v>
      </c>
      <c r="AO511" s="103">
        <f t="shared" si="66"/>
        <v>0</v>
      </c>
      <c r="AP511" s="100">
        <v>4</v>
      </c>
      <c r="AQ511" s="100">
        <v>0</v>
      </c>
      <c r="AR511" s="100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</row>
    <row r="512" spans="1:58" ht="15.75" customHeight="1">
      <c r="A512" s="101">
        <v>18</v>
      </c>
      <c r="B512" s="16" t="s">
        <v>1577</v>
      </c>
      <c r="C512" s="16" t="s">
        <v>1537</v>
      </c>
      <c r="D512" s="16" t="s">
        <v>1577</v>
      </c>
      <c r="E512" s="100" t="s">
        <v>1578</v>
      </c>
      <c r="F512" s="100">
        <v>226590</v>
      </c>
      <c r="G512" s="100">
        <v>471</v>
      </c>
      <c r="H512" s="100">
        <v>49</v>
      </c>
      <c r="I512" s="100">
        <v>98</v>
      </c>
      <c r="J512" s="100">
        <v>42</v>
      </c>
      <c r="K512" s="102">
        <v>6.7878224669902111E-5</v>
      </c>
      <c r="L512" s="102">
        <v>0.01</v>
      </c>
      <c r="M512" s="102">
        <v>3.0987885175390092E-5</v>
      </c>
      <c r="N512" s="100" t="s">
        <v>1579</v>
      </c>
      <c r="O512" s="100">
        <v>3777</v>
      </c>
      <c r="P512" s="100">
        <v>1199</v>
      </c>
      <c r="Q512" s="100">
        <v>17</v>
      </c>
      <c r="R512" s="100">
        <v>39</v>
      </c>
      <c r="S512" s="102">
        <v>8.5205212212598191E-3</v>
      </c>
      <c r="T512" s="102">
        <v>3.611960082925358E-3</v>
      </c>
      <c r="U512" s="102">
        <v>0.06</v>
      </c>
      <c r="V512" s="100"/>
      <c r="W512" s="100"/>
      <c r="X512" s="100" t="s">
        <v>1579</v>
      </c>
      <c r="Y512" s="100">
        <v>53720</v>
      </c>
      <c r="Z512" s="100">
        <v>101</v>
      </c>
      <c r="AA512" s="100">
        <v>161</v>
      </c>
      <c r="AB512" s="100">
        <v>29</v>
      </c>
      <c r="AC512" s="102">
        <v>3.4902386286837958E-5</v>
      </c>
      <c r="AD512" s="102">
        <v>0.42857142857142855</v>
      </c>
      <c r="AE512" s="102">
        <v>0.01</v>
      </c>
      <c r="AF512" s="102">
        <v>3.8316750162724288E-5</v>
      </c>
      <c r="AG512" s="100">
        <v>70</v>
      </c>
      <c r="AH512" s="100" t="s">
        <v>1580</v>
      </c>
      <c r="AI512" s="100">
        <v>2790</v>
      </c>
      <c r="AJ512" s="100">
        <v>0</v>
      </c>
      <c r="AK512" s="100">
        <v>0</v>
      </c>
      <c r="AL512" s="100">
        <v>0</v>
      </c>
      <c r="AM512" s="100">
        <v>8</v>
      </c>
      <c r="AN512" s="102">
        <v>0</v>
      </c>
      <c r="AO512" s="103">
        <f t="shared" si="66"/>
        <v>0</v>
      </c>
      <c r="AP512" s="100">
        <v>67</v>
      </c>
      <c r="AQ512" s="100">
        <v>18</v>
      </c>
      <c r="AR512" s="100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</row>
    <row r="513" spans="1:58" ht="15.75" customHeight="1">
      <c r="A513" s="101">
        <v>19</v>
      </c>
      <c r="B513" s="16" t="s">
        <v>1581</v>
      </c>
      <c r="C513" s="16" t="s">
        <v>1537</v>
      </c>
      <c r="D513" s="16" t="s">
        <v>1581</v>
      </c>
      <c r="E513" s="100" t="s">
        <v>1582</v>
      </c>
      <c r="F513" s="100">
        <v>1017438</v>
      </c>
      <c r="G513" s="100">
        <v>31971</v>
      </c>
      <c r="H513" s="100">
        <v>1972</v>
      </c>
      <c r="I513" s="100">
        <v>1734</v>
      </c>
      <c r="J513" s="100">
        <v>66</v>
      </c>
      <c r="K513" s="102">
        <v>5.966243264421728E-4</v>
      </c>
      <c r="L513" s="102">
        <v>0.02</v>
      </c>
      <c r="M513" s="102">
        <v>4.2801310375199352E-4</v>
      </c>
      <c r="N513" s="100" t="s">
        <v>1583</v>
      </c>
      <c r="O513" s="100">
        <v>191069</v>
      </c>
      <c r="P513" s="100">
        <v>3953</v>
      </c>
      <c r="Q513" s="100">
        <v>110</v>
      </c>
      <c r="R513" s="100">
        <v>32</v>
      </c>
      <c r="S513" s="102">
        <v>6.6455028471005346E-4</v>
      </c>
      <c r="T513" s="102">
        <v>2.3114792511654033E-4</v>
      </c>
      <c r="U513" s="102">
        <v>0.01</v>
      </c>
      <c r="V513" s="100"/>
      <c r="W513" s="100"/>
      <c r="X513" s="100" t="s">
        <v>1583</v>
      </c>
      <c r="Y513" s="100">
        <v>65853</v>
      </c>
      <c r="Z513" s="100">
        <v>339</v>
      </c>
      <c r="AA513" s="100">
        <v>3787</v>
      </c>
      <c r="AB513" s="100">
        <v>452</v>
      </c>
      <c r="AC513" s="102">
        <v>1.9165225211931097E-4</v>
      </c>
      <c r="AD513" s="102">
        <v>0.73831775700934588</v>
      </c>
      <c r="AE513" s="102">
        <v>0.04</v>
      </c>
      <c r="AF513" s="102">
        <v>6.9994735556617896E-4</v>
      </c>
      <c r="AG513" s="100">
        <v>619</v>
      </c>
      <c r="AH513" s="100" t="s">
        <v>1583</v>
      </c>
      <c r="AI513" s="100">
        <v>25500</v>
      </c>
      <c r="AJ513" s="100">
        <v>0</v>
      </c>
      <c r="AK513" s="100">
        <v>0</v>
      </c>
      <c r="AL513" s="100">
        <v>0</v>
      </c>
      <c r="AM513" s="100">
        <v>6</v>
      </c>
      <c r="AN513" s="102">
        <v>0</v>
      </c>
      <c r="AO513" s="103">
        <f t="shared" si="66"/>
        <v>0</v>
      </c>
      <c r="AP513" s="100">
        <v>1787</v>
      </c>
      <c r="AQ513" s="100">
        <v>940</v>
      </c>
      <c r="AR513" s="100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</row>
    <row r="514" spans="1:58" ht="15.75" customHeight="1">
      <c r="A514" s="101">
        <v>20</v>
      </c>
      <c r="B514" s="16" t="s">
        <v>1584</v>
      </c>
      <c r="C514" s="16" t="s">
        <v>1537</v>
      </c>
      <c r="D514" s="16" t="s">
        <v>1584</v>
      </c>
      <c r="E514" s="100" t="s">
        <v>1585</v>
      </c>
      <c r="F514" s="100">
        <v>90514</v>
      </c>
      <c r="G514" s="100">
        <v>1382</v>
      </c>
      <c r="H514" s="100">
        <v>39</v>
      </c>
      <c r="I514" s="100">
        <v>41</v>
      </c>
      <c r="J514" s="100">
        <v>104</v>
      </c>
      <c r="K514" s="102">
        <v>1.6712598748043421E-4</v>
      </c>
      <c r="L514" s="102">
        <v>0.01</v>
      </c>
      <c r="M514" s="102">
        <v>1.8892502932570823E-4</v>
      </c>
      <c r="N514" s="100" t="s">
        <v>1586</v>
      </c>
      <c r="O514" s="100">
        <v>5282</v>
      </c>
      <c r="P514" s="100">
        <v>2265</v>
      </c>
      <c r="Q514" s="100">
        <v>14</v>
      </c>
      <c r="R514" s="100">
        <v>50</v>
      </c>
      <c r="S514" s="102">
        <v>8.901243595778173E-3</v>
      </c>
      <c r="T514" s="102">
        <v>4.837632389009877E-3</v>
      </c>
      <c r="U514" s="102">
        <v>0.08</v>
      </c>
      <c r="V514" s="100"/>
      <c r="W514" s="100"/>
      <c r="X514" s="100" t="s">
        <v>1587</v>
      </c>
      <c r="Y514" s="100">
        <v>30871</v>
      </c>
      <c r="Z514" s="100">
        <v>169</v>
      </c>
      <c r="AA514" s="100">
        <v>269</v>
      </c>
      <c r="AB514" s="100">
        <v>63</v>
      </c>
      <c r="AC514" s="102">
        <v>6.3652574419676748E-5</v>
      </c>
      <c r="AD514" s="102">
        <v>0.46875</v>
      </c>
      <c r="AE514" s="102">
        <v>0.02</v>
      </c>
      <c r="AF514" s="102">
        <v>1.1692701170571054E-4</v>
      </c>
      <c r="AG514" s="100">
        <v>323</v>
      </c>
      <c r="AH514" s="100" t="s">
        <v>1588</v>
      </c>
      <c r="AI514" s="100">
        <v>7600</v>
      </c>
      <c r="AJ514" s="100">
        <v>0</v>
      </c>
      <c r="AK514" s="100">
        <v>0</v>
      </c>
      <c r="AL514" s="100">
        <v>0</v>
      </c>
      <c r="AM514" s="100">
        <v>6</v>
      </c>
      <c r="AN514" s="102">
        <v>0</v>
      </c>
      <c r="AO514" s="103">
        <f t="shared" si="66"/>
        <v>0</v>
      </c>
      <c r="AP514" s="100">
        <v>129</v>
      </c>
      <c r="AQ514" s="100">
        <v>221</v>
      </c>
      <c r="AR514" s="100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</row>
    <row r="515" spans="1:58" ht="15.75" customHeight="1">
      <c r="A515" s="101">
        <v>21</v>
      </c>
      <c r="B515" s="16" t="s">
        <v>1589</v>
      </c>
      <c r="C515" s="16" t="s">
        <v>1537</v>
      </c>
      <c r="D515" s="16" t="s">
        <v>1589</v>
      </c>
      <c r="E515" s="100" t="s">
        <v>1590</v>
      </c>
      <c r="F515" s="100">
        <v>10883</v>
      </c>
      <c r="G515" s="100">
        <v>720</v>
      </c>
      <c r="H515" s="100">
        <v>18</v>
      </c>
      <c r="I515" s="100">
        <v>142</v>
      </c>
      <c r="J515" s="100">
        <v>39</v>
      </c>
      <c r="K515" s="102">
        <v>2.6361197936821262E-3</v>
      </c>
      <c r="L515" s="102" t="s">
        <v>138</v>
      </c>
      <c r="M515" s="102">
        <v>2.8653476018283987E-4</v>
      </c>
      <c r="N515" s="100" t="s">
        <v>1591</v>
      </c>
      <c r="O515" s="100">
        <v>1303</v>
      </c>
      <c r="P515" s="100">
        <v>32</v>
      </c>
      <c r="Q515" s="100">
        <v>0</v>
      </c>
      <c r="R515" s="100">
        <v>2</v>
      </c>
      <c r="S515" s="102">
        <v>1.2475027450045782E-2</v>
      </c>
      <c r="T515" s="102">
        <v>2.7119624891403871E-4</v>
      </c>
      <c r="U515" s="102">
        <v>0.02</v>
      </c>
      <c r="V515" s="100"/>
      <c r="W515" s="100"/>
      <c r="X515" s="100" t="s">
        <v>1591</v>
      </c>
      <c r="Y515" s="100">
        <v>1659</v>
      </c>
      <c r="Z515" s="100">
        <v>7</v>
      </c>
      <c r="AA515" s="100">
        <v>5</v>
      </c>
      <c r="AB515" s="100">
        <v>2</v>
      </c>
      <c r="AC515" s="102">
        <v>6.0339655451492689E-4</v>
      </c>
      <c r="AD515" s="102">
        <v>0</v>
      </c>
      <c r="AE515" s="102">
        <v>0.01</v>
      </c>
      <c r="AF515" s="102">
        <v>4.5910607408744436E-5</v>
      </c>
      <c r="AG515" s="100">
        <v>19</v>
      </c>
      <c r="AH515" s="100" t="s">
        <v>1589</v>
      </c>
      <c r="AI515" s="100">
        <v>664</v>
      </c>
      <c r="AJ515" s="100">
        <v>0</v>
      </c>
      <c r="AK515" s="100">
        <v>0</v>
      </c>
      <c r="AL515" s="100">
        <v>0</v>
      </c>
      <c r="AM515" s="100">
        <v>1</v>
      </c>
      <c r="AN515" s="102">
        <v>0</v>
      </c>
      <c r="AO515" s="103">
        <f t="shared" si="66"/>
        <v>0</v>
      </c>
      <c r="AP515" s="100">
        <v>45</v>
      </c>
      <c r="AQ515" s="100">
        <v>5</v>
      </c>
      <c r="AR515" s="100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</row>
    <row r="516" spans="1:58" ht="15.75" customHeight="1">
      <c r="A516" s="101">
        <v>22</v>
      </c>
      <c r="B516" s="16" t="s">
        <v>1592</v>
      </c>
      <c r="C516" s="16" t="s">
        <v>1537</v>
      </c>
      <c r="D516" s="16" t="s">
        <v>1592</v>
      </c>
      <c r="E516" s="100" t="s">
        <v>1593</v>
      </c>
      <c r="F516" s="100">
        <v>293209</v>
      </c>
      <c r="G516" s="100">
        <v>603</v>
      </c>
      <c r="H516" s="100">
        <v>801</v>
      </c>
      <c r="I516" s="100">
        <v>113</v>
      </c>
      <c r="J516" s="100">
        <v>71</v>
      </c>
      <c r="K516" s="102">
        <v>7.7800993909872218E-5</v>
      </c>
      <c r="L516" s="102">
        <v>0.01</v>
      </c>
      <c r="M516" s="102">
        <v>6.0042071386966609E-5</v>
      </c>
      <c r="N516" s="100" t="s">
        <v>1594</v>
      </c>
      <c r="O516" s="100">
        <v>7177</v>
      </c>
      <c r="P516" s="100">
        <v>2027</v>
      </c>
      <c r="Q516" s="100">
        <v>108</v>
      </c>
      <c r="R516" s="100">
        <v>50</v>
      </c>
      <c r="S516" s="102">
        <v>6.1406893729371676E-3</v>
      </c>
      <c r="T516" s="102">
        <v>3.3373311809441124E-3</v>
      </c>
      <c r="U516" s="102">
        <v>0.06</v>
      </c>
      <c r="V516" s="100"/>
      <c r="W516" s="100"/>
      <c r="X516" s="100" t="s">
        <v>1592</v>
      </c>
      <c r="Y516" s="100">
        <v>151715</v>
      </c>
      <c r="Z516" s="100">
        <v>30</v>
      </c>
      <c r="AA516" s="100">
        <v>428</v>
      </c>
      <c r="AB516" s="100">
        <v>112</v>
      </c>
      <c r="AC516" s="102">
        <v>1.3669511365956602E-4</v>
      </c>
      <c r="AD516" s="102">
        <v>0.5</v>
      </c>
      <c r="AE516" s="102">
        <v>0.01</v>
      </c>
      <c r="AF516" s="102">
        <v>3.863122777335562E-5</v>
      </c>
      <c r="AG516" s="100">
        <v>19</v>
      </c>
      <c r="AH516" s="100" t="s">
        <v>1595</v>
      </c>
      <c r="AI516" s="100">
        <v>41</v>
      </c>
      <c r="AJ516" s="100">
        <v>1</v>
      </c>
      <c r="AK516" s="100">
        <v>0</v>
      </c>
      <c r="AL516" s="100">
        <v>0</v>
      </c>
      <c r="AM516" s="100">
        <v>17</v>
      </c>
      <c r="AN516" s="102">
        <v>0</v>
      </c>
      <c r="AO516" s="103">
        <f t="shared" si="66"/>
        <v>2.4390243902439025E-2</v>
      </c>
      <c r="AP516" s="100">
        <v>13</v>
      </c>
      <c r="AQ516" s="100">
        <v>0</v>
      </c>
      <c r="AR516" s="100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</row>
    <row r="517" spans="1:58" ht="15.75" customHeight="1">
      <c r="A517" s="101">
        <v>23</v>
      </c>
      <c r="B517" s="16" t="s">
        <v>1596</v>
      </c>
      <c r="C517" s="16" t="s">
        <v>1537</v>
      </c>
      <c r="D517" s="16" t="s">
        <v>1596</v>
      </c>
      <c r="E517" s="100" t="s">
        <v>1597</v>
      </c>
      <c r="F517" s="100">
        <v>144105</v>
      </c>
      <c r="G517" s="100">
        <v>1740</v>
      </c>
      <c r="H517" s="100">
        <v>162</v>
      </c>
      <c r="I517" s="100">
        <v>438</v>
      </c>
      <c r="J517" s="100">
        <v>106</v>
      </c>
      <c r="K517" s="102">
        <v>1.6948229739503261E-4</v>
      </c>
      <c r="L517" s="102">
        <v>0.01</v>
      </c>
      <c r="M517" s="102">
        <v>1.9527308178123325E-4</v>
      </c>
      <c r="N517" s="65"/>
      <c r="O517" s="65"/>
      <c r="P517" s="65"/>
      <c r="Q517" s="65"/>
      <c r="R517" s="65"/>
      <c r="S517" s="66"/>
      <c r="T517" s="66"/>
      <c r="U517" s="66"/>
      <c r="V517" s="100"/>
      <c r="W517" s="100"/>
      <c r="X517" s="100" t="s">
        <v>1597</v>
      </c>
      <c r="Y517" s="100">
        <v>34878</v>
      </c>
      <c r="Z517" s="100">
        <v>132</v>
      </c>
      <c r="AA517" s="100">
        <v>403</v>
      </c>
      <c r="AB517" s="100">
        <v>55</v>
      </c>
      <c r="AC517" s="102">
        <v>1.0087273013315671E-4</v>
      </c>
      <c r="AD517" s="102">
        <v>0.38095238095238093</v>
      </c>
      <c r="AE517" s="102">
        <v>0.02</v>
      </c>
      <c r="AF517" s="102">
        <v>1.4253755344902574E-4</v>
      </c>
      <c r="AG517" s="100">
        <v>826</v>
      </c>
      <c r="AH517" s="100" t="s">
        <v>1596</v>
      </c>
      <c r="AI517" s="100">
        <v>1510</v>
      </c>
      <c r="AJ517" s="100">
        <v>0</v>
      </c>
      <c r="AK517" s="100">
        <v>0</v>
      </c>
      <c r="AL517" s="100">
        <v>0</v>
      </c>
      <c r="AM517" s="100">
        <v>0</v>
      </c>
      <c r="AN517" s="102">
        <v>0</v>
      </c>
      <c r="AO517" s="103">
        <f t="shared" si="66"/>
        <v>0</v>
      </c>
      <c r="AP517" s="100">
        <v>528</v>
      </c>
      <c r="AQ517" s="100">
        <v>89</v>
      </c>
      <c r="AR517" s="100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</row>
    <row r="518" spans="1:58" ht="15.75" customHeight="1">
      <c r="A518" s="101">
        <v>24</v>
      </c>
      <c r="B518" s="16" t="s">
        <v>1598</v>
      </c>
      <c r="C518" s="16" t="s">
        <v>1537</v>
      </c>
      <c r="D518" s="16" t="s">
        <v>1598</v>
      </c>
      <c r="E518" s="100" t="s">
        <v>1446</v>
      </c>
      <c r="F518" s="100">
        <v>66566</v>
      </c>
      <c r="G518" s="100">
        <v>2317</v>
      </c>
      <c r="H518" s="100">
        <v>104</v>
      </c>
      <c r="I518" s="100">
        <v>232</v>
      </c>
      <c r="J518" s="100">
        <v>18</v>
      </c>
      <c r="K518" s="102">
        <v>2.3335725800284176E-3</v>
      </c>
      <c r="L518" s="102">
        <v>0.02</v>
      </c>
      <c r="M518" s="102">
        <v>4.5656854826642951E-4</v>
      </c>
      <c r="N518" s="100" t="s">
        <v>1446</v>
      </c>
      <c r="O518" s="100">
        <v>2610</v>
      </c>
      <c r="P518" s="100">
        <v>0</v>
      </c>
      <c r="Q518" s="100">
        <v>0</v>
      </c>
      <c r="R518" s="100">
        <v>0</v>
      </c>
      <c r="S518" s="102">
        <v>0</v>
      </c>
      <c r="T518" s="102">
        <v>0</v>
      </c>
      <c r="U518" s="102">
        <v>0.03</v>
      </c>
      <c r="V518" s="100"/>
      <c r="W518" s="100"/>
      <c r="X518" s="100" t="s">
        <v>1446</v>
      </c>
      <c r="Y518" s="100">
        <v>30395</v>
      </c>
      <c r="Z518" s="100">
        <v>70</v>
      </c>
      <c r="AA518" s="100">
        <v>2375</v>
      </c>
      <c r="AB518" s="100">
        <v>799</v>
      </c>
      <c r="AC518" s="102">
        <v>1.4955339862523104E-3</v>
      </c>
      <c r="AD518" s="102">
        <v>0.6</v>
      </c>
      <c r="AE518" s="102">
        <v>0.05</v>
      </c>
      <c r="AF518" s="102">
        <v>1.1379062938876273E-3</v>
      </c>
      <c r="AG518" s="100">
        <v>124</v>
      </c>
      <c r="AH518" s="100" t="s">
        <v>1599</v>
      </c>
      <c r="AI518" s="100">
        <v>5150</v>
      </c>
      <c r="AJ518" s="100">
        <v>0</v>
      </c>
      <c r="AK518" s="100">
        <v>0</v>
      </c>
      <c r="AL518" s="100">
        <v>0</v>
      </c>
      <c r="AM518" s="100">
        <v>0</v>
      </c>
      <c r="AN518" s="102">
        <v>0</v>
      </c>
      <c r="AO518" s="103">
        <f t="shared" si="66"/>
        <v>0</v>
      </c>
      <c r="AP518" s="100">
        <v>916</v>
      </c>
      <c r="AQ518" s="100">
        <v>90</v>
      </c>
      <c r="AR518" s="100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</row>
    <row r="519" spans="1:58" ht="15.75" customHeight="1">
      <c r="A519" s="101">
        <v>25</v>
      </c>
      <c r="B519" s="16" t="s">
        <v>1600</v>
      </c>
      <c r="C519" s="16" t="s">
        <v>1537</v>
      </c>
      <c r="D519" s="16" t="s">
        <v>1600</v>
      </c>
      <c r="E519" s="100" t="s">
        <v>1601</v>
      </c>
      <c r="F519" s="100">
        <v>13914</v>
      </c>
      <c r="G519" s="100">
        <v>351</v>
      </c>
      <c r="H519" s="100">
        <v>12</v>
      </c>
      <c r="I519" s="100">
        <v>204</v>
      </c>
      <c r="J519" s="100">
        <v>39</v>
      </c>
      <c r="K519" s="102">
        <v>1.0610020503092894E-3</v>
      </c>
      <c r="L519" s="102">
        <v>0.02</v>
      </c>
      <c r="M519" s="102">
        <v>4.4977260828328575E-4</v>
      </c>
      <c r="N519" s="100" t="s">
        <v>1602</v>
      </c>
      <c r="O519" s="100">
        <v>422</v>
      </c>
      <c r="P519" s="100">
        <v>222</v>
      </c>
      <c r="Q519" s="100">
        <v>11</v>
      </c>
      <c r="R519" s="100">
        <v>17</v>
      </c>
      <c r="S519" s="102">
        <v>3.3780650527389981E-2</v>
      </c>
      <c r="T519" s="102">
        <v>6.2420767278872791E-3</v>
      </c>
      <c r="U519" s="102">
        <v>0.1</v>
      </c>
      <c r="V519" s="100"/>
      <c r="W519" s="100"/>
      <c r="X519" s="100" t="s">
        <v>1603</v>
      </c>
      <c r="Y519" s="100">
        <v>3015</v>
      </c>
      <c r="Z519" s="100">
        <v>13</v>
      </c>
      <c r="AA519" s="100">
        <v>15</v>
      </c>
      <c r="AB519" s="100">
        <v>0</v>
      </c>
      <c r="AC519" s="102">
        <v>5.5345699581915166E-4</v>
      </c>
      <c r="AD519" s="102">
        <v>0.83333333333333337</v>
      </c>
      <c r="AE519" s="102">
        <v>0.01</v>
      </c>
      <c r="AF519" s="102">
        <v>5.4142532199699625E-5</v>
      </c>
      <c r="AG519" s="100">
        <v>11</v>
      </c>
      <c r="AH519" s="100" t="s">
        <v>1604</v>
      </c>
      <c r="AI519" s="100">
        <v>552</v>
      </c>
      <c r="AJ519" s="100">
        <v>0</v>
      </c>
      <c r="AK519" s="100">
        <v>0</v>
      </c>
      <c r="AL519" s="100">
        <v>0</v>
      </c>
      <c r="AM519" s="100">
        <v>5</v>
      </c>
      <c r="AN519" s="102">
        <v>0</v>
      </c>
      <c r="AO519" s="103">
        <f t="shared" si="66"/>
        <v>0</v>
      </c>
      <c r="AP519" s="100">
        <v>12</v>
      </c>
      <c r="AQ519" s="100">
        <v>3</v>
      </c>
      <c r="AR519" s="100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</row>
    <row r="520" spans="1:58" ht="15.75" customHeight="1">
      <c r="A520" s="101">
        <v>26</v>
      </c>
      <c r="B520" s="16" t="s">
        <v>1051</v>
      </c>
      <c r="C520" s="16" t="s">
        <v>1537</v>
      </c>
      <c r="D520" s="16" t="s">
        <v>1051</v>
      </c>
      <c r="E520" s="100" t="s">
        <v>1605</v>
      </c>
      <c r="F520" s="100">
        <v>67251</v>
      </c>
      <c r="G520" s="100">
        <v>1107</v>
      </c>
      <c r="H520" s="100">
        <v>74</v>
      </c>
      <c r="I520" s="100">
        <v>87</v>
      </c>
      <c r="J520" s="100">
        <v>343</v>
      </c>
      <c r="K520" s="102">
        <v>6.0282103253642557E-5</v>
      </c>
      <c r="L520" s="102">
        <v>0.01</v>
      </c>
      <c r="M520" s="102">
        <v>2.2474740669564585E-4</v>
      </c>
      <c r="N520" s="65"/>
      <c r="O520" s="65"/>
      <c r="P520" s="65"/>
      <c r="Q520" s="65"/>
      <c r="R520" s="65"/>
      <c r="S520" s="66"/>
      <c r="T520" s="66"/>
      <c r="U520" s="66"/>
      <c r="V520" s="100"/>
      <c r="W520" s="100"/>
      <c r="X520" s="100" t="s">
        <v>1051</v>
      </c>
      <c r="Y520" s="100">
        <v>4684</v>
      </c>
      <c r="Z520" s="100">
        <v>18</v>
      </c>
      <c r="AA520" s="100">
        <v>1</v>
      </c>
      <c r="AB520" s="100">
        <v>0</v>
      </c>
      <c r="AC520" s="102">
        <v>1.1765259541625493E-5</v>
      </c>
      <c r="AD520" s="102">
        <v>0.72222222222222221</v>
      </c>
      <c r="AE520" s="102">
        <v>0.01</v>
      </c>
      <c r="AF520" s="102">
        <v>2.3018986059702041E-6</v>
      </c>
      <c r="AG520" s="100">
        <v>95</v>
      </c>
      <c r="AH520" s="100" t="s">
        <v>1051</v>
      </c>
      <c r="AI520" s="100">
        <v>871</v>
      </c>
      <c r="AJ520" s="100">
        <v>0</v>
      </c>
      <c r="AK520" s="100">
        <v>0</v>
      </c>
      <c r="AL520" s="100">
        <v>0</v>
      </c>
      <c r="AM520" s="100">
        <v>0</v>
      </c>
      <c r="AN520" s="102">
        <v>0</v>
      </c>
      <c r="AO520" s="103">
        <f t="shared" si="66"/>
        <v>0</v>
      </c>
      <c r="AP520" s="100">
        <v>97</v>
      </c>
      <c r="AQ520" s="100">
        <v>15</v>
      </c>
      <c r="AR520" s="100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</row>
    <row r="521" spans="1:58" ht="15.75" customHeight="1">
      <c r="A521" s="101">
        <v>27</v>
      </c>
      <c r="B521" s="16" t="s">
        <v>1606</v>
      </c>
      <c r="C521" s="16" t="s">
        <v>1537</v>
      </c>
      <c r="D521" s="16" t="s">
        <v>1606</v>
      </c>
      <c r="E521" s="100" t="s">
        <v>1607</v>
      </c>
      <c r="F521" s="100">
        <v>14815</v>
      </c>
      <c r="G521" s="100">
        <v>4478</v>
      </c>
      <c r="H521" s="100">
        <v>477</v>
      </c>
      <c r="I521" s="100">
        <v>4396</v>
      </c>
      <c r="J521" s="100">
        <v>80</v>
      </c>
      <c r="K521" s="102">
        <v>8.6613362866964604E-3</v>
      </c>
      <c r="L521" s="102">
        <v>0.2</v>
      </c>
      <c r="M521" s="102">
        <v>7.5315967710404006E-3</v>
      </c>
      <c r="N521" s="100" t="s">
        <v>1608</v>
      </c>
      <c r="O521" s="100">
        <v>6617</v>
      </c>
      <c r="P521" s="100">
        <v>7484</v>
      </c>
      <c r="Q521" s="100">
        <v>6074</v>
      </c>
      <c r="R521" s="100">
        <v>68</v>
      </c>
      <c r="S521" s="102">
        <v>3.6959065144519902E-2</v>
      </c>
      <c r="T521" s="102">
        <v>2.731756988942775E-2</v>
      </c>
      <c r="U521" s="102">
        <v>0.47</v>
      </c>
      <c r="V521" s="100"/>
      <c r="W521" s="100"/>
      <c r="X521" s="100" t="s">
        <v>1609</v>
      </c>
      <c r="Y521" s="100">
        <v>2035</v>
      </c>
      <c r="Z521" s="100">
        <v>70</v>
      </c>
      <c r="AA521" s="100">
        <v>196</v>
      </c>
      <c r="AB521" s="100">
        <v>76</v>
      </c>
      <c r="AC521" s="102">
        <v>1.9645760342897429E-3</v>
      </c>
      <c r="AD521" s="102">
        <v>0.33333333333333331</v>
      </c>
      <c r="AE521" s="102">
        <v>0.19</v>
      </c>
      <c r="AF521" s="102">
        <v>1.473432025717307E-3</v>
      </c>
      <c r="AG521" s="100">
        <v>38</v>
      </c>
      <c r="AH521" s="100" t="s">
        <v>1610</v>
      </c>
      <c r="AI521" s="100">
        <v>128</v>
      </c>
      <c r="AJ521" s="100">
        <v>0</v>
      </c>
      <c r="AK521" s="100">
        <v>0</v>
      </c>
      <c r="AL521" s="100">
        <v>0</v>
      </c>
      <c r="AM521" s="100">
        <v>1</v>
      </c>
      <c r="AN521" s="102">
        <v>0</v>
      </c>
      <c r="AO521" s="103">
        <f t="shared" si="66"/>
        <v>0</v>
      </c>
      <c r="AP521" s="100">
        <v>73</v>
      </c>
      <c r="AQ521" s="100">
        <v>8</v>
      </c>
      <c r="AR521" s="100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</row>
    <row r="522" spans="1:58" ht="15.75" customHeight="1">
      <c r="A522" s="101">
        <v>28</v>
      </c>
      <c r="B522" s="16" t="s">
        <v>1611</v>
      </c>
      <c r="C522" s="16" t="s">
        <v>1537</v>
      </c>
      <c r="D522" s="16" t="s">
        <v>1611</v>
      </c>
      <c r="E522" s="100" t="s">
        <v>1612</v>
      </c>
      <c r="F522" s="100">
        <v>129662</v>
      </c>
      <c r="G522" s="100">
        <v>1329</v>
      </c>
      <c r="H522" s="100">
        <v>480</v>
      </c>
      <c r="I522" s="100">
        <v>152</v>
      </c>
      <c r="J522" s="100">
        <v>53</v>
      </c>
      <c r="K522" s="102">
        <v>3.2220693800086585E-4</v>
      </c>
      <c r="L522" s="102">
        <v>0.01</v>
      </c>
      <c r="M522" s="102">
        <v>1.8561921428310755E-4</v>
      </c>
      <c r="N522" s="100" t="s">
        <v>1613</v>
      </c>
      <c r="O522" s="100">
        <v>7532</v>
      </c>
      <c r="P522" s="100">
        <v>2064</v>
      </c>
      <c r="Q522" s="100">
        <v>136</v>
      </c>
      <c r="R522" s="100">
        <v>34</v>
      </c>
      <c r="S522" s="102">
        <v>9.4851968368890507E-3</v>
      </c>
      <c r="T522" s="102">
        <v>3.5053988310242133E-3</v>
      </c>
      <c r="U522" s="102">
        <v>0.1</v>
      </c>
      <c r="V522" s="100"/>
      <c r="W522" s="100"/>
      <c r="X522" s="100" t="s">
        <v>1613</v>
      </c>
      <c r="Y522" s="100">
        <v>1348</v>
      </c>
      <c r="Z522" s="100">
        <v>128</v>
      </c>
      <c r="AA522" s="100">
        <v>98</v>
      </c>
      <c r="AB522" s="100">
        <v>24</v>
      </c>
      <c r="AC522" s="102">
        <v>7.168839485798441E-4</v>
      </c>
      <c r="AD522" s="102">
        <v>0.60526315789473684</v>
      </c>
      <c r="AE522" s="102">
        <v>0.16</v>
      </c>
      <c r="AF522" s="102">
        <v>9.974037545458698E-4</v>
      </c>
      <c r="AG522" s="100">
        <v>197</v>
      </c>
      <c r="AH522" s="100" t="s">
        <v>1614</v>
      </c>
      <c r="AI522" s="100">
        <v>2830</v>
      </c>
      <c r="AJ522" s="100">
        <v>0</v>
      </c>
      <c r="AK522" s="100">
        <v>0</v>
      </c>
      <c r="AL522" s="100">
        <v>0</v>
      </c>
      <c r="AM522" s="100">
        <v>0</v>
      </c>
      <c r="AN522" s="102">
        <v>0</v>
      </c>
      <c r="AO522" s="103">
        <f t="shared" si="66"/>
        <v>0</v>
      </c>
      <c r="AP522" s="100">
        <v>198</v>
      </c>
      <c r="AQ522" s="100">
        <v>63</v>
      </c>
      <c r="AR522" s="100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</row>
    <row r="523" spans="1:58" ht="15.75" customHeight="1">
      <c r="A523" s="101">
        <v>29</v>
      </c>
      <c r="B523" s="16" t="s">
        <v>819</v>
      </c>
      <c r="C523" s="16" t="s">
        <v>1537</v>
      </c>
      <c r="D523" s="16" t="s">
        <v>819</v>
      </c>
      <c r="E523" s="100" t="s">
        <v>817</v>
      </c>
      <c r="F523" s="100">
        <v>908605</v>
      </c>
      <c r="G523" s="100">
        <v>338</v>
      </c>
      <c r="H523" s="100">
        <v>99</v>
      </c>
      <c r="I523" s="100">
        <v>50</v>
      </c>
      <c r="J523" s="100">
        <v>22</v>
      </c>
      <c r="K523" s="102">
        <v>2.5720460739501989E-5</v>
      </c>
      <c r="L523" s="102">
        <v>0.01</v>
      </c>
      <c r="M523" s="102">
        <v>6.150544959446128E-6</v>
      </c>
      <c r="N523" s="100" t="s">
        <v>818</v>
      </c>
      <c r="O523" s="100">
        <v>476</v>
      </c>
      <c r="P523" s="100">
        <v>622</v>
      </c>
      <c r="Q523" s="100">
        <v>0</v>
      </c>
      <c r="R523" s="100">
        <v>28</v>
      </c>
      <c r="S523" s="102">
        <v>4.9104463385101667E-2</v>
      </c>
      <c r="T523" s="102">
        <v>1.4944836682422247E-2</v>
      </c>
      <c r="U523" s="102">
        <v>0.19</v>
      </c>
      <c r="V523" s="100"/>
      <c r="W523" s="100"/>
      <c r="X523" s="100" t="s">
        <v>817</v>
      </c>
      <c r="Y523" s="100">
        <v>3015</v>
      </c>
      <c r="Z523" s="100">
        <v>13</v>
      </c>
      <c r="AA523" s="100">
        <v>15</v>
      </c>
      <c r="AB523" s="100">
        <v>0</v>
      </c>
      <c r="AC523" s="102">
        <v>5.5345699581915166E-4</v>
      </c>
      <c r="AD523" s="102">
        <v>0.83333333333333337</v>
      </c>
      <c r="AE523" s="102">
        <v>0.01</v>
      </c>
      <c r="AF523" s="102">
        <v>5.4142532199699625E-5</v>
      </c>
      <c r="AG523" s="100">
        <v>180</v>
      </c>
      <c r="AH523" s="100" t="s">
        <v>820</v>
      </c>
      <c r="AI523" s="100">
        <v>552</v>
      </c>
      <c r="AJ523" s="100">
        <v>0</v>
      </c>
      <c r="AK523" s="100">
        <v>0</v>
      </c>
      <c r="AL523" s="100">
        <v>0</v>
      </c>
      <c r="AM523" s="100">
        <v>5</v>
      </c>
      <c r="AN523" s="102">
        <v>0</v>
      </c>
      <c r="AO523" s="103">
        <f t="shared" si="66"/>
        <v>0</v>
      </c>
      <c r="AP523" s="100">
        <v>361</v>
      </c>
      <c r="AQ523" s="100">
        <v>103</v>
      </c>
      <c r="AR523" s="100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</row>
    <row r="524" spans="1:58" ht="15.75" customHeight="1">
      <c r="A524" s="101">
        <v>30</v>
      </c>
      <c r="B524" s="16" t="s">
        <v>1615</v>
      </c>
      <c r="C524" s="16" t="s">
        <v>1537</v>
      </c>
      <c r="D524" s="16" t="s">
        <v>1615</v>
      </c>
      <c r="E524" s="100" t="s">
        <v>1542</v>
      </c>
      <c r="F524" s="100">
        <v>793</v>
      </c>
      <c r="G524" s="100">
        <v>45</v>
      </c>
      <c r="H524" s="100">
        <v>10</v>
      </c>
      <c r="I524" s="100">
        <v>7</v>
      </c>
      <c r="J524" s="100">
        <v>30</v>
      </c>
      <c r="K524" s="102">
        <v>3.3715988614802577E-3</v>
      </c>
      <c r="L524" s="102">
        <v>7.0000000000000007E-2</v>
      </c>
      <c r="M524" s="102">
        <v>1.0994344113522579E-3</v>
      </c>
      <c r="N524" s="100" t="s">
        <v>1543</v>
      </c>
      <c r="O524" s="100">
        <v>35754</v>
      </c>
      <c r="P524" s="100">
        <v>14103</v>
      </c>
      <c r="Q524" s="100">
        <v>258</v>
      </c>
      <c r="R524" s="100">
        <v>35</v>
      </c>
      <c r="S524" s="102">
        <v>1.2088766283114439E-2</v>
      </c>
      <c r="T524" s="102">
        <v>4.5989871729239717E-3</v>
      </c>
      <c r="U524" s="102">
        <v>0.09</v>
      </c>
      <c r="V524" s="100"/>
      <c r="W524" s="100"/>
      <c r="X524" s="65"/>
      <c r="Y524" s="65"/>
      <c r="Z524" s="65"/>
      <c r="AA524" s="65"/>
      <c r="AB524" s="65"/>
      <c r="AC524" s="66"/>
      <c r="AD524" s="66"/>
      <c r="AE524" s="66"/>
      <c r="AF524" s="66"/>
      <c r="AG524" s="100"/>
      <c r="AH524" s="65"/>
      <c r="AI524" s="65"/>
      <c r="AJ524" s="65"/>
      <c r="AK524" s="65"/>
      <c r="AL524" s="65"/>
      <c r="AM524" s="65"/>
      <c r="AN524" s="66"/>
      <c r="AO524" s="66"/>
      <c r="AP524" s="100"/>
      <c r="AQ524" s="100"/>
      <c r="AR524" s="100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</row>
    <row r="525" spans="1:58" ht="15.75" customHeight="1">
      <c r="A525" s="101">
        <v>31</v>
      </c>
      <c r="B525" s="16" t="s">
        <v>1616</v>
      </c>
      <c r="C525" s="16" t="s">
        <v>1537</v>
      </c>
      <c r="D525" s="16" t="s">
        <v>1616</v>
      </c>
      <c r="E525" s="65"/>
      <c r="F525" s="65"/>
      <c r="G525" s="65"/>
      <c r="H525" s="65"/>
      <c r="I525" s="65"/>
      <c r="J525" s="65"/>
      <c r="K525" s="66"/>
      <c r="L525" s="66"/>
      <c r="M525" s="66"/>
      <c r="N525" s="65"/>
      <c r="O525" s="65"/>
      <c r="P525" s="65"/>
      <c r="Q525" s="65"/>
      <c r="R525" s="65"/>
      <c r="S525" s="66"/>
      <c r="T525" s="66"/>
      <c r="U525" s="66"/>
      <c r="V525" s="100"/>
      <c r="W525" s="100"/>
      <c r="X525" s="65"/>
      <c r="Y525" s="65"/>
      <c r="Z525" s="65"/>
      <c r="AA525" s="65"/>
      <c r="AB525" s="65"/>
      <c r="AC525" s="66"/>
      <c r="AD525" s="66"/>
      <c r="AE525" s="66"/>
      <c r="AF525" s="66"/>
      <c r="AG525" s="100">
        <v>4</v>
      </c>
      <c r="AH525" s="65"/>
      <c r="AI525" s="65"/>
      <c r="AJ525" s="65"/>
      <c r="AK525" s="65"/>
      <c r="AL525" s="65"/>
      <c r="AM525" s="65"/>
      <c r="AN525" s="66"/>
      <c r="AO525" s="66"/>
      <c r="AP525" s="100">
        <v>4</v>
      </c>
      <c r="AQ525" s="100">
        <v>0</v>
      </c>
      <c r="AR525" s="100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</row>
    <row r="526" spans="1:58" ht="15.75" customHeight="1">
      <c r="A526" s="101">
        <v>32</v>
      </c>
      <c r="B526" s="16" t="s">
        <v>741</v>
      </c>
      <c r="C526" s="16" t="s">
        <v>1537</v>
      </c>
      <c r="D526" s="16" t="s">
        <v>741</v>
      </c>
      <c r="E526" s="100" t="s">
        <v>741</v>
      </c>
      <c r="F526" s="100">
        <v>1177301</v>
      </c>
      <c r="G526" s="100">
        <v>103725</v>
      </c>
      <c r="H526" s="100">
        <v>21229</v>
      </c>
      <c r="I526" s="100">
        <v>31142</v>
      </c>
      <c r="J526" s="100">
        <v>108</v>
      </c>
      <c r="K526" s="102">
        <v>1.3612713968583102E-3</v>
      </c>
      <c r="L526" s="102">
        <v>0.03</v>
      </c>
      <c r="M526" s="102">
        <v>1.598014248485843E-3</v>
      </c>
      <c r="N526" s="65"/>
      <c r="O526" s="65"/>
      <c r="P526" s="65"/>
      <c r="Q526" s="65"/>
      <c r="R526" s="65"/>
      <c r="S526" s="66"/>
      <c r="T526" s="66"/>
      <c r="U526" s="66"/>
      <c r="V526" s="100"/>
      <c r="W526" s="100"/>
      <c r="X526" s="100" t="s">
        <v>742</v>
      </c>
      <c r="Y526" s="100">
        <v>125359</v>
      </c>
      <c r="Z526" s="100">
        <v>1751</v>
      </c>
      <c r="AA526" s="100">
        <v>12663</v>
      </c>
      <c r="AB526" s="100">
        <v>2525</v>
      </c>
      <c r="AC526" s="102">
        <v>7.0404741828336808E-5</v>
      </c>
      <c r="AD526" s="102">
        <v>0.93489434608794975</v>
      </c>
      <c r="AE526" s="102">
        <v>0.15</v>
      </c>
      <c r="AF526" s="102">
        <v>1.3399859015371498E-3</v>
      </c>
      <c r="AG526" s="100">
        <v>16592</v>
      </c>
      <c r="AH526" s="100" t="s">
        <v>741</v>
      </c>
      <c r="AI526" s="100">
        <v>40900</v>
      </c>
      <c r="AJ526" s="100">
        <v>0</v>
      </c>
      <c r="AK526" s="100">
        <v>0</v>
      </c>
      <c r="AL526" s="100">
        <v>0</v>
      </c>
      <c r="AM526" s="100">
        <v>24</v>
      </c>
      <c r="AN526" s="102">
        <v>0</v>
      </c>
      <c r="AO526" s="103">
        <f>SUM(AJ526+AK526+AL526)/AI526</f>
        <v>0</v>
      </c>
      <c r="AP526" s="100">
        <v>7403</v>
      </c>
      <c r="AQ526" s="100">
        <v>7095</v>
      </c>
      <c r="AR526" s="100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</row>
    <row r="527" spans="1:58" ht="15.75" customHeight="1">
      <c r="A527" s="101">
        <v>33</v>
      </c>
      <c r="B527" s="16" t="s">
        <v>1617</v>
      </c>
      <c r="C527" s="16" t="s">
        <v>1537</v>
      </c>
      <c r="D527" s="16" t="s">
        <v>1617</v>
      </c>
      <c r="E527" s="100" t="s">
        <v>1618</v>
      </c>
      <c r="F527" s="100">
        <v>4484</v>
      </c>
      <c r="G527" s="100">
        <v>118</v>
      </c>
      <c r="H527" s="100">
        <v>11</v>
      </c>
      <c r="I527" s="100">
        <v>33</v>
      </c>
      <c r="J527" s="100">
        <v>14</v>
      </c>
      <c r="K527" s="102">
        <v>2.6254454639897356E-3</v>
      </c>
      <c r="L527" s="102">
        <v>0.04</v>
      </c>
      <c r="M527" s="102">
        <v>3.9952430973756855E-4</v>
      </c>
      <c r="N527" s="100" t="s">
        <v>1619</v>
      </c>
      <c r="O527" s="100">
        <v>16887</v>
      </c>
      <c r="P527" s="100">
        <v>4418</v>
      </c>
      <c r="Q527" s="100">
        <v>124</v>
      </c>
      <c r="R527" s="100">
        <v>28</v>
      </c>
      <c r="S527" s="102">
        <v>9.9195889322488354E-3</v>
      </c>
      <c r="T527" s="102">
        <v>3.0190053272061675E-3</v>
      </c>
      <c r="U527" s="102">
        <v>0.06</v>
      </c>
      <c r="V527" s="100"/>
      <c r="W527" s="100"/>
      <c r="X527" s="100" t="s">
        <v>1619</v>
      </c>
      <c r="Y527" s="100">
        <v>1261</v>
      </c>
      <c r="Z527" s="100">
        <v>2</v>
      </c>
      <c r="AA527" s="100">
        <v>0</v>
      </c>
      <c r="AB527" s="100">
        <v>0</v>
      </c>
      <c r="AC527" s="102">
        <v>0</v>
      </c>
      <c r="AD527" s="102">
        <v>1</v>
      </c>
      <c r="AE527" s="102">
        <v>0.01</v>
      </c>
      <c r="AF527" s="102">
        <v>0</v>
      </c>
      <c r="AG527" s="100">
        <v>22</v>
      </c>
      <c r="AH527" s="65"/>
      <c r="AI527" s="65"/>
      <c r="AJ527" s="65"/>
      <c r="AK527" s="65"/>
      <c r="AL527" s="65"/>
      <c r="AM527" s="65"/>
      <c r="AN527" s="66"/>
      <c r="AO527" s="66"/>
      <c r="AP527" s="100">
        <v>41</v>
      </c>
      <c r="AQ527" s="100">
        <v>9</v>
      </c>
      <c r="AR527" s="100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</row>
    <row r="528" spans="1:58" ht="15.75" customHeight="1">
      <c r="A528" s="101">
        <v>34</v>
      </c>
      <c r="B528" s="16" t="s">
        <v>1620</v>
      </c>
      <c r="C528" s="16" t="s">
        <v>1537</v>
      </c>
      <c r="D528" s="16" t="s">
        <v>1620</v>
      </c>
      <c r="E528" s="65"/>
      <c r="F528" s="65"/>
      <c r="G528" s="65"/>
      <c r="H528" s="65"/>
      <c r="I528" s="65"/>
      <c r="J528" s="65"/>
      <c r="K528" s="66"/>
      <c r="L528" s="66"/>
      <c r="M528" s="66"/>
      <c r="N528" s="65"/>
      <c r="O528" s="65"/>
      <c r="P528" s="65"/>
      <c r="Q528" s="65"/>
      <c r="R528" s="65"/>
      <c r="S528" s="66"/>
      <c r="T528" s="66"/>
      <c r="U528" s="66"/>
      <c r="V528" s="100"/>
      <c r="W528" s="100"/>
      <c r="X528" s="65"/>
      <c r="Y528" s="65"/>
      <c r="Z528" s="65"/>
      <c r="AA528" s="65"/>
      <c r="AB528" s="65"/>
      <c r="AC528" s="66"/>
      <c r="AD528" s="66"/>
      <c r="AE528" s="66"/>
      <c r="AF528" s="66"/>
      <c r="AG528" s="100">
        <v>2</v>
      </c>
      <c r="AH528" s="65"/>
      <c r="AI528" s="65"/>
      <c r="AJ528" s="65"/>
      <c r="AK528" s="65"/>
      <c r="AL528" s="65"/>
      <c r="AM528" s="65"/>
      <c r="AN528" s="66"/>
      <c r="AO528" s="66"/>
      <c r="AP528" s="100">
        <v>0</v>
      </c>
      <c r="AQ528" s="100">
        <v>2</v>
      </c>
      <c r="AR528" s="100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</row>
    <row r="529" spans="1:58" ht="15.75" customHeight="1">
      <c r="A529" s="101">
        <v>35</v>
      </c>
      <c r="B529" s="16" t="s">
        <v>1621</v>
      </c>
      <c r="C529" s="16" t="s">
        <v>1537</v>
      </c>
      <c r="D529" s="16" t="s">
        <v>1621</v>
      </c>
      <c r="E529" s="100" t="s">
        <v>1622</v>
      </c>
      <c r="F529" s="100">
        <v>1949</v>
      </c>
      <c r="G529" s="100">
        <v>1227</v>
      </c>
      <c r="H529" s="100">
        <v>29</v>
      </c>
      <c r="I529" s="100">
        <v>181</v>
      </c>
      <c r="J529" s="100">
        <v>84</v>
      </c>
      <c r="K529" s="102">
        <v>1.0361830914807635E-2</v>
      </c>
      <c r="L529" s="102">
        <v>0.18</v>
      </c>
      <c r="M529" s="102">
        <v>9.4608021396069726E-3</v>
      </c>
      <c r="N529" s="100" t="s">
        <v>1622</v>
      </c>
      <c r="O529" s="100">
        <v>1105</v>
      </c>
      <c r="P529" s="100">
        <v>532</v>
      </c>
      <c r="Q529" s="100">
        <v>9</v>
      </c>
      <c r="R529" s="100">
        <v>20</v>
      </c>
      <c r="S529" s="102">
        <v>2.5001132168874198E-2</v>
      </c>
      <c r="T529" s="102">
        <v>5.4350287323639565E-3</v>
      </c>
      <c r="U529" s="102">
        <v>0.06</v>
      </c>
      <c r="V529" s="100"/>
      <c r="W529" s="100"/>
      <c r="X529" s="100" t="s">
        <v>1622</v>
      </c>
      <c r="Y529" s="100">
        <v>2054</v>
      </c>
      <c r="Z529" s="100">
        <v>108</v>
      </c>
      <c r="AA529" s="100">
        <v>418</v>
      </c>
      <c r="AB529" s="100">
        <v>102</v>
      </c>
      <c r="AC529" s="102">
        <v>2.5169585014276738E-3</v>
      </c>
      <c r="AD529" s="102">
        <v>0.56521739130434789</v>
      </c>
      <c r="AE529" s="102">
        <v>0.1</v>
      </c>
      <c r="AF529" s="102">
        <v>2.763182702654294E-3</v>
      </c>
      <c r="AG529" s="100">
        <v>184</v>
      </c>
      <c r="AH529" s="100" t="s">
        <v>1621</v>
      </c>
      <c r="AI529" s="100">
        <v>266</v>
      </c>
      <c r="AJ529" s="100">
        <v>0</v>
      </c>
      <c r="AK529" s="100">
        <v>0</v>
      </c>
      <c r="AL529" s="100">
        <v>0</v>
      </c>
      <c r="AM529" s="100">
        <v>0</v>
      </c>
      <c r="AN529" s="102">
        <v>0</v>
      </c>
      <c r="AO529" s="103">
        <f t="shared" ref="AO529:AO530" si="67">SUM(AJ529+AK529+AL529)/AI529</f>
        <v>0</v>
      </c>
      <c r="AP529" s="100">
        <v>147</v>
      </c>
      <c r="AQ529" s="100">
        <v>43</v>
      </c>
      <c r="AR529" s="100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</row>
    <row r="530" spans="1:58" ht="15.75" customHeight="1">
      <c r="A530" s="101">
        <v>36</v>
      </c>
      <c r="B530" s="16" t="s">
        <v>874</v>
      </c>
      <c r="C530" s="16" t="s">
        <v>1537</v>
      </c>
      <c r="D530" s="16" t="s">
        <v>874</v>
      </c>
      <c r="E530" s="100" t="s">
        <v>1623</v>
      </c>
      <c r="F530" s="100">
        <v>410</v>
      </c>
      <c r="G530" s="100">
        <v>0</v>
      </c>
      <c r="H530" s="100">
        <v>0</v>
      </c>
      <c r="I530" s="100">
        <v>0</v>
      </c>
      <c r="J530" s="100">
        <v>0</v>
      </c>
      <c r="K530" s="102">
        <v>0</v>
      </c>
      <c r="L530" s="102">
        <v>0.02</v>
      </c>
      <c r="M530" s="102">
        <v>0</v>
      </c>
      <c r="N530" s="100" t="s">
        <v>872</v>
      </c>
      <c r="O530" s="100">
        <v>87870</v>
      </c>
      <c r="P530" s="100">
        <v>16351</v>
      </c>
      <c r="Q530" s="100">
        <v>691</v>
      </c>
      <c r="R530" s="100">
        <v>22</v>
      </c>
      <c r="S530" s="102">
        <v>8.9140956930896277E-3</v>
      </c>
      <c r="T530" s="102">
        <v>2.1316315787823026E-3</v>
      </c>
      <c r="U530" s="102">
        <v>0.03</v>
      </c>
      <c r="V530" s="100"/>
      <c r="W530" s="100"/>
      <c r="X530" s="100" t="s">
        <v>874</v>
      </c>
      <c r="Y530" s="100">
        <v>49176</v>
      </c>
      <c r="Z530" s="100">
        <v>87</v>
      </c>
      <c r="AA530" s="100">
        <v>952</v>
      </c>
      <c r="AB530" s="100">
        <v>340</v>
      </c>
      <c r="AC530" s="102">
        <v>4.1303145727205335E-4</v>
      </c>
      <c r="AD530" s="102">
        <v>0.39999999999999997</v>
      </c>
      <c r="AE530" s="102">
        <v>0.04</v>
      </c>
      <c r="AF530" s="102">
        <v>2.8732623114577631E-4</v>
      </c>
      <c r="AG530" s="100">
        <v>223</v>
      </c>
      <c r="AH530" s="100" t="s">
        <v>874</v>
      </c>
      <c r="AI530" s="100">
        <v>22100</v>
      </c>
      <c r="AJ530" s="100">
        <v>0</v>
      </c>
      <c r="AK530" s="100">
        <v>0</v>
      </c>
      <c r="AL530" s="100">
        <v>0</v>
      </c>
      <c r="AM530" s="100">
        <v>31</v>
      </c>
      <c r="AN530" s="102">
        <v>0</v>
      </c>
      <c r="AO530" s="103">
        <f t="shared" si="67"/>
        <v>0</v>
      </c>
      <c r="AP530" s="100">
        <v>353</v>
      </c>
      <c r="AQ530" s="100">
        <v>147</v>
      </c>
      <c r="AR530" s="100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</row>
    <row r="531" spans="1:58" ht="15.75" customHeight="1">
      <c r="A531" s="101">
        <v>37</v>
      </c>
      <c r="B531" s="16" t="s">
        <v>1624</v>
      </c>
      <c r="C531" s="16" t="s">
        <v>1537</v>
      </c>
      <c r="D531" s="16" t="s">
        <v>1624</v>
      </c>
      <c r="E531" s="100" t="s">
        <v>1624</v>
      </c>
      <c r="F531" s="100">
        <v>57451</v>
      </c>
      <c r="G531" s="100">
        <v>2209</v>
      </c>
      <c r="H531" s="100">
        <v>257</v>
      </c>
      <c r="I531" s="100">
        <v>877</v>
      </c>
      <c r="J531" s="100">
        <v>52</v>
      </c>
      <c r="K531" s="102">
        <v>1.2866903019737909E-3</v>
      </c>
      <c r="L531" s="102">
        <v>0.03</v>
      </c>
      <c r="M531" s="102">
        <v>7.2725973589822957E-4</v>
      </c>
      <c r="N531" s="100" t="s">
        <v>1625</v>
      </c>
      <c r="O531" s="100">
        <v>657</v>
      </c>
      <c r="P531" s="100">
        <v>186</v>
      </c>
      <c r="Q531" s="100">
        <v>8</v>
      </c>
      <c r="R531" s="100">
        <v>11</v>
      </c>
      <c r="S531" s="102">
        <v>3.0457792297687664E-2</v>
      </c>
      <c r="T531" s="102">
        <v>3.6416925573322209E-3</v>
      </c>
      <c r="U531" s="102">
        <v>0.12</v>
      </c>
      <c r="V531" s="100"/>
      <c r="W531" s="100"/>
      <c r="X531" s="100" t="s">
        <v>1624</v>
      </c>
      <c r="Y531" s="100">
        <v>60234</v>
      </c>
      <c r="Z531" s="100">
        <v>99</v>
      </c>
      <c r="AA531" s="100">
        <v>333</v>
      </c>
      <c r="AB531" s="100">
        <v>120</v>
      </c>
      <c r="AC531" s="102">
        <v>7.6382602916499795E-5</v>
      </c>
      <c r="AD531" s="102">
        <v>0.78205128205128205</v>
      </c>
      <c r="AE531" s="102">
        <v>0.01</v>
      </c>
      <c r="AF531" s="102">
        <v>8.1364077019749792E-5</v>
      </c>
      <c r="AG531" s="100">
        <v>419</v>
      </c>
      <c r="AH531" s="65"/>
      <c r="AI531" s="65"/>
      <c r="AJ531" s="65"/>
      <c r="AK531" s="65"/>
      <c r="AL531" s="65"/>
      <c r="AM531" s="65"/>
      <c r="AN531" s="66"/>
      <c r="AO531" s="66"/>
      <c r="AP531" s="100">
        <v>345</v>
      </c>
      <c r="AQ531" s="100">
        <v>145</v>
      </c>
      <c r="AR531" s="100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</row>
    <row r="532" spans="1:58" ht="15.75" customHeight="1">
      <c r="A532" s="101">
        <v>38</v>
      </c>
      <c r="B532" s="16" t="s">
        <v>1626</v>
      </c>
      <c r="C532" s="16" t="s">
        <v>1537</v>
      </c>
      <c r="D532" s="16" t="s">
        <v>1626</v>
      </c>
      <c r="E532" s="100" t="s">
        <v>1627</v>
      </c>
      <c r="F532" s="100">
        <v>894018</v>
      </c>
      <c r="G532" s="100">
        <v>50</v>
      </c>
      <c r="H532" s="100">
        <v>201</v>
      </c>
      <c r="I532" s="100">
        <v>23</v>
      </c>
      <c r="J532" s="100">
        <v>2</v>
      </c>
      <c r="K532" s="102">
        <v>1.669904179629558E-4</v>
      </c>
      <c r="L532" s="102">
        <v>0.01</v>
      </c>
      <c r="M532" s="102">
        <v>3.6302264774555608E-6</v>
      </c>
      <c r="N532" s="100" t="s">
        <v>731</v>
      </c>
      <c r="O532" s="100">
        <v>28598</v>
      </c>
      <c r="P532" s="100">
        <v>1244</v>
      </c>
      <c r="Q532" s="100">
        <v>463</v>
      </c>
      <c r="R532" s="100">
        <v>15</v>
      </c>
      <c r="S532" s="102">
        <v>4.0992419456944524E-3</v>
      </c>
      <c r="T532" s="102">
        <v>6.683546650588781E-4</v>
      </c>
      <c r="U532" s="102">
        <v>0.03</v>
      </c>
      <c r="V532" s="100"/>
      <c r="W532" s="100"/>
      <c r="X532" s="100" t="s">
        <v>731</v>
      </c>
      <c r="Y532" s="100">
        <v>84843</v>
      </c>
      <c r="Z532" s="100">
        <v>1182</v>
      </c>
      <c r="AA532" s="100">
        <v>211</v>
      </c>
      <c r="AB532" s="100">
        <v>39</v>
      </c>
      <c r="AC532" s="102">
        <v>2.4907570672817686E-6</v>
      </c>
      <c r="AD532" s="102">
        <v>0.98475867908552073</v>
      </c>
      <c r="AE532" s="102">
        <v>0.01</v>
      </c>
      <c r="AF532" s="102">
        <v>3.2000813625294056E-5</v>
      </c>
      <c r="AG532" s="100">
        <v>1639</v>
      </c>
      <c r="AH532" s="100" t="s">
        <v>730</v>
      </c>
      <c r="AI532" s="100">
        <v>22100</v>
      </c>
      <c r="AJ532" s="100">
        <v>0</v>
      </c>
      <c r="AK532" s="100">
        <v>0</v>
      </c>
      <c r="AL532" s="100">
        <v>0</v>
      </c>
      <c r="AM532" s="100">
        <v>31</v>
      </c>
      <c r="AN532" s="102">
        <v>0</v>
      </c>
      <c r="AO532" s="103">
        <f>SUM(AJ532+AK532+AL532)/AI532</f>
        <v>0</v>
      </c>
      <c r="AP532" s="100">
        <v>1258</v>
      </c>
      <c r="AQ532" s="100">
        <v>623</v>
      </c>
      <c r="AR532" s="100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</row>
    <row r="533" spans="1:58" ht="15.75" customHeight="1">
      <c r="A533" s="101">
        <v>39</v>
      </c>
      <c r="B533" s="16" t="s">
        <v>1628</v>
      </c>
      <c r="C533" s="16" t="s">
        <v>1537</v>
      </c>
      <c r="D533" s="16" t="s">
        <v>1628</v>
      </c>
      <c r="E533" s="65"/>
      <c r="F533" s="65"/>
      <c r="G533" s="65"/>
      <c r="H533" s="65"/>
      <c r="I533" s="65"/>
      <c r="J533" s="65"/>
      <c r="K533" s="66"/>
      <c r="L533" s="66"/>
      <c r="M533" s="66"/>
      <c r="N533" s="65"/>
      <c r="O533" s="65"/>
      <c r="P533" s="65"/>
      <c r="Q533" s="65"/>
      <c r="R533" s="65"/>
      <c r="S533" s="66"/>
      <c r="T533" s="66"/>
      <c r="U533" s="66"/>
      <c r="V533" s="100"/>
      <c r="W533" s="100"/>
      <c r="X533" s="65"/>
      <c r="Y533" s="65"/>
      <c r="Z533" s="65"/>
      <c r="AA533" s="65"/>
      <c r="AB533" s="65"/>
      <c r="AC533" s="66"/>
      <c r="AD533" s="66"/>
      <c r="AE533" s="66"/>
      <c r="AF533" s="66"/>
      <c r="AG533" s="100">
        <v>17</v>
      </c>
      <c r="AH533" s="65"/>
      <c r="AI533" s="65"/>
      <c r="AJ533" s="65"/>
      <c r="AK533" s="65"/>
      <c r="AL533" s="65"/>
      <c r="AM533" s="65"/>
      <c r="AN533" s="66"/>
      <c r="AO533" s="66"/>
      <c r="AP533" s="100">
        <v>14</v>
      </c>
      <c r="AQ533" s="100">
        <v>5</v>
      </c>
      <c r="AR533" s="100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</row>
    <row r="534" spans="1:58" ht="15.75" customHeight="1">
      <c r="A534" s="101">
        <v>40</v>
      </c>
      <c r="B534" s="16" t="s">
        <v>1629</v>
      </c>
      <c r="C534" s="16" t="s">
        <v>1537</v>
      </c>
      <c r="D534" s="16" t="s">
        <v>1629</v>
      </c>
      <c r="E534" s="100" t="s">
        <v>938</v>
      </c>
      <c r="F534" s="100">
        <v>5238</v>
      </c>
      <c r="G534" s="100">
        <v>1084</v>
      </c>
      <c r="H534" s="100">
        <v>10</v>
      </c>
      <c r="I534" s="100">
        <v>1737</v>
      </c>
      <c r="J534" s="100">
        <v>21</v>
      </c>
      <c r="K534" s="102">
        <v>2.7627672064786578E-2</v>
      </c>
      <c r="L534" s="102">
        <v>0.14000000000000001</v>
      </c>
      <c r="M534" s="102">
        <v>6.3063164495708495E-3</v>
      </c>
      <c r="N534" s="65"/>
      <c r="O534" s="65"/>
      <c r="P534" s="65"/>
      <c r="Q534" s="65"/>
      <c r="R534" s="65"/>
      <c r="S534" s="66"/>
      <c r="T534" s="66"/>
      <c r="U534" s="66"/>
      <c r="V534" s="100"/>
      <c r="W534" s="100"/>
      <c r="X534" s="65"/>
      <c r="Y534" s="65"/>
      <c r="Z534" s="65"/>
      <c r="AA534" s="65"/>
      <c r="AB534" s="65"/>
      <c r="AC534" s="66"/>
      <c r="AD534" s="66"/>
      <c r="AE534" s="66"/>
      <c r="AF534" s="66"/>
      <c r="AG534" s="100">
        <v>3</v>
      </c>
      <c r="AH534" s="65"/>
      <c r="AI534" s="65"/>
      <c r="AJ534" s="65"/>
      <c r="AK534" s="65"/>
      <c r="AL534" s="65"/>
      <c r="AM534" s="65"/>
      <c r="AN534" s="66"/>
      <c r="AO534" s="66"/>
      <c r="AP534" s="100">
        <v>8</v>
      </c>
      <c r="AQ534" s="100">
        <v>0</v>
      </c>
      <c r="AR534" s="100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</row>
    <row r="535" spans="1:58" ht="15.75" customHeight="1">
      <c r="A535" s="101">
        <v>41</v>
      </c>
      <c r="B535" s="16" t="s">
        <v>1630</v>
      </c>
      <c r="C535" s="16" t="s">
        <v>1537</v>
      </c>
      <c r="D535" s="16" t="s">
        <v>1630</v>
      </c>
      <c r="E535" s="100" t="s">
        <v>1631</v>
      </c>
      <c r="F535" s="100">
        <v>28678</v>
      </c>
      <c r="G535" s="100">
        <v>365</v>
      </c>
      <c r="H535" s="100">
        <v>12</v>
      </c>
      <c r="I535" s="100">
        <v>32</v>
      </c>
      <c r="J535" s="100">
        <v>72</v>
      </c>
      <c r="K535" s="102">
        <v>2.1371671068742341E-4</v>
      </c>
      <c r="L535" s="102">
        <v>0.01</v>
      </c>
      <c r="M535" s="102">
        <v>1.6725655619015747E-4</v>
      </c>
      <c r="N535" s="65"/>
      <c r="O535" s="65"/>
      <c r="P535" s="65"/>
      <c r="Q535" s="65"/>
      <c r="R535" s="65"/>
      <c r="S535" s="66"/>
      <c r="T535" s="66"/>
      <c r="U535" s="66"/>
      <c r="V535" s="100"/>
      <c r="W535" s="100"/>
      <c r="X535" s="100" t="s">
        <v>1551</v>
      </c>
      <c r="Y535" s="100">
        <v>984</v>
      </c>
      <c r="Z535" s="100">
        <v>27</v>
      </c>
      <c r="AA535" s="100">
        <v>34</v>
      </c>
      <c r="AB535" s="100">
        <v>19</v>
      </c>
      <c r="AC535" s="102">
        <v>2.1664204432202861E-3</v>
      </c>
      <c r="AD535" s="102">
        <v>0.5</v>
      </c>
      <c r="AE535" s="102">
        <v>0.06</v>
      </c>
      <c r="AF535" s="102">
        <v>5.8870120739681702E-4</v>
      </c>
      <c r="AG535" s="100">
        <v>0</v>
      </c>
      <c r="AH535" s="65"/>
      <c r="AI535" s="65"/>
      <c r="AJ535" s="65"/>
      <c r="AK535" s="65"/>
      <c r="AL535" s="65"/>
      <c r="AM535" s="65"/>
      <c r="AN535" s="66"/>
      <c r="AO535" s="66"/>
      <c r="AP535" s="100">
        <v>3</v>
      </c>
      <c r="AQ535" s="100">
        <v>0</v>
      </c>
      <c r="AR535" s="100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</row>
    <row r="536" spans="1:58" ht="15.75" customHeight="1">
      <c r="A536" s="101">
        <v>42</v>
      </c>
      <c r="B536" s="16" t="s">
        <v>1632</v>
      </c>
      <c r="C536" s="16" t="s">
        <v>1537</v>
      </c>
      <c r="D536" s="16" t="s">
        <v>1632</v>
      </c>
      <c r="E536" s="100" t="s">
        <v>1633</v>
      </c>
      <c r="F536" s="100">
        <v>250607</v>
      </c>
      <c r="G536" s="100">
        <v>2396</v>
      </c>
      <c r="H536" s="100">
        <v>666</v>
      </c>
      <c r="I536" s="100">
        <v>338</v>
      </c>
      <c r="J536" s="100">
        <v>102</v>
      </c>
      <c r="K536" s="102">
        <v>1.4358994441366062E-4</v>
      </c>
      <c r="L536" s="102">
        <v>0.01</v>
      </c>
      <c r="M536" s="102">
        <v>1.591975470673194E-4</v>
      </c>
      <c r="N536" s="65"/>
      <c r="O536" s="65"/>
      <c r="P536" s="65"/>
      <c r="Q536" s="65"/>
      <c r="R536" s="65"/>
      <c r="S536" s="66"/>
      <c r="T536" s="66"/>
      <c r="U536" s="66"/>
      <c r="V536" s="100"/>
      <c r="W536" s="100"/>
      <c r="X536" s="100" t="s">
        <v>1634</v>
      </c>
      <c r="Y536" s="100">
        <v>2095</v>
      </c>
      <c r="Z536" s="100">
        <v>34</v>
      </c>
      <c r="AA536" s="100">
        <v>27</v>
      </c>
      <c r="AB536" s="100">
        <v>13</v>
      </c>
      <c r="AC536" s="102">
        <v>5.6566842243137663E-4</v>
      </c>
      <c r="AD536" s="102">
        <v>0.9</v>
      </c>
      <c r="AE536" s="102">
        <v>0.03</v>
      </c>
      <c r="AF536" s="102">
        <v>2.0905137350724792E-4</v>
      </c>
      <c r="AG536" s="100">
        <v>2</v>
      </c>
      <c r="AH536" s="100" t="s">
        <v>1635</v>
      </c>
      <c r="AI536" s="100">
        <v>902</v>
      </c>
      <c r="AJ536" s="100">
        <v>0</v>
      </c>
      <c r="AK536" s="100">
        <v>0</v>
      </c>
      <c r="AL536" s="100">
        <v>0</v>
      </c>
      <c r="AM536" s="100">
        <v>0</v>
      </c>
      <c r="AN536" s="102">
        <v>0</v>
      </c>
      <c r="AO536" s="103">
        <f t="shared" ref="AO536:AO538" si="68">SUM(AJ536+AK536+AL536)/AI536</f>
        <v>0</v>
      </c>
      <c r="AP536" s="100">
        <v>19</v>
      </c>
      <c r="AQ536" s="100">
        <v>0</v>
      </c>
      <c r="AR536" s="100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</row>
    <row r="537" spans="1:58" ht="15.75" customHeight="1">
      <c r="A537" s="101">
        <v>43</v>
      </c>
      <c r="B537" s="16" t="s">
        <v>1636</v>
      </c>
      <c r="C537" s="16" t="s">
        <v>1537</v>
      </c>
      <c r="D537" s="16" t="s">
        <v>1636</v>
      </c>
      <c r="E537" s="100" t="s">
        <v>1637</v>
      </c>
      <c r="F537" s="100">
        <v>997</v>
      </c>
      <c r="G537" s="100">
        <v>560</v>
      </c>
      <c r="H537" s="100">
        <v>3</v>
      </c>
      <c r="I537" s="100">
        <v>40</v>
      </c>
      <c r="J537" s="100">
        <v>43</v>
      </c>
      <c r="K537" s="102">
        <v>1.6783712742999706E-2</v>
      </c>
      <c r="L537" s="102">
        <v>0.16</v>
      </c>
      <c r="M537" s="102">
        <v>7.8445613907498629E-3</v>
      </c>
      <c r="N537" s="65"/>
      <c r="O537" s="65"/>
      <c r="P537" s="65"/>
      <c r="Q537" s="65"/>
      <c r="R537" s="65"/>
      <c r="S537" s="66"/>
      <c r="T537" s="66"/>
      <c r="U537" s="66"/>
      <c r="V537" s="100"/>
      <c r="W537" s="100"/>
      <c r="X537" s="100" t="s">
        <v>1637</v>
      </c>
      <c r="Y537" s="100">
        <v>564</v>
      </c>
      <c r="Z537" s="100">
        <v>53</v>
      </c>
      <c r="AA537" s="100">
        <v>72</v>
      </c>
      <c r="AB537" s="100">
        <v>36</v>
      </c>
      <c r="AC537" s="102">
        <v>3.6389611052484359E-3</v>
      </c>
      <c r="AD537" s="102">
        <v>0.5</v>
      </c>
      <c r="AE537" s="102">
        <v>0.15</v>
      </c>
      <c r="AF537" s="102">
        <v>2.0963580280235566E-3</v>
      </c>
      <c r="AG537" s="100">
        <v>101</v>
      </c>
      <c r="AH537" s="100" t="s">
        <v>1638</v>
      </c>
      <c r="AI537" s="100">
        <v>29</v>
      </c>
      <c r="AJ537" s="100">
        <v>0</v>
      </c>
      <c r="AK537" s="100">
        <v>0</v>
      </c>
      <c r="AL537" s="100">
        <v>0</v>
      </c>
      <c r="AM537" s="100">
        <v>0</v>
      </c>
      <c r="AN537" s="102">
        <v>0</v>
      </c>
      <c r="AO537" s="103">
        <f t="shared" si="68"/>
        <v>0</v>
      </c>
      <c r="AP537" s="100">
        <v>94</v>
      </c>
      <c r="AQ537" s="100">
        <v>7</v>
      </c>
      <c r="AR537" s="100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</row>
    <row r="538" spans="1:58" ht="15.75" customHeight="1">
      <c r="A538" s="101">
        <v>44</v>
      </c>
      <c r="B538" s="16" t="s">
        <v>1639</v>
      </c>
      <c r="C538" s="16" t="s">
        <v>1537</v>
      </c>
      <c r="D538" s="16" t="s">
        <v>1639</v>
      </c>
      <c r="E538" s="100" t="s">
        <v>942</v>
      </c>
      <c r="F538" s="100">
        <v>9172</v>
      </c>
      <c r="G538" s="100">
        <v>107</v>
      </c>
      <c r="H538" s="100">
        <v>3</v>
      </c>
      <c r="I538" s="100">
        <v>88</v>
      </c>
      <c r="J538" s="100">
        <v>9</v>
      </c>
      <c r="K538" s="102">
        <v>2.6753359743824454E-3</v>
      </c>
      <c r="L538" s="102">
        <v>0.02</v>
      </c>
      <c r="M538" s="102">
        <v>2.6171764966784785E-4</v>
      </c>
      <c r="N538" s="65"/>
      <c r="O538" s="65"/>
      <c r="P538" s="65"/>
      <c r="Q538" s="65"/>
      <c r="R538" s="65"/>
      <c r="S538" s="66"/>
      <c r="T538" s="66"/>
      <c r="U538" s="66"/>
      <c r="V538" s="100"/>
      <c r="W538" s="100"/>
      <c r="X538" s="65"/>
      <c r="Y538" s="65"/>
      <c r="Z538" s="65"/>
      <c r="AA538" s="65"/>
      <c r="AB538" s="65"/>
      <c r="AC538" s="66"/>
      <c r="AD538" s="66"/>
      <c r="AE538" s="66"/>
      <c r="AF538" s="66"/>
      <c r="AG538" s="100">
        <v>55</v>
      </c>
      <c r="AH538" s="100" t="s">
        <v>944</v>
      </c>
      <c r="AI538" s="100">
        <v>468</v>
      </c>
      <c r="AJ538" s="100">
        <v>2</v>
      </c>
      <c r="AK538" s="100">
        <v>0</v>
      </c>
      <c r="AL538" s="100">
        <v>0</v>
      </c>
      <c r="AM538" s="100">
        <v>2</v>
      </c>
      <c r="AN538" s="102">
        <v>0</v>
      </c>
      <c r="AO538" s="103">
        <f t="shared" si="68"/>
        <v>4.2735042735042739E-3</v>
      </c>
      <c r="AP538" s="100">
        <v>62</v>
      </c>
      <c r="AQ538" s="100">
        <v>12</v>
      </c>
      <c r="AR538" s="100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</row>
    <row r="539" spans="1:58" ht="15.75" customHeight="1">
      <c r="A539" s="101">
        <v>45</v>
      </c>
      <c r="B539" s="16" t="s">
        <v>1640</v>
      </c>
      <c r="C539" s="16" t="s">
        <v>1537</v>
      </c>
      <c r="D539" s="16" t="s">
        <v>1640</v>
      </c>
      <c r="E539" s="100" t="s">
        <v>1641</v>
      </c>
      <c r="F539" s="100">
        <v>9538</v>
      </c>
      <c r="G539" s="100">
        <v>1180</v>
      </c>
      <c r="H539" s="100">
        <v>37</v>
      </c>
      <c r="I539" s="100">
        <v>88</v>
      </c>
      <c r="J539" s="100">
        <v>78</v>
      </c>
      <c r="K539" s="102">
        <v>2.1110511337148925E-3</v>
      </c>
      <c r="L539" s="102">
        <v>0.04</v>
      </c>
      <c r="M539" s="102">
        <v>1.7898042220626264E-3</v>
      </c>
      <c r="N539" s="65"/>
      <c r="O539" s="65"/>
      <c r="P539" s="65"/>
      <c r="Q539" s="65"/>
      <c r="R539" s="65"/>
      <c r="S539" s="66"/>
      <c r="T539" s="66"/>
      <c r="U539" s="66"/>
      <c r="V539" s="100"/>
      <c r="W539" s="100"/>
      <c r="X539" s="100" t="s">
        <v>1642</v>
      </c>
      <c r="Y539" s="100">
        <v>6455</v>
      </c>
      <c r="Z539" s="100">
        <v>88</v>
      </c>
      <c r="AA539" s="100">
        <v>178</v>
      </c>
      <c r="AB539" s="100">
        <v>34</v>
      </c>
      <c r="AC539" s="102">
        <v>3.7759217787884712E-4</v>
      </c>
      <c r="AD539" s="102">
        <v>0</v>
      </c>
      <c r="AE539" s="102">
        <v>0.03</v>
      </c>
      <c r="AF539" s="102">
        <v>3.5707086386369235E-4</v>
      </c>
      <c r="AG539" s="100">
        <v>26</v>
      </c>
      <c r="AH539" s="65"/>
      <c r="AI539" s="65"/>
      <c r="AJ539" s="65"/>
      <c r="AK539" s="65"/>
      <c r="AL539" s="65"/>
      <c r="AM539" s="65"/>
      <c r="AN539" s="66"/>
      <c r="AO539" s="66"/>
      <c r="AP539" s="100">
        <v>35</v>
      </c>
      <c r="AQ539" s="100">
        <v>7</v>
      </c>
      <c r="AR539" s="100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</row>
    <row r="540" spans="1:58" ht="15.75" customHeight="1">
      <c r="A540" s="101">
        <v>46</v>
      </c>
      <c r="B540" s="16" t="s">
        <v>1643</v>
      </c>
      <c r="C540" s="16" t="s">
        <v>1537</v>
      </c>
      <c r="D540" s="16" t="s">
        <v>1643</v>
      </c>
      <c r="E540" s="100" t="s">
        <v>1644</v>
      </c>
      <c r="F540" s="100">
        <v>24460</v>
      </c>
      <c r="G540" s="100">
        <v>358</v>
      </c>
      <c r="H540" s="100">
        <v>6</v>
      </c>
      <c r="I540" s="100">
        <v>83</v>
      </c>
      <c r="J540" s="100">
        <v>30</v>
      </c>
      <c r="K540" s="102">
        <v>6.6887448048318652E-4</v>
      </c>
      <c r="L540" s="102">
        <v>0.01</v>
      </c>
      <c r="M540" s="102">
        <v>2.1811124363582167E-4</v>
      </c>
      <c r="N540" s="100" t="s">
        <v>1645</v>
      </c>
      <c r="O540" s="100">
        <v>1149</v>
      </c>
      <c r="P540" s="100">
        <v>299</v>
      </c>
      <c r="Q540" s="100">
        <v>4</v>
      </c>
      <c r="R540" s="100">
        <v>6</v>
      </c>
      <c r="S540" s="102">
        <v>4.5394642065163998E-2</v>
      </c>
      <c r="T540" s="102">
        <v>2.9605201346846084E-3</v>
      </c>
      <c r="U540" s="102">
        <v>0.05</v>
      </c>
      <c r="V540" s="100"/>
      <c r="W540" s="100"/>
      <c r="X540" s="100" t="s">
        <v>1643</v>
      </c>
      <c r="Y540" s="100">
        <v>5360</v>
      </c>
      <c r="Z540" s="100">
        <v>35</v>
      </c>
      <c r="AA540" s="100">
        <v>74</v>
      </c>
      <c r="AB540" s="100">
        <v>18</v>
      </c>
      <c r="AC540" s="102">
        <v>5.0469570914505571E-4</v>
      </c>
      <c r="AD540" s="102">
        <v>1</v>
      </c>
      <c r="AE540" s="102">
        <v>0.02</v>
      </c>
      <c r="AF540" s="102">
        <v>1.8651797946665105E-4</v>
      </c>
      <c r="AG540" s="100">
        <v>9</v>
      </c>
      <c r="AH540" s="65"/>
      <c r="AI540" s="65"/>
      <c r="AJ540" s="65"/>
      <c r="AK540" s="65"/>
      <c r="AL540" s="65"/>
      <c r="AM540" s="65"/>
      <c r="AN540" s="66"/>
      <c r="AO540" s="66"/>
      <c r="AP540" s="100">
        <v>24</v>
      </c>
      <c r="AQ540" s="100">
        <v>4</v>
      </c>
      <c r="AR540" s="100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</row>
    <row r="541" spans="1:58" ht="15.75" customHeight="1">
      <c r="A541" s="101">
        <v>47</v>
      </c>
      <c r="B541" s="16" t="s">
        <v>1646</v>
      </c>
      <c r="C541" s="16" t="s">
        <v>1537</v>
      </c>
      <c r="D541" s="16" t="s">
        <v>1646</v>
      </c>
      <c r="E541" s="100" t="s">
        <v>1647</v>
      </c>
      <c r="F541" s="100">
        <v>2494</v>
      </c>
      <c r="G541" s="100">
        <v>83</v>
      </c>
      <c r="H541" s="100">
        <v>4</v>
      </c>
      <c r="I541" s="100">
        <v>14</v>
      </c>
      <c r="J541" s="100">
        <v>46</v>
      </c>
      <c r="K541" s="102">
        <v>8.9805201892620217E-4</v>
      </c>
      <c r="L541" s="102">
        <v>0.02</v>
      </c>
      <c r="M541" s="102">
        <v>4.4902600946310098E-4</v>
      </c>
      <c r="N541" s="65"/>
      <c r="O541" s="65"/>
      <c r="P541" s="65"/>
      <c r="Q541" s="65"/>
      <c r="R541" s="65"/>
      <c r="S541" s="66"/>
      <c r="T541" s="66"/>
      <c r="U541" s="66"/>
      <c r="V541" s="100"/>
      <c r="W541" s="100"/>
      <c r="X541" s="100" t="s">
        <v>1648</v>
      </c>
      <c r="Y541" s="100">
        <v>360</v>
      </c>
      <c r="Z541" s="100">
        <v>74</v>
      </c>
      <c r="AA541" s="100">
        <v>52</v>
      </c>
      <c r="AB541" s="100">
        <v>21</v>
      </c>
      <c r="AC541" s="102">
        <v>3.5655117507279797E-3</v>
      </c>
      <c r="AD541" s="102">
        <v>0.42857142857142855</v>
      </c>
      <c r="AE541" s="102">
        <v>0.25</v>
      </c>
      <c r="AF541" s="102">
        <v>2.2478226254589438E-3</v>
      </c>
      <c r="AG541" s="100">
        <v>7</v>
      </c>
      <c r="AH541" s="65"/>
      <c r="AI541" s="65"/>
      <c r="AJ541" s="65"/>
      <c r="AK541" s="65"/>
      <c r="AL541" s="65"/>
      <c r="AM541" s="65"/>
      <c r="AN541" s="66"/>
      <c r="AO541" s="66"/>
      <c r="AP541" s="100">
        <v>8</v>
      </c>
      <c r="AQ541" s="100">
        <v>0</v>
      </c>
      <c r="AR541" s="100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</row>
    <row r="542" spans="1:58" ht="15.75" customHeight="1">
      <c r="A542" s="101">
        <v>48</v>
      </c>
      <c r="B542" s="16" t="s">
        <v>1436</v>
      </c>
      <c r="C542" s="16" t="s">
        <v>1537</v>
      </c>
      <c r="D542" s="16" t="s">
        <v>1436</v>
      </c>
      <c r="E542" s="100" t="s">
        <v>1437</v>
      </c>
      <c r="F542" s="100">
        <v>90514</v>
      </c>
      <c r="G542" s="100">
        <v>1382</v>
      </c>
      <c r="H542" s="100">
        <v>39</v>
      </c>
      <c r="I542" s="100">
        <v>41</v>
      </c>
      <c r="J542" s="100">
        <v>104</v>
      </c>
      <c r="K542" s="102">
        <v>1.6712598748043421E-4</v>
      </c>
      <c r="L542" s="102">
        <v>0.01</v>
      </c>
      <c r="M542" s="102">
        <v>1.8892502932570823E-4</v>
      </c>
      <c r="N542" s="100" t="s">
        <v>1437</v>
      </c>
      <c r="O542" s="100">
        <v>5282</v>
      </c>
      <c r="P542" s="100">
        <v>2265</v>
      </c>
      <c r="Q542" s="100">
        <v>14</v>
      </c>
      <c r="R542" s="100">
        <v>50</v>
      </c>
      <c r="S542" s="102">
        <v>8.901243595778173E-3</v>
      </c>
      <c r="T542" s="102">
        <v>4.837632389009877E-3</v>
      </c>
      <c r="U542" s="102">
        <v>0.08</v>
      </c>
      <c r="V542" s="100"/>
      <c r="W542" s="100"/>
      <c r="X542" s="100" t="s">
        <v>1437</v>
      </c>
      <c r="Y542" s="100">
        <v>30871</v>
      </c>
      <c r="Z542" s="100">
        <v>169</v>
      </c>
      <c r="AA542" s="100">
        <v>269</v>
      </c>
      <c r="AB542" s="100">
        <v>63</v>
      </c>
      <c r="AC542" s="102">
        <v>6.3652574419676748E-5</v>
      </c>
      <c r="AD542" s="102">
        <v>0.46875</v>
      </c>
      <c r="AE542" s="102">
        <v>0.02</v>
      </c>
      <c r="AF542" s="102">
        <v>1.1692701170571054E-4</v>
      </c>
      <c r="AG542" s="100">
        <v>4</v>
      </c>
      <c r="AH542" s="100" t="s">
        <v>1436</v>
      </c>
      <c r="AI542" s="100">
        <v>7600</v>
      </c>
      <c r="AJ542" s="100">
        <v>0</v>
      </c>
      <c r="AK542" s="100">
        <v>0</v>
      </c>
      <c r="AL542" s="100">
        <v>0</v>
      </c>
      <c r="AM542" s="100">
        <v>6</v>
      </c>
      <c r="AN542" s="102">
        <v>0</v>
      </c>
      <c r="AO542" s="103">
        <f>SUM(AJ542+AK542+AL542)/AI542</f>
        <v>0</v>
      </c>
      <c r="AP542" s="100">
        <v>24</v>
      </c>
      <c r="AQ542" s="100">
        <v>8</v>
      </c>
      <c r="AR542" s="100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</row>
    <row r="543" spans="1:58" ht="15.75" customHeight="1">
      <c r="A543" s="101">
        <v>49</v>
      </c>
      <c r="B543" s="16" t="s">
        <v>1649</v>
      </c>
      <c r="C543" s="16" t="s">
        <v>1537</v>
      </c>
      <c r="D543" s="16" t="s">
        <v>1649</v>
      </c>
      <c r="E543" s="100" t="s">
        <v>1649</v>
      </c>
      <c r="F543" s="100">
        <v>2594</v>
      </c>
      <c r="G543" s="100">
        <v>386</v>
      </c>
      <c r="H543" s="100">
        <v>9</v>
      </c>
      <c r="I543" s="100">
        <v>66</v>
      </c>
      <c r="J543" s="100">
        <v>30</v>
      </c>
      <c r="K543" s="102">
        <v>7.9085564257160117E-3</v>
      </c>
      <c r="L543" s="102">
        <v>7.0000000000000007E-2</v>
      </c>
      <c r="M543" s="102">
        <v>2.5788770953421775E-3</v>
      </c>
      <c r="N543" s="100" t="s">
        <v>1650</v>
      </c>
      <c r="O543" s="100">
        <v>706</v>
      </c>
      <c r="P543" s="100">
        <v>864</v>
      </c>
      <c r="Q543" s="100">
        <v>13</v>
      </c>
      <c r="R543" s="100">
        <v>24</v>
      </c>
      <c r="S543" s="102">
        <v>5.4426552111158967E-2</v>
      </c>
      <c r="T543" s="102">
        <v>1.4198230985519731E-2</v>
      </c>
      <c r="U543" s="102">
        <v>0.16</v>
      </c>
      <c r="V543" s="100"/>
      <c r="W543" s="100"/>
      <c r="X543" s="100" t="s">
        <v>1649</v>
      </c>
      <c r="Y543" s="100">
        <v>776</v>
      </c>
      <c r="Z543" s="100">
        <v>17</v>
      </c>
      <c r="AA543" s="100">
        <v>74</v>
      </c>
      <c r="AB543" s="100">
        <v>12</v>
      </c>
      <c r="AC543" s="102">
        <v>6.610087773977826E-3</v>
      </c>
      <c r="AD543" s="102">
        <v>0</v>
      </c>
      <c r="AE543" s="102">
        <v>0.19</v>
      </c>
      <c r="AF543" s="102">
        <v>1.2214292625828591E-3</v>
      </c>
      <c r="AG543" s="100">
        <v>305</v>
      </c>
      <c r="AH543" s="65"/>
      <c r="AI543" s="65"/>
      <c r="AJ543" s="65"/>
      <c r="AK543" s="65"/>
      <c r="AL543" s="65"/>
      <c r="AM543" s="65"/>
      <c r="AN543" s="66"/>
      <c r="AO543" s="66"/>
      <c r="AP543" s="100">
        <v>227</v>
      </c>
      <c r="AQ543" s="100">
        <v>31</v>
      </c>
      <c r="AR543" s="100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</row>
    <row r="544" spans="1:58" ht="15.75" customHeight="1">
      <c r="A544" s="101">
        <v>50</v>
      </c>
      <c r="B544" s="16" t="s">
        <v>1651</v>
      </c>
      <c r="C544" s="16" t="s">
        <v>1537</v>
      </c>
      <c r="D544" s="16" t="s">
        <v>1651</v>
      </c>
      <c r="E544" s="100" t="s">
        <v>1652</v>
      </c>
      <c r="F544" s="100">
        <v>9563</v>
      </c>
      <c r="G544" s="100">
        <v>557</v>
      </c>
      <c r="H544" s="100">
        <v>64</v>
      </c>
      <c r="I544" s="100">
        <v>457</v>
      </c>
      <c r="J544" s="100">
        <v>46</v>
      </c>
      <c r="K544" s="102">
        <v>2.2190162969896016E-3</v>
      </c>
      <c r="L544" s="102" t="s">
        <v>138</v>
      </c>
      <c r="M544" s="102">
        <v>4.1003562009590458E-4</v>
      </c>
      <c r="N544" s="65"/>
      <c r="O544" s="65"/>
      <c r="P544" s="65"/>
      <c r="Q544" s="65"/>
      <c r="R544" s="65"/>
      <c r="S544" s="66"/>
      <c r="T544" s="66"/>
      <c r="U544" s="66"/>
      <c r="V544" s="100"/>
      <c r="W544" s="100"/>
      <c r="X544" s="65"/>
      <c r="Y544" s="65"/>
      <c r="Z544" s="65"/>
      <c r="AA544" s="65"/>
      <c r="AB544" s="65"/>
      <c r="AC544" s="66"/>
      <c r="AD544" s="66"/>
      <c r="AE544" s="66"/>
      <c r="AF544" s="66"/>
      <c r="AG544" s="100">
        <v>2</v>
      </c>
      <c r="AH544" s="100" t="s">
        <v>1653</v>
      </c>
      <c r="AI544" s="100">
        <v>2000</v>
      </c>
      <c r="AJ544" s="100">
        <v>0</v>
      </c>
      <c r="AK544" s="100">
        <v>0</v>
      </c>
      <c r="AL544" s="100">
        <v>0</v>
      </c>
      <c r="AM544" s="100">
        <v>4</v>
      </c>
      <c r="AN544" s="102">
        <v>0</v>
      </c>
      <c r="AO544" s="103">
        <f>SUM(AJ544+AK544+AL544)/AI544</f>
        <v>0</v>
      </c>
      <c r="AP544" s="100">
        <v>3</v>
      </c>
      <c r="AQ544" s="100">
        <v>0</v>
      </c>
      <c r="AR544" s="100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</row>
    <row r="545" spans="1:58" ht="15.75" customHeight="1">
      <c r="A545" s="101">
        <v>51</v>
      </c>
      <c r="B545" s="16" t="s">
        <v>1654</v>
      </c>
      <c r="C545" s="16" t="s">
        <v>1537</v>
      </c>
      <c r="D545" s="16" t="s">
        <v>1654</v>
      </c>
      <c r="E545" s="65"/>
      <c r="F545" s="65"/>
      <c r="G545" s="65"/>
      <c r="H545" s="65"/>
      <c r="I545" s="65"/>
      <c r="J545" s="65"/>
      <c r="K545" s="66"/>
      <c r="L545" s="66"/>
      <c r="M545" s="66"/>
      <c r="N545" s="65"/>
      <c r="O545" s="65"/>
      <c r="P545" s="65"/>
      <c r="Q545" s="65"/>
      <c r="R545" s="65"/>
      <c r="S545" s="66"/>
      <c r="T545" s="66"/>
      <c r="U545" s="66"/>
      <c r="V545" s="100"/>
      <c r="W545" s="100"/>
      <c r="X545" s="65"/>
      <c r="Y545" s="65"/>
      <c r="Z545" s="65"/>
      <c r="AA545" s="65"/>
      <c r="AB545" s="65"/>
      <c r="AC545" s="66"/>
      <c r="AD545" s="66"/>
      <c r="AE545" s="66"/>
      <c r="AF545" s="66"/>
      <c r="AG545" s="100">
        <v>3</v>
      </c>
      <c r="AH545" s="65"/>
      <c r="AI545" s="65"/>
      <c r="AJ545" s="65"/>
      <c r="AK545" s="65"/>
      <c r="AL545" s="65"/>
      <c r="AM545" s="65"/>
      <c r="AN545" s="66"/>
      <c r="AO545" s="66"/>
      <c r="AP545" s="100">
        <v>2</v>
      </c>
      <c r="AQ545" s="100">
        <v>0</v>
      </c>
      <c r="AR545" s="100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</row>
    <row r="546" spans="1:58" ht="15.75" customHeight="1">
      <c r="A546" s="101">
        <v>52</v>
      </c>
      <c r="B546" s="16" t="s">
        <v>1655</v>
      </c>
      <c r="C546" s="16" t="s">
        <v>1537</v>
      </c>
      <c r="D546" s="16" t="s">
        <v>1655</v>
      </c>
      <c r="E546" s="100" t="s">
        <v>1656</v>
      </c>
      <c r="F546" s="100">
        <v>1466</v>
      </c>
      <c r="G546" s="100">
        <v>122</v>
      </c>
      <c r="H546" s="100">
        <v>2</v>
      </c>
      <c r="I546" s="100">
        <v>41</v>
      </c>
      <c r="J546" s="100">
        <v>12</v>
      </c>
      <c r="K546" s="102">
        <v>9.6947743229990786E-3</v>
      </c>
      <c r="L546" s="102">
        <v>0.09</v>
      </c>
      <c r="M546" s="102">
        <v>1.2645357812607495E-3</v>
      </c>
      <c r="N546" s="100" t="s">
        <v>1657</v>
      </c>
      <c r="O546" s="100">
        <v>657</v>
      </c>
      <c r="P546" s="100">
        <v>186</v>
      </c>
      <c r="Q546" s="100">
        <v>8</v>
      </c>
      <c r="R546" s="100">
        <v>11</v>
      </c>
      <c r="S546" s="102">
        <v>3.0457792297687664E-2</v>
      </c>
      <c r="T546" s="102">
        <v>3.6416925573322209E-3</v>
      </c>
      <c r="U546" s="102">
        <v>0.12</v>
      </c>
      <c r="V546" s="100"/>
      <c r="W546" s="100"/>
      <c r="X546" s="65"/>
      <c r="Y546" s="65"/>
      <c r="Z546" s="65"/>
      <c r="AA546" s="65"/>
      <c r="AB546" s="65"/>
      <c r="AC546" s="66"/>
      <c r="AD546" s="66"/>
      <c r="AE546" s="66"/>
      <c r="AF546" s="66"/>
      <c r="AG546" s="100">
        <v>3</v>
      </c>
      <c r="AH546" s="65"/>
      <c r="AI546" s="65"/>
      <c r="AJ546" s="65"/>
      <c r="AK546" s="65"/>
      <c r="AL546" s="65"/>
      <c r="AM546" s="65"/>
      <c r="AN546" s="66"/>
      <c r="AO546" s="66"/>
      <c r="AP546" s="100">
        <v>4</v>
      </c>
      <c r="AQ546" s="100">
        <v>0</v>
      </c>
      <c r="AR546" s="100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</row>
    <row r="547" spans="1:58" ht="15.75" customHeight="1">
      <c r="A547" s="101">
        <v>53</v>
      </c>
      <c r="B547" s="16" t="s">
        <v>1658</v>
      </c>
      <c r="C547" s="16" t="s">
        <v>1537</v>
      </c>
      <c r="D547" s="16" t="s">
        <v>1658</v>
      </c>
      <c r="E547" s="65"/>
      <c r="F547" s="65"/>
      <c r="G547" s="65"/>
      <c r="H547" s="65"/>
      <c r="I547" s="65"/>
      <c r="J547" s="65"/>
      <c r="K547" s="66"/>
      <c r="L547" s="66"/>
      <c r="M547" s="66"/>
      <c r="N547" s="65"/>
      <c r="O547" s="65"/>
      <c r="P547" s="65"/>
      <c r="Q547" s="65"/>
      <c r="R547" s="65"/>
      <c r="S547" s="66"/>
      <c r="T547" s="66"/>
      <c r="U547" s="66"/>
      <c r="V547" s="100"/>
      <c r="W547" s="100"/>
      <c r="X547" s="100" t="s">
        <v>1659</v>
      </c>
      <c r="Y547" s="100">
        <v>105963</v>
      </c>
      <c r="Z547" s="100">
        <v>1310</v>
      </c>
      <c r="AA547" s="100">
        <v>6204</v>
      </c>
      <c r="AB547" s="100">
        <v>1292</v>
      </c>
      <c r="AC547" s="102">
        <v>5.4077222260919539E-5</v>
      </c>
      <c r="AD547" s="102">
        <v>0.93435114503816796</v>
      </c>
      <c r="AE547" s="102">
        <v>0.04</v>
      </c>
      <c r="AF547" s="102">
        <v>7.7001262132396302E-4</v>
      </c>
      <c r="AG547" s="100">
        <v>202</v>
      </c>
      <c r="AH547" s="100" t="s">
        <v>1660</v>
      </c>
      <c r="AI547" s="100">
        <v>2800</v>
      </c>
      <c r="AJ547" s="100">
        <v>0</v>
      </c>
      <c r="AK547" s="100">
        <v>0</v>
      </c>
      <c r="AL547" s="100">
        <v>0</v>
      </c>
      <c r="AM547" s="100">
        <v>0</v>
      </c>
      <c r="AN547" s="102">
        <v>0</v>
      </c>
      <c r="AO547" s="103">
        <f t="shared" ref="AO547:AO551" si="69">SUM(AJ547+AK547+AL547)/AI547</f>
        <v>0</v>
      </c>
      <c r="AP547" s="100">
        <v>217</v>
      </c>
      <c r="AQ547" s="100">
        <v>36</v>
      </c>
      <c r="AR547" s="100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</row>
    <row r="548" spans="1:58" ht="15.75" customHeight="1">
      <c r="A548" s="101">
        <v>54</v>
      </c>
      <c r="B548" s="16" t="s">
        <v>1661</v>
      </c>
      <c r="C548" s="16" t="s">
        <v>1537</v>
      </c>
      <c r="D548" s="16" t="s">
        <v>1661</v>
      </c>
      <c r="E548" s="100" t="s">
        <v>1662</v>
      </c>
      <c r="F548" s="100">
        <v>153631</v>
      </c>
      <c r="G548" s="100">
        <v>2987</v>
      </c>
      <c r="H548" s="100">
        <v>161</v>
      </c>
      <c r="I548" s="100">
        <v>369</v>
      </c>
      <c r="J548" s="100">
        <v>65</v>
      </c>
      <c r="K548" s="102">
        <v>3.7597895957213406E-4</v>
      </c>
      <c r="L548" s="102">
        <v>0.01</v>
      </c>
      <c r="M548" s="102">
        <v>2.656373083933556E-4</v>
      </c>
      <c r="N548" s="65"/>
      <c r="O548" s="65"/>
      <c r="P548" s="65"/>
      <c r="Q548" s="65"/>
      <c r="R548" s="65"/>
      <c r="S548" s="66"/>
      <c r="T548" s="66"/>
      <c r="U548" s="66"/>
      <c r="V548" s="100"/>
      <c r="W548" s="100"/>
      <c r="X548" s="100" t="s">
        <v>1663</v>
      </c>
      <c r="Y548" s="100">
        <v>8049</v>
      </c>
      <c r="Z548" s="100">
        <v>10</v>
      </c>
      <c r="AA548" s="100">
        <v>1</v>
      </c>
      <c r="AB548" s="100">
        <v>0</v>
      </c>
      <c r="AC548" s="102">
        <v>1.2410027302060066E-5</v>
      </c>
      <c r="AD548" s="102">
        <v>1</v>
      </c>
      <c r="AE548" s="102">
        <v>0.01</v>
      </c>
      <c r="AF548" s="102">
        <v>1.3489160110934854E-6</v>
      </c>
      <c r="AG548" s="100">
        <v>2</v>
      </c>
      <c r="AH548" s="100" t="s">
        <v>1664</v>
      </c>
      <c r="AI548" s="100">
        <v>544</v>
      </c>
      <c r="AJ548" s="100">
        <v>0</v>
      </c>
      <c r="AK548" s="100">
        <v>0</v>
      </c>
      <c r="AL548" s="100">
        <v>0</v>
      </c>
      <c r="AM548" s="100">
        <v>12</v>
      </c>
      <c r="AN548" s="102">
        <v>0</v>
      </c>
      <c r="AO548" s="103">
        <f t="shared" si="69"/>
        <v>0</v>
      </c>
      <c r="AP548" s="100">
        <v>5</v>
      </c>
      <c r="AQ548" s="100">
        <v>0</v>
      </c>
      <c r="AR548" s="100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</row>
    <row r="549" spans="1:58" ht="15.75" customHeight="1">
      <c r="A549" s="101">
        <v>55</v>
      </c>
      <c r="B549" s="16" t="s">
        <v>1665</v>
      </c>
      <c r="C549" s="16" t="s">
        <v>1537</v>
      </c>
      <c r="D549" s="16" t="s">
        <v>1665</v>
      </c>
      <c r="E549" s="100" t="s">
        <v>758</v>
      </c>
      <c r="F549" s="100">
        <v>272766</v>
      </c>
      <c r="G549" s="100">
        <v>959</v>
      </c>
      <c r="H549" s="100">
        <v>74</v>
      </c>
      <c r="I549" s="100">
        <v>423</v>
      </c>
      <c r="J549" s="100">
        <v>62</v>
      </c>
      <c r="K549" s="102">
        <v>8.8269891929670561E-5</v>
      </c>
      <c r="L549" s="102">
        <v>0.01</v>
      </c>
      <c r="M549" s="102">
        <v>5.9486231517821488E-5</v>
      </c>
      <c r="N549" s="100" t="s">
        <v>758</v>
      </c>
      <c r="O549" s="100">
        <v>12266</v>
      </c>
      <c r="P549" s="100">
        <v>2227</v>
      </c>
      <c r="Q549" s="100">
        <v>116</v>
      </c>
      <c r="R549" s="100">
        <v>41</v>
      </c>
      <c r="S549" s="102">
        <v>4.7130794276791302E-3</v>
      </c>
      <c r="T549" s="102">
        <v>2.1003940927700466E-3</v>
      </c>
      <c r="U549" s="102">
        <v>0.03</v>
      </c>
      <c r="V549" s="100"/>
      <c r="W549" s="100"/>
      <c r="X549" s="100" t="s">
        <v>758</v>
      </c>
      <c r="Y549" s="100">
        <v>42136</v>
      </c>
      <c r="Z549" s="100">
        <v>252</v>
      </c>
      <c r="AA549" s="100">
        <v>766</v>
      </c>
      <c r="AB549" s="100">
        <v>113</v>
      </c>
      <c r="AC549" s="102">
        <v>8.468353679904799E-5</v>
      </c>
      <c r="AD549" s="102">
        <v>0.48913043478260865</v>
      </c>
      <c r="AE549" s="102">
        <v>0.02</v>
      </c>
      <c r="AF549" s="102">
        <v>2.2643641361484569E-4</v>
      </c>
      <c r="AG549" s="100">
        <v>2431</v>
      </c>
      <c r="AH549" s="100" t="s">
        <v>759</v>
      </c>
      <c r="AI549" s="100">
        <v>10600</v>
      </c>
      <c r="AJ549" s="100">
        <v>0</v>
      </c>
      <c r="AK549" s="100">
        <v>0</v>
      </c>
      <c r="AL549" s="100">
        <v>0</v>
      </c>
      <c r="AM549" s="100">
        <v>27</v>
      </c>
      <c r="AN549" s="102">
        <v>0</v>
      </c>
      <c r="AO549" s="103">
        <f t="shared" si="69"/>
        <v>0</v>
      </c>
      <c r="AP549" s="100">
        <v>1535</v>
      </c>
      <c r="AQ549" s="100">
        <v>38</v>
      </c>
      <c r="AR549" s="100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</row>
    <row r="550" spans="1:58" ht="15.75" customHeight="1">
      <c r="A550" s="101">
        <v>56</v>
      </c>
      <c r="B550" s="16" t="s">
        <v>1666</v>
      </c>
      <c r="C550" s="16" t="s">
        <v>1537</v>
      </c>
      <c r="D550" s="16" t="s">
        <v>1666</v>
      </c>
      <c r="E550" s="100" t="s">
        <v>860</v>
      </c>
      <c r="F550" s="100">
        <v>173031</v>
      </c>
      <c r="G550" s="100">
        <v>23</v>
      </c>
      <c r="H550" s="100">
        <v>8</v>
      </c>
      <c r="I550" s="100">
        <v>8</v>
      </c>
      <c r="J550" s="100">
        <v>2</v>
      </c>
      <c r="K550" s="102">
        <v>1.1250498553426912E-4</v>
      </c>
      <c r="L550" s="102">
        <v>0.01</v>
      </c>
      <c r="M550" s="102">
        <v>2.445760555092807E-6</v>
      </c>
      <c r="N550" s="100" t="s">
        <v>860</v>
      </c>
      <c r="O550" s="100">
        <v>4586</v>
      </c>
      <c r="P550" s="100">
        <v>0</v>
      </c>
      <c r="Q550" s="100">
        <v>0</v>
      </c>
      <c r="R550" s="100">
        <v>0</v>
      </c>
      <c r="S550" s="102">
        <v>0</v>
      </c>
      <c r="T550" s="102">
        <v>0</v>
      </c>
      <c r="U550" s="102">
        <v>0.03</v>
      </c>
      <c r="V550" s="100"/>
      <c r="W550" s="100"/>
      <c r="X550" s="100" t="s">
        <v>861</v>
      </c>
      <c r="Y550" s="100">
        <v>8049</v>
      </c>
      <c r="Z550" s="100">
        <v>10</v>
      </c>
      <c r="AA550" s="100">
        <v>1</v>
      </c>
      <c r="AB550" s="100">
        <v>0</v>
      </c>
      <c r="AC550" s="102">
        <v>1.2410027302060066E-5</v>
      </c>
      <c r="AD550" s="102">
        <v>1</v>
      </c>
      <c r="AE550" s="102">
        <v>0.01</v>
      </c>
      <c r="AF550" s="102">
        <v>1.3489160110934854E-6</v>
      </c>
      <c r="AG550" s="100">
        <v>160</v>
      </c>
      <c r="AH550" s="100" t="s">
        <v>862</v>
      </c>
      <c r="AI550" s="100">
        <v>29</v>
      </c>
      <c r="AJ550" s="100">
        <v>0</v>
      </c>
      <c r="AK550" s="100">
        <v>0</v>
      </c>
      <c r="AL550" s="100">
        <v>0</v>
      </c>
      <c r="AM550" s="100">
        <v>0</v>
      </c>
      <c r="AN550" s="102">
        <v>0</v>
      </c>
      <c r="AO550" s="103">
        <f t="shared" si="69"/>
        <v>0</v>
      </c>
      <c r="AP550" s="100">
        <v>115</v>
      </c>
      <c r="AQ550" s="100">
        <v>54</v>
      </c>
      <c r="AR550" s="100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</row>
    <row r="551" spans="1:58" ht="15.75" customHeight="1">
      <c r="A551" s="101">
        <v>57</v>
      </c>
      <c r="B551" s="16" t="s">
        <v>1667</v>
      </c>
      <c r="C551" s="16" t="s">
        <v>1537</v>
      </c>
      <c r="D551" s="16" t="s">
        <v>1667</v>
      </c>
      <c r="E551" s="100" t="s">
        <v>1668</v>
      </c>
      <c r="F551" s="100">
        <v>28554</v>
      </c>
      <c r="G551" s="100">
        <v>607</v>
      </c>
      <c r="H551" s="100">
        <v>24</v>
      </c>
      <c r="I551" s="100">
        <v>91</v>
      </c>
      <c r="J551" s="100">
        <v>80</v>
      </c>
      <c r="K551" s="102">
        <v>3.548631754689713E-4</v>
      </c>
      <c r="L551" s="102">
        <v>0.01</v>
      </c>
      <c r="M551" s="102">
        <v>3.0857667432084457E-4</v>
      </c>
      <c r="N551" s="65"/>
      <c r="O551" s="65"/>
      <c r="P551" s="65"/>
      <c r="Q551" s="65"/>
      <c r="R551" s="65"/>
      <c r="S551" s="66"/>
      <c r="T551" s="66"/>
      <c r="U551" s="66"/>
      <c r="V551" s="100"/>
      <c r="W551" s="100"/>
      <c r="X551" s="100" t="s">
        <v>1669</v>
      </c>
      <c r="Y551" s="100">
        <v>45758</v>
      </c>
      <c r="Z551" s="100">
        <v>148</v>
      </c>
      <c r="AA551" s="100">
        <v>236</v>
      </c>
      <c r="AB551" s="100">
        <v>110</v>
      </c>
      <c r="AC551" s="102">
        <v>5.1095012447560762E-5</v>
      </c>
      <c r="AD551" s="102">
        <v>0.92253521126760574</v>
      </c>
      <c r="AE551" s="102">
        <v>0.01</v>
      </c>
      <c r="AF551" s="102">
        <v>8.2196324372162957E-5</v>
      </c>
      <c r="AG551" s="100">
        <v>1</v>
      </c>
      <c r="AH551" s="100" t="s">
        <v>1670</v>
      </c>
      <c r="AI551" s="100">
        <v>24900</v>
      </c>
      <c r="AJ551" s="100">
        <v>14</v>
      </c>
      <c r="AK551" s="100">
        <v>0</v>
      </c>
      <c r="AL551" s="100">
        <v>0</v>
      </c>
      <c r="AM551" s="100">
        <v>25</v>
      </c>
      <c r="AN551" s="102">
        <v>0</v>
      </c>
      <c r="AO551" s="103">
        <f t="shared" si="69"/>
        <v>5.6224899598393573E-4</v>
      </c>
      <c r="AP551" s="100">
        <v>0</v>
      </c>
      <c r="AQ551" s="100">
        <v>1</v>
      </c>
      <c r="AR551" s="100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</row>
    <row r="552" spans="1:58" ht="15.75" customHeight="1">
      <c r="A552" s="101">
        <v>58</v>
      </c>
      <c r="B552" s="16" t="s">
        <v>1671</v>
      </c>
      <c r="C552" s="16" t="s">
        <v>1537</v>
      </c>
      <c r="D552" s="16" t="s">
        <v>1671</v>
      </c>
      <c r="E552" s="100" t="s">
        <v>813</v>
      </c>
      <c r="F552" s="100">
        <v>3363</v>
      </c>
      <c r="G552" s="100">
        <v>559</v>
      </c>
      <c r="H552" s="100">
        <v>226</v>
      </c>
      <c r="I552" s="100">
        <v>286</v>
      </c>
      <c r="J552" s="100">
        <v>94</v>
      </c>
      <c r="K552" s="102">
        <v>3.639566320195348E-3</v>
      </c>
      <c r="L552" s="102">
        <v>0.14000000000000001</v>
      </c>
      <c r="M552" s="102">
        <v>3.7186873271561156E-3</v>
      </c>
      <c r="N552" s="65"/>
      <c r="O552" s="65"/>
      <c r="P552" s="65"/>
      <c r="Q552" s="65"/>
      <c r="R552" s="65"/>
      <c r="S552" s="66"/>
      <c r="T552" s="66"/>
      <c r="U552" s="66"/>
      <c r="V552" s="100"/>
      <c r="W552" s="100"/>
      <c r="X552" s="100" t="s">
        <v>1672</v>
      </c>
      <c r="Y552" s="100">
        <v>1348</v>
      </c>
      <c r="Z552" s="100">
        <v>128</v>
      </c>
      <c r="AA552" s="100">
        <v>98</v>
      </c>
      <c r="AB552" s="100">
        <v>24</v>
      </c>
      <c r="AC552" s="102">
        <v>7.168839485798441E-4</v>
      </c>
      <c r="AD552" s="102">
        <v>0.60526315789473684</v>
      </c>
      <c r="AE552" s="102">
        <v>0.16</v>
      </c>
      <c r="AF552" s="102">
        <v>9.974037545458698E-4</v>
      </c>
      <c r="AG552" s="100">
        <v>72</v>
      </c>
      <c r="AH552" s="65"/>
      <c r="AI552" s="65"/>
      <c r="AJ552" s="65"/>
      <c r="AK552" s="65"/>
      <c r="AL552" s="65"/>
      <c r="AM552" s="65"/>
      <c r="AN552" s="66"/>
      <c r="AO552" s="66"/>
      <c r="AP552" s="100">
        <v>61</v>
      </c>
      <c r="AQ552" s="100">
        <v>31</v>
      </c>
      <c r="AR552" s="100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</row>
    <row r="553" spans="1:58" ht="15.75" customHeight="1">
      <c r="A553" s="101">
        <v>59</v>
      </c>
      <c r="B553" s="16" t="s">
        <v>1673</v>
      </c>
      <c r="C553" s="16" t="s">
        <v>1537</v>
      </c>
      <c r="D553" s="16" t="s">
        <v>1673</v>
      </c>
      <c r="E553" s="65"/>
      <c r="F553" s="65"/>
      <c r="G553" s="65"/>
      <c r="H553" s="65"/>
      <c r="I553" s="65"/>
      <c r="J553" s="65"/>
      <c r="K553" s="66"/>
      <c r="L553" s="66"/>
      <c r="M553" s="66"/>
      <c r="N553" s="65"/>
      <c r="O553" s="65"/>
      <c r="P553" s="65"/>
      <c r="Q553" s="65"/>
      <c r="R553" s="65"/>
      <c r="S553" s="66"/>
      <c r="T553" s="66"/>
      <c r="U553" s="66"/>
      <c r="V553" s="100"/>
      <c r="W553" s="100"/>
      <c r="X553" s="65"/>
      <c r="Y553" s="65"/>
      <c r="Z553" s="65"/>
      <c r="AA553" s="65"/>
      <c r="AB553" s="65"/>
      <c r="AC553" s="66"/>
      <c r="AD553" s="66"/>
      <c r="AE553" s="66"/>
      <c r="AF553" s="66"/>
      <c r="AG553" s="100">
        <v>14</v>
      </c>
      <c r="AH553" s="65"/>
      <c r="AI553" s="65"/>
      <c r="AJ553" s="65"/>
      <c r="AK553" s="65"/>
      <c r="AL553" s="65"/>
      <c r="AM553" s="65"/>
      <c r="AN553" s="66"/>
      <c r="AO553" s="66"/>
      <c r="AP553" s="100">
        <v>24</v>
      </c>
      <c r="AQ553" s="100">
        <v>19</v>
      </c>
      <c r="AR553" s="100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</row>
    <row r="554" spans="1:58" ht="15.75" customHeight="1">
      <c r="A554" s="101">
        <v>60</v>
      </c>
      <c r="B554" s="16" t="s">
        <v>1674</v>
      </c>
      <c r="C554" s="16" t="s">
        <v>1537</v>
      </c>
      <c r="D554" s="16" t="s">
        <v>1674</v>
      </c>
      <c r="E554" s="100" t="s">
        <v>1675</v>
      </c>
      <c r="F554" s="100">
        <v>27265</v>
      </c>
      <c r="G554" s="100">
        <v>4478</v>
      </c>
      <c r="H554" s="100">
        <v>250</v>
      </c>
      <c r="I554" s="100">
        <v>685</v>
      </c>
      <c r="J554" s="100">
        <v>78</v>
      </c>
      <c r="K554" s="102">
        <v>3.5548521150416418E-3</v>
      </c>
      <c r="L554" s="102" t="s">
        <v>138</v>
      </c>
      <c r="M554" s="102">
        <v>1.1205512101761694E-3</v>
      </c>
      <c r="N554" s="65"/>
      <c r="O554" s="65"/>
      <c r="P554" s="65"/>
      <c r="Q554" s="65"/>
      <c r="R554" s="65"/>
      <c r="S554" s="66"/>
      <c r="T554" s="66"/>
      <c r="U554" s="66"/>
      <c r="V554" s="100"/>
      <c r="W554" s="100"/>
      <c r="X554" s="100" t="s">
        <v>1676</v>
      </c>
      <c r="Y554" s="100">
        <v>984</v>
      </c>
      <c r="Z554" s="100">
        <v>27</v>
      </c>
      <c r="AA554" s="100">
        <v>34</v>
      </c>
      <c r="AB554" s="100">
        <v>19</v>
      </c>
      <c r="AC554" s="102">
        <v>2.1664204432202861E-3</v>
      </c>
      <c r="AD554" s="102">
        <v>0.5</v>
      </c>
      <c r="AE554" s="102">
        <v>0.06</v>
      </c>
      <c r="AF554" s="102">
        <v>5.8870120739681702E-4</v>
      </c>
      <c r="AG554" s="100">
        <v>53</v>
      </c>
      <c r="AH554" s="100" t="s">
        <v>1677</v>
      </c>
      <c r="AI554" s="100">
        <v>500</v>
      </c>
      <c r="AJ554" s="100">
        <v>2</v>
      </c>
      <c r="AK554" s="100">
        <v>0</v>
      </c>
      <c r="AL554" s="100">
        <v>0</v>
      </c>
      <c r="AM554" s="100">
        <v>8</v>
      </c>
      <c r="AN554" s="102">
        <v>0</v>
      </c>
      <c r="AO554" s="103">
        <f>SUM(AJ554+AK554+AL554)/AI554</f>
        <v>4.0000000000000001E-3</v>
      </c>
      <c r="AP554" s="100">
        <v>28</v>
      </c>
      <c r="AQ554" s="100">
        <v>20</v>
      </c>
      <c r="AR554" s="100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</row>
    <row r="555" spans="1:58" ht="15.75" customHeight="1">
      <c r="A555" s="101">
        <v>61</v>
      </c>
      <c r="B555" s="16" t="s">
        <v>1678</v>
      </c>
      <c r="C555" s="16" t="s">
        <v>1537</v>
      </c>
      <c r="D555" s="16" t="s">
        <v>1678</v>
      </c>
      <c r="E555" s="65"/>
      <c r="F555" s="65"/>
      <c r="G555" s="65"/>
      <c r="H555" s="65"/>
      <c r="I555" s="65"/>
      <c r="J555" s="65"/>
      <c r="K555" s="66"/>
      <c r="L555" s="66"/>
      <c r="M555" s="66"/>
      <c r="N555" s="65"/>
      <c r="O555" s="65"/>
      <c r="P555" s="65"/>
      <c r="Q555" s="65"/>
      <c r="R555" s="65"/>
      <c r="S555" s="66"/>
      <c r="T555" s="66"/>
      <c r="U555" s="66"/>
      <c r="V555" s="100"/>
      <c r="W555" s="100"/>
      <c r="X555" s="65"/>
      <c r="Y555" s="65"/>
      <c r="Z555" s="65"/>
      <c r="AA555" s="65"/>
      <c r="AB555" s="65"/>
      <c r="AC555" s="66"/>
      <c r="AD555" s="66"/>
      <c r="AE555" s="66"/>
      <c r="AF555" s="66"/>
      <c r="AG555" s="100"/>
      <c r="AH555" s="65"/>
      <c r="AI555" s="65"/>
      <c r="AJ555" s="65"/>
      <c r="AK555" s="65"/>
      <c r="AL555" s="65"/>
      <c r="AM555" s="65"/>
      <c r="AN555" s="66"/>
      <c r="AO555" s="66"/>
      <c r="AP555" s="100"/>
      <c r="AQ555" s="100"/>
      <c r="AR555" s="100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</row>
    <row r="556" spans="1:58" ht="15.75" customHeight="1">
      <c r="A556" s="101">
        <v>62</v>
      </c>
      <c r="B556" s="16" t="s">
        <v>1679</v>
      </c>
      <c r="C556" s="16" t="s">
        <v>1537</v>
      </c>
      <c r="D556" s="16" t="s">
        <v>1679</v>
      </c>
      <c r="E556" s="100" t="s">
        <v>1680</v>
      </c>
      <c r="F556" s="100">
        <v>385145</v>
      </c>
      <c r="G556" s="100">
        <v>2482</v>
      </c>
      <c r="H556" s="100">
        <v>748</v>
      </c>
      <c r="I556" s="100">
        <v>339</v>
      </c>
      <c r="J556" s="100">
        <v>38</v>
      </c>
      <c r="K556" s="102">
        <v>2.7717796542473672E-4</v>
      </c>
      <c r="L556" s="102">
        <v>0.01</v>
      </c>
      <c r="M556" s="102">
        <v>1.1448655093630426E-4</v>
      </c>
      <c r="N556" s="65"/>
      <c r="O556" s="65"/>
      <c r="P556" s="65"/>
      <c r="Q556" s="65"/>
      <c r="R556" s="65"/>
      <c r="S556" s="66"/>
      <c r="T556" s="66"/>
      <c r="U556" s="66"/>
      <c r="V556" s="100"/>
      <c r="W556" s="100"/>
      <c r="X556" s="100" t="s">
        <v>1681</v>
      </c>
      <c r="Y556" s="100">
        <v>1242</v>
      </c>
      <c r="Z556" s="100">
        <v>49</v>
      </c>
      <c r="AA556" s="100">
        <v>65</v>
      </c>
      <c r="AB556" s="100">
        <v>23</v>
      </c>
      <c r="AC556" s="102">
        <v>1.4465759485376732E-3</v>
      </c>
      <c r="AD556" s="102">
        <v>0</v>
      </c>
      <c r="AE556" s="102">
        <v>0.04</v>
      </c>
      <c r="AF556" s="102">
        <v>7.7045892911245647E-4</v>
      </c>
      <c r="AG556" s="100">
        <v>6</v>
      </c>
      <c r="AH556" s="65"/>
      <c r="AI556" s="65"/>
      <c r="AJ556" s="65"/>
      <c r="AK556" s="65"/>
      <c r="AL556" s="65"/>
      <c r="AM556" s="65"/>
      <c r="AN556" s="66"/>
      <c r="AO556" s="66"/>
      <c r="AP556" s="100">
        <v>8</v>
      </c>
      <c r="AQ556" s="100">
        <v>0</v>
      </c>
      <c r="AR556" s="100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</row>
    <row r="557" spans="1:58" ht="15.75" customHeight="1">
      <c r="A557" s="101">
        <v>63</v>
      </c>
      <c r="B557" s="16" t="s">
        <v>1682</v>
      </c>
      <c r="C557" s="16" t="s">
        <v>1537</v>
      </c>
      <c r="D557" s="16" t="s">
        <v>1682</v>
      </c>
      <c r="E557" s="65"/>
      <c r="F557" s="65"/>
      <c r="G557" s="65"/>
      <c r="H557" s="65"/>
      <c r="I557" s="65"/>
      <c r="J557" s="65"/>
      <c r="K557" s="66"/>
      <c r="L557" s="66"/>
      <c r="M557" s="66"/>
      <c r="N557" s="65"/>
      <c r="O557" s="65"/>
      <c r="P557" s="65"/>
      <c r="Q557" s="65"/>
      <c r="R557" s="65"/>
      <c r="S557" s="66"/>
      <c r="T557" s="66"/>
      <c r="U557" s="66"/>
      <c r="V557" s="100"/>
      <c r="W557" s="100"/>
      <c r="X557" s="100" t="s">
        <v>1683</v>
      </c>
      <c r="Y557" s="100">
        <v>2582</v>
      </c>
      <c r="Z557" s="100">
        <v>33</v>
      </c>
      <c r="AA557" s="100">
        <v>83</v>
      </c>
      <c r="AB557" s="100">
        <v>14</v>
      </c>
      <c r="AC557" s="102">
        <v>1.1392299338808564E-3</v>
      </c>
      <c r="AD557" s="102">
        <v>0.8571428571428571</v>
      </c>
      <c r="AE557" s="102">
        <v>0.03</v>
      </c>
      <c r="AF557" s="102">
        <v>4.0863682410943768E-4</v>
      </c>
      <c r="AG557" s="100">
        <v>1</v>
      </c>
      <c r="AH557" s="100" t="s">
        <v>1684</v>
      </c>
      <c r="AI557" s="100">
        <v>0</v>
      </c>
      <c r="AJ557" s="100">
        <v>0</v>
      </c>
      <c r="AK557" s="100">
        <v>0</v>
      </c>
      <c r="AL557" s="100">
        <v>0</v>
      </c>
      <c r="AM557" s="100">
        <v>0</v>
      </c>
      <c r="AN557" s="102">
        <v>0</v>
      </c>
      <c r="AO557" s="103" t="e">
        <f>SUM(AJ557+AK557+AL557)/AI557</f>
        <v>#DIV/0!</v>
      </c>
      <c r="AP557" s="100">
        <v>3</v>
      </c>
      <c r="AQ557" s="100">
        <v>1</v>
      </c>
      <c r="AR557" s="100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</row>
    <row r="558" spans="1:58" ht="15.75" customHeight="1">
      <c r="A558" s="101">
        <v>64</v>
      </c>
      <c r="B558" s="16" t="s">
        <v>1685</v>
      </c>
      <c r="C558" s="16" t="s">
        <v>1537</v>
      </c>
      <c r="D558" s="16" t="s">
        <v>1685</v>
      </c>
      <c r="E558" s="100" t="s">
        <v>796</v>
      </c>
      <c r="F558" s="100">
        <v>614122</v>
      </c>
      <c r="G558" s="100">
        <v>1800</v>
      </c>
      <c r="H558" s="100">
        <v>1202</v>
      </c>
      <c r="I558" s="100">
        <v>337</v>
      </c>
      <c r="J558" s="100">
        <v>99</v>
      </c>
      <c r="K558" s="102">
        <v>6.0706260543632829E-5</v>
      </c>
      <c r="L558" s="102">
        <v>0.01</v>
      </c>
      <c r="M558" s="102">
        <v>6.5325215150213592E-5</v>
      </c>
      <c r="N558" s="100" t="s">
        <v>797</v>
      </c>
      <c r="O558" s="100">
        <v>1108</v>
      </c>
      <c r="P558" s="100">
        <v>497</v>
      </c>
      <c r="Q558" s="100">
        <v>9</v>
      </c>
      <c r="R558" s="100">
        <v>19</v>
      </c>
      <c r="S558" s="102">
        <v>2.2573506535373041E-2</v>
      </c>
      <c r="T558" s="102">
        <v>1.9629136117715689E-3</v>
      </c>
      <c r="U558" s="102" t="s">
        <v>138</v>
      </c>
      <c r="V558" s="100"/>
      <c r="W558" s="100"/>
      <c r="X558" s="65"/>
      <c r="Y558" s="65"/>
      <c r="Z558" s="65"/>
      <c r="AA558" s="65"/>
      <c r="AB558" s="65"/>
      <c r="AC558" s="66"/>
      <c r="AD558" s="66"/>
      <c r="AE558" s="66"/>
      <c r="AF558" s="66"/>
      <c r="AG558" s="100"/>
      <c r="AH558" s="65"/>
      <c r="AI558" s="65"/>
      <c r="AJ558" s="65"/>
      <c r="AK558" s="65"/>
      <c r="AL558" s="65"/>
      <c r="AM558" s="65"/>
      <c r="AN558" s="66"/>
      <c r="AO558" s="66"/>
      <c r="AP558" s="100"/>
      <c r="AQ558" s="100"/>
      <c r="AR558" s="100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</row>
    <row r="559" spans="1:58" ht="15.75" customHeight="1">
      <c r="A559" s="101">
        <v>65</v>
      </c>
      <c r="B559" s="16" t="s">
        <v>1686</v>
      </c>
      <c r="C559" s="16" t="s">
        <v>1537</v>
      </c>
      <c r="D559" s="16" t="s">
        <v>1686</v>
      </c>
      <c r="E559" s="100" t="s">
        <v>1687</v>
      </c>
      <c r="F559" s="100">
        <v>22065</v>
      </c>
      <c r="G559" s="100">
        <v>267</v>
      </c>
      <c r="H559" s="100">
        <v>40</v>
      </c>
      <c r="I559" s="100">
        <v>70</v>
      </c>
      <c r="J559" s="100">
        <v>34</v>
      </c>
      <c r="K559" s="102">
        <v>5.2592867452838437E-4</v>
      </c>
      <c r="L559" s="102">
        <v>0.01</v>
      </c>
      <c r="M559" s="102">
        <v>1.943649449344029E-4</v>
      </c>
      <c r="N559" s="65"/>
      <c r="O559" s="65"/>
      <c r="P559" s="65"/>
      <c r="Q559" s="65"/>
      <c r="R559" s="65"/>
      <c r="S559" s="66"/>
      <c r="T559" s="66"/>
      <c r="U559" s="66"/>
      <c r="V559" s="100"/>
      <c r="W559" s="100"/>
      <c r="X559" s="100" t="s">
        <v>1687</v>
      </c>
      <c r="Y559" s="100">
        <v>2021</v>
      </c>
      <c r="Z559" s="100">
        <v>36</v>
      </c>
      <c r="AA559" s="100">
        <v>19</v>
      </c>
      <c r="AB559" s="100">
        <v>12</v>
      </c>
      <c r="AC559" s="102">
        <v>4.2757675569684097E-4</v>
      </c>
      <c r="AD559" s="102">
        <v>0.5</v>
      </c>
      <c r="AE559" s="102">
        <v>0.02</v>
      </c>
      <c r="AF559" s="102">
        <v>1.6731264353354644E-4</v>
      </c>
      <c r="AG559" s="100">
        <v>7</v>
      </c>
      <c r="AH559" s="100" t="s">
        <v>1688</v>
      </c>
      <c r="AI559" s="100">
        <v>604</v>
      </c>
      <c r="AJ559" s="100">
        <v>1</v>
      </c>
      <c r="AK559" s="100">
        <v>0</v>
      </c>
      <c r="AL559" s="100">
        <v>0</v>
      </c>
      <c r="AM559" s="100">
        <v>7</v>
      </c>
      <c r="AN559" s="102">
        <v>0</v>
      </c>
      <c r="AO559" s="103">
        <f>SUM(AJ559+AK559+AL559)/AI559</f>
        <v>1.6556291390728477E-3</v>
      </c>
      <c r="AP559" s="100">
        <v>21</v>
      </c>
      <c r="AQ559" s="100">
        <v>2</v>
      </c>
      <c r="AR559" s="100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</row>
    <row r="560" spans="1:58" ht="15.75" customHeight="1">
      <c r="A560" s="101">
        <v>66</v>
      </c>
      <c r="B560" s="16" t="s">
        <v>1689</v>
      </c>
      <c r="C560" s="16" t="s">
        <v>1537</v>
      </c>
      <c r="D560" s="16" t="s">
        <v>1689</v>
      </c>
      <c r="E560" s="100" t="s">
        <v>1690</v>
      </c>
      <c r="F560" s="100">
        <v>9172</v>
      </c>
      <c r="G560" s="100">
        <v>107</v>
      </c>
      <c r="H560" s="100">
        <v>3</v>
      </c>
      <c r="I560" s="100">
        <v>88</v>
      </c>
      <c r="J560" s="100">
        <v>9</v>
      </c>
      <c r="K560" s="102">
        <v>2.6753359743824454E-3</v>
      </c>
      <c r="L560" s="102">
        <v>0.02</v>
      </c>
      <c r="M560" s="102">
        <v>2.6171764966784785E-4</v>
      </c>
      <c r="N560" s="65"/>
      <c r="O560" s="65"/>
      <c r="P560" s="65"/>
      <c r="Q560" s="65"/>
      <c r="R560" s="65"/>
      <c r="S560" s="66"/>
      <c r="T560" s="66"/>
      <c r="U560" s="66"/>
      <c r="V560" s="100"/>
      <c r="W560" s="100"/>
      <c r="X560" s="65"/>
      <c r="Y560" s="65"/>
      <c r="Z560" s="65"/>
      <c r="AA560" s="65"/>
      <c r="AB560" s="65"/>
      <c r="AC560" s="66"/>
      <c r="AD560" s="66"/>
      <c r="AE560" s="66"/>
      <c r="AF560" s="66"/>
      <c r="AG560" s="100">
        <v>721</v>
      </c>
      <c r="AH560" s="65"/>
      <c r="AI560" s="65"/>
      <c r="AJ560" s="65"/>
      <c r="AK560" s="65"/>
      <c r="AL560" s="65"/>
      <c r="AM560" s="65"/>
      <c r="AN560" s="66"/>
      <c r="AO560" s="66"/>
      <c r="AP560" s="100">
        <v>283</v>
      </c>
      <c r="AQ560" s="100">
        <v>187</v>
      </c>
      <c r="AR560" s="100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</row>
    <row r="561" spans="1:58" ht="15.75" customHeight="1">
      <c r="A561" s="101">
        <v>67</v>
      </c>
      <c r="B561" s="16" t="s">
        <v>1691</v>
      </c>
      <c r="C561" s="16" t="s">
        <v>1537</v>
      </c>
      <c r="D561" s="16" t="s">
        <v>1691</v>
      </c>
      <c r="E561" s="100" t="s">
        <v>1692</v>
      </c>
      <c r="F561" s="100">
        <v>84183</v>
      </c>
      <c r="G561" s="100">
        <v>634</v>
      </c>
      <c r="H561" s="100">
        <v>410</v>
      </c>
      <c r="I561" s="100">
        <v>186</v>
      </c>
      <c r="J561" s="100">
        <v>17</v>
      </c>
      <c r="K561" s="102">
        <v>9.3033843981143722E-4</v>
      </c>
      <c r="L561" s="102">
        <v>0.01</v>
      </c>
      <c r="M561" s="102">
        <v>1.7191036387820036E-4</v>
      </c>
      <c r="N561" s="100" t="s">
        <v>1693</v>
      </c>
      <c r="O561" s="100">
        <v>5398</v>
      </c>
      <c r="P561" s="100">
        <v>296</v>
      </c>
      <c r="Q561" s="100">
        <v>41</v>
      </c>
      <c r="R561" s="100">
        <v>11</v>
      </c>
      <c r="S561" s="102">
        <v>5.6714153330400165E-3</v>
      </c>
      <c r="T561" s="102">
        <v>6.7810400721130643E-4</v>
      </c>
      <c r="U561" s="102">
        <v>0.01</v>
      </c>
      <c r="V561" s="100"/>
      <c r="W561" s="100"/>
      <c r="X561" s="100" t="s">
        <v>1694</v>
      </c>
      <c r="Y561" s="100">
        <v>10529</v>
      </c>
      <c r="Z561" s="100">
        <v>31</v>
      </c>
      <c r="AA561" s="100">
        <v>311</v>
      </c>
      <c r="AB561" s="100">
        <v>94</v>
      </c>
      <c r="AC561" s="102">
        <v>1.3782743696141154E-3</v>
      </c>
      <c r="AD561" s="102">
        <v>0.66666666666666663</v>
      </c>
      <c r="AE561" s="102">
        <v>0.03</v>
      </c>
      <c r="AF561" s="102">
        <v>4.1947480814342639E-4</v>
      </c>
      <c r="AG561" s="100">
        <v>12</v>
      </c>
      <c r="AH561" s="65"/>
      <c r="AI561" s="65"/>
      <c r="AJ561" s="65"/>
      <c r="AK561" s="65"/>
      <c r="AL561" s="65"/>
      <c r="AM561" s="65"/>
      <c r="AN561" s="66"/>
      <c r="AO561" s="66"/>
      <c r="AP561" s="100">
        <v>41</v>
      </c>
      <c r="AQ561" s="100">
        <v>7</v>
      </c>
      <c r="AR561" s="100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</row>
    <row r="562" spans="1:58" ht="15.75" customHeight="1">
      <c r="A562" s="101">
        <v>68</v>
      </c>
      <c r="B562" s="16" t="s">
        <v>848</v>
      </c>
      <c r="C562" s="16" t="s">
        <v>1537</v>
      </c>
      <c r="D562" s="16" t="s">
        <v>848</v>
      </c>
      <c r="E562" s="100" t="s">
        <v>1695</v>
      </c>
      <c r="F562" s="100">
        <v>27122</v>
      </c>
      <c r="G562" s="100">
        <v>610</v>
      </c>
      <c r="H562" s="100">
        <v>540</v>
      </c>
      <c r="I562" s="100">
        <v>73</v>
      </c>
      <c r="J562" s="100">
        <v>91</v>
      </c>
      <c r="K562" s="102">
        <v>5.6544833581967954E-4</v>
      </c>
      <c r="L562" s="102">
        <v>0.02</v>
      </c>
      <c r="M562" s="102">
        <v>5.593021582564222E-4</v>
      </c>
      <c r="N562" s="65"/>
      <c r="O562" s="65"/>
      <c r="P562" s="65"/>
      <c r="Q562" s="65"/>
      <c r="R562" s="65"/>
      <c r="S562" s="66"/>
      <c r="T562" s="66"/>
      <c r="U562" s="66"/>
      <c r="V562" s="100"/>
      <c r="W562" s="100"/>
      <c r="X562" s="100" t="s">
        <v>1696</v>
      </c>
      <c r="Y562" s="100">
        <v>3266</v>
      </c>
      <c r="Z562" s="100">
        <v>332</v>
      </c>
      <c r="AA562" s="100">
        <v>88</v>
      </c>
      <c r="AB562" s="100">
        <v>9</v>
      </c>
      <c r="AC562" s="102">
        <v>9.06877165723998E-5</v>
      </c>
      <c r="AD562" s="102">
        <v>0.83081570996978849</v>
      </c>
      <c r="AE562" s="102">
        <v>0.08</v>
      </c>
      <c r="AF562" s="102">
        <v>3.2726436850039926E-4</v>
      </c>
      <c r="AG562" s="100">
        <v>25</v>
      </c>
      <c r="AH562" s="65"/>
      <c r="AI562" s="65"/>
      <c r="AJ562" s="65"/>
      <c r="AK562" s="65"/>
      <c r="AL562" s="65"/>
      <c r="AM562" s="65"/>
      <c r="AN562" s="66"/>
      <c r="AO562" s="66"/>
      <c r="AP562" s="100">
        <v>41</v>
      </c>
      <c r="AQ562" s="100">
        <v>23</v>
      </c>
      <c r="AR562" s="100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</row>
    <row r="563" spans="1:58" ht="15.75" customHeight="1">
      <c r="A563" s="101">
        <v>69</v>
      </c>
      <c r="B563" s="16" t="s">
        <v>1697</v>
      </c>
      <c r="C563" s="16" t="s">
        <v>1537</v>
      </c>
      <c r="D563" s="16" t="s">
        <v>1697</v>
      </c>
      <c r="E563" s="100" t="s">
        <v>1698</v>
      </c>
      <c r="F563" s="100">
        <v>13873</v>
      </c>
      <c r="G563" s="100">
        <v>154</v>
      </c>
      <c r="H563" s="100">
        <v>16</v>
      </c>
      <c r="I563" s="100">
        <v>106</v>
      </c>
      <c r="J563" s="100">
        <v>66</v>
      </c>
      <c r="K563" s="102">
        <v>3.1243698470451604E-4</v>
      </c>
      <c r="L563" s="102">
        <v>0.01</v>
      </c>
      <c r="M563" s="102">
        <v>2.2413957598367464E-4</v>
      </c>
      <c r="N563" s="65"/>
      <c r="O563" s="65"/>
      <c r="P563" s="65"/>
      <c r="Q563" s="65"/>
      <c r="R563" s="65"/>
      <c r="S563" s="66"/>
      <c r="T563" s="66"/>
      <c r="U563" s="66"/>
      <c r="V563" s="100"/>
      <c r="W563" s="100"/>
      <c r="X563" s="100" t="s">
        <v>1698</v>
      </c>
      <c r="Y563" s="100">
        <v>15302</v>
      </c>
      <c r="Z563" s="100">
        <v>72</v>
      </c>
      <c r="AA563" s="100">
        <v>424</v>
      </c>
      <c r="AB563" s="100">
        <v>106</v>
      </c>
      <c r="AC563" s="102">
        <v>4.8055997244075431E-4</v>
      </c>
      <c r="AD563" s="102">
        <v>0.6</v>
      </c>
      <c r="AE563" s="102">
        <v>0.03</v>
      </c>
      <c r="AF563" s="102">
        <v>3.7609041321450334E-4</v>
      </c>
      <c r="AG563" s="100"/>
      <c r="AH563" s="100" t="s">
        <v>1699</v>
      </c>
      <c r="AI563" s="100">
        <v>0</v>
      </c>
      <c r="AJ563" s="100">
        <v>0</v>
      </c>
      <c r="AK563" s="100">
        <v>0</v>
      </c>
      <c r="AL563" s="100">
        <v>0</v>
      </c>
      <c r="AM563" s="100">
        <v>14</v>
      </c>
      <c r="AN563" s="102">
        <v>0</v>
      </c>
      <c r="AO563" s="103" t="e">
        <f>SUM(AJ563+AK563+AL563)/AI563</f>
        <v>#DIV/0!</v>
      </c>
      <c r="AP563" s="100"/>
      <c r="AQ563" s="100"/>
      <c r="AR563" s="100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</row>
    <row r="564" spans="1:58" ht="15.75" customHeight="1">
      <c r="A564" s="101">
        <v>70</v>
      </c>
      <c r="B564" s="16" t="s">
        <v>1700</v>
      </c>
      <c r="C564" s="16" t="s">
        <v>1537</v>
      </c>
      <c r="D564" s="16" t="s">
        <v>1700</v>
      </c>
      <c r="E564" s="65"/>
      <c r="F564" s="65"/>
      <c r="G564" s="65"/>
      <c r="H564" s="65"/>
      <c r="I564" s="65"/>
      <c r="J564" s="65"/>
      <c r="K564" s="66"/>
      <c r="L564" s="66"/>
      <c r="M564" s="66"/>
      <c r="N564" s="65"/>
      <c r="O564" s="65"/>
      <c r="P564" s="65"/>
      <c r="Q564" s="65"/>
      <c r="R564" s="65"/>
      <c r="S564" s="66"/>
      <c r="T564" s="66"/>
      <c r="U564" s="66"/>
      <c r="V564" s="100"/>
      <c r="W564" s="100"/>
      <c r="X564" s="65"/>
      <c r="Y564" s="65"/>
      <c r="Z564" s="65"/>
      <c r="AA564" s="65"/>
      <c r="AB564" s="65"/>
      <c r="AC564" s="66"/>
      <c r="AD564" s="66"/>
      <c r="AE564" s="66"/>
      <c r="AF564" s="66"/>
      <c r="AG564" s="100">
        <v>31</v>
      </c>
      <c r="AH564" s="65"/>
      <c r="AI564" s="65"/>
      <c r="AJ564" s="65"/>
      <c r="AK564" s="65"/>
      <c r="AL564" s="65"/>
      <c r="AM564" s="65"/>
      <c r="AN564" s="66"/>
      <c r="AO564" s="66"/>
      <c r="AP564" s="100">
        <v>0</v>
      </c>
      <c r="AQ564" s="100">
        <v>0</v>
      </c>
      <c r="AR564" s="100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</row>
    <row r="565" spans="1:58" ht="15.75" customHeight="1">
      <c r="A565" s="101">
        <v>71</v>
      </c>
      <c r="B565" s="16" t="s">
        <v>1701</v>
      </c>
      <c r="C565" s="16" t="s">
        <v>1537</v>
      </c>
      <c r="D565" s="16" t="s">
        <v>1701</v>
      </c>
      <c r="E565" s="100" t="s">
        <v>1702</v>
      </c>
      <c r="F565" s="100">
        <v>2494</v>
      </c>
      <c r="G565" s="100">
        <v>83</v>
      </c>
      <c r="H565" s="100">
        <v>4</v>
      </c>
      <c r="I565" s="100">
        <v>14</v>
      </c>
      <c r="J565" s="100">
        <v>46</v>
      </c>
      <c r="K565" s="102">
        <v>8.9805201892620217E-4</v>
      </c>
      <c r="L565" s="102">
        <v>0.02</v>
      </c>
      <c r="M565" s="102">
        <v>4.4902600946310098E-4</v>
      </c>
      <c r="N565" s="65"/>
      <c r="O565" s="65"/>
      <c r="P565" s="65"/>
      <c r="Q565" s="65"/>
      <c r="R565" s="65"/>
      <c r="S565" s="66"/>
      <c r="T565" s="66"/>
      <c r="U565" s="66"/>
      <c r="V565" s="100"/>
      <c r="W565" s="100"/>
      <c r="X565" s="65"/>
      <c r="Y565" s="65"/>
      <c r="Z565" s="65"/>
      <c r="AA565" s="65"/>
      <c r="AB565" s="65"/>
      <c r="AC565" s="66"/>
      <c r="AD565" s="66"/>
      <c r="AE565" s="66"/>
      <c r="AF565" s="66"/>
      <c r="AG565" s="100">
        <v>0</v>
      </c>
      <c r="AH565" s="100" t="s">
        <v>1703</v>
      </c>
      <c r="AI565" s="100">
        <v>741</v>
      </c>
      <c r="AJ565" s="100">
        <v>0</v>
      </c>
      <c r="AK565" s="100">
        <v>0</v>
      </c>
      <c r="AL565" s="100">
        <v>0</v>
      </c>
      <c r="AM565" s="100">
        <v>1</v>
      </c>
      <c r="AN565" s="102">
        <v>0</v>
      </c>
      <c r="AO565" s="103">
        <f>SUM(AJ565+AK565+AL565)/AI565</f>
        <v>0</v>
      </c>
      <c r="AP565" s="100">
        <v>2</v>
      </c>
      <c r="AQ565" s="100">
        <v>0</v>
      </c>
      <c r="AR565" s="100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</row>
    <row r="566" spans="1:58" ht="15.75" customHeight="1">
      <c r="A566" s="101">
        <v>72</v>
      </c>
      <c r="B566" s="16" t="s">
        <v>1704</v>
      </c>
      <c r="C566" s="16" t="s">
        <v>1537</v>
      </c>
      <c r="D566" s="16" t="s">
        <v>1704</v>
      </c>
      <c r="E566" s="100" t="s">
        <v>773</v>
      </c>
      <c r="F566" s="100">
        <v>2668</v>
      </c>
      <c r="G566" s="100">
        <v>347</v>
      </c>
      <c r="H566" s="100">
        <v>50</v>
      </c>
      <c r="I566" s="100">
        <v>23</v>
      </c>
      <c r="J566" s="100">
        <v>27</v>
      </c>
      <c r="K566" s="102">
        <v>6.3942700023504146E-3</v>
      </c>
      <c r="L566" s="102">
        <v>0.04</v>
      </c>
      <c r="M566" s="102">
        <v>1.8765792398202307E-3</v>
      </c>
      <c r="N566" s="65"/>
      <c r="O566" s="65"/>
      <c r="P566" s="65"/>
      <c r="Q566" s="65"/>
      <c r="R566" s="65"/>
      <c r="S566" s="66"/>
      <c r="T566" s="66"/>
      <c r="U566" s="66"/>
      <c r="V566" s="100"/>
      <c r="W566" s="100"/>
      <c r="X566" s="100" t="s">
        <v>774</v>
      </c>
      <c r="Y566" s="100">
        <v>63633</v>
      </c>
      <c r="Z566" s="100">
        <v>141</v>
      </c>
      <c r="AA566" s="100">
        <v>702</v>
      </c>
      <c r="AB566" s="100">
        <v>241</v>
      </c>
      <c r="AC566" s="102">
        <v>1.0783977005820691E-4</v>
      </c>
      <c r="AD566" s="102">
        <v>0.44594594594594594</v>
      </c>
      <c r="AE566" s="102">
        <v>0.03</v>
      </c>
      <c r="AF566" s="102">
        <v>1.6175965508731036E-4</v>
      </c>
      <c r="AG566" s="100">
        <v>20</v>
      </c>
      <c r="AH566" s="65"/>
      <c r="AI566" s="65"/>
      <c r="AJ566" s="65"/>
      <c r="AK566" s="65"/>
      <c r="AL566" s="65"/>
      <c r="AM566" s="65"/>
      <c r="AN566" s="66"/>
      <c r="AO566" s="66"/>
      <c r="AP566" s="100">
        <v>21</v>
      </c>
      <c r="AQ566" s="100">
        <v>0</v>
      </c>
      <c r="AR566" s="100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</row>
    <row r="567" spans="1:58" ht="15.75" customHeight="1">
      <c r="A567" s="101">
        <v>73</v>
      </c>
      <c r="B567" s="16" t="s">
        <v>1705</v>
      </c>
      <c r="C567" s="16" t="s">
        <v>1537</v>
      </c>
      <c r="D567" s="16" t="s">
        <v>1705</v>
      </c>
      <c r="E567" s="100" t="s">
        <v>1706</v>
      </c>
      <c r="F567" s="100">
        <v>1594</v>
      </c>
      <c r="G567" s="100">
        <v>706</v>
      </c>
      <c r="H567" s="100">
        <v>6</v>
      </c>
      <c r="I567" s="100">
        <v>154</v>
      </c>
      <c r="J567" s="100">
        <v>59</v>
      </c>
      <c r="K567" s="102">
        <v>9.7400727721398059E-3</v>
      </c>
      <c r="L567" s="102">
        <v>0.16</v>
      </c>
      <c r="M567" s="102">
        <v>6.2463510169157481E-3</v>
      </c>
      <c r="N567" s="100" t="s">
        <v>1707</v>
      </c>
      <c r="O567" s="100">
        <v>2918</v>
      </c>
      <c r="P567" s="100">
        <v>690</v>
      </c>
      <c r="Q567" s="100">
        <v>113</v>
      </c>
      <c r="R567" s="100">
        <v>25</v>
      </c>
      <c r="S567" s="102">
        <v>1.1425478861640989E-2</v>
      </c>
      <c r="T567" s="102">
        <v>3.1047496906633125E-3</v>
      </c>
      <c r="U567" s="102">
        <v>0.06</v>
      </c>
      <c r="V567" s="100"/>
      <c r="W567" s="100"/>
      <c r="X567" s="100" t="s">
        <v>1706</v>
      </c>
      <c r="Y567" s="100">
        <v>10529</v>
      </c>
      <c r="Z567" s="100">
        <v>31</v>
      </c>
      <c r="AA567" s="100">
        <v>311</v>
      </c>
      <c r="AB567" s="100">
        <v>94</v>
      </c>
      <c r="AC567" s="102">
        <v>1.3782743696141154E-3</v>
      </c>
      <c r="AD567" s="102">
        <v>0.66666666666666663</v>
      </c>
      <c r="AE567" s="102">
        <v>0.03</v>
      </c>
      <c r="AF567" s="102">
        <v>4.1947480814342639E-4</v>
      </c>
      <c r="AG567" s="100">
        <v>50</v>
      </c>
      <c r="AH567" s="100" t="s">
        <v>1708</v>
      </c>
      <c r="AI567" s="100">
        <v>178</v>
      </c>
      <c r="AJ567" s="100">
        <v>0</v>
      </c>
      <c r="AK567" s="100">
        <v>0</v>
      </c>
      <c r="AL567" s="100">
        <v>0</v>
      </c>
      <c r="AM567" s="100">
        <v>6</v>
      </c>
      <c r="AN567" s="102">
        <v>0</v>
      </c>
      <c r="AO567" s="103">
        <f t="shared" ref="AO567:AO569" si="70">SUM(AJ567+AK567+AL567)/AI567</f>
        <v>0</v>
      </c>
      <c r="AP567" s="100">
        <v>44</v>
      </c>
      <c r="AQ567" s="100">
        <v>12</v>
      </c>
      <c r="AR567" s="100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</row>
    <row r="568" spans="1:58" ht="15.75" customHeight="1">
      <c r="A568" s="101">
        <v>74</v>
      </c>
      <c r="B568" s="16" t="s">
        <v>1709</v>
      </c>
      <c r="C568" s="16" t="s">
        <v>1537</v>
      </c>
      <c r="D568" s="16" t="s">
        <v>1709</v>
      </c>
      <c r="E568" s="100" t="s">
        <v>1710</v>
      </c>
      <c r="F568" s="100">
        <v>18552</v>
      </c>
      <c r="G568" s="100">
        <v>4745</v>
      </c>
      <c r="H568" s="100">
        <v>561</v>
      </c>
      <c r="I568" s="100">
        <v>1220</v>
      </c>
      <c r="J568" s="100">
        <v>98</v>
      </c>
      <c r="K568" s="102">
        <v>3.9708750749823203E-3</v>
      </c>
      <c r="L568" s="102">
        <v>0.11</v>
      </c>
      <c r="M568" s="102">
        <v>4.2298451885681241E-3</v>
      </c>
      <c r="N568" s="65"/>
      <c r="O568" s="65"/>
      <c r="P568" s="65"/>
      <c r="Q568" s="65"/>
      <c r="R568" s="65"/>
      <c r="S568" s="66"/>
      <c r="T568" s="66"/>
      <c r="U568" s="66"/>
      <c r="V568" s="100"/>
      <c r="W568" s="100"/>
      <c r="X568" s="65"/>
      <c r="Y568" s="65"/>
      <c r="Z568" s="65"/>
      <c r="AA568" s="65"/>
      <c r="AB568" s="65"/>
      <c r="AC568" s="66"/>
      <c r="AD568" s="66"/>
      <c r="AE568" s="66"/>
      <c r="AF568" s="66"/>
      <c r="AG568" s="100">
        <v>39</v>
      </c>
      <c r="AH568" s="100" t="s">
        <v>1711</v>
      </c>
      <c r="AI568" s="100">
        <v>664</v>
      </c>
      <c r="AJ568" s="100">
        <v>0</v>
      </c>
      <c r="AK568" s="100">
        <v>0</v>
      </c>
      <c r="AL568" s="100">
        <v>0</v>
      </c>
      <c r="AM568" s="100">
        <v>1</v>
      </c>
      <c r="AN568" s="102">
        <v>0</v>
      </c>
      <c r="AO568" s="103">
        <f t="shared" si="70"/>
        <v>0</v>
      </c>
      <c r="AP568" s="100">
        <v>44</v>
      </c>
      <c r="AQ568" s="100">
        <v>1</v>
      </c>
      <c r="AR568" s="100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</row>
    <row r="569" spans="1:58" ht="15.75" customHeight="1">
      <c r="A569" s="101">
        <v>75</v>
      </c>
      <c r="B569" s="16" t="s">
        <v>1712</v>
      </c>
      <c r="C569" s="16" t="s">
        <v>1537</v>
      </c>
      <c r="D569" s="16" t="s">
        <v>1712</v>
      </c>
      <c r="E569" s="100" t="s">
        <v>1713</v>
      </c>
      <c r="F569" s="100">
        <v>614122</v>
      </c>
      <c r="G569" s="100">
        <v>1800</v>
      </c>
      <c r="H569" s="100">
        <v>1202</v>
      </c>
      <c r="I569" s="100">
        <v>337</v>
      </c>
      <c r="J569" s="100">
        <v>99</v>
      </c>
      <c r="K569" s="102">
        <v>6.0706260543632829E-5</v>
      </c>
      <c r="L569" s="102">
        <v>0.01</v>
      </c>
      <c r="M569" s="102">
        <v>6.5325215150213592E-5</v>
      </c>
      <c r="N569" s="100" t="s">
        <v>1714</v>
      </c>
      <c r="O569" s="100">
        <v>18301</v>
      </c>
      <c r="P569" s="100">
        <v>1359</v>
      </c>
      <c r="Q569" s="100">
        <v>2189</v>
      </c>
      <c r="R569" s="100">
        <v>29</v>
      </c>
      <c r="S569" s="102">
        <v>6.8213584736217126E-3</v>
      </c>
      <c r="T569" s="102">
        <v>2.1502108232068439E-3</v>
      </c>
      <c r="U569" s="102">
        <v>0.03</v>
      </c>
      <c r="V569" s="100"/>
      <c r="W569" s="100"/>
      <c r="X569" s="100" t="s">
        <v>1715</v>
      </c>
      <c r="Y569" s="100">
        <v>50589</v>
      </c>
      <c r="Z569" s="100">
        <v>201</v>
      </c>
      <c r="AA569" s="100">
        <v>574</v>
      </c>
      <c r="AB569" s="100">
        <v>115</v>
      </c>
      <c r="AC569" s="102">
        <v>7.0394518183174067E-5</v>
      </c>
      <c r="AD569" s="102">
        <v>0.43119266055045874</v>
      </c>
      <c r="AE569" s="102">
        <v>0.02</v>
      </c>
      <c r="AF569" s="102">
        <v>1.484406144297367E-4</v>
      </c>
      <c r="AG569" s="100">
        <v>5082</v>
      </c>
      <c r="AH569" s="100" t="s">
        <v>1715</v>
      </c>
      <c r="AI569" s="100">
        <v>11200</v>
      </c>
      <c r="AJ569" s="100">
        <v>10</v>
      </c>
      <c r="AK569" s="100">
        <v>0</v>
      </c>
      <c r="AL569" s="100">
        <v>0</v>
      </c>
      <c r="AM569" s="100">
        <v>18</v>
      </c>
      <c r="AN569" s="102">
        <v>0</v>
      </c>
      <c r="AO569" s="103">
        <f t="shared" si="70"/>
        <v>8.9285714285714283E-4</v>
      </c>
      <c r="AP569" s="100">
        <v>2137</v>
      </c>
      <c r="AQ569" s="100">
        <v>2226</v>
      </c>
      <c r="AR569" s="100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</row>
    <row r="570" spans="1:58" ht="15.75" customHeight="1">
      <c r="A570" s="101">
        <v>76</v>
      </c>
      <c r="B570" s="16" t="s">
        <v>1716</v>
      </c>
      <c r="C570" s="16" t="s">
        <v>1537</v>
      </c>
      <c r="D570" s="16" t="s">
        <v>1716</v>
      </c>
      <c r="E570" s="100" t="s">
        <v>1717</v>
      </c>
      <c r="F570" s="100">
        <v>2665</v>
      </c>
      <c r="G570" s="100">
        <v>101</v>
      </c>
      <c r="H570" s="100">
        <v>7</v>
      </c>
      <c r="I570" s="100">
        <v>13</v>
      </c>
      <c r="J570" s="100">
        <v>40</v>
      </c>
      <c r="K570" s="102">
        <v>1.1617311287341029E-3</v>
      </c>
      <c r="L570" s="102">
        <v>0.04</v>
      </c>
      <c r="M570" s="102">
        <v>5.0510049075395773E-4</v>
      </c>
      <c r="N570" s="65"/>
      <c r="O570" s="65"/>
      <c r="P570" s="65"/>
      <c r="Q570" s="65"/>
      <c r="R570" s="65"/>
      <c r="S570" s="66"/>
      <c r="T570" s="66"/>
      <c r="U570" s="66"/>
      <c r="V570" s="100"/>
      <c r="W570" s="100"/>
      <c r="X570" s="100" t="s">
        <v>1718</v>
      </c>
      <c r="Y570" s="100">
        <v>1484</v>
      </c>
      <c r="Z570" s="100">
        <v>45</v>
      </c>
      <c r="AA570" s="100">
        <v>77</v>
      </c>
      <c r="AB570" s="100">
        <v>9</v>
      </c>
      <c r="AC570" s="102">
        <v>1.2938391453368322E-3</v>
      </c>
      <c r="AD570" s="102">
        <v>0.625</v>
      </c>
      <c r="AE570" s="102">
        <v>0.06</v>
      </c>
      <c r="AF570" s="102">
        <v>6.3285610369736363E-4</v>
      </c>
      <c r="AG570" s="100">
        <v>27</v>
      </c>
      <c r="AH570" s="65"/>
      <c r="AI570" s="65"/>
      <c r="AJ570" s="65"/>
      <c r="AK570" s="65"/>
      <c r="AL570" s="65"/>
      <c r="AM570" s="65"/>
      <c r="AN570" s="66"/>
      <c r="AO570" s="66"/>
      <c r="AP570" s="100">
        <v>24</v>
      </c>
      <c r="AQ570" s="100">
        <v>13</v>
      </c>
      <c r="AR570" s="100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</row>
    <row r="571" spans="1:58" ht="15.75" customHeight="1">
      <c r="A571" s="101">
        <v>77</v>
      </c>
      <c r="B571" s="16" t="s">
        <v>1719</v>
      </c>
      <c r="C571" s="16" t="s">
        <v>1537</v>
      </c>
      <c r="D571" s="16" t="s">
        <v>1719</v>
      </c>
      <c r="E571" s="65"/>
      <c r="F571" s="65"/>
      <c r="G571" s="65"/>
      <c r="H571" s="65"/>
      <c r="I571" s="65"/>
      <c r="J571" s="65"/>
      <c r="K571" s="66"/>
      <c r="L571" s="66"/>
      <c r="M571" s="66"/>
      <c r="N571" s="65"/>
      <c r="O571" s="65"/>
      <c r="P571" s="65"/>
      <c r="Q571" s="65"/>
      <c r="R571" s="65"/>
      <c r="S571" s="66"/>
      <c r="T571" s="66"/>
      <c r="U571" s="66"/>
      <c r="V571" s="100"/>
      <c r="W571" s="100"/>
      <c r="X571" s="100" t="s">
        <v>921</v>
      </c>
      <c r="Y571" s="100">
        <v>45758</v>
      </c>
      <c r="Z571" s="100">
        <v>148</v>
      </c>
      <c r="AA571" s="100">
        <v>236</v>
      </c>
      <c r="AB571" s="100">
        <v>110</v>
      </c>
      <c r="AC571" s="102">
        <v>5.1095012447560762E-5</v>
      </c>
      <c r="AD571" s="102">
        <v>0.92253521126760574</v>
      </c>
      <c r="AE571" s="102">
        <v>0.01</v>
      </c>
      <c r="AF571" s="102">
        <v>8.2196324372162957E-5</v>
      </c>
      <c r="AG571" s="100">
        <v>59</v>
      </c>
      <c r="AH571" s="65"/>
      <c r="AI571" s="65"/>
      <c r="AJ571" s="65"/>
      <c r="AK571" s="65"/>
      <c r="AL571" s="65"/>
      <c r="AM571" s="65"/>
      <c r="AN571" s="66"/>
      <c r="AO571" s="66"/>
      <c r="AP571" s="100">
        <v>58</v>
      </c>
      <c r="AQ571" s="100">
        <v>12</v>
      </c>
      <c r="AR571" s="100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</row>
    <row r="572" spans="1:58" ht="15.75" customHeight="1">
      <c r="A572" s="101">
        <v>78</v>
      </c>
      <c r="B572" s="16" t="s">
        <v>1720</v>
      </c>
      <c r="C572" s="16" t="s">
        <v>1537</v>
      </c>
      <c r="D572" s="16" t="s">
        <v>1720</v>
      </c>
      <c r="E572" s="100" t="s">
        <v>956</v>
      </c>
      <c r="F572" s="100">
        <v>19642</v>
      </c>
      <c r="G572" s="100">
        <v>3028</v>
      </c>
      <c r="H572" s="100">
        <v>1297</v>
      </c>
      <c r="I572" s="100">
        <v>2763</v>
      </c>
      <c r="J572" s="100">
        <v>108</v>
      </c>
      <c r="K572" s="102">
        <v>6.4449085521129075E-3</v>
      </c>
      <c r="L572" s="102" t="s">
        <v>138</v>
      </c>
      <c r="M572" s="102">
        <v>2.3818140301286833E-3</v>
      </c>
      <c r="N572" s="100" t="s">
        <v>957</v>
      </c>
      <c r="O572" s="100">
        <v>2406</v>
      </c>
      <c r="P572" s="100">
        <v>2373</v>
      </c>
      <c r="Q572" s="100">
        <v>14</v>
      </c>
      <c r="R572" s="100">
        <v>91</v>
      </c>
      <c r="S572" s="102">
        <v>1.0283774996373255E-2</v>
      </c>
      <c r="T572" s="102">
        <v>3.1298445641135993E-3</v>
      </c>
      <c r="U572" s="102" t="s">
        <v>138</v>
      </c>
      <c r="V572" s="100"/>
      <c r="W572" s="100"/>
      <c r="X572" s="100" t="s">
        <v>958</v>
      </c>
      <c r="Y572" s="100">
        <v>42384</v>
      </c>
      <c r="Z572" s="100">
        <v>131</v>
      </c>
      <c r="AA572" s="100">
        <v>870</v>
      </c>
      <c r="AB572" s="100">
        <v>153</v>
      </c>
      <c r="AC572" s="102">
        <v>1.8459673028926009E-4</v>
      </c>
      <c r="AD572" s="102">
        <v>0.80314960629921262</v>
      </c>
      <c r="AE572" s="102">
        <v>0.02</v>
      </c>
      <c r="AF572" s="102">
        <v>2.6284969204231603E-4</v>
      </c>
      <c r="AG572" s="100">
        <v>113</v>
      </c>
      <c r="AH572" s="100" t="s">
        <v>956</v>
      </c>
      <c r="AI572" s="100">
        <v>13600</v>
      </c>
      <c r="AJ572" s="100">
        <v>0</v>
      </c>
      <c r="AK572" s="100">
        <v>0</v>
      </c>
      <c r="AL572" s="100">
        <v>0</v>
      </c>
      <c r="AM572" s="100">
        <v>9</v>
      </c>
      <c r="AN572" s="102">
        <v>0</v>
      </c>
      <c r="AO572" s="103">
        <f>SUM(AJ572+AK572+AL572)/AI572</f>
        <v>0</v>
      </c>
      <c r="AP572" s="100">
        <v>75</v>
      </c>
      <c r="AQ572" s="100">
        <v>6</v>
      </c>
      <c r="AR572" s="100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</row>
    <row r="573" spans="1:58" ht="15.75" customHeight="1">
      <c r="A573" s="101">
        <v>79</v>
      </c>
      <c r="B573" s="16" t="s">
        <v>1721</v>
      </c>
      <c r="C573" s="16" t="s">
        <v>1537</v>
      </c>
      <c r="D573" s="16" t="s">
        <v>1721</v>
      </c>
      <c r="E573" s="100" t="s">
        <v>1722</v>
      </c>
      <c r="F573" s="100">
        <v>13278</v>
      </c>
      <c r="G573" s="100">
        <v>1939</v>
      </c>
      <c r="H573" s="100">
        <v>88</v>
      </c>
      <c r="I573" s="100">
        <v>68</v>
      </c>
      <c r="J573" s="100">
        <v>39</v>
      </c>
      <c r="K573" s="102">
        <v>4.3813927864571759E-3</v>
      </c>
      <c r="L573" s="102">
        <v>0.06</v>
      </c>
      <c r="M573" s="102">
        <v>1.8573295507807593E-3</v>
      </c>
      <c r="N573" s="65"/>
      <c r="O573" s="65"/>
      <c r="P573" s="65"/>
      <c r="Q573" s="65"/>
      <c r="R573" s="65"/>
      <c r="S573" s="66"/>
      <c r="T573" s="66"/>
      <c r="U573" s="66"/>
      <c r="V573" s="100"/>
      <c r="W573" s="100"/>
      <c r="X573" s="100" t="s">
        <v>1723</v>
      </c>
      <c r="Y573" s="100">
        <v>85032</v>
      </c>
      <c r="Z573" s="100">
        <v>159</v>
      </c>
      <c r="AA573" s="100">
        <v>1230</v>
      </c>
      <c r="AB573" s="100">
        <v>435</v>
      </c>
      <c r="AC573" s="102">
        <v>1.2534058228145102E-4</v>
      </c>
      <c r="AD573" s="102">
        <v>0.48780487804878048</v>
      </c>
      <c r="AE573" s="102">
        <v>0.02</v>
      </c>
      <c r="AF573" s="102">
        <v>2.1253403082506901E-4</v>
      </c>
      <c r="AG573" s="100">
        <v>10</v>
      </c>
      <c r="AH573" s="65"/>
      <c r="AI573" s="65"/>
      <c r="AJ573" s="65"/>
      <c r="AK573" s="65"/>
      <c r="AL573" s="65"/>
      <c r="AM573" s="65"/>
      <c r="AN573" s="66"/>
      <c r="AO573" s="66"/>
      <c r="AP573" s="100">
        <v>11</v>
      </c>
      <c r="AQ573" s="100">
        <v>0</v>
      </c>
      <c r="AR573" s="100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</row>
    <row r="574" spans="1:58" ht="15.75" customHeight="1">
      <c r="A574" s="101">
        <v>80</v>
      </c>
      <c r="B574" s="16" t="s">
        <v>1724</v>
      </c>
      <c r="C574" s="16" t="s">
        <v>1537</v>
      </c>
      <c r="D574" s="16" t="s">
        <v>1724</v>
      </c>
      <c r="E574" s="100" t="s">
        <v>749</v>
      </c>
      <c r="F574" s="100">
        <v>167409</v>
      </c>
      <c r="G574" s="100">
        <v>144</v>
      </c>
      <c r="H574" s="100">
        <v>144</v>
      </c>
      <c r="I574" s="100">
        <v>4</v>
      </c>
      <c r="J574" s="100">
        <v>14</v>
      </c>
      <c r="K574" s="102">
        <v>1.2787196388660112E-4</v>
      </c>
      <c r="L574" s="102">
        <v>0.01</v>
      </c>
      <c r="M574" s="102">
        <v>1.9458777113178433E-5</v>
      </c>
      <c r="N574" s="65"/>
      <c r="O574" s="65"/>
      <c r="P574" s="65"/>
      <c r="Q574" s="65"/>
      <c r="R574" s="65"/>
      <c r="S574" s="66"/>
      <c r="T574" s="66"/>
      <c r="U574" s="66"/>
      <c r="V574" s="100"/>
      <c r="W574" s="100"/>
      <c r="X574" s="100" t="s">
        <v>751</v>
      </c>
      <c r="Y574" s="100">
        <v>776</v>
      </c>
      <c r="Z574" s="100">
        <v>17</v>
      </c>
      <c r="AA574" s="100">
        <v>74</v>
      </c>
      <c r="AB574" s="100">
        <v>12</v>
      </c>
      <c r="AC574" s="102">
        <v>6.610087773977826E-3</v>
      </c>
      <c r="AD574" s="102">
        <v>0</v>
      </c>
      <c r="AE574" s="102">
        <v>0.19</v>
      </c>
      <c r="AF574" s="102">
        <v>1.2214292625828591E-3</v>
      </c>
      <c r="AG574" s="100">
        <v>0</v>
      </c>
      <c r="AH574" s="65"/>
      <c r="AI574" s="65"/>
      <c r="AJ574" s="65"/>
      <c r="AK574" s="65"/>
      <c r="AL574" s="65"/>
      <c r="AM574" s="65"/>
      <c r="AN574" s="66"/>
      <c r="AO574" s="66"/>
      <c r="AP574" s="100">
        <v>5</v>
      </c>
      <c r="AQ574" s="100">
        <v>0</v>
      </c>
      <c r="AR574" s="100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</row>
    <row r="575" spans="1:58" ht="15.75" customHeight="1">
      <c r="A575" s="101">
        <v>81</v>
      </c>
      <c r="B575" s="16" t="s">
        <v>1725</v>
      </c>
      <c r="C575" s="16" t="s">
        <v>1537</v>
      </c>
      <c r="D575" s="16" t="s">
        <v>1725</v>
      </c>
      <c r="E575" s="100" t="s">
        <v>906</v>
      </c>
      <c r="F575" s="100">
        <v>14873</v>
      </c>
      <c r="G575" s="100">
        <v>4028</v>
      </c>
      <c r="H575" s="100">
        <v>122</v>
      </c>
      <c r="I575" s="100">
        <v>6237</v>
      </c>
      <c r="J575" s="100">
        <v>89</v>
      </c>
      <c r="K575" s="102">
        <v>6.1600521165364585E-3</v>
      </c>
      <c r="L575" s="102" t="s">
        <v>138</v>
      </c>
      <c r="M575" s="102">
        <v>2.2095839113663385E-3</v>
      </c>
      <c r="N575" s="100" t="s">
        <v>907</v>
      </c>
      <c r="O575" s="100">
        <v>1331</v>
      </c>
      <c r="P575" s="100">
        <v>1564</v>
      </c>
      <c r="Q575" s="100">
        <v>19</v>
      </c>
      <c r="R575" s="100">
        <v>85</v>
      </c>
      <c r="S575" s="102">
        <v>1.1450194421279964E-2</v>
      </c>
      <c r="T575" s="102">
        <v>3.7337590504173787E-3</v>
      </c>
      <c r="U575" s="102" t="s">
        <v>138</v>
      </c>
      <c r="V575" s="100"/>
      <c r="W575" s="100"/>
      <c r="X575" s="100" t="s">
        <v>908</v>
      </c>
      <c r="Y575" s="100">
        <v>2582</v>
      </c>
      <c r="Z575" s="100">
        <v>33</v>
      </c>
      <c r="AA575" s="100">
        <v>83</v>
      </c>
      <c r="AB575" s="100">
        <v>14</v>
      </c>
      <c r="AC575" s="102">
        <v>1.1392299338808564E-3</v>
      </c>
      <c r="AD575" s="102">
        <v>0.8571428571428571</v>
      </c>
      <c r="AE575" s="102">
        <v>0.03</v>
      </c>
      <c r="AF575" s="102">
        <v>4.0863682410943768E-4</v>
      </c>
      <c r="AG575" s="100"/>
      <c r="AH575" s="100" t="s">
        <v>909</v>
      </c>
      <c r="AI575" s="100">
        <v>150</v>
      </c>
      <c r="AJ575" s="100">
        <v>0</v>
      </c>
      <c r="AK575" s="100">
        <v>0</v>
      </c>
      <c r="AL575" s="100">
        <v>0</v>
      </c>
      <c r="AM575" s="100">
        <v>5</v>
      </c>
      <c r="AN575" s="102">
        <v>0</v>
      </c>
      <c r="AO575" s="103">
        <f>SUM(AJ575+AK575+AL575)/AI575</f>
        <v>0</v>
      </c>
      <c r="AP575" s="100"/>
      <c r="AQ575" s="100"/>
      <c r="AR575" s="100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</row>
    <row r="576" spans="1:58" ht="15.75" customHeight="1">
      <c r="A576" s="101">
        <v>82</v>
      </c>
      <c r="B576" s="16" t="s">
        <v>1726</v>
      </c>
      <c r="C576" s="16" t="s">
        <v>1537</v>
      </c>
      <c r="D576" s="16" t="s">
        <v>1726</v>
      </c>
      <c r="E576" s="100" t="s">
        <v>1727</v>
      </c>
      <c r="F576" s="100">
        <v>215</v>
      </c>
      <c r="G576" s="100">
        <v>19</v>
      </c>
      <c r="H576" s="100">
        <v>7</v>
      </c>
      <c r="I576" s="100">
        <v>0</v>
      </c>
      <c r="J576" s="100">
        <v>10</v>
      </c>
      <c r="K576" s="102">
        <v>7.246376811594203E-3</v>
      </c>
      <c r="L576" s="102" t="s">
        <v>138</v>
      </c>
      <c r="M576" s="102">
        <v>1.575299306868305E-4</v>
      </c>
      <c r="N576" s="65"/>
      <c r="O576" s="65"/>
      <c r="P576" s="65"/>
      <c r="Q576" s="65"/>
      <c r="R576" s="65"/>
      <c r="S576" s="66"/>
      <c r="T576" s="66"/>
      <c r="U576" s="66"/>
      <c r="V576" s="100"/>
      <c r="W576" s="100"/>
      <c r="X576" s="100" t="s">
        <v>1728</v>
      </c>
      <c r="Y576" s="100">
        <v>75</v>
      </c>
      <c r="Z576" s="100">
        <v>0</v>
      </c>
      <c r="AA576" s="100">
        <v>0</v>
      </c>
      <c r="AB576" s="100">
        <v>0</v>
      </c>
      <c r="AC576" s="102">
        <v>0</v>
      </c>
      <c r="AD576" s="102">
        <v>0</v>
      </c>
      <c r="AE576" s="102" t="s">
        <v>138</v>
      </c>
      <c r="AF576" s="102">
        <v>0</v>
      </c>
      <c r="AG576" s="100"/>
      <c r="AH576" s="65"/>
      <c r="AI576" s="65"/>
      <c r="AJ576" s="65"/>
      <c r="AK576" s="65"/>
      <c r="AL576" s="65"/>
      <c r="AM576" s="65"/>
      <c r="AN576" s="66"/>
      <c r="AO576" s="66"/>
      <c r="AP576" s="100"/>
      <c r="AQ576" s="100"/>
      <c r="AR576" s="100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</row>
    <row r="577" spans="1:58" ht="15.75" customHeight="1">
      <c r="A577" s="101">
        <v>83</v>
      </c>
      <c r="B577" s="16" t="s">
        <v>1729</v>
      </c>
      <c r="C577" s="16" t="s">
        <v>1537</v>
      </c>
      <c r="D577" s="16" t="s">
        <v>1729</v>
      </c>
      <c r="E577" s="100" t="s">
        <v>765</v>
      </c>
      <c r="F577" s="100">
        <v>27911</v>
      </c>
      <c r="G577" s="100">
        <v>2938</v>
      </c>
      <c r="H577" s="100">
        <v>358</v>
      </c>
      <c r="I577" s="100">
        <v>795</v>
      </c>
      <c r="J577" s="100">
        <v>31</v>
      </c>
      <c r="K577" s="102">
        <v>5.2047330349991759E-3</v>
      </c>
      <c r="L577" s="102">
        <v>0.03</v>
      </c>
      <c r="M577" s="102">
        <v>1.7537687400540701E-3</v>
      </c>
      <c r="N577" s="100" t="s">
        <v>766</v>
      </c>
      <c r="O577" s="100">
        <v>8988</v>
      </c>
      <c r="P577" s="100">
        <v>8236</v>
      </c>
      <c r="Q577" s="100">
        <v>409</v>
      </c>
      <c r="R577" s="100">
        <v>24</v>
      </c>
      <c r="S577" s="102">
        <v>4.1614554266926222E-2</v>
      </c>
      <c r="T577" s="102">
        <v>1.085597067832858E-2</v>
      </c>
      <c r="U577" s="102">
        <v>0.12</v>
      </c>
      <c r="V577" s="100"/>
      <c r="W577" s="100"/>
      <c r="X577" s="100" t="s">
        <v>1730</v>
      </c>
      <c r="Y577" s="100">
        <v>8870</v>
      </c>
      <c r="Z577" s="100">
        <v>75</v>
      </c>
      <c r="AA577" s="100">
        <v>1159</v>
      </c>
      <c r="AB577" s="100">
        <v>188</v>
      </c>
      <c r="AC577" s="102">
        <v>2.0274026001956599E-3</v>
      </c>
      <c r="AD577" s="102">
        <v>0.83636363636363642</v>
      </c>
      <c r="AE577" s="102">
        <v>0.06</v>
      </c>
      <c r="AF577" s="102">
        <v>1.6527738588551575E-3</v>
      </c>
      <c r="AG577" s="100"/>
      <c r="AH577" s="65"/>
      <c r="AI577" s="65"/>
      <c r="AJ577" s="65"/>
      <c r="AK577" s="65"/>
      <c r="AL577" s="65"/>
      <c r="AM577" s="65"/>
      <c r="AN577" s="66"/>
      <c r="AO577" s="66"/>
      <c r="AP577" s="100"/>
      <c r="AQ577" s="100"/>
      <c r="AR577" s="100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</row>
    <row r="578" spans="1:58" ht="15.75" customHeight="1">
      <c r="A578" s="101">
        <v>84</v>
      </c>
      <c r="B578" s="16" t="s">
        <v>1731</v>
      </c>
      <c r="C578" s="16" t="s">
        <v>1537</v>
      </c>
      <c r="D578" s="16" t="s">
        <v>1731</v>
      </c>
      <c r="E578" s="100" t="s">
        <v>1732</v>
      </c>
      <c r="F578" s="100">
        <v>27122</v>
      </c>
      <c r="G578" s="100">
        <v>610</v>
      </c>
      <c r="H578" s="100">
        <v>540</v>
      </c>
      <c r="I578" s="100">
        <v>73</v>
      </c>
      <c r="J578" s="100">
        <v>91</v>
      </c>
      <c r="K578" s="102">
        <v>5.6544833581967954E-4</v>
      </c>
      <c r="L578" s="102">
        <v>0.02</v>
      </c>
      <c r="M578" s="102">
        <v>5.593021582564222E-4</v>
      </c>
      <c r="N578" s="65"/>
      <c r="O578" s="65"/>
      <c r="P578" s="65"/>
      <c r="Q578" s="65"/>
      <c r="R578" s="65"/>
      <c r="S578" s="66"/>
      <c r="T578" s="66"/>
      <c r="U578" s="66"/>
      <c r="V578" s="100"/>
      <c r="W578" s="100"/>
      <c r="X578" s="100" t="s">
        <v>1731</v>
      </c>
      <c r="Y578" s="100">
        <v>1709</v>
      </c>
      <c r="Z578" s="100">
        <v>4</v>
      </c>
      <c r="AA578" s="100">
        <v>3</v>
      </c>
      <c r="AB578" s="100">
        <v>1</v>
      </c>
      <c r="AC578" s="102">
        <v>5.8488116786884164E-4</v>
      </c>
      <c r="AD578" s="102">
        <v>0</v>
      </c>
      <c r="AE578" s="102">
        <v>0.01</v>
      </c>
      <c r="AF578" s="102">
        <v>2.5429615994297464E-5</v>
      </c>
      <c r="AG578" s="100">
        <v>6</v>
      </c>
      <c r="AH578" s="100" t="s">
        <v>1731</v>
      </c>
      <c r="AI578" s="100">
        <v>604</v>
      </c>
      <c r="AJ578" s="100">
        <v>1</v>
      </c>
      <c r="AK578" s="100">
        <v>0</v>
      </c>
      <c r="AL578" s="100">
        <v>0</v>
      </c>
      <c r="AM578" s="100">
        <v>7</v>
      </c>
      <c r="AN578" s="102">
        <v>0</v>
      </c>
      <c r="AO578" s="103">
        <f t="shared" ref="AO578:AO579" si="71">SUM(AJ578+AK578+AL578)/AI578</f>
        <v>1.6556291390728477E-3</v>
      </c>
      <c r="AP578" s="100">
        <v>10</v>
      </c>
      <c r="AQ578" s="100">
        <v>1</v>
      </c>
      <c r="AR578" s="100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</row>
    <row r="579" spans="1:58" ht="15.75" customHeight="1">
      <c r="A579" s="101">
        <v>85</v>
      </c>
      <c r="B579" s="16" t="s">
        <v>1733</v>
      </c>
      <c r="C579" s="16" t="s">
        <v>1537</v>
      </c>
      <c r="D579" s="16" t="s">
        <v>1733</v>
      </c>
      <c r="E579" s="100" t="s">
        <v>1734</v>
      </c>
      <c r="F579" s="100">
        <v>84183</v>
      </c>
      <c r="G579" s="100">
        <v>634</v>
      </c>
      <c r="H579" s="100">
        <v>410</v>
      </c>
      <c r="I579" s="100">
        <v>186</v>
      </c>
      <c r="J579" s="100">
        <v>17</v>
      </c>
      <c r="K579" s="102">
        <v>9.3033843981143722E-4</v>
      </c>
      <c r="L579" s="102">
        <v>0.01</v>
      </c>
      <c r="M579" s="102">
        <v>1.7191036387820036E-4</v>
      </c>
      <c r="N579" s="100" t="s">
        <v>1735</v>
      </c>
      <c r="O579" s="100">
        <v>3059</v>
      </c>
      <c r="P579" s="100">
        <v>1619</v>
      </c>
      <c r="Q579" s="100">
        <v>59</v>
      </c>
      <c r="R579" s="100">
        <v>24</v>
      </c>
      <c r="S579" s="102">
        <v>2.3143248579515864E-2</v>
      </c>
      <c r="T579" s="102">
        <v>6.0373691946563109E-3</v>
      </c>
      <c r="U579" s="102">
        <v>0.06</v>
      </c>
      <c r="V579" s="100"/>
      <c r="W579" s="100"/>
      <c r="X579" s="100" t="s">
        <v>1736</v>
      </c>
      <c r="Y579" s="100">
        <v>10529</v>
      </c>
      <c r="Z579" s="100">
        <v>31</v>
      </c>
      <c r="AA579" s="100">
        <v>311</v>
      </c>
      <c r="AB579" s="100">
        <v>94</v>
      </c>
      <c r="AC579" s="102">
        <v>1.3782743696141154E-3</v>
      </c>
      <c r="AD579" s="102">
        <v>0.66666666666666663</v>
      </c>
      <c r="AE579" s="102">
        <v>0.03</v>
      </c>
      <c r="AF579" s="102">
        <v>4.1947480814342639E-4</v>
      </c>
      <c r="AG579" s="100">
        <v>513</v>
      </c>
      <c r="AH579" s="100" t="s">
        <v>1733</v>
      </c>
      <c r="AI579" s="100">
        <v>494</v>
      </c>
      <c r="AJ579" s="100">
        <v>0</v>
      </c>
      <c r="AK579" s="100">
        <v>0</v>
      </c>
      <c r="AL579" s="100">
        <v>0</v>
      </c>
      <c r="AM579" s="100">
        <v>6</v>
      </c>
      <c r="AN579" s="102">
        <v>0</v>
      </c>
      <c r="AO579" s="103">
        <f t="shared" si="71"/>
        <v>0</v>
      </c>
      <c r="AP579" s="100">
        <v>396</v>
      </c>
      <c r="AQ579" s="100">
        <v>109</v>
      </c>
      <c r="AR579" s="100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</row>
    <row r="580" spans="1:58" ht="15.75" customHeight="1">
      <c r="A580" s="101">
        <v>86</v>
      </c>
      <c r="B580" s="16" t="s">
        <v>1737</v>
      </c>
      <c r="C580" s="16" t="s">
        <v>1537</v>
      </c>
      <c r="D580" s="16" t="s">
        <v>1737</v>
      </c>
      <c r="E580" s="100" t="s">
        <v>1738</v>
      </c>
      <c r="F580" s="100">
        <v>1418</v>
      </c>
      <c r="G580" s="100">
        <v>85</v>
      </c>
      <c r="H580" s="100">
        <v>10</v>
      </c>
      <c r="I580" s="100">
        <v>105</v>
      </c>
      <c r="J580" s="100">
        <v>16</v>
      </c>
      <c r="K580" s="102">
        <v>7.1918148302928231E-4</v>
      </c>
      <c r="L580" s="102" t="s">
        <v>138</v>
      </c>
      <c r="M580" s="102">
        <v>1.5634380065853965E-5</v>
      </c>
      <c r="N580" s="100" t="s">
        <v>1739</v>
      </c>
      <c r="O580" s="100">
        <v>706</v>
      </c>
      <c r="P580" s="100">
        <v>864</v>
      </c>
      <c r="Q580" s="100">
        <v>13</v>
      </c>
      <c r="R580" s="100">
        <v>24</v>
      </c>
      <c r="S580" s="102">
        <v>5.4426552111158967E-2</v>
      </c>
      <c r="T580" s="102">
        <v>1.4198230985519731E-2</v>
      </c>
      <c r="U580" s="102">
        <v>0.16</v>
      </c>
      <c r="V580" s="100"/>
      <c r="W580" s="100"/>
      <c r="X580" s="100" t="s">
        <v>1740</v>
      </c>
      <c r="Y580" s="100">
        <v>776</v>
      </c>
      <c r="Z580" s="100">
        <v>17</v>
      </c>
      <c r="AA580" s="100">
        <v>74</v>
      </c>
      <c r="AB580" s="100">
        <v>12</v>
      </c>
      <c r="AC580" s="102">
        <v>6.610087773977826E-3</v>
      </c>
      <c r="AD580" s="102">
        <v>0</v>
      </c>
      <c r="AE580" s="102">
        <v>0.19</v>
      </c>
      <c r="AF580" s="102">
        <v>1.2214292625828591E-3</v>
      </c>
      <c r="AG580" s="100">
        <v>2</v>
      </c>
      <c r="AH580" s="65"/>
      <c r="AI580" s="65"/>
      <c r="AJ580" s="65"/>
      <c r="AK580" s="65"/>
      <c r="AL580" s="65"/>
      <c r="AM580" s="65"/>
      <c r="AN580" s="66"/>
      <c r="AO580" s="66"/>
      <c r="AP580" s="100">
        <v>72</v>
      </c>
      <c r="AQ580" s="100">
        <v>54</v>
      </c>
      <c r="AR580" s="100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</row>
    <row r="581" spans="1:58" ht="15.75" customHeight="1">
      <c r="A581" s="101">
        <v>87</v>
      </c>
      <c r="B581" s="16" t="s">
        <v>80</v>
      </c>
      <c r="C581" s="16" t="s">
        <v>1537</v>
      </c>
      <c r="D581" s="16" t="s">
        <v>80</v>
      </c>
      <c r="E581" s="65"/>
      <c r="F581" s="65"/>
      <c r="G581" s="65"/>
      <c r="H581" s="65"/>
      <c r="I581" s="65"/>
      <c r="J581" s="65"/>
      <c r="K581" s="66"/>
      <c r="L581" s="66"/>
      <c r="M581" s="66"/>
      <c r="N581" s="100" t="s">
        <v>1036</v>
      </c>
      <c r="O581" s="100">
        <v>65993</v>
      </c>
      <c r="P581" s="100">
        <v>9298</v>
      </c>
      <c r="Q581" s="100">
        <v>439</v>
      </c>
      <c r="R581" s="100">
        <v>35</v>
      </c>
      <c r="S581" s="102">
        <v>4.3715403448032382E-3</v>
      </c>
      <c r="T581" s="102">
        <v>1.663086000740362E-3</v>
      </c>
      <c r="U581" s="102">
        <v>0.04</v>
      </c>
      <c r="V581" s="100"/>
      <c r="W581" s="100"/>
      <c r="X581" s="100" t="s">
        <v>1036</v>
      </c>
      <c r="Y581" s="100">
        <v>50589</v>
      </c>
      <c r="Z581" s="100">
        <v>201</v>
      </c>
      <c r="AA581" s="100">
        <v>574</v>
      </c>
      <c r="AB581" s="100">
        <v>115</v>
      </c>
      <c r="AC581" s="102">
        <v>7.0394518183174067E-5</v>
      </c>
      <c r="AD581" s="102">
        <v>0.43119266055045874</v>
      </c>
      <c r="AE581" s="102">
        <v>0.02</v>
      </c>
      <c r="AF581" s="102">
        <v>1.484406144297367E-4</v>
      </c>
      <c r="AG581" s="100">
        <v>14</v>
      </c>
      <c r="AH581" s="65"/>
      <c r="AI581" s="65"/>
      <c r="AJ581" s="65"/>
      <c r="AK581" s="65"/>
      <c r="AL581" s="65"/>
      <c r="AM581" s="65"/>
      <c r="AN581" s="66"/>
      <c r="AO581" s="66"/>
      <c r="AP581" s="100">
        <v>12</v>
      </c>
      <c r="AQ581" s="100">
        <v>20</v>
      </c>
      <c r="AR581" s="100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</row>
    <row r="582" spans="1:58" ht="15.75" customHeight="1">
      <c r="A582" s="101">
        <v>88</v>
      </c>
      <c r="B582" s="16" t="s">
        <v>1741</v>
      </c>
      <c r="C582" s="16" t="s">
        <v>1537</v>
      </c>
      <c r="D582" s="16" t="s">
        <v>1741</v>
      </c>
      <c r="E582" s="100" t="s">
        <v>876</v>
      </c>
      <c r="F582" s="100">
        <v>45613</v>
      </c>
      <c r="G582" s="100">
        <v>4351</v>
      </c>
      <c r="H582" s="100">
        <v>506</v>
      </c>
      <c r="I582" s="100">
        <v>336</v>
      </c>
      <c r="J582" s="100">
        <v>38</v>
      </c>
      <c r="K582" s="102">
        <v>3.3244358031946112E-3</v>
      </c>
      <c r="L582" s="102">
        <v>0.03</v>
      </c>
      <c r="M582" s="102">
        <v>1.3731365274064699E-3</v>
      </c>
      <c r="N582" s="100" t="s">
        <v>877</v>
      </c>
      <c r="O582" s="100">
        <v>2542</v>
      </c>
      <c r="P582" s="100">
        <v>1389</v>
      </c>
      <c r="Q582" s="100">
        <v>35</v>
      </c>
      <c r="R582" s="100">
        <v>19</v>
      </c>
      <c r="S582" s="102">
        <v>2.9926792035929572E-2</v>
      </c>
      <c r="T582" s="102">
        <v>6.180533137855021E-3</v>
      </c>
      <c r="U582" s="102">
        <v>7.0000000000000007E-2</v>
      </c>
      <c r="V582" s="100"/>
      <c r="W582" s="100"/>
      <c r="X582" s="100" t="s">
        <v>878</v>
      </c>
      <c r="Y582" s="100">
        <v>28823</v>
      </c>
      <c r="Z582" s="100">
        <v>166</v>
      </c>
      <c r="AA582" s="100">
        <v>168</v>
      </c>
      <c r="AB582" s="100">
        <v>20</v>
      </c>
      <c r="AC582" s="102">
        <v>3.9701620861996077E-5</v>
      </c>
      <c r="AD582" s="102">
        <v>0.61467889908256879</v>
      </c>
      <c r="AE582" s="102">
        <v>0.01</v>
      </c>
      <c r="AF582" s="102">
        <v>7.0772454580079978E-5</v>
      </c>
      <c r="AG582" s="100">
        <v>10</v>
      </c>
      <c r="AH582" s="100" t="s">
        <v>1742</v>
      </c>
      <c r="AI582" s="100">
        <v>1070</v>
      </c>
      <c r="AJ582" s="100">
        <v>0</v>
      </c>
      <c r="AK582" s="100">
        <v>0</v>
      </c>
      <c r="AL582" s="100">
        <v>0</v>
      </c>
      <c r="AM582" s="100">
        <v>6</v>
      </c>
      <c r="AN582" s="102">
        <v>0</v>
      </c>
      <c r="AO582" s="103">
        <f>SUM(AJ582+AK582+AL582)/AI582</f>
        <v>0</v>
      </c>
      <c r="AP582" s="100">
        <v>57</v>
      </c>
      <c r="AQ582" s="100">
        <v>11</v>
      </c>
      <c r="AR582" s="100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</row>
    <row r="583" spans="1:58" ht="15.75" customHeight="1">
      <c r="A583" s="101">
        <v>89</v>
      </c>
      <c r="B583" s="16" t="s">
        <v>1743</v>
      </c>
      <c r="C583" s="16" t="s">
        <v>1537</v>
      </c>
      <c r="D583" s="16" t="s">
        <v>1743</v>
      </c>
      <c r="E583" s="100" t="s">
        <v>1744</v>
      </c>
      <c r="F583" s="100">
        <v>11191</v>
      </c>
      <c r="G583" s="100">
        <v>67</v>
      </c>
      <c r="H583" s="100">
        <v>16</v>
      </c>
      <c r="I583" s="100">
        <v>42</v>
      </c>
      <c r="J583" s="100">
        <v>38</v>
      </c>
      <c r="K583" s="102">
        <v>2.9553759872874775E-4</v>
      </c>
      <c r="L583" s="102">
        <v>0.01</v>
      </c>
      <c r="M583" s="102">
        <v>1.2206987773578709E-4</v>
      </c>
      <c r="N583" s="65"/>
      <c r="O583" s="65"/>
      <c r="P583" s="65"/>
      <c r="Q583" s="65"/>
      <c r="R583" s="65"/>
      <c r="S583" s="66"/>
      <c r="T583" s="66"/>
      <c r="U583" s="66"/>
      <c r="V583" s="100"/>
      <c r="W583" s="100"/>
      <c r="X583" s="65"/>
      <c r="Y583" s="65"/>
      <c r="Z583" s="65"/>
      <c r="AA583" s="65"/>
      <c r="AB583" s="65"/>
      <c r="AC583" s="66"/>
      <c r="AD583" s="66"/>
      <c r="AE583" s="66"/>
      <c r="AF583" s="66"/>
      <c r="AG583" s="100">
        <v>3</v>
      </c>
      <c r="AH583" s="65"/>
      <c r="AI583" s="65"/>
      <c r="AJ583" s="65"/>
      <c r="AK583" s="65"/>
      <c r="AL583" s="65"/>
      <c r="AM583" s="65"/>
      <c r="AN583" s="66"/>
      <c r="AO583" s="66"/>
      <c r="AP583" s="100">
        <v>17</v>
      </c>
      <c r="AQ583" s="100">
        <v>3</v>
      </c>
      <c r="AR583" s="100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</row>
    <row r="584" spans="1:58" ht="15.75" customHeight="1">
      <c r="A584" s="101">
        <v>90</v>
      </c>
      <c r="B584" s="16" t="s">
        <v>1066</v>
      </c>
      <c r="C584" s="16" t="s">
        <v>1537</v>
      </c>
      <c r="D584" s="16" t="s">
        <v>1066</v>
      </c>
      <c r="E584" s="100" t="s">
        <v>1745</v>
      </c>
      <c r="F584" s="100">
        <v>3807</v>
      </c>
      <c r="G584" s="100">
        <v>208</v>
      </c>
      <c r="H584" s="100">
        <v>21</v>
      </c>
      <c r="I584" s="100">
        <v>18</v>
      </c>
      <c r="J584" s="100">
        <v>8</v>
      </c>
      <c r="K584" s="102">
        <v>9.3899849481585331E-3</v>
      </c>
      <c r="L584" s="102">
        <v>0.04</v>
      </c>
      <c r="M584" s="102">
        <v>8.1652043027465504E-4</v>
      </c>
      <c r="N584" s="100" t="s">
        <v>1064</v>
      </c>
      <c r="O584" s="100">
        <v>2971</v>
      </c>
      <c r="P584" s="100">
        <v>2986</v>
      </c>
      <c r="Q584" s="100">
        <v>38</v>
      </c>
      <c r="R584" s="100">
        <v>90</v>
      </c>
      <c r="S584" s="102">
        <v>1.125432047211709E-2</v>
      </c>
      <c r="T584" s="102">
        <v>3.9145462511711616E-3</v>
      </c>
      <c r="U584" s="102" t="s">
        <v>138</v>
      </c>
      <c r="V584" s="100"/>
      <c r="W584" s="100"/>
      <c r="X584" s="100" t="s">
        <v>1746</v>
      </c>
      <c r="Y584" s="100">
        <v>54637</v>
      </c>
      <c r="Z584" s="100">
        <v>388</v>
      </c>
      <c r="AA584" s="100">
        <v>1225</v>
      </c>
      <c r="AB584" s="100">
        <v>199</v>
      </c>
      <c r="AC584" s="102">
        <v>6.7214409563112615E-5</v>
      </c>
      <c r="AD584" s="102">
        <v>0.90180878552971577</v>
      </c>
      <c r="AE584" s="102">
        <v>0.02</v>
      </c>
      <c r="AF584" s="102">
        <v>2.8346946641834465E-4</v>
      </c>
      <c r="AG584" s="100">
        <v>1</v>
      </c>
      <c r="AH584" s="100" t="s">
        <v>1066</v>
      </c>
      <c r="AI584" s="100">
        <v>5220</v>
      </c>
      <c r="AJ584" s="100">
        <v>0</v>
      </c>
      <c r="AK584" s="100">
        <v>0</v>
      </c>
      <c r="AL584" s="100">
        <v>0</v>
      </c>
      <c r="AM584" s="100">
        <v>50</v>
      </c>
      <c r="AN584" s="102">
        <v>0</v>
      </c>
      <c r="AO584" s="103">
        <f t="shared" ref="AO584:AO586" si="72">SUM(AJ584+AK584+AL584)/AI584</f>
        <v>0</v>
      </c>
      <c r="AP584" s="100">
        <v>9</v>
      </c>
      <c r="AQ584" s="100">
        <v>1</v>
      </c>
      <c r="AR584" s="100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</row>
    <row r="585" spans="1:58" ht="15.75" customHeight="1">
      <c r="A585" s="101">
        <v>91</v>
      </c>
      <c r="B585" s="16" t="s">
        <v>1747</v>
      </c>
      <c r="C585" s="16" t="s">
        <v>1537</v>
      </c>
      <c r="D585" s="16" t="s">
        <v>1747</v>
      </c>
      <c r="E585" s="100" t="s">
        <v>1748</v>
      </c>
      <c r="F585" s="100">
        <v>10883</v>
      </c>
      <c r="G585" s="100">
        <v>720</v>
      </c>
      <c r="H585" s="100">
        <v>18</v>
      </c>
      <c r="I585" s="100">
        <v>142</v>
      </c>
      <c r="J585" s="100">
        <v>39</v>
      </c>
      <c r="K585" s="102">
        <v>2.6361197936821262E-3</v>
      </c>
      <c r="L585" s="102" t="s">
        <v>138</v>
      </c>
      <c r="M585" s="102">
        <v>2.8653476018283987E-4</v>
      </c>
      <c r="N585" s="100" t="s">
        <v>1749</v>
      </c>
      <c r="O585" s="100">
        <v>925</v>
      </c>
      <c r="P585" s="100">
        <v>508</v>
      </c>
      <c r="Q585" s="100">
        <v>5</v>
      </c>
      <c r="R585" s="100">
        <v>37</v>
      </c>
      <c r="S585" s="102">
        <v>1.5623861659196993E-2</v>
      </c>
      <c r="T585" s="102">
        <v>1.5284212492692709E-3</v>
      </c>
      <c r="U585" s="102" t="s">
        <v>138</v>
      </c>
      <c r="V585" s="100"/>
      <c r="W585" s="100"/>
      <c r="X585" s="100" t="s">
        <v>1749</v>
      </c>
      <c r="Y585" s="100">
        <v>562</v>
      </c>
      <c r="Z585" s="100">
        <v>0</v>
      </c>
      <c r="AA585" s="100">
        <v>0</v>
      </c>
      <c r="AB585" s="100">
        <v>0</v>
      </c>
      <c r="AC585" s="102">
        <v>0</v>
      </c>
      <c r="AD585" s="102">
        <v>0</v>
      </c>
      <c r="AE585" s="102" t="s">
        <v>138</v>
      </c>
      <c r="AF585" s="102">
        <v>0</v>
      </c>
      <c r="AG585" s="100">
        <v>1</v>
      </c>
      <c r="AH585" s="100" t="s">
        <v>1750</v>
      </c>
      <c r="AI585" s="100">
        <v>123</v>
      </c>
      <c r="AJ585" s="100">
        <v>0</v>
      </c>
      <c r="AK585" s="100">
        <v>0</v>
      </c>
      <c r="AL585" s="100">
        <v>0</v>
      </c>
      <c r="AM585" s="100">
        <v>0</v>
      </c>
      <c r="AN585" s="102">
        <v>0</v>
      </c>
      <c r="AO585" s="103">
        <f t="shared" si="72"/>
        <v>0</v>
      </c>
      <c r="AP585" s="100">
        <v>3</v>
      </c>
      <c r="AQ585" s="100">
        <v>2</v>
      </c>
      <c r="AR585" s="100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</row>
    <row r="586" spans="1:58" ht="15.75" customHeight="1">
      <c r="A586" s="101">
        <v>92</v>
      </c>
      <c r="B586" s="16" t="s">
        <v>746</v>
      </c>
      <c r="C586" s="16" t="s">
        <v>1537</v>
      </c>
      <c r="D586" s="16" t="s">
        <v>746</v>
      </c>
      <c r="E586" s="100" t="s">
        <v>744</v>
      </c>
      <c r="F586" s="100">
        <v>254694</v>
      </c>
      <c r="G586" s="100">
        <v>1839</v>
      </c>
      <c r="H586" s="100">
        <v>616</v>
      </c>
      <c r="I586" s="100">
        <v>225</v>
      </c>
      <c r="J586" s="100">
        <v>99</v>
      </c>
      <c r="K586" s="102">
        <v>1.1196735104096457E-4</v>
      </c>
      <c r="L586" s="102">
        <v>0.01</v>
      </c>
      <c r="M586" s="102">
        <v>1.2048660601147273E-4</v>
      </c>
      <c r="N586" s="100" t="s">
        <v>745</v>
      </c>
      <c r="O586" s="100">
        <v>198477</v>
      </c>
      <c r="P586" s="100">
        <v>15654</v>
      </c>
      <c r="Q586" s="100">
        <v>1891</v>
      </c>
      <c r="R586" s="100">
        <v>33</v>
      </c>
      <c r="S586" s="102">
        <v>2.7199598483591322E-3</v>
      </c>
      <c r="T586" s="102">
        <v>9.7563777169403681E-4</v>
      </c>
      <c r="U586" s="102">
        <v>0.03</v>
      </c>
      <c r="V586" s="100"/>
      <c r="W586" s="100"/>
      <c r="X586" s="100" t="s">
        <v>746</v>
      </c>
      <c r="Y586" s="100">
        <v>27668</v>
      </c>
      <c r="Z586" s="100">
        <v>150</v>
      </c>
      <c r="AA586" s="100">
        <v>478</v>
      </c>
      <c r="AB586" s="100">
        <v>151</v>
      </c>
      <c r="AC586" s="102">
        <v>1.5613642849330968E-4</v>
      </c>
      <c r="AD586" s="102">
        <v>0.33333333333333331</v>
      </c>
      <c r="AE586" s="102">
        <v>0.02</v>
      </c>
      <c r="AF586" s="102">
        <v>2.4778172347851319E-4</v>
      </c>
      <c r="AG586" s="100">
        <v>608</v>
      </c>
      <c r="AH586" s="100" t="s">
        <v>746</v>
      </c>
      <c r="AI586" s="100">
        <v>8940</v>
      </c>
      <c r="AJ586" s="100">
        <v>13</v>
      </c>
      <c r="AK586" s="100">
        <v>0</v>
      </c>
      <c r="AL586" s="100">
        <v>0</v>
      </c>
      <c r="AM586" s="100">
        <v>21</v>
      </c>
      <c r="AN586" s="102">
        <v>0</v>
      </c>
      <c r="AO586" s="103">
        <f t="shared" si="72"/>
        <v>1.4541387024608501E-3</v>
      </c>
      <c r="AP586" s="100">
        <v>224</v>
      </c>
      <c r="AQ586" s="100">
        <v>478</v>
      </c>
      <c r="AR586" s="100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</row>
    <row r="587" spans="1:58" ht="15.75" customHeight="1">
      <c r="A587" s="101">
        <v>93</v>
      </c>
      <c r="B587" s="16" t="s">
        <v>1751</v>
      </c>
      <c r="C587" s="16" t="s">
        <v>1537</v>
      </c>
      <c r="D587" s="16" t="s">
        <v>1751</v>
      </c>
      <c r="E587" s="65"/>
      <c r="F587" s="65"/>
      <c r="G587" s="65"/>
      <c r="H587" s="65"/>
      <c r="I587" s="65"/>
      <c r="J587" s="65"/>
      <c r="K587" s="66"/>
      <c r="L587" s="66"/>
      <c r="M587" s="66"/>
      <c r="N587" s="65"/>
      <c r="O587" s="65"/>
      <c r="P587" s="65"/>
      <c r="Q587" s="65"/>
      <c r="R587" s="65"/>
      <c r="S587" s="66"/>
      <c r="T587" s="66"/>
      <c r="U587" s="66"/>
      <c r="V587" s="100"/>
      <c r="W587" s="100"/>
      <c r="X587" s="65"/>
      <c r="Y587" s="65"/>
      <c r="Z587" s="65"/>
      <c r="AA587" s="65"/>
      <c r="AB587" s="65"/>
      <c r="AC587" s="66"/>
      <c r="AD587" s="66"/>
      <c r="AE587" s="66"/>
      <c r="AF587" s="66"/>
      <c r="AG587" s="100"/>
      <c r="AH587" s="65"/>
      <c r="AI587" s="65"/>
      <c r="AJ587" s="65"/>
      <c r="AK587" s="65"/>
      <c r="AL587" s="65"/>
      <c r="AM587" s="65"/>
      <c r="AN587" s="66"/>
      <c r="AO587" s="66"/>
      <c r="AP587" s="100"/>
      <c r="AQ587" s="100"/>
      <c r="AR587" s="100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</row>
    <row r="588" spans="1:58" ht="15.75" customHeight="1">
      <c r="A588" s="101">
        <v>94</v>
      </c>
      <c r="B588" s="16" t="s">
        <v>1752</v>
      </c>
      <c r="C588" s="16" t="s">
        <v>1537</v>
      </c>
      <c r="D588" s="16" t="s">
        <v>1752</v>
      </c>
      <c r="E588" s="100" t="s">
        <v>1753</v>
      </c>
      <c r="F588" s="100">
        <v>29454</v>
      </c>
      <c r="G588" s="100">
        <v>855</v>
      </c>
      <c r="H588" s="100">
        <v>73</v>
      </c>
      <c r="I588" s="100">
        <v>109</v>
      </c>
      <c r="J588" s="100">
        <v>39</v>
      </c>
      <c r="K588" s="102">
        <v>1.0232556748764451E-3</v>
      </c>
      <c r="L588" s="102">
        <v>0.04</v>
      </c>
      <c r="M588" s="102">
        <v>4.3377142739327567E-4</v>
      </c>
      <c r="N588" s="65"/>
      <c r="O588" s="65"/>
      <c r="P588" s="65"/>
      <c r="Q588" s="65"/>
      <c r="R588" s="65"/>
      <c r="S588" s="66"/>
      <c r="T588" s="66"/>
      <c r="U588" s="66"/>
      <c r="V588" s="100"/>
      <c r="W588" s="100"/>
      <c r="X588" s="100" t="s">
        <v>1754</v>
      </c>
      <c r="Y588" s="100">
        <v>37688</v>
      </c>
      <c r="Z588" s="100">
        <v>128</v>
      </c>
      <c r="AA588" s="100">
        <v>318</v>
      </c>
      <c r="AB588" s="100">
        <v>94</v>
      </c>
      <c r="AC588" s="102">
        <v>9.4989575498962201E-5</v>
      </c>
      <c r="AD588" s="102">
        <v>0.58620689655172409</v>
      </c>
      <c r="AE588" s="102">
        <v>0.05</v>
      </c>
      <c r="AF588" s="102">
        <v>1.2080196014541932E-4</v>
      </c>
      <c r="AG588" s="100">
        <v>1490</v>
      </c>
      <c r="AH588" s="100" t="s">
        <v>1752</v>
      </c>
      <c r="AI588" s="100">
        <v>0</v>
      </c>
      <c r="AJ588" s="100">
        <v>0</v>
      </c>
      <c r="AK588" s="100">
        <v>0</v>
      </c>
      <c r="AL588" s="100">
        <v>0</v>
      </c>
      <c r="AM588" s="100">
        <v>1</v>
      </c>
      <c r="AN588" s="102">
        <v>0</v>
      </c>
      <c r="AO588" s="103" t="e">
        <f t="shared" ref="AO588:AO590" si="73">SUM(AJ588+AK588+AL588)/AI588</f>
        <v>#DIV/0!</v>
      </c>
      <c r="AP588" s="100">
        <v>1614</v>
      </c>
      <c r="AQ588" s="100">
        <v>386</v>
      </c>
      <c r="AR588" s="100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</row>
    <row r="589" spans="1:58" ht="15.75" customHeight="1">
      <c r="A589" s="101">
        <v>95</v>
      </c>
      <c r="B589" s="16" t="s">
        <v>1755</v>
      </c>
      <c r="C589" s="16" t="s">
        <v>1537</v>
      </c>
      <c r="D589" s="16" t="s">
        <v>1755</v>
      </c>
      <c r="E589" s="100" t="s">
        <v>1756</v>
      </c>
      <c r="F589" s="100">
        <v>16970</v>
      </c>
      <c r="G589" s="100">
        <v>1487</v>
      </c>
      <c r="H589" s="100">
        <v>413</v>
      </c>
      <c r="I589" s="100">
        <v>356</v>
      </c>
      <c r="J589" s="100">
        <v>65</v>
      </c>
      <c r="K589" s="102">
        <v>2.338006281362093E-3</v>
      </c>
      <c r="L589" s="102">
        <v>0.1</v>
      </c>
      <c r="M589" s="102">
        <v>1.6518522640058264E-3</v>
      </c>
      <c r="N589" s="100" t="s">
        <v>1757</v>
      </c>
      <c r="O589" s="100">
        <v>7960</v>
      </c>
      <c r="P589" s="100">
        <v>2633</v>
      </c>
      <c r="Q589" s="100">
        <v>159</v>
      </c>
      <c r="R589" s="100">
        <v>39</v>
      </c>
      <c r="S589" s="102">
        <v>9.2414146418205948E-3</v>
      </c>
      <c r="T589" s="102">
        <v>3.9175562068587315E-3</v>
      </c>
      <c r="U589" s="102">
        <v>7.0000000000000007E-2</v>
      </c>
      <c r="V589" s="100"/>
      <c r="W589" s="100"/>
      <c r="X589" s="100" t="s">
        <v>1757</v>
      </c>
      <c r="Y589" s="100">
        <v>63633</v>
      </c>
      <c r="Z589" s="100">
        <v>141</v>
      </c>
      <c r="AA589" s="100">
        <v>702</v>
      </c>
      <c r="AB589" s="100">
        <v>241</v>
      </c>
      <c r="AC589" s="102">
        <v>1.0783977005820691E-4</v>
      </c>
      <c r="AD589" s="102">
        <v>0.44594594594594594</v>
      </c>
      <c r="AE589" s="102">
        <v>0.03</v>
      </c>
      <c r="AF589" s="102">
        <v>1.6175965508731036E-4</v>
      </c>
      <c r="AG589" s="100">
        <v>16651</v>
      </c>
      <c r="AH589" s="100" t="s">
        <v>1758</v>
      </c>
      <c r="AI589" s="100">
        <v>24900</v>
      </c>
      <c r="AJ589" s="100">
        <v>14</v>
      </c>
      <c r="AK589" s="100">
        <v>0</v>
      </c>
      <c r="AL589" s="100">
        <v>0</v>
      </c>
      <c r="AM589" s="100">
        <v>25</v>
      </c>
      <c r="AN589" s="102">
        <v>0</v>
      </c>
      <c r="AO589" s="103">
        <f t="shared" si="73"/>
        <v>5.6224899598393573E-4</v>
      </c>
      <c r="AP589" s="100">
        <v>11399</v>
      </c>
      <c r="AQ589" s="100">
        <v>2289</v>
      </c>
      <c r="AR589" s="100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</row>
    <row r="590" spans="1:58" ht="15.75" customHeight="1">
      <c r="A590" s="101">
        <v>96</v>
      </c>
      <c r="B590" s="16" t="s">
        <v>1759</v>
      </c>
      <c r="C590" s="16" t="s">
        <v>1537</v>
      </c>
      <c r="D590" s="16" t="s">
        <v>1759</v>
      </c>
      <c r="E590" s="65"/>
      <c r="F590" s="65"/>
      <c r="G590" s="65"/>
      <c r="H590" s="65"/>
      <c r="I590" s="65"/>
      <c r="J590" s="65"/>
      <c r="K590" s="66"/>
      <c r="L590" s="66"/>
      <c r="M590" s="66"/>
      <c r="N590" s="100" t="s">
        <v>1760</v>
      </c>
      <c r="O590" s="100">
        <v>1590</v>
      </c>
      <c r="P590" s="100">
        <v>1511</v>
      </c>
      <c r="Q590" s="100">
        <v>46</v>
      </c>
      <c r="R590" s="100">
        <v>35</v>
      </c>
      <c r="S590" s="102">
        <v>2.8924541573788379E-2</v>
      </c>
      <c r="T590" s="102">
        <v>1.100390168568036E-2</v>
      </c>
      <c r="U590" s="102">
        <v>0.11</v>
      </c>
      <c r="V590" s="100"/>
      <c r="W590" s="100"/>
      <c r="X590" s="65"/>
      <c r="Y590" s="65"/>
      <c r="Z590" s="65"/>
      <c r="AA590" s="65"/>
      <c r="AB590" s="65"/>
      <c r="AC590" s="66"/>
      <c r="AD590" s="66"/>
      <c r="AE590" s="66"/>
      <c r="AF590" s="66"/>
      <c r="AG590" s="100">
        <v>736</v>
      </c>
      <c r="AH590" s="100" t="s">
        <v>1761</v>
      </c>
      <c r="AI590" s="100">
        <v>56700</v>
      </c>
      <c r="AJ590" s="100">
        <v>299</v>
      </c>
      <c r="AK590" s="100">
        <v>0</v>
      </c>
      <c r="AL590" s="100">
        <v>0</v>
      </c>
      <c r="AM590" s="100">
        <v>11</v>
      </c>
      <c r="AN590" s="102">
        <v>0</v>
      </c>
      <c r="AO590" s="103">
        <f t="shared" si="73"/>
        <v>5.2733686067019401E-3</v>
      </c>
      <c r="AP590" s="100">
        <v>531</v>
      </c>
      <c r="AQ590" s="100">
        <v>498</v>
      </c>
      <c r="AR590" s="100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</row>
    <row r="591" spans="1:58" ht="15.75" customHeight="1">
      <c r="A591" s="101">
        <v>97</v>
      </c>
      <c r="B591" s="16" t="s">
        <v>1762</v>
      </c>
      <c r="C591" s="16" t="s">
        <v>1537</v>
      </c>
      <c r="D591" s="16" t="s">
        <v>1762</v>
      </c>
      <c r="E591" s="100" t="s">
        <v>1763</v>
      </c>
      <c r="F591" s="100">
        <v>66545</v>
      </c>
      <c r="G591" s="100">
        <v>573</v>
      </c>
      <c r="H591" s="100">
        <v>13</v>
      </c>
      <c r="I591" s="100">
        <v>24</v>
      </c>
      <c r="J591" s="100">
        <v>22</v>
      </c>
      <c r="K591" s="102">
        <v>4.604074259016272E-4</v>
      </c>
      <c r="L591" s="102">
        <v>0.01</v>
      </c>
      <c r="M591" s="102">
        <v>1.1009742793299781E-4</v>
      </c>
      <c r="N591" s="65"/>
      <c r="O591" s="65"/>
      <c r="P591" s="65"/>
      <c r="Q591" s="65"/>
      <c r="R591" s="65"/>
      <c r="S591" s="66"/>
      <c r="T591" s="66"/>
      <c r="U591" s="66"/>
      <c r="V591" s="100"/>
      <c r="W591" s="100"/>
      <c r="X591" s="100" t="s">
        <v>1764</v>
      </c>
      <c r="Y591" s="100">
        <v>2582</v>
      </c>
      <c r="Z591" s="100">
        <v>33</v>
      </c>
      <c r="AA591" s="100">
        <v>83</v>
      </c>
      <c r="AB591" s="100">
        <v>14</v>
      </c>
      <c r="AC591" s="102">
        <v>1.1392299338808564E-3</v>
      </c>
      <c r="AD591" s="102">
        <v>0.8571428571428571</v>
      </c>
      <c r="AE591" s="102">
        <v>0.03</v>
      </c>
      <c r="AF591" s="102">
        <v>4.0863682410943768E-4</v>
      </c>
      <c r="AG591" s="100">
        <v>4</v>
      </c>
      <c r="AH591" s="65"/>
      <c r="AI591" s="65"/>
      <c r="AJ591" s="65"/>
      <c r="AK591" s="65"/>
      <c r="AL591" s="65"/>
      <c r="AM591" s="65"/>
      <c r="AN591" s="66"/>
      <c r="AO591" s="66"/>
      <c r="AP591" s="100">
        <v>9</v>
      </c>
      <c r="AQ591" s="100">
        <v>1</v>
      </c>
      <c r="AR591" s="100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</row>
    <row r="592" spans="1:58" ht="15.75" customHeight="1">
      <c r="A592" s="101">
        <v>98</v>
      </c>
      <c r="B592" s="16" t="s">
        <v>1765</v>
      </c>
      <c r="C592" s="16" t="s">
        <v>1537</v>
      </c>
      <c r="D592" s="16" t="s">
        <v>1765</v>
      </c>
      <c r="E592" s="100" t="s">
        <v>1766</v>
      </c>
      <c r="F592" s="100">
        <v>29613</v>
      </c>
      <c r="G592" s="100">
        <v>953</v>
      </c>
      <c r="H592" s="100">
        <v>83</v>
      </c>
      <c r="I592" s="100">
        <v>159</v>
      </c>
      <c r="J592" s="100">
        <v>51</v>
      </c>
      <c r="K592" s="102">
        <v>8.4749005339468798E-4</v>
      </c>
      <c r="L592" s="102">
        <v>0.02</v>
      </c>
      <c r="M592" s="102">
        <v>4.6980426872966405E-4</v>
      </c>
      <c r="N592" s="100" t="s">
        <v>1767</v>
      </c>
      <c r="O592" s="100">
        <v>3932</v>
      </c>
      <c r="P592" s="100">
        <v>157</v>
      </c>
      <c r="Q592" s="100">
        <v>12</v>
      </c>
      <c r="R592" s="100">
        <v>6</v>
      </c>
      <c r="S592" s="102">
        <v>6.9014688481812622E-3</v>
      </c>
      <c r="T592" s="102">
        <v>2.2504789722330203E-4</v>
      </c>
      <c r="U592" s="102" t="s">
        <v>138</v>
      </c>
      <c r="V592" s="100"/>
      <c r="W592" s="100"/>
      <c r="X592" s="100" t="s">
        <v>1768</v>
      </c>
      <c r="Y592" s="100">
        <v>1317</v>
      </c>
      <c r="Z592" s="100">
        <v>83</v>
      </c>
      <c r="AA592" s="100">
        <v>125</v>
      </c>
      <c r="AB592" s="100">
        <v>24</v>
      </c>
      <c r="AC592" s="102">
        <v>1.6105916217067145E-3</v>
      </c>
      <c r="AD592" s="102">
        <v>1</v>
      </c>
      <c r="AE592" s="102">
        <v>0.13</v>
      </c>
      <c r="AF592" s="102">
        <v>1.2429565776214864E-3</v>
      </c>
      <c r="AG592" s="100">
        <v>5</v>
      </c>
      <c r="AH592" s="100" t="s">
        <v>1769</v>
      </c>
      <c r="AI592" s="100">
        <v>1040</v>
      </c>
      <c r="AJ592" s="100">
        <v>1</v>
      </c>
      <c r="AK592" s="100">
        <v>0</v>
      </c>
      <c r="AL592" s="100">
        <v>0</v>
      </c>
      <c r="AM592" s="100">
        <v>1</v>
      </c>
      <c r="AN592" s="102">
        <v>0</v>
      </c>
      <c r="AO592" s="103">
        <f>SUM(AJ592+AK592+AL592)/AI592</f>
        <v>9.6153846153846159E-4</v>
      </c>
      <c r="AP592" s="100">
        <v>12</v>
      </c>
      <c r="AQ592" s="100">
        <v>3</v>
      </c>
      <c r="AR592" s="100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</row>
    <row r="593" spans="1:58" ht="15.75" customHeight="1">
      <c r="A593" s="101">
        <v>99</v>
      </c>
      <c r="B593" s="16" t="s">
        <v>1770</v>
      </c>
      <c r="C593" s="16" t="s">
        <v>1537</v>
      </c>
      <c r="D593" s="16" t="s">
        <v>1770</v>
      </c>
      <c r="E593" s="100" t="s">
        <v>1771</v>
      </c>
      <c r="F593" s="100">
        <v>1177301</v>
      </c>
      <c r="G593" s="100">
        <v>103725</v>
      </c>
      <c r="H593" s="100">
        <v>21229</v>
      </c>
      <c r="I593" s="100">
        <v>31142</v>
      </c>
      <c r="J593" s="100">
        <v>108</v>
      </c>
      <c r="K593" s="102">
        <v>1.3612713968583102E-3</v>
      </c>
      <c r="L593" s="102">
        <v>0.03</v>
      </c>
      <c r="M593" s="102">
        <v>1.598014248485843E-3</v>
      </c>
      <c r="N593" s="100" t="s">
        <v>1772</v>
      </c>
      <c r="O593" s="100">
        <v>83484</v>
      </c>
      <c r="P593" s="100">
        <v>33993</v>
      </c>
      <c r="Q593" s="100">
        <v>289</v>
      </c>
      <c r="R593" s="100">
        <v>92</v>
      </c>
      <c r="S593" s="102">
        <v>4.5378798107456901E-3</v>
      </c>
      <c r="T593" s="102">
        <v>4.5378798107456883E-3</v>
      </c>
      <c r="U593" s="102">
        <v>0.05</v>
      </c>
      <c r="V593" s="100"/>
      <c r="W593" s="100"/>
      <c r="X593" s="100" t="s">
        <v>1773</v>
      </c>
      <c r="Y593" s="100">
        <v>125359</v>
      </c>
      <c r="Z593" s="100">
        <v>1751</v>
      </c>
      <c r="AA593" s="100">
        <v>12663</v>
      </c>
      <c r="AB593" s="100">
        <v>2525</v>
      </c>
      <c r="AC593" s="102">
        <v>7.0404741828336808E-5</v>
      </c>
      <c r="AD593" s="102">
        <v>0.93489434608794975</v>
      </c>
      <c r="AE593" s="102">
        <v>0.15</v>
      </c>
      <c r="AF593" s="102">
        <v>1.3399859015371498E-3</v>
      </c>
      <c r="AG593" s="100">
        <v>23</v>
      </c>
      <c r="AH593" s="65"/>
      <c r="AI593" s="65"/>
      <c r="AJ593" s="65"/>
      <c r="AK593" s="65"/>
      <c r="AL593" s="65"/>
      <c r="AM593" s="65"/>
      <c r="AN593" s="66"/>
      <c r="AO593" s="66"/>
      <c r="AP593" s="100">
        <v>18</v>
      </c>
      <c r="AQ593" s="100">
        <v>6</v>
      </c>
      <c r="AR593" s="100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</row>
    <row r="594" spans="1:58" ht="15.75" customHeight="1">
      <c r="A594" s="101">
        <v>100</v>
      </c>
      <c r="B594" s="16" t="s">
        <v>1774</v>
      </c>
      <c r="C594" s="16" t="s">
        <v>1537</v>
      </c>
      <c r="D594" s="16" t="s">
        <v>1774</v>
      </c>
      <c r="E594" s="100" t="s">
        <v>1775</v>
      </c>
      <c r="F594" s="100">
        <v>6459</v>
      </c>
      <c r="G594" s="100">
        <v>3776</v>
      </c>
      <c r="H594" s="100">
        <v>191</v>
      </c>
      <c r="I594" s="100">
        <v>460</v>
      </c>
      <c r="J594" s="100">
        <v>89</v>
      </c>
      <c r="K594" s="102">
        <v>7.9819854665121436E-3</v>
      </c>
      <c r="L594" s="102">
        <v>0.17</v>
      </c>
      <c r="M594" s="102">
        <v>7.7217033317345737E-3</v>
      </c>
      <c r="N594" s="65"/>
      <c r="O594" s="65"/>
      <c r="P594" s="65"/>
      <c r="Q594" s="65"/>
      <c r="R594" s="65"/>
      <c r="S594" s="66"/>
      <c r="T594" s="66"/>
      <c r="U594" s="66"/>
      <c r="V594" s="100"/>
      <c r="W594" s="100"/>
      <c r="X594" s="65"/>
      <c r="Y594" s="65"/>
      <c r="Z594" s="65"/>
      <c r="AA594" s="65"/>
      <c r="AB594" s="65"/>
      <c r="AC594" s="66"/>
      <c r="AD594" s="66"/>
      <c r="AE594" s="66"/>
      <c r="AF594" s="66"/>
      <c r="AG594" s="100">
        <v>2</v>
      </c>
      <c r="AH594" s="65"/>
      <c r="AI594" s="65"/>
      <c r="AJ594" s="65"/>
      <c r="AK594" s="65"/>
      <c r="AL594" s="65"/>
      <c r="AM594" s="65"/>
      <c r="AN594" s="66"/>
      <c r="AO594" s="66"/>
      <c r="AP594" s="100">
        <v>0</v>
      </c>
      <c r="AQ594" s="100">
        <v>1</v>
      </c>
      <c r="AR594" s="100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</row>
    <row r="595" spans="1:58" ht="15.75" customHeight="1">
      <c r="A595" s="54">
        <v>1</v>
      </c>
      <c r="B595" s="58" t="s">
        <v>45</v>
      </c>
      <c r="C595" s="58" t="s">
        <v>1776</v>
      </c>
      <c r="D595" s="58" t="s">
        <v>45</v>
      </c>
      <c r="E595" s="104" t="s">
        <v>46</v>
      </c>
      <c r="F595" s="104">
        <v>3924425</v>
      </c>
      <c r="G595" s="104">
        <v>3515</v>
      </c>
      <c r="H595" s="104">
        <v>2130</v>
      </c>
      <c r="I595" s="104">
        <v>640</v>
      </c>
      <c r="J595" s="104">
        <v>41</v>
      </c>
      <c r="K595" s="105">
        <v>4.2340361135183686E-5</v>
      </c>
      <c r="L595" s="105">
        <v>0.01</v>
      </c>
      <c r="M595" s="105">
        <v>1.8869073984157944E-5</v>
      </c>
      <c r="N595" s="104" t="s">
        <v>46</v>
      </c>
      <c r="O595" s="104">
        <v>197675</v>
      </c>
      <c r="P595" s="104">
        <v>11465</v>
      </c>
      <c r="Q595" s="104">
        <v>1661</v>
      </c>
      <c r="R595" s="104">
        <v>31</v>
      </c>
      <c r="S595" s="105">
        <v>2.182297522166293E-3</v>
      </c>
      <c r="T595" s="105">
        <v>7.353393824690767E-4</v>
      </c>
      <c r="U595" s="105">
        <v>0.02</v>
      </c>
      <c r="V595" s="104"/>
      <c r="W595" s="104"/>
      <c r="X595" s="104" t="s">
        <v>47</v>
      </c>
      <c r="Y595" s="104">
        <v>385719</v>
      </c>
      <c r="Z595" s="104">
        <v>51</v>
      </c>
      <c r="AA595" s="104">
        <v>585</v>
      </c>
      <c r="AB595" s="104">
        <v>208</v>
      </c>
      <c r="AC595" s="105">
        <v>4.2840692462172926E-5</v>
      </c>
      <c r="AD595" s="105">
        <v>0.90909090909090906</v>
      </c>
      <c r="AE595" s="105">
        <v>0.01</v>
      </c>
      <c r="AF595" s="105">
        <v>2.2351665632438047E-5</v>
      </c>
      <c r="AG595" s="104">
        <v>4100</v>
      </c>
      <c r="AH595" s="104" t="s">
        <v>48</v>
      </c>
      <c r="AI595" s="104">
        <v>50600</v>
      </c>
      <c r="AJ595" s="104">
        <v>274</v>
      </c>
      <c r="AK595" s="104">
        <v>64</v>
      </c>
      <c r="AL595" s="104">
        <v>22</v>
      </c>
      <c r="AM595" s="104">
        <v>11</v>
      </c>
      <c r="AN595" s="105">
        <v>6.5705452307208967E-4</v>
      </c>
      <c r="AO595" s="105">
        <f t="shared" ref="AO595:AO613" si="74">SUM(AJ595+AK595+AL595)/AI595</f>
        <v>7.1146245059288534E-3</v>
      </c>
      <c r="AP595" s="104">
        <v>1236</v>
      </c>
      <c r="AQ595" s="104">
        <v>1854</v>
      </c>
      <c r="AR595" s="104" t="s">
        <v>45</v>
      </c>
      <c r="AS595" s="106"/>
      <c r="AT595" s="104"/>
      <c r="AU595" s="104"/>
      <c r="AV595" s="104"/>
      <c r="AW595" s="104"/>
      <c r="AX595" s="104"/>
      <c r="AY595" s="104"/>
      <c r="AZ595" s="104"/>
      <c r="BA595" s="104"/>
      <c r="BB595" s="104"/>
      <c r="BC595" s="104"/>
      <c r="BD595" s="104"/>
      <c r="BE595" s="104"/>
      <c r="BF595" s="104"/>
    </row>
    <row r="596" spans="1:58" ht="15.75" customHeight="1">
      <c r="A596" s="54">
        <v>2</v>
      </c>
      <c r="B596" s="58" t="s">
        <v>49</v>
      </c>
      <c r="C596" s="58" t="s">
        <v>1776</v>
      </c>
      <c r="D596" s="58" t="s">
        <v>49</v>
      </c>
      <c r="E596" s="104" t="s">
        <v>50</v>
      </c>
      <c r="F596" s="104">
        <v>2841946</v>
      </c>
      <c r="G596" s="104">
        <v>24784</v>
      </c>
      <c r="H596" s="104">
        <v>15777</v>
      </c>
      <c r="I596" s="104">
        <v>3381</v>
      </c>
      <c r="J596" s="104">
        <v>101</v>
      </c>
      <c r="K596" s="105">
        <v>1.739745110468565E-4</v>
      </c>
      <c r="L596" s="105">
        <v>0.01</v>
      </c>
      <c r="M596" s="105">
        <v>1.9099375669274463E-4</v>
      </c>
      <c r="N596" s="104" t="s">
        <v>50</v>
      </c>
      <c r="O596" s="104">
        <v>163460</v>
      </c>
      <c r="P596" s="104">
        <v>19962</v>
      </c>
      <c r="Q596" s="104">
        <v>1392</v>
      </c>
      <c r="R596" s="104">
        <v>52</v>
      </c>
      <c r="S596" s="105">
        <v>2.5722604764281285E-3</v>
      </c>
      <c r="T596" s="105">
        <v>1.4538863562419857E-3</v>
      </c>
      <c r="U596" s="105">
        <v>0.04</v>
      </c>
      <c r="V596" s="104"/>
      <c r="W596" s="104"/>
      <c r="X596" s="104" t="s">
        <v>50</v>
      </c>
      <c r="Y596" s="104">
        <v>561510</v>
      </c>
      <c r="Z596" s="104">
        <v>228</v>
      </c>
      <c r="AA596" s="104">
        <v>2252</v>
      </c>
      <c r="AB596" s="104">
        <v>626</v>
      </c>
      <c r="AC596" s="105">
        <v>2.2497672727230769E-5</v>
      </c>
      <c r="AD596" s="105">
        <v>0.66321243523316065</v>
      </c>
      <c r="AE596" s="105">
        <v>0.01</v>
      </c>
      <c r="AF596" s="105">
        <v>5.575510197618059E-5</v>
      </c>
      <c r="AG596" s="104">
        <v>247</v>
      </c>
      <c r="AH596" s="104" t="s">
        <v>51</v>
      </c>
      <c r="AI596" s="104">
        <v>106000</v>
      </c>
      <c r="AJ596" s="104">
        <v>290</v>
      </c>
      <c r="AK596" s="104">
        <v>13</v>
      </c>
      <c r="AL596" s="104">
        <v>0</v>
      </c>
      <c r="AM596" s="104">
        <v>17</v>
      </c>
      <c r="AN596" s="105">
        <v>1.6971618836213729E-4</v>
      </c>
      <c r="AO596" s="105">
        <f t="shared" si="74"/>
        <v>2.8584905660377358E-3</v>
      </c>
      <c r="AP596" s="104">
        <v>49</v>
      </c>
      <c r="AQ596" s="104">
        <v>129</v>
      </c>
      <c r="AR596" s="104" t="s">
        <v>52</v>
      </c>
      <c r="AS596" s="106"/>
      <c r="AT596" s="104"/>
      <c r="AU596" s="104"/>
      <c r="AV596" s="104"/>
      <c r="AW596" s="104"/>
      <c r="AX596" s="104"/>
      <c r="AY596" s="104"/>
      <c r="AZ596" s="104"/>
      <c r="BA596" s="104"/>
      <c r="BB596" s="104"/>
      <c r="BC596" s="104"/>
      <c r="BD596" s="104"/>
      <c r="BE596" s="104"/>
      <c r="BF596" s="104"/>
    </row>
    <row r="597" spans="1:58" ht="15.75" customHeight="1">
      <c r="A597" s="54">
        <v>3</v>
      </c>
      <c r="B597" s="58" t="s">
        <v>42</v>
      </c>
      <c r="C597" s="58" t="s">
        <v>1776</v>
      </c>
      <c r="D597" s="58" t="s">
        <v>42</v>
      </c>
      <c r="E597" s="104" t="s">
        <v>44</v>
      </c>
      <c r="F597" s="104">
        <v>1118615</v>
      </c>
      <c r="G597" s="104">
        <v>7209</v>
      </c>
      <c r="H597" s="104">
        <v>4418</v>
      </c>
      <c r="I597" s="104">
        <v>1051</v>
      </c>
      <c r="J597" s="104">
        <v>63</v>
      </c>
      <c r="K597" s="105">
        <v>2.0329440200676313E-4</v>
      </c>
      <c r="L597" s="105">
        <v>0.01</v>
      </c>
      <c r="M597" s="105">
        <v>1.3921247093941387E-4</v>
      </c>
      <c r="N597" s="104" t="s">
        <v>44</v>
      </c>
      <c r="O597" s="104">
        <v>99003</v>
      </c>
      <c r="P597" s="104">
        <v>6991</v>
      </c>
      <c r="Q597" s="104">
        <v>1095</v>
      </c>
      <c r="R597" s="104">
        <v>17</v>
      </c>
      <c r="S597" s="105">
        <v>4.8975800877654255E-3</v>
      </c>
      <c r="T597" s="105">
        <v>9.0498762491317654E-4</v>
      </c>
      <c r="U597" s="105">
        <v>0.02</v>
      </c>
      <c r="V597" s="104"/>
      <c r="W597" s="104"/>
      <c r="X597" s="104" t="s">
        <v>44</v>
      </c>
      <c r="Y597" s="104">
        <v>325010</v>
      </c>
      <c r="Z597" s="104">
        <v>3246</v>
      </c>
      <c r="AA597" s="104">
        <v>1916</v>
      </c>
      <c r="AB597" s="104">
        <v>493</v>
      </c>
      <c r="AC597" s="105">
        <v>2.2810367594460754E-6</v>
      </c>
      <c r="AD597" s="105">
        <v>0.9627233518176217</v>
      </c>
      <c r="AE597" s="105">
        <v>0.01</v>
      </c>
      <c r="AF597" s="105">
        <v>8.0480927403934289E-5</v>
      </c>
      <c r="AG597" s="104">
        <v>4800</v>
      </c>
      <c r="AH597" s="104" t="s">
        <v>42</v>
      </c>
      <c r="AI597" s="104">
        <v>295000</v>
      </c>
      <c r="AJ597" s="104">
        <v>698</v>
      </c>
      <c r="AK597" s="104">
        <v>320</v>
      </c>
      <c r="AL597" s="104">
        <v>103</v>
      </c>
      <c r="AM597" s="104">
        <v>78</v>
      </c>
      <c r="AN597" s="105">
        <v>4.8832522078726912E-5</v>
      </c>
      <c r="AO597" s="105">
        <f t="shared" si="74"/>
        <v>3.8E-3</v>
      </c>
      <c r="AP597" s="104">
        <v>1882</v>
      </c>
      <c r="AQ597" s="104">
        <v>1629</v>
      </c>
      <c r="AR597" s="104" t="s">
        <v>42</v>
      </c>
      <c r="AS597" s="106"/>
      <c r="AT597" s="104"/>
      <c r="AU597" s="104"/>
      <c r="AV597" s="104"/>
      <c r="AW597" s="104"/>
      <c r="AX597" s="104"/>
      <c r="AY597" s="104"/>
      <c r="AZ597" s="104"/>
      <c r="BA597" s="104"/>
      <c r="BB597" s="104"/>
      <c r="BC597" s="104"/>
      <c r="BD597" s="104"/>
      <c r="BE597" s="104"/>
      <c r="BF597" s="104"/>
    </row>
    <row r="598" spans="1:58" ht="15.75" customHeight="1">
      <c r="A598" s="54">
        <v>4</v>
      </c>
      <c r="B598" s="58" t="s">
        <v>86</v>
      </c>
      <c r="C598" s="58" t="s">
        <v>1776</v>
      </c>
      <c r="D598" s="58" t="s">
        <v>86</v>
      </c>
      <c r="E598" s="104" t="s">
        <v>87</v>
      </c>
      <c r="F598" s="104">
        <v>1202360</v>
      </c>
      <c r="G598" s="104">
        <v>51346</v>
      </c>
      <c r="H598" s="104">
        <v>1133</v>
      </c>
      <c r="I598" s="104">
        <v>826</v>
      </c>
      <c r="J598" s="104">
        <v>51</v>
      </c>
      <c r="K598" s="105">
        <v>8.9224090194282304E-4</v>
      </c>
      <c r="L598" s="105">
        <v>0.02</v>
      </c>
      <c r="M598" s="105">
        <v>4.9461180433786926E-4</v>
      </c>
      <c r="N598" s="104" t="s">
        <v>88</v>
      </c>
      <c r="O598" s="104">
        <v>68936</v>
      </c>
      <c r="P598" s="104">
        <v>3405</v>
      </c>
      <c r="Q598" s="104">
        <v>493</v>
      </c>
      <c r="R598" s="104">
        <v>25</v>
      </c>
      <c r="S598" s="105">
        <v>2.3155864915200917E-3</v>
      </c>
      <c r="T598" s="105">
        <v>6.2923545965219881E-4</v>
      </c>
      <c r="U598" s="105">
        <v>0.02</v>
      </c>
      <c r="V598" s="107"/>
      <c r="W598" s="107"/>
      <c r="X598" s="104" t="s">
        <v>87</v>
      </c>
      <c r="Y598" s="104">
        <v>903457</v>
      </c>
      <c r="Z598" s="104">
        <v>196</v>
      </c>
      <c r="AA598" s="104">
        <v>5528</v>
      </c>
      <c r="AB598" s="104">
        <v>1553</v>
      </c>
      <c r="AC598" s="105">
        <v>3.9913832361536028E-5</v>
      </c>
      <c r="AD598" s="105">
        <v>0.33333333333333331</v>
      </c>
      <c r="AE598" s="105">
        <v>0.01</v>
      </c>
      <c r="AF598" s="105">
        <v>8.5033816770228935E-5</v>
      </c>
      <c r="AG598" s="104">
        <v>2400</v>
      </c>
      <c r="AH598" s="104" t="s">
        <v>87</v>
      </c>
      <c r="AI598" s="104">
        <v>52300</v>
      </c>
      <c r="AJ598" s="104">
        <v>1189</v>
      </c>
      <c r="AK598" s="104">
        <v>319</v>
      </c>
      <c r="AL598" s="104">
        <v>77</v>
      </c>
      <c r="AM598" s="104">
        <v>45</v>
      </c>
      <c r="AN598" s="105">
        <v>6.8025766876738216E-4</v>
      </c>
      <c r="AO598" s="105">
        <f t="shared" si="74"/>
        <v>3.0305927342256213E-2</v>
      </c>
      <c r="AP598" s="104">
        <v>1062</v>
      </c>
      <c r="AQ598" s="104">
        <v>834</v>
      </c>
      <c r="AR598" s="104" t="s">
        <v>86</v>
      </c>
      <c r="AS598" s="104"/>
      <c r="AT598" s="104"/>
      <c r="AU598" s="104"/>
      <c r="AV598" s="104"/>
      <c r="AW598" s="104"/>
      <c r="AX598" s="104"/>
      <c r="AY598" s="104"/>
      <c r="AZ598" s="104"/>
      <c r="BA598" s="104"/>
      <c r="BB598" s="104"/>
      <c r="BC598" s="104"/>
      <c r="BD598" s="104"/>
      <c r="BE598" s="104"/>
      <c r="BF598" s="104"/>
    </row>
    <row r="599" spans="1:58" ht="15.75" customHeight="1">
      <c r="A599" s="54">
        <v>5</v>
      </c>
      <c r="B599" s="58" t="s">
        <v>53</v>
      </c>
      <c r="C599" s="58" t="s">
        <v>1776</v>
      </c>
      <c r="D599" s="58" t="s">
        <v>53</v>
      </c>
      <c r="E599" s="108" t="s">
        <v>54</v>
      </c>
      <c r="F599" s="59">
        <v>326943</v>
      </c>
      <c r="G599" s="59">
        <v>5968</v>
      </c>
      <c r="H599" s="59">
        <v>2833</v>
      </c>
      <c r="I599" s="59">
        <v>1249</v>
      </c>
      <c r="J599" s="59">
        <v>60</v>
      </c>
      <c r="K599" s="109">
        <v>5.9999999999999995E-4</v>
      </c>
      <c r="L599" s="109">
        <v>0.02</v>
      </c>
      <c r="M599" s="109">
        <v>4.0000000000000002E-4</v>
      </c>
      <c r="N599" s="108" t="s">
        <v>54</v>
      </c>
      <c r="O599" s="59">
        <v>23789</v>
      </c>
      <c r="P599" s="59">
        <v>6671</v>
      </c>
      <c r="Q599" s="59">
        <v>583</v>
      </c>
      <c r="R599" s="59">
        <v>44</v>
      </c>
      <c r="S599" s="109">
        <v>7.0498109999999996E-3</v>
      </c>
      <c r="T599" s="109">
        <v>3.371649E-3</v>
      </c>
      <c r="U599" s="109">
        <v>0.05</v>
      </c>
      <c r="V599" s="58"/>
      <c r="W599" s="58"/>
      <c r="X599" s="108" t="s">
        <v>54</v>
      </c>
      <c r="Y599" s="59">
        <v>42490</v>
      </c>
      <c r="Z599" s="59">
        <v>1182</v>
      </c>
      <c r="AA599" s="59">
        <v>789</v>
      </c>
      <c r="AB599" s="59">
        <v>173</v>
      </c>
      <c r="AC599" s="109">
        <v>1.9287300000000001E-5</v>
      </c>
      <c r="AD599" s="109">
        <v>0.90524534700000003</v>
      </c>
      <c r="AE599" s="109">
        <v>0.04</v>
      </c>
      <c r="AF599" s="109">
        <v>2.4780000000000001E-4</v>
      </c>
      <c r="AG599" s="59">
        <v>10443</v>
      </c>
      <c r="AH599" s="58" t="s">
        <v>53</v>
      </c>
      <c r="AI599" s="59">
        <v>7130</v>
      </c>
      <c r="AJ599" s="59">
        <v>22</v>
      </c>
      <c r="AK599" s="59">
        <v>1</v>
      </c>
      <c r="AL599" s="59">
        <v>8</v>
      </c>
      <c r="AM599" s="59">
        <v>5</v>
      </c>
      <c r="AN599" s="109">
        <v>8.9488000000000002E-4</v>
      </c>
      <c r="AO599" s="105">
        <f t="shared" si="74"/>
        <v>4.3478260869565218E-3</v>
      </c>
      <c r="AP599" s="59">
        <v>5259</v>
      </c>
      <c r="AQ599" s="59">
        <v>3544</v>
      </c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</row>
    <row r="600" spans="1:58" ht="15.75" customHeight="1">
      <c r="A600" s="54">
        <v>6</v>
      </c>
      <c r="B600" s="58" t="s">
        <v>57</v>
      </c>
      <c r="C600" s="58" t="s">
        <v>1776</v>
      </c>
      <c r="D600" s="58" t="s">
        <v>57</v>
      </c>
      <c r="E600" s="104" t="s">
        <v>58</v>
      </c>
      <c r="F600" s="104">
        <v>232787</v>
      </c>
      <c r="G600" s="104">
        <v>0</v>
      </c>
      <c r="H600" s="104">
        <v>0</v>
      </c>
      <c r="I600" s="104">
        <v>0</v>
      </c>
      <c r="J600" s="104">
        <v>0</v>
      </c>
      <c r="K600" s="105">
        <v>0</v>
      </c>
      <c r="L600" s="105">
        <v>0.01</v>
      </c>
      <c r="M600" s="105">
        <v>0</v>
      </c>
      <c r="N600" s="104" t="s">
        <v>59</v>
      </c>
      <c r="O600" s="104">
        <v>12470</v>
      </c>
      <c r="P600" s="104">
        <v>0</v>
      </c>
      <c r="Q600" s="104">
        <v>0</v>
      </c>
      <c r="R600" s="104">
        <v>0</v>
      </c>
      <c r="S600" s="105">
        <v>0</v>
      </c>
      <c r="T600" s="105">
        <v>0</v>
      </c>
      <c r="U600" s="105">
        <v>0.02</v>
      </c>
      <c r="V600" s="107"/>
      <c r="W600" s="107"/>
      <c r="X600" s="104" t="s">
        <v>60</v>
      </c>
      <c r="Y600" s="104">
        <v>11925</v>
      </c>
      <c r="Z600" s="104">
        <v>735</v>
      </c>
      <c r="AA600" s="104">
        <v>98</v>
      </c>
      <c r="AB600" s="104">
        <v>3</v>
      </c>
      <c r="AC600" s="105">
        <v>1.1669160951613826E-5</v>
      </c>
      <c r="AD600" s="105">
        <v>1</v>
      </c>
      <c r="AE600" s="105">
        <v>0.04</v>
      </c>
      <c r="AF600" s="105">
        <v>9.3226448906914752E-5</v>
      </c>
      <c r="AG600" s="104">
        <v>404</v>
      </c>
      <c r="AH600" s="104" t="s">
        <v>57</v>
      </c>
      <c r="AI600" s="104">
        <v>2880</v>
      </c>
      <c r="AJ600" s="104">
        <v>0</v>
      </c>
      <c r="AK600" s="104">
        <v>0</v>
      </c>
      <c r="AL600" s="104">
        <v>0</v>
      </c>
      <c r="AM600" s="104">
        <v>0</v>
      </c>
      <c r="AN600" s="105">
        <v>0</v>
      </c>
      <c r="AO600" s="105">
        <f t="shared" si="74"/>
        <v>0</v>
      </c>
      <c r="AP600" s="104">
        <v>119</v>
      </c>
      <c r="AQ600" s="104">
        <v>160</v>
      </c>
      <c r="AR600" s="104" t="s">
        <v>57</v>
      </c>
      <c r="AS600" s="104"/>
      <c r="AT600" s="104"/>
      <c r="AU600" s="104"/>
      <c r="AV600" s="104"/>
      <c r="AW600" s="104"/>
      <c r="AX600" s="104"/>
      <c r="AY600" s="104"/>
      <c r="AZ600" s="104"/>
      <c r="BA600" s="104"/>
      <c r="BB600" s="104"/>
      <c r="BC600" s="104"/>
      <c r="BD600" s="104"/>
      <c r="BE600" s="104"/>
      <c r="BF600" s="104"/>
    </row>
    <row r="601" spans="1:58" ht="15.75" customHeight="1">
      <c r="A601" s="54">
        <v>7</v>
      </c>
      <c r="B601" s="58" t="s">
        <v>55</v>
      </c>
      <c r="C601" s="58" t="s">
        <v>1776</v>
      </c>
      <c r="D601" s="58" t="s">
        <v>55</v>
      </c>
      <c r="E601" s="104" t="s">
        <v>56</v>
      </c>
      <c r="F601" s="104">
        <v>337698</v>
      </c>
      <c r="G601" s="104">
        <v>1092</v>
      </c>
      <c r="H601" s="104">
        <v>1464</v>
      </c>
      <c r="I601" s="104">
        <v>252</v>
      </c>
      <c r="J601" s="104">
        <v>25</v>
      </c>
      <c r="K601" s="105">
        <v>3.7330334795258017E-4</v>
      </c>
      <c r="L601" s="105">
        <v>0.01</v>
      </c>
      <c r="M601" s="105">
        <v>1.0144112716102721E-4</v>
      </c>
      <c r="N601" s="104" t="s">
        <v>56</v>
      </c>
      <c r="O601" s="104">
        <v>15948</v>
      </c>
      <c r="P601" s="104">
        <v>2918</v>
      </c>
      <c r="Q601" s="104">
        <v>376</v>
      </c>
      <c r="R601" s="104">
        <v>30</v>
      </c>
      <c r="S601" s="105">
        <v>7.4469147160374722E-3</v>
      </c>
      <c r="T601" s="105">
        <v>2.4283417552296111E-3</v>
      </c>
      <c r="U601" s="105">
        <v>0.08</v>
      </c>
      <c r="V601" s="104"/>
      <c r="W601" s="104"/>
      <c r="X601" s="104" t="s">
        <v>56</v>
      </c>
      <c r="Y601" s="104">
        <v>35162</v>
      </c>
      <c r="Z601" s="104">
        <v>73</v>
      </c>
      <c r="AA601" s="104">
        <v>374</v>
      </c>
      <c r="AB601" s="104">
        <v>153</v>
      </c>
      <c r="AC601" s="105">
        <v>2.0761356796252249E-4</v>
      </c>
      <c r="AD601" s="105">
        <v>0.88709677419354838</v>
      </c>
      <c r="AE601" s="105">
        <v>0.05</v>
      </c>
      <c r="AF601" s="105">
        <v>1.6473685283982758E-4</v>
      </c>
      <c r="AG601" s="104">
        <v>7200</v>
      </c>
      <c r="AH601" s="104" t="s">
        <v>55</v>
      </c>
      <c r="AI601" s="104">
        <v>5620</v>
      </c>
      <c r="AJ601" s="104">
        <v>0</v>
      </c>
      <c r="AK601" s="104">
        <v>0</v>
      </c>
      <c r="AL601" s="104">
        <v>0</v>
      </c>
      <c r="AM601" s="104">
        <v>0</v>
      </c>
      <c r="AN601" s="105">
        <v>0</v>
      </c>
      <c r="AO601" s="105">
        <f t="shared" si="74"/>
        <v>0</v>
      </c>
      <c r="AP601" s="104">
        <v>2672</v>
      </c>
      <c r="AQ601" s="104">
        <v>981</v>
      </c>
      <c r="AR601" s="104" t="s">
        <v>55</v>
      </c>
      <c r="AS601" s="110"/>
      <c r="AT601" s="104"/>
      <c r="AU601" s="104"/>
      <c r="AV601" s="104"/>
      <c r="AW601" s="104"/>
      <c r="AX601" s="104"/>
      <c r="AY601" s="104"/>
      <c r="AZ601" s="104"/>
      <c r="BA601" s="104"/>
      <c r="BB601" s="104"/>
      <c r="BC601" s="104"/>
      <c r="BD601" s="104"/>
      <c r="BE601" s="104"/>
      <c r="BF601" s="104"/>
    </row>
    <row r="602" spans="1:58" ht="15.75" customHeight="1">
      <c r="A602" s="54">
        <v>8</v>
      </c>
      <c r="B602" s="58" t="s">
        <v>67</v>
      </c>
      <c r="C602" s="58" t="s">
        <v>1776</v>
      </c>
      <c r="D602" s="58" t="s">
        <v>67</v>
      </c>
      <c r="E602" s="104" t="s">
        <v>68</v>
      </c>
      <c r="F602" s="104">
        <v>832935</v>
      </c>
      <c r="G602" s="104">
        <v>752</v>
      </c>
      <c r="H602" s="104">
        <v>1178</v>
      </c>
      <c r="I602" s="104">
        <v>85</v>
      </c>
      <c r="J602" s="104">
        <v>33</v>
      </c>
      <c r="K602" s="105">
        <v>7.8213653807480897E-5</v>
      </c>
      <c r="L602" s="105">
        <v>0.01</v>
      </c>
      <c r="M602" s="105">
        <v>2.805489756137901E-5</v>
      </c>
      <c r="N602" s="104" t="s">
        <v>69</v>
      </c>
      <c r="O602" s="104">
        <v>30013</v>
      </c>
      <c r="P602" s="104">
        <v>3219</v>
      </c>
      <c r="Q602" s="104">
        <v>421</v>
      </c>
      <c r="R602" s="104">
        <v>33</v>
      </c>
      <c r="S602" s="105">
        <v>3.8299730534301253E-3</v>
      </c>
      <c r="T602" s="105">
        <v>1.373794682208632E-3</v>
      </c>
      <c r="U602" s="105">
        <v>0.04</v>
      </c>
      <c r="V602" s="107"/>
      <c r="W602" s="107"/>
      <c r="X602" s="104" t="s">
        <v>70</v>
      </c>
      <c r="Y602" s="104">
        <v>55044</v>
      </c>
      <c r="Z602" s="104">
        <v>1739</v>
      </c>
      <c r="AA602" s="104">
        <v>476</v>
      </c>
      <c r="AB602" s="104">
        <v>78</v>
      </c>
      <c r="AC602" s="105">
        <v>5.8107359317861729E-6</v>
      </c>
      <c r="AD602" s="105">
        <v>0.95512082853855007</v>
      </c>
      <c r="AE602" s="105">
        <v>0.01</v>
      </c>
      <c r="AF602" s="105">
        <v>1.0983554114539292E-4</v>
      </c>
      <c r="AG602" s="104">
        <v>1100</v>
      </c>
      <c r="AH602" s="104" t="s">
        <v>71</v>
      </c>
      <c r="AI602" s="104">
        <v>12800</v>
      </c>
      <c r="AJ602" s="104">
        <v>79</v>
      </c>
      <c r="AK602" s="104">
        <v>41</v>
      </c>
      <c r="AL602" s="104">
        <v>42</v>
      </c>
      <c r="AM602" s="104">
        <v>17</v>
      </c>
      <c r="AN602" s="105">
        <v>8.1532354997226842E-4</v>
      </c>
      <c r="AO602" s="105">
        <f t="shared" si="74"/>
        <v>1.2656250000000001E-2</v>
      </c>
      <c r="AP602" s="104">
        <v>380</v>
      </c>
      <c r="AQ602" s="104">
        <v>365</v>
      </c>
      <c r="AR602" s="104" t="s">
        <v>72</v>
      </c>
      <c r="AS602" s="104"/>
      <c r="AT602" s="104"/>
      <c r="AU602" s="104"/>
      <c r="AV602" s="104"/>
      <c r="AW602" s="104"/>
      <c r="AX602" s="104"/>
      <c r="AY602" s="104"/>
      <c r="AZ602" s="104"/>
      <c r="BA602" s="104"/>
      <c r="BB602" s="104"/>
      <c r="BC602" s="104"/>
      <c r="BD602" s="104"/>
      <c r="BE602" s="104"/>
      <c r="BF602" s="104"/>
    </row>
    <row r="603" spans="1:58" ht="15.75" customHeight="1">
      <c r="A603" s="54">
        <v>9</v>
      </c>
      <c r="B603" s="58" t="s">
        <v>1182</v>
      </c>
      <c r="C603" s="58" t="s">
        <v>1776</v>
      </c>
      <c r="D603" s="58" t="s">
        <v>1182</v>
      </c>
      <c r="E603" s="108" t="s">
        <v>1183</v>
      </c>
      <c r="F603" s="59">
        <v>250696</v>
      </c>
      <c r="G603" s="59">
        <v>2035</v>
      </c>
      <c r="H603" s="59">
        <v>609</v>
      </c>
      <c r="I603" s="59">
        <v>304</v>
      </c>
      <c r="J603" s="59">
        <v>87</v>
      </c>
      <c r="K603" s="109">
        <v>1E-4</v>
      </c>
      <c r="L603" s="109">
        <v>0.01</v>
      </c>
      <c r="M603" s="109">
        <v>1E-4</v>
      </c>
      <c r="N603" s="108" t="s">
        <v>1183</v>
      </c>
      <c r="O603" s="59">
        <v>170148</v>
      </c>
      <c r="P603" s="59">
        <v>55995</v>
      </c>
      <c r="Q603" s="59">
        <v>1012</v>
      </c>
      <c r="R603" s="59">
        <v>36</v>
      </c>
      <c r="S603" s="109">
        <v>9.6332009999999992E-3</v>
      </c>
      <c r="T603" s="109">
        <v>3.7695129999999999E-3</v>
      </c>
      <c r="U603" s="109">
        <v>0.06</v>
      </c>
      <c r="V603" s="58"/>
      <c r="W603" s="58"/>
      <c r="X603" s="108" t="s">
        <v>1184</v>
      </c>
      <c r="Y603" s="59">
        <v>864686</v>
      </c>
      <c r="Z603" s="59">
        <v>258</v>
      </c>
      <c r="AA603" s="59">
        <v>5063</v>
      </c>
      <c r="AB603" s="59">
        <v>1365</v>
      </c>
      <c r="AC603" s="109">
        <v>2.92921E-5</v>
      </c>
      <c r="AD603" s="109">
        <v>0.28125</v>
      </c>
      <c r="AE603" s="109">
        <v>0.04</v>
      </c>
      <c r="AF603" s="109">
        <v>8.1508599999999994E-5</v>
      </c>
      <c r="AG603" s="59">
        <v>78</v>
      </c>
      <c r="AH603" s="58" t="s">
        <v>1182</v>
      </c>
      <c r="AI603" s="59">
        <v>175000</v>
      </c>
      <c r="AJ603" s="59">
        <v>0</v>
      </c>
      <c r="AK603" s="59">
        <v>0</v>
      </c>
      <c r="AL603" s="59">
        <v>0</v>
      </c>
      <c r="AM603" s="59">
        <v>40</v>
      </c>
      <c r="AN603" s="109">
        <v>0</v>
      </c>
      <c r="AO603" s="105">
        <f t="shared" si="74"/>
        <v>0</v>
      </c>
      <c r="AP603" s="59">
        <v>44</v>
      </c>
      <c r="AQ603" s="59">
        <v>8</v>
      </c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</row>
    <row r="604" spans="1:58" ht="15.75" customHeight="1">
      <c r="A604" s="54">
        <v>10</v>
      </c>
      <c r="B604" s="58" t="s">
        <v>1217</v>
      </c>
      <c r="C604" s="58" t="s">
        <v>1776</v>
      </c>
      <c r="D604" s="58" t="s">
        <v>1217</v>
      </c>
      <c r="E604" s="108" t="s">
        <v>1218</v>
      </c>
      <c r="F604" s="59">
        <v>13271</v>
      </c>
      <c r="G604" s="59">
        <v>1905</v>
      </c>
      <c r="H604" s="59">
        <v>86</v>
      </c>
      <c r="I604" s="59">
        <v>66</v>
      </c>
      <c r="J604" s="59">
        <v>35</v>
      </c>
      <c r="K604" s="109">
        <v>4.7999999999999996E-3</v>
      </c>
      <c r="L604" s="109">
        <v>0.06</v>
      </c>
      <c r="M604" s="109">
        <v>1.8E-3</v>
      </c>
      <c r="N604" s="108" t="s">
        <v>1218</v>
      </c>
      <c r="O604" s="59">
        <v>6686</v>
      </c>
      <c r="P604" s="59">
        <v>1706</v>
      </c>
      <c r="Q604" s="59">
        <v>53</v>
      </c>
      <c r="R604" s="59">
        <v>11</v>
      </c>
      <c r="S604" s="109">
        <v>2.6003848E-2</v>
      </c>
      <c r="T604" s="109">
        <v>3.1091560000000001E-3</v>
      </c>
      <c r="U604" s="109">
        <v>0.08</v>
      </c>
      <c r="V604" s="58"/>
      <c r="W604" s="58"/>
      <c r="X604" s="108" t="s">
        <v>1219</v>
      </c>
      <c r="Y604" s="59">
        <v>35072</v>
      </c>
      <c r="Z604" s="59">
        <v>75</v>
      </c>
      <c r="AA604" s="59">
        <v>1055</v>
      </c>
      <c r="AB604" s="59">
        <v>219</v>
      </c>
      <c r="AC604" s="109">
        <v>4.9161799999999998E-4</v>
      </c>
      <c r="AD604" s="109">
        <v>0</v>
      </c>
      <c r="AE604" s="109">
        <v>0.1</v>
      </c>
      <c r="AF604" s="109">
        <v>4.0077500000000002E-4</v>
      </c>
      <c r="AG604" s="59">
        <v>362</v>
      </c>
      <c r="AH604" s="58" t="s">
        <v>1220</v>
      </c>
      <c r="AI604" s="59">
        <v>1990</v>
      </c>
      <c r="AJ604" s="59">
        <v>0</v>
      </c>
      <c r="AK604" s="59">
        <v>0</v>
      </c>
      <c r="AL604" s="59">
        <v>0</v>
      </c>
      <c r="AM604" s="59">
        <v>0</v>
      </c>
      <c r="AN604" s="109">
        <v>0</v>
      </c>
      <c r="AO604" s="105">
        <f t="shared" si="74"/>
        <v>0</v>
      </c>
      <c r="AP604" s="59">
        <v>171</v>
      </c>
      <c r="AQ604" s="59">
        <v>60</v>
      </c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</row>
    <row r="605" spans="1:58" ht="15.75" customHeight="1">
      <c r="A605" s="54">
        <v>11</v>
      </c>
      <c r="B605" s="58" t="s">
        <v>89</v>
      </c>
      <c r="C605" s="58" t="s">
        <v>1776</v>
      </c>
      <c r="D605" s="58" t="s">
        <v>89</v>
      </c>
      <c r="E605" s="104" t="s">
        <v>90</v>
      </c>
      <c r="F605" s="104">
        <v>4210027</v>
      </c>
      <c r="G605" s="104">
        <v>3471</v>
      </c>
      <c r="H605" s="104">
        <v>3904</v>
      </c>
      <c r="I605" s="104">
        <v>526</v>
      </c>
      <c r="J605" s="104">
        <v>47</v>
      </c>
      <c r="K605" s="105">
        <v>4.4233889980881493E-5</v>
      </c>
      <c r="L605" s="105">
        <v>0.01</v>
      </c>
      <c r="M605" s="105">
        <v>2.2597748142406852E-5</v>
      </c>
      <c r="N605" s="104" t="s">
        <v>90</v>
      </c>
      <c r="O605" s="104">
        <v>77697</v>
      </c>
      <c r="P605" s="104">
        <v>6217</v>
      </c>
      <c r="Q605" s="104">
        <v>1392</v>
      </c>
      <c r="R605" s="104">
        <v>44</v>
      </c>
      <c r="S605" s="105">
        <v>2.3243074616504096E-3</v>
      </c>
      <c r="T605" s="105">
        <v>1.1116253077458481E-3</v>
      </c>
      <c r="U605" s="105">
        <v>0.04</v>
      </c>
      <c r="V605" s="107"/>
      <c r="W605" s="107"/>
      <c r="X605" s="104" t="s">
        <v>90</v>
      </c>
      <c r="Y605" s="104">
        <v>194959</v>
      </c>
      <c r="Z605" s="104">
        <v>423</v>
      </c>
      <c r="AA605" s="104">
        <v>8098</v>
      </c>
      <c r="AB605" s="104">
        <v>709</v>
      </c>
      <c r="AC605" s="105">
        <v>1.0737219805716259E-4</v>
      </c>
      <c r="AD605" s="105">
        <v>0.73551637279596971</v>
      </c>
      <c r="AE605" s="105">
        <v>0.03</v>
      </c>
      <c r="AF605" s="105">
        <v>4.9251160413176756E-4</v>
      </c>
      <c r="AG605" s="104">
        <v>2800</v>
      </c>
      <c r="AH605" s="104" t="s">
        <v>89</v>
      </c>
      <c r="AI605" s="104">
        <v>35200</v>
      </c>
      <c r="AJ605" s="104">
        <v>744</v>
      </c>
      <c r="AK605" s="104">
        <v>65</v>
      </c>
      <c r="AL605" s="104">
        <v>145</v>
      </c>
      <c r="AM605" s="104">
        <v>31</v>
      </c>
      <c r="AN605" s="105">
        <v>8.9344613956995401E-4</v>
      </c>
      <c r="AO605" s="105">
        <f t="shared" si="74"/>
        <v>2.7102272727272728E-2</v>
      </c>
      <c r="AP605" s="104">
        <v>1452</v>
      </c>
      <c r="AQ605" s="104">
        <v>651</v>
      </c>
      <c r="AR605" s="104" t="s">
        <v>91</v>
      </c>
      <c r="AS605" s="104"/>
      <c r="AT605" s="104"/>
      <c r="AU605" s="104"/>
      <c r="AV605" s="104"/>
      <c r="AW605" s="104"/>
      <c r="AX605" s="104"/>
      <c r="AY605" s="104"/>
      <c r="AZ605" s="104"/>
      <c r="BA605" s="104"/>
      <c r="BB605" s="104"/>
      <c r="BC605" s="104"/>
      <c r="BD605" s="104"/>
      <c r="BE605" s="104"/>
      <c r="BF605" s="104"/>
    </row>
    <row r="606" spans="1:58" ht="15.75" customHeight="1">
      <c r="A606" s="54">
        <v>12</v>
      </c>
      <c r="B606" s="58" t="s">
        <v>1414</v>
      </c>
      <c r="C606" s="58" t="s">
        <v>1776</v>
      </c>
      <c r="D606" s="58" t="s">
        <v>1414</v>
      </c>
      <c r="E606" s="58"/>
      <c r="F606" s="58"/>
      <c r="G606" s="58"/>
      <c r="H606" s="58"/>
      <c r="I606" s="58"/>
      <c r="J606" s="58"/>
      <c r="K606" s="111"/>
      <c r="L606" s="111"/>
      <c r="M606" s="111"/>
      <c r="N606" s="58"/>
      <c r="O606" s="58"/>
      <c r="P606" s="58"/>
      <c r="Q606" s="58"/>
      <c r="R606" s="58"/>
      <c r="S606" s="111"/>
      <c r="T606" s="111"/>
      <c r="U606" s="111"/>
      <c r="V606" s="112"/>
      <c r="W606" s="112"/>
      <c r="X606" s="58" t="s">
        <v>1415</v>
      </c>
      <c r="Y606" s="58">
        <v>18912</v>
      </c>
      <c r="Z606" s="58">
        <v>79</v>
      </c>
      <c r="AA606" s="58">
        <v>117</v>
      </c>
      <c r="AB606" s="58">
        <v>44</v>
      </c>
      <c r="AC606" s="111">
        <v>1.1680034259340318E-4</v>
      </c>
      <c r="AD606" s="111">
        <v>0</v>
      </c>
      <c r="AE606" s="111">
        <v>0.01</v>
      </c>
      <c r="AF606" s="111">
        <v>9.267853270998296E-5</v>
      </c>
      <c r="AG606" s="58">
        <v>112</v>
      </c>
      <c r="AH606" s="58" t="s">
        <v>1414</v>
      </c>
      <c r="AI606" s="58">
        <v>804</v>
      </c>
      <c r="AJ606" s="58">
        <v>0</v>
      </c>
      <c r="AK606" s="58">
        <v>0</v>
      </c>
      <c r="AL606" s="58">
        <v>0</v>
      </c>
      <c r="AM606" s="58">
        <v>0</v>
      </c>
      <c r="AN606" s="111">
        <v>0</v>
      </c>
      <c r="AO606" s="105">
        <f t="shared" si="74"/>
        <v>0</v>
      </c>
      <c r="AP606" s="58">
        <v>444</v>
      </c>
      <c r="AQ606" s="58">
        <v>36</v>
      </c>
      <c r="AR606" s="112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</row>
    <row r="607" spans="1:58" ht="15.75" customHeight="1">
      <c r="A607" s="54">
        <v>13</v>
      </c>
      <c r="B607" s="58" t="s">
        <v>73</v>
      </c>
      <c r="C607" s="58" t="s">
        <v>1776</v>
      </c>
      <c r="D607" s="58" t="s">
        <v>73</v>
      </c>
      <c r="E607" s="104" t="s">
        <v>74</v>
      </c>
      <c r="F607" s="104">
        <v>217461</v>
      </c>
      <c r="G607" s="104">
        <v>2159</v>
      </c>
      <c r="H607" s="104">
        <v>904</v>
      </c>
      <c r="I607" s="104">
        <v>168</v>
      </c>
      <c r="J607" s="104">
        <v>33</v>
      </c>
      <c r="K607" s="105">
        <v>5.6664215059067438E-4</v>
      </c>
      <c r="L607" s="105">
        <v>0.01</v>
      </c>
      <c r="M607" s="105">
        <v>2.032520757553506E-4</v>
      </c>
      <c r="N607" s="104" t="s">
        <v>75</v>
      </c>
      <c r="O607" s="104">
        <v>8573</v>
      </c>
      <c r="P607" s="104">
        <v>1206</v>
      </c>
      <c r="Q607" s="104">
        <v>136</v>
      </c>
      <c r="R607" s="104">
        <v>20</v>
      </c>
      <c r="S607" s="105">
        <v>8.1023333778733365E-3</v>
      </c>
      <c r="T607" s="105">
        <v>1.7613768212768118E-3</v>
      </c>
      <c r="U607" s="105">
        <v>0.04</v>
      </c>
      <c r="V607" s="107"/>
      <c r="W607" s="107"/>
      <c r="X607" s="104" t="s">
        <v>76</v>
      </c>
      <c r="Y607" s="104">
        <v>38114</v>
      </c>
      <c r="Z607" s="104">
        <v>548</v>
      </c>
      <c r="AA607" s="104">
        <v>325</v>
      </c>
      <c r="AB607" s="104">
        <v>59</v>
      </c>
      <c r="AC607" s="105">
        <v>1.8364555043216401E-5</v>
      </c>
      <c r="AD607" s="105">
        <v>0.89889705882352944</v>
      </c>
      <c r="AE607" s="105">
        <v>0.01</v>
      </c>
      <c r="AF607" s="105">
        <v>1.0938887134437594E-4</v>
      </c>
      <c r="AG607" s="104">
        <v>982</v>
      </c>
      <c r="AH607" s="104" t="s">
        <v>73</v>
      </c>
      <c r="AI607" s="104">
        <v>18600</v>
      </c>
      <c r="AJ607" s="104">
        <v>0</v>
      </c>
      <c r="AK607" s="104">
        <v>0</v>
      </c>
      <c r="AL607" s="104">
        <v>0</v>
      </c>
      <c r="AM607" s="104">
        <v>0</v>
      </c>
      <c r="AN607" s="105">
        <v>0</v>
      </c>
      <c r="AO607" s="105">
        <f t="shared" si="74"/>
        <v>0</v>
      </c>
      <c r="AP607" s="104">
        <v>364</v>
      </c>
      <c r="AQ607" s="104">
        <v>206</v>
      </c>
      <c r="AR607" s="104" t="s">
        <v>77</v>
      </c>
      <c r="AS607" s="104"/>
      <c r="AT607" s="104"/>
      <c r="AU607" s="104"/>
      <c r="AV607" s="104"/>
      <c r="AW607" s="104"/>
      <c r="AX607" s="104"/>
      <c r="AY607" s="104"/>
      <c r="AZ607" s="104"/>
      <c r="BA607" s="104"/>
      <c r="BB607" s="104"/>
      <c r="BC607" s="104"/>
      <c r="BD607" s="104"/>
      <c r="BE607" s="104"/>
      <c r="BF607" s="104"/>
    </row>
    <row r="608" spans="1:58" ht="15.75" customHeight="1">
      <c r="A608" s="54">
        <v>14</v>
      </c>
      <c r="B608" s="58" t="s">
        <v>171</v>
      </c>
      <c r="C608" s="58" t="s">
        <v>1776</v>
      </c>
      <c r="D608" s="58" t="s">
        <v>171</v>
      </c>
      <c r="E608" s="104" t="s">
        <v>172</v>
      </c>
      <c r="F608" s="104">
        <v>2912670</v>
      </c>
      <c r="G608" s="104">
        <v>336</v>
      </c>
      <c r="H608" s="104">
        <v>111</v>
      </c>
      <c r="I608" s="104">
        <v>57</v>
      </c>
      <c r="J608" s="104">
        <v>43</v>
      </c>
      <c r="K608" s="105">
        <v>4.2379798660466329E-6</v>
      </c>
      <c r="L608" s="105">
        <v>0.01</v>
      </c>
      <c r="M608" s="105">
        <v>1.9807949373913605E-6</v>
      </c>
      <c r="N608" s="104" t="s">
        <v>173</v>
      </c>
      <c r="O608" s="104">
        <v>42706</v>
      </c>
      <c r="P608" s="104">
        <v>4647</v>
      </c>
      <c r="Q608" s="104">
        <v>191</v>
      </c>
      <c r="R608" s="104">
        <v>14</v>
      </c>
      <c r="S608" s="105">
        <v>8.2114617902564642E-3</v>
      </c>
      <c r="T608" s="105">
        <v>1.2495702724303315E-3</v>
      </c>
      <c r="U608" s="105">
        <v>0.03</v>
      </c>
      <c r="V608" s="104" t="s">
        <v>138</v>
      </c>
      <c r="W608" s="104"/>
      <c r="X608" s="104" t="s">
        <v>174</v>
      </c>
      <c r="Y608" s="104">
        <v>10821</v>
      </c>
      <c r="Z608" s="104">
        <v>142</v>
      </c>
      <c r="AA608" s="104">
        <v>174</v>
      </c>
      <c r="AB608" s="104">
        <v>17</v>
      </c>
      <c r="AC608" s="105">
        <v>1.2492792655967991E-4</v>
      </c>
      <c r="AD608" s="105">
        <v>0.82258064516129037</v>
      </c>
      <c r="AE608" s="105">
        <v>0.03</v>
      </c>
      <c r="AF608" s="105">
        <v>1.9282353882037553E-4</v>
      </c>
      <c r="AG608" s="104">
        <v>42</v>
      </c>
      <c r="AH608" s="104" t="s">
        <v>175</v>
      </c>
      <c r="AI608" s="104">
        <v>767</v>
      </c>
      <c r="AJ608" s="104">
        <v>8</v>
      </c>
      <c r="AK608" s="104">
        <v>0</v>
      </c>
      <c r="AL608" s="104">
        <v>0</v>
      </c>
      <c r="AM608" s="104">
        <v>2</v>
      </c>
      <c r="AN608" s="105">
        <v>5.2770448548812663E-3</v>
      </c>
      <c r="AO608" s="105">
        <f t="shared" si="74"/>
        <v>1.0430247718383311E-2</v>
      </c>
      <c r="AP608" s="104">
        <v>10</v>
      </c>
      <c r="AQ608" s="104">
        <v>16</v>
      </c>
      <c r="AR608" s="104" t="s">
        <v>176</v>
      </c>
      <c r="AS608" s="104"/>
      <c r="AT608" s="104"/>
      <c r="AU608" s="104"/>
      <c r="AV608" s="104"/>
      <c r="AW608" s="104"/>
      <c r="AX608" s="104"/>
      <c r="AY608" s="104"/>
      <c r="AZ608" s="104"/>
      <c r="BA608" s="104"/>
      <c r="BB608" s="104"/>
      <c r="BC608" s="104"/>
      <c r="BD608" s="104"/>
      <c r="BE608" s="104"/>
      <c r="BF608" s="104"/>
    </row>
    <row r="609" spans="1:58" ht="15.75" customHeight="1">
      <c r="A609" s="54">
        <v>15</v>
      </c>
      <c r="B609" s="58" t="s">
        <v>177</v>
      </c>
      <c r="C609" s="58" t="s">
        <v>1776</v>
      </c>
      <c r="D609" s="58" t="s">
        <v>177</v>
      </c>
      <c r="E609" s="104" t="s">
        <v>178</v>
      </c>
      <c r="F609" s="104">
        <v>20115</v>
      </c>
      <c r="G609" s="104">
        <v>874</v>
      </c>
      <c r="H609" s="104">
        <v>47</v>
      </c>
      <c r="I609" s="104">
        <v>166</v>
      </c>
      <c r="J609" s="104">
        <v>51</v>
      </c>
      <c r="K609" s="105">
        <v>1.1267926886640877E-3</v>
      </c>
      <c r="L609" s="105">
        <v>0.02</v>
      </c>
      <c r="M609" s="105">
        <v>6.2463507741161392E-4</v>
      </c>
      <c r="N609" s="104" t="s">
        <v>178</v>
      </c>
      <c r="O609" s="104">
        <v>1147</v>
      </c>
      <c r="P609" s="104">
        <v>1194</v>
      </c>
      <c r="Q609" s="104">
        <v>33</v>
      </c>
      <c r="R609" s="104">
        <v>47</v>
      </c>
      <c r="S609" s="105">
        <v>2.3707605851456225E-2</v>
      </c>
      <c r="T609" s="105">
        <v>1.2111494293678726E-2</v>
      </c>
      <c r="U609" s="105">
        <v>0.12</v>
      </c>
      <c r="V609" s="104"/>
      <c r="W609" s="104"/>
      <c r="X609" s="104"/>
      <c r="Y609" s="104"/>
      <c r="Z609" s="104"/>
      <c r="AA609" s="104"/>
      <c r="AB609" s="104"/>
      <c r="AC609" s="105"/>
      <c r="AD609" s="105"/>
      <c r="AE609" s="105"/>
      <c r="AF609" s="105"/>
      <c r="AG609" s="104">
        <v>5</v>
      </c>
      <c r="AH609" s="104" t="s">
        <v>177</v>
      </c>
      <c r="AI609" s="104">
        <v>251</v>
      </c>
      <c r="AJ609" s="104">
        <v>0</v>
      </c>
      <c r="AK609" s="104">
        <v>0</v>
      </c>
      <c r="AL609" s="104">
        <v>0</v>
      </c>
      <c r="AM609" s="104">
        <v>0</v>
      </c>
      <c r="AN609" s="105">
        <v>0</v>
      </c>
      <c r="AO609" s="105">
        <f t="shared" si="74"/>
        <v>0</v>
      </c>
      <c r="AP609" s="104">
        <v>5</v>
      </c>
      <c r="AQ609" s="104">
        <v>0</v>
      </c>
      <c r="AR609" s="104" t="s">
        <v>177</v>
      </c>
      <c r="AS609" s="104"/>
      <c r="AT609" s="104"/>
      <c r="AU609" s="104"/>
      <c r="AV609" s="104"/>
      <c r="AW609" s="104"/>
      <c r="AX609" s="104"/>
      <c r="AY609" s="104"/>
      <c r="AZ609" s="104"/>
      <c r="BA609" s="104"/>
      <c r="BB609" s="104"/>
      <c r="BC609" s="104"/>
      <c r="BD609" s="104"/>
      <c r="BE609" s="104"/>
      <c r="BF609" s="104"/>
    </row>
    <row r="610" spans="1:58" ht="15.75" customHeight="1">
      <c r="A610" s="54">
        <v>16</v>
      </c>
      <c r="B610" s="58" t="s">
        <v>80</v>
      </c>
      <c r="C610" s="58" t="s">
        <v>1776</v>
      </c>
      <c r="D610" s="58" t="s">
        <v>80</v>
      </c>
      <c r="E610" s="104" t="s">
        <v>81</v>
      </c>
      <c r="F610" s="104">
        <v>172439</v>
      </c>
      <c r="G610" s="104">
        <v>16012</v>
      </c>
      <c r="H610" s="104">
        <v>1619</v>
      </c>
      <c r="I610" s="104">
        <v>739</v>
      </c>
      <c r="J610" s="104">
        <v>42</v>
      </c>
      <c r="K610" s="105">
        <v>2.7562232900850553E-3</v>
      </c>
      <c r="L610" s="105">
        <v>0.03</v>
      </c>
      <c r="M610" s="105">
        <v>1.2582758498214386E-3</v>
      </c>
      <c r="N610" s="104" t="s">
        <v>81</v>
      </c>
      <c r="O610" s="104">
        <v>18102</v>
      </c>
      <c r="P610" s="104">
        <v>1638</v>
      </c>
      <c r="Q610" s="104">
        <v>176</v>
      </c>
      <c r="R610" s="104">
        <v>20</v>
      </c>
      <c r="S610" s="105">
        <v>5.2351861177562086E-3</v>
      </c>
      <c r="T610" s="105">
        <v>1.1380839386426541E-3</v>
      </c>
      <c r="U610" s="105">
        <v>0.04</v>
      </c>
      <c r="V610" s="107"/>
      <c r="W610" s="107"/>
      <c r="X610" s="104" t="s">
        <v>81</v>
      </c>
      <c r="Y610" s="104">
        <v>24250</v>
      </c>
      <c r="Z610" s="104">
        <v>210</v>
      </c>
      <c r="AA610" s="104">
        <v>400</v>
      </c>
      <c r="AB610" s="104">
        <v>66</v>
      </c>
      <c r="AC610" s="105">
        <v>9.1712348326513011E-5</v>
      </c>
      <c r="AD610" s="105">
        <v>0.88717948717948714</v>
      </c>
      <c r="AE610" s="105">
        <v>0.02</v>
      </c>
      <c r="AF610" s="105">
        <v>2.0934340378877977E-4</v>
      </c>
      <c r="AG610" s="104">
        <v>492</v>
      </c>
      <c r="AH610" s="104" t="s">
        <v>82</v>
      </c>
      <c r="AI610" s="104">
        <v>1880</v>
      </c>
      <c r="AJ610" s="104">
        <v>15</v>
      </c>
      <c r="AK610" s="104">
        <v>19</v>
      </c>
      <c r="AL610" s="104">
        <v>3</v>
      </c>
      <c r="AM610" s="104">
        <v>14</v>
      </c>
      <c r="AN610" s="105">
        <v>1.4362683453642889E-3</v>
      </c>
      <c r="AO610" s="105">
        <f t="shared" si="74"/>
        <v>1.9680851063829788E-2</v>
      </c>
      <c r="AP610" s="104">
        <v>271</v>
      </c>
      <c r="AQ610" s="104">
        <v>97</v>
      </c>
      <c r="AR610" s="104" t="s">
        <v>82</v>
      </c>
      <c r="AS610" s="104"/>
      <c r="AT610" s="104"/>
      <c r="AU610" s="104"/>
      <c r="AV610" s="104"/>
      <c r="AW610" s="104"/>
      <c r="AX610" s="104"/>
      <c r="AY610" s="104"/>
      <c r="AZ610" s="104"/>
      <c r="BA610" s="104"/>
      <c r="BB610" s="104"/>
      <c r="BC610" s="104"/>
      <c r="BD610" s="104"/>
      <c r="BE610" s="104"/>
      <c r="BF610" s="104"/>
    </row>
    <row r="611" spans="1:58" ht="15.75" customHeight="1">
      <c r="A611" s="54">
        <v>17</v>
      </c>
      <c r="B611" s="58" t="s">
        <v>78</v>
      </c>
      <c r="C611" s="58" t="s">
        <v>1776</v>
      </c>
      <c r="D611" s="58" t="s">
        <v>78</v>
      </c>
      <c r="E611" s="104" t="s">
        <v>79</v>
      </c>
      <c r="F611" s="104">
        <v>129686</v>
      </c>
      <c r="G611" s="104">
        <v>1360</v>
      </c>
      <c r="H611" s="104">
        <v>472</v>
      </c>
      <c r="I611" s="104">
        <v>152</v>
      </c>
      <c r="J611" s="104">
        <v>57</v>
      </c>
      <c r="K611" s="105">
        <v>3.0335847508143409E-4</v>
      </c>
      <c r="L611" s="105">
        <v>0.01</v>
      </c>
      <c r="M611" s="105">
        <v>1.879503595613233E-4</v>
      </c>
      <c r="N611" s="104" t="s">
        <v>79</v>
      </c>
      <c r="O611" s="104">
        <v>7352</v>
      </c>
      <c r="P611" s="104">
        <v>2084</v>
      </c>
      <c r="Q611" s="104">
        <v>120</v>
      </c>
      <c r="R611" s="104">
        <v>37</v>
      </c>
      <c r="S611" s="105">
        <v>8.8519944719080215E-3</v>
      </c>
      <c r="T611" s="105">
        <v>3.5600412550064863E-3</v>
      </c>
      <c r="U611" s="105">
        <v>0.09</v>
      </c>
      <c r="V611" s="107"/>
      <c r="W611" s="107"/>
      <c r="X611" s="104" t="s">
        <v>79</v>
      </c>
      <c r="Y611" s="104">
        <v>23470</v>
      </c>
      <c r="Z611" s="104">
        <v>89</v>
      </c>
      <c r="AA611" s="104">
        <v>305</v>
      </c>
      <c r="AB611" s="104">
        <v>54</v>
      </c>
      <c r="AC611" s="105">
        <v>1.7764713065740844E-4</v>
      </c>
      <c r="AD611" s="105">
        <v>0.40909090909090906</v>
      </c>
      <c r="AE611" s="105">
        <v>0.02</v>
      </c>
      <c r="AF611" s="105">
        <v>1.6606144822322962E-4</v>
      </c>
      <c r="AG611" s="104">
        <v>578</v>
      </c>
      <c r="AH611" s="104" t="s">
        <v>78</v>
      </c>
      <c r="AI611" s="104">
        <v>1180</v>
      </c>
      <c r="AJ611" s="104">
        <v>27</v>
      </c>
      <c r="AK611" s="104">
        <v>5</v>
      </c>
      <c r="AL611" s="104">
        <v>0</v>
      </c>
      <c r="AM611" s="104">
        <v>18</v>
      </c>
      <c r="AN611" s="105">
        <v>1.5663852354583607E-3</v>
      </c>
      <c r="AO611" s="105">
        <f t="shared" si="74"/>
        <v>2.7118644067796609E-2</v>
      </c>
      <c r="AP611" s="104">
        <v>303</v>
      </c>
      <c r="AQ611" s="104">
        <v>88</v>
      </c>
      <c r="AR611" s="104" t="s">
        <v>78</v>
      </c>
      <c r="AS611" s="104"/>
      <c r="AT611" s="104"/>
      <c r="AU611" s="104"/>
      <c r="AV611" s="104"/>
      <c r="AW611" s="104"/>
      <c r="AX611" s="104"/>
      <c r="AY611" s="104"/>
      <c r="AZ611" s="104"/>
      <c r="BA611" s="104"/>
      <c r="BB611" s="104"/>
      <c r="BC611" s="104"/>
      <c r="BD611" s="104"/>
      <c r="BE611" s="104"/>
      <c r="BF611" s="104"/>
    </row>
    <row r="612" spans="1:58" ht="15.75" customHeight="1">
      <c r="A612" s="54">
        <v>18</v>
      </c>
      <c r="B612" s="58" t="s">
        <v>1233</v>
      </c>
      <c r="C612" s="58" t="s">
        <v>1776</v>
      </c>
      <c r="D612" s="58" t="s">
        <v>1233</v>
      </c>
      <c r="E612" s="108" t="s">
        <v>1234</v>
      </c>
      <c r="F612" s="59">
        <v>99289</v>
      </c>
      <c r="G612" s="59">
        <v>6326</v>
      </c>
      <c r="H612" s="59">
        <v>812</v>
      </c>
      <c r="I612" s="59">
        <v>561</v>
      </c>
      <c r="J612" s="59">
        <v>196</v>
      </c>
      <c r="K612" s="109">
        <v>4.0000000000000002E-4</v>
      </c>
      <c r="L612" s="109">
        <v>0.04</v>
      </c>
      <c r="M612" s="109">
        <v>8.9999999999999998E-4</v>
      </c>
      <c r="N612" s="108" t="s">
        <v>1235</v>
      </c>
      <c r="O612" s="59">
        <v>253410</v>
      </c>
      <c r="P612" s="59">
        <v>73828</v>
      </c>
      <c r="Q612" s="59">
        <v>1644</v>
      </c>
      <c r="R612" s="59">
        <v>108</v>
      </c>
      <c r="S612" s="109">
        <v>2.7973579999999998E-3</v>
      </c>
      <c r="T612" s="109">
        <v>3.283855E-3</v>
      </c>
      <c r="U612" s="109">
        <v>0.04</v>
      </c>
      <c r="V612" s="58"/>
      <c r="W612" s="58"/>
      <c r="X612" s="108" t="s">
        <v>1236</v>
      </c>
      <c r="Y612" s="59">
        <v>608004</v>
      </c>
      <c r="Z612" s="59">
        <v>262</v>
      </c>
      <c r="AA612" s="59">
        <v>6939</v>
      </c>
      <c r="AB612" s="59">
        <v>1804</v>
      </c>
      <c r="AC612" s="109">
        <v>5.5341799999999999E-5</v>
      </c>
      <c r="AD612" s="109">
        <v>0.52941176499999998</v>
      </c>
      <c r="AE612" s="109">
        <v>0.04</v>
      </c>
      <c r="AF612" s="109">
        <v>1.5760399999999999E-4</v>
      </c>
      <c r="AG612" s="59">
        <v>19917</v>
      </c>
      <c r="AH612" s="58" t="s">
        <v>1233</v>
      </c>
      <c r="AI612" s="59">
        <v>21200</v>
      </c>
      <c r="AJ612" s="59">
        <v>373</v>
      </c>
      <c r="AK612" s="59">
        <v>13</v>
      </c>
      <c r="AL612" s="59">
        <v>78</v>
      </c>
      <c r="AM612" s="59">
        <v>61</v>
      </c>
      <c r="AN612" s="109">
        <v>3.72483E-4</v>
      </c>
      <c r="AO612" s="105">
        <f t="shared" si="74"/>
        <v>2.1886792452830189E-2</v>
      </c>
      <c r="AP612" s="59">
        <v>15387</v>
      </c>
      <c r="AQ612" s="59">
        <v>5884</v>
      </c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</row>
    <row r="613" spans="1:58" ht="15.75" customHeight="1">
      <c r="A613" s="54">
        <v>19</v>
      </c>
      <c r="B613" s="58" t="s">
        <v>97</v>
      </c>
      <c r="C613" s="58" t="s">
        <v>1776</v>
      </c>
      <c r="D613" s="58" t="s">
        <v>97</v>
      </c>
      <c r="E613" s="104" t="s">
        <v>98</v>
      </c>
      <c r="F613" s="104">
        <v>263798</v>
      </c>
      <c r="G613" s="104">
        <v>7918</v>
      </c>
      <c r="H613" s="104">
        <v>4230</v>
      </c>
      <c r="I613" s="104">
        <v>685</v>
      </c>
      <c r="J613" s="104">
        <v>45</v>
      </c>
      <c r="K613" s="105">
        <v>1.2971530734299155E-3</v>
      </c>
      <c r="L613" s="105">
        <v>0.02</v>
      </c>
      <c r="M613" s="105">
        <v>6.3447704678637159E-4</v>
      </c>
      <c r="N613" s="104" t="s">
        <v>99</v>
      </c>
      <c r="O613" s="104">
        <v>5454</v>
      </c>
      <c r="P613" s="104">
        <v>2125</v>
      </c>
      <c r="Q613" s="104">
        <v>120</v>
      </c>
      <c r="R613" s="104">
        <v>30</v>
      </c>
      <c r="S613" s="105">
        <v>1.4537618781424223E-2</v>
      </c>
      <c r="T613" s="105">
        <v>4.7405278635078993E-3</v>
      </c>
      <c r="U613" s="105">
        <v>0.09</v>
      </c>
      <c r="V613" s="107"/>
      <c r="W613" s="107"/>
      <c r="X613" s="104" t="s">
        <v>100</v>
      </c>
      <c r="Y613" s="104">
        <v>21235</v>
      </c>
      <c r="Z613" s="104">
        <v>66</v>
      </c>
      <c r="AA613" s="104">
        <v>143</v>
      </c>
      <c r="AB613" s="104">
        <v>17</v>
      </c>
      <c r="AC613" s="105">
        <v>1.1452873295335572E-4</v>
      </c>
      <c r="AD613" s="105">
        <v>0.83018867924528306</v>
      </c>
      <c r="AE613" s="105">
        <v>0.01</v>
      </c>
      <c r="AF613" s="105">
        <v>8.2161917118711718E-5</v>
      </c>
      <c r="AG613" s="104">
        <v>332</v>
      </c>
      <c r="AH613" s="104" t="s">
        <v>101</v>
      </c>
      <c r="AI613" s="104">
        <v>2230</v>
      </c>
      <c r="AJ613" s="104">
        <v>35</v>
      </c>
      <c r="AK613" s="104">
        <v>14</v>
      </c>
      <c r="AL613" s="104">
        <v>10</v>
      </c>
      <c r="AM613" s="104">
        <v>4</v>
      </c>
      <c r="AN613" s="105">
        <v>6.7711936718786031E-3</v>
      </c>
      <c r="AO613" s="105">
        <f t="shared" si="74"/>
        <v>2.6457399103139014E-2</v>
      </c>
      <c r="AP613" s="104">
        <v>160</v>
      </c>
      <c r="AQ613" s="104">
        <v>72</v>
      </c>
      <c r="AR613" s="104" t="s">
        <v>102</v>
      </c>
      <c r="AS613" s="104"/>
      <c r="AT613" s="104"/>
      <c r="AU613" s="104"/>
      <c r="AV613" s="104"/>
      <c r="AW613" s="104"/>
      <c r="AX613" s="104"/>
      <c r="AY613" s="104"/>
      <c r="AZ613" s="104"/>
      <c r="BA613" s="104"/>
      <c r="BB613" s="104"/>
      <c r="BC613" s="104"/>
      <c r="BD613" s="104"/>
      <c r="BE613" s="104"/>
      <c r="BF613" s="104"/>
    </row>
    <row r="614" spans="1:58" ht="15.75" customHeight="1">
      <c r="A614" s="54">
        <v>20</v>
      </c>
      <c r="B614" s="58" t="s">
        <v>1357</v>
      </c>
      <c r="C614" s="58" t="s">
        <v>1776</v>
      </c>
      <c r="D614" s="58" t="s">
        <v>1357</v>
      </c>
      <c r="E614" s="58" t="s">
        <v>1358</v>
      </c>
      <c r="F614" s="58">
        <v>90387</v>
      </c>
      <c r="G614" s="58">
        <v>5163</v>
      </c>
      <c r="H614" s="58">
        <v>1252</v>
      </c>
      <c r="I614" s="58">
        <v>1909</v>
      </c>
      <c r="J614" s="58">
        <v>78</v>
      </c>
      <c r="K614" s="111">
        <v>1.2416881712834658E-3</v>
      </c>
      <c r="L614" s="111">
        <v>0.03</v>
      </c>
      <c r="M614" s="111">
        <v>1.0527356234794605E-3</v>
      </c>
      <c r="N614" s="58" t="s">
        <v>1359</v>
      </c>
      <c r="O614" s="58">
        <v>5091</v>
      </c>
      <c r="P614" s="58">
        <v>3090</v>
      </c>
      <c r="Q614" s="58">
        <v>74</v>
      </c>
      <c r="R614" s="58">
        <v>27</v>
      </c>
      <c r="S614" s="111">
        <v>2.3603979657992866E-2</v>
      </c>
      <c r="T614" s="111">
        <v>6.9272548996283404E-3</v>
      </c>
      <c r="U614" s="111">
        <v>0.1</v>
      </c>
      <c r="V614" s="58"/>
      <c r="W614" s="58"/>
      <c r="X614" s="58" t="s">
        <v>1359</v>
      </c>
      <c r="Y614" s="58">
        <v>46588</v>
      </c>
      <c r="Z614" s="58">
        <v>85</v>
      </c>
      <c r="AA614" s="58">
        <v>399</v>
      </c>
      <c r="AB614" s="58">
        <v>112</v>
      </c>
      <c r="AC614" s="111">
        <v>1.2835767223241031E-4</v>
      </c>
      <c r="AD614" s="111">
        <v>0.55263157894736836</v>
      </c>
      <c r="AE614" s="111">
        <v>0.02</v>
      </c>
      <c r="AF614" s="111">
        <v>1.1859132760603121E-4</v>
      </c>
      <c r="AG614" s="58">
        <v>744</v>
      </c>
      <c r="AH614" s="58"/>
      <c r="AI614" s="58"/>
      <c r="AJ614" s="58"/>
      <c r="AK614" s="58"/>
      <c r="AL614" s="58"/>
      <c r="AM614" s="58"/>
      <c r="AN614" s="105"/>
      <c r="AO614" s="105"/>
      <c r="AP614" s="58">
        <v>347</v>
      </c>
      <c r="AQ614" s="58">
        <v>514</v>
      </c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</row>
    <row r="615" spans="1:58" ht="15.75" customHeight="1">
      <c r="A615" s="54">
        <v>21</v>
      </c>
      <c r="B615" s="58" t="s">
        <v>1337</v>
      </c>
      <c r="C615" s="58" t="s">
        <v>1776</v>
      </c>
      <c r="D615" s="58" t="s">
        <v>1337</v>
      </c>
      <c r="E615" s="58" t="s">
        <v>1338</v>
      </c>
      <c r="F615" s="113">
        <v>99145</v>
      </c>
      <c r="G615" s="58">
        <v>5890</v>
      </c>
      <c r="H615" s="58">
        <v>712</v>
      </c>
      <c r="I615" s="58">
        <v>523</v>
      </c>
      <c r="J615" s="58">
        <v>177</v>
      </c>
      <c r="K615" s="111">
        <v>4.4753254599283812E-4</v>
      </c>
      <c r="L615" s="111">
        <v>0.04</v>
      </c>
      <c r="M615" s="111">
        <v>8.6101370261665582E-4</v>
      </c>
      <c r="N615" s="58" t="s">
        <v>1339</v>
      </c>
      <c r="O615" s="58">
        <v>3325</v>
      </c>
      <c r="P615" s="58">
        <v>541</v>
      </c>
      <c r="Q615" s="58">
        <v>0</v>
      </c>
      <c r="R615" s="58">
        <v>5</v>
      </c>
      <c r="S615" s="111">
        <v>3.4029453645653698E-2</v>
      </c>
      <c r="T615" s="111">
        <v>1.8494268285681357E-3</v>
      </c>
      <c r="U615" s="111">
        <v>0.05</v>
      </c>
      <c r="V615" s="58"/>
      <c r="W615" s="58"/>
      <c r="X615" s="58" t="s">
        <v>1340</v>
      </c>
      <c r="Y615" s="58">
        <v>17483</v>
      </c>
      <c r="Z615" s="58">
        <v>65</v>
      </c>
      <c r="AA615" s="58">
        <v>378</v>
      </c>
      <c r="AB615" s="58">
        <v>123</v>
      </c>
      <c r="AC615" s="111">
        <v>5.4344059560016561E-4</v>
      </c>
      <c r="AD615" s="111">
        <v>0.39999999999999997</v>
      </c>
      <c r="AE615" s="111">
        <v>0.05</v>
      </c>
      <c r="AF615" s="111">
        <v>3.1306903876966063E-4</v>
      </c>
      <c r="AG615" s="58">
        <v>835</v>
      </c>
      <c r="AH615" s="58" t="s">
        <v>1337</v>
      </c>
      <c r="AI615" s="58">
        <v>20800</v>
      </c>
      <c r="AJ615" s="58">
        <v>345</v>
      </c>
      <c r="AK615" s="58">
        <v>0</v>
      </c>
      <c r="AL615" s="58">
        <v>0</v>
      </c>
      <c r="AM615" s="58">
        <v>48</v>
      </c>
      <c r="AN615" s="105">
        <v>0</v>
      </c>
      <c r="AO615" s="105">
        <f t="shared" ref="AO615:AO617" si="75">SUM(AJ615+AK615+AL615)/AI615</f>
        <v>1.6586538461538462E-2</v>
      </c>
      <c r="AP615" s="58">
        <v>1162</v>
      </c>
      <c r="AQ615" s="58">
        <v>204</v>
      </c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</row>
    <row r="616" spans="1:58" ht="15.75" customHeight="1">
      <c r="A616" s="54">
        <v>22</v>
      </c>
      <c r="B616" s="58" t="s">
        <v>114</v>
      </c>
      <c r="C616" s="58" t="s">
        <v>1776</v>
      </c>
      <c r="D616" s="58" t="s">
        <v>114</v>
      </c>
      <c r="E616" s="104" t="s">
        <v>115</v>
      </c>
      <c r="F616" s="104">
        <v>97788</v>
      </c>
      <c r="G616" s="104">
        <v>656</v>
      </c>
      <c r="H616" s="104">
        <v>211</v>
      </c>
      <c r="I616" s="104">
        <v>65</v>
      </c>
      <c r="J616" s="104">
        <v>40</v>
      </c>
      <c r="K616" s="105">
        <v>2.6976434408493565E-4</v>
      </c>
      <c r="L616" s="105">
        <v>0.01</v>
      </c>
      <c r="M616" s="105">
        <v>1.1728884525431986E-4</v>
      </c>
      <c r="N616" s="104" t="s">
        <v>116</v>
      </c>
      <c r="O616" s="104">
        <v>6318</v>
      </c>
      <c r="P616" s="104">
        <v>369</v>
      </c>
      <c r="Q616" s="104">
        <v>69</v>
      </c>
      <c r="R616" s="104">
        <v>6</v>
      </c>
      <c r="S616" s="105">
        <v>1.1732330848769346E-2</v>
      </c>
      <c r="T616" s="105">
        <v>7.6515201187626165E-4</v>
      </c>
      <c r="U616" s="105">
        <v>0.02</v>
      </c>
      <c r="V616" s="107"/>
      <c r="W616" s="107"/>
      <c r="X616" s="104" t="s">
        <v>115</v>
      </c>
      <c r="Y616" s="104">
        <v>12813</v>
      </c>
      <c r="Z616" s="104">
        <v>204</v>
      </c>
      <c r="AA616" s="104">
        <v>113</v>
      </c>
      <c r="AB616" s="104">
        <v>30</v>
      </c>
      <c r="AC616" s="105">
        <v>5.5165560556156869E-5</v>
      </c>
      <c r="AD616" s="105">
        <v>0.69230769230769229</v>
      </c>
      <c r="AE616" s="105">
        <v>0.02</v>
      </c>
      <c r="AF616" s="105">
        <v>1.2172400861847654E-4</v>
      </c>
      <c r="AG616" s="104">
        <v>696</v>
      </c>
      <c r="AH616" s="104" t="s">
        <v>114</v>
      </c>
      <c r="AI616" s="104">
        <v>4360</v>
      </c>
      <c r="AJ616" s="104">
        <v>23</v>
      </c>
      <c r="AK616" s="104">
        <v>11</v>
      </c>
      <c r="AL616" s="104">
        <v>0</v>
      </c>
      <c r="AM616" s="104">
        <v>8</v>
      </c>
      <c r="AN616" s="105">
        <v>1.1040652056277056E-3</v>
      </c>
      <c r="AO616" s="105">
        <f t="shared" si="75"/>
        <v>7.7981651376146793E-3</v>
      </c>
      <c r="AP616" s="104">
        <v>313</v>
      </c>
      <c r="AQ616" s="104">
        <v>82</v>
      </c>
      <c r="AR616" s="104" t="s">
        <v>114</v>
      </c>
      <c r="AS616" s="104"/>
      <c r="AT616" s="104"/>
      <c r="AU616" s="104"/>
      <c r="AV616" s="104"/>
      <c r="AW616" s="104"/>
      <c r="AX616" s="104"/>
      <c r="AY616" s="104"/>
      <c r="AZ616" s="104"/>
      <c r="BA616" s="104"/>
      <c r="BB616" s="104"/>
      <c r="BC616" s="104"/>
      <c r="BD616" s="104"/>
      <c r="BE616" s="104"/>
      <c r="BF616" s="104"/>
    </row>
    <row r="617" spans="1:58" ht="15.75" customHeight="1">
      <c r="A617" s="54">
        <v>23</v>
      </c>
      <c r="B617" s="58" t="s">
        <v>61</v>
      </c>
      <c r="C617" s="58" t="s">
        <v>1776</v>
      </c>
      <c r="D617" s="58" t="s">
        <v>61</v>
      </c>
      <c r="E617" s="104" t="s">
        <v>62</v>
      </c>
      <c r="F617" s="104">
        <v>293264</v>
      </c>
      <c r="G617" s="104">
        <v>793</v>
      </c>
      <c r="H617" s="104">
        <v>735</v>
      </c>
      <c r="I617" s="104">
        <v>124</v>
      </c>
      <c r="J617" s="104">
        <v>82</v>
      </c>
      <c r="K617" s="105">
        <v>7.3997451120699759E-5</v>
      </c>
      <c r="L617" s="105">
        <v>0.01</v>
      </c>
      <c r="M617" s="105">
        <v>6.5954249911928065E-5</v>
      </c>
      <c r="N617" s="104" t="s">
        <v>62</v>
      </c>
      <c r="O617" s="104">
        <v>7134</v>
      </c>
      <c r="P617" s="104">
        <v>2496</v>
      </c>
      <c r="Q617" s="104">
        <v>96</v>
      </c>
      <c r="R617" s="104">
        <v>53</v>
      </c>
      <c r="S617" s="105">
        <v>7.1109453787253146E-3</v>
      </c>
      <c r="T617" s="105">
        <v>4.0965228812221924E-3</v>
      </c>
      <c r="U617" s="105">
        <v>7.0000000000000007E-2</v>
      </c>
      <c r="V617" s="107"/>
      <c r="W617" s="107">
        <v>0</v>
      </c>
      <c r="X617" s="104" t="s">
        <v>63</v>
      </c>
      <c r="Y617" s="104">
        <v>23497</v>
      </c>
      <c r="Z617" s="104">
        <v>998</v>
      </c>
      <c r="AA617" s="104">
        <v>338</v>
      </c>
      <c r="AB617" s="104">
        <v>72</v>
      </c>
      <c r="AC617" s="105">
        <v>1.7577336172327651E-5</v>
      </c>
      <c r="AD617" s="105">
        <v>0.88650306748466257</v>
      </c>
      <c r="AE617" s="105">
        <v>0.03</v>
      </c>
      <c r="AF617" s="105">
        <v>1.9067588586938039E-4</v>
      </c>
      <c r="AG617" s="104">
        <v>500</v>
      </c>
      <c r="AH617" s="104" t="s">
        <v>64</v>
      </c>
      <c r="AI617" s="104">
        <v>5200</v>
      </c>
      <c r="AJ617" s="104">
        <v>74</v>
      </c>
      <c r="AK617" s="104">
        <v>15</v>
      </c>
      <c r="AL617" s="104">
        <v>16</v>
      </c>
      <c r="AM617" s="104">
        <v>31</v>
      </c>
      <c r="AN617" s="105">
        <v>6.8064993891078286E-4</v>
      </c>
      <c r="AO617" s="105">
        <f t="shared" si="75"/>
        <v>2.0192307692307693E-2</v>
      </c>
      <c r="AP617" s="104">
        <v>176</v>
      </c>
      <c r="AQ617" s="104">
        <v>115</v>
      </c>
      <c r="AR617" s="104" t="s">
        <v>61</v>
      </c>
      <c r="AS617" s="104"/>
      <c r="AT617" s="104"/>
      <c r="AU617" s="104"/>
      <c r="AV617" s="104"/>
      <c r="AW617" s="104"/>
      <c r="AX617" s="104"/>
      <c r="AY617" s="104"/>
      <c r="AZ617" s="104"/>
      <c r="BA617" s="104"/>
      <c r="BB617" s="104"/>
      <c r="BC617" s="104"/>
      <c r="BD617" s="104"/>
      <c r="BE617" s="104"/>
      <c r="BF617" s="104"/>
    </row>
    <row r="618" spans="1:58" ht="15.75" customHeight="1">
      <c r="A618" s="54">
        <v>24</v>
      </c>
      <c r="B618" s="58" t="s">
        <v>83</v>
      </c>
      <c r="C618" s="58" t="s">
        <v>1776</v>
      </c>
      <c r="D618" s="58" t="s">
        <v>83</v>
      </c>
      <c r="E618" s="104" t="s">
        <v>84</v>
      </c>
      <c r="F618" s="104">
        <v>88101</v>
      </c>
      <c r="G618" s="104">
        <v>2237</v>
      </c>
      <c r="H618" s="104">
        <v>438</v>
      </c>
      <c r="I618" s="104">
        <v>261</v>
      </c>
      <c r="J618" s="104">
        <v>71</v>
      </c>
      <c r="K618" s="105">
        <v>5.1849985398967624E-4</v>
      </c>
      <c r="L618" s="105">
        <v>0.02</v>
      </c>
      <c r="M618" s="105">
        <v>4.0014662644855464E-4</v>
      </c>
      <c r="N618" s="104"/>
      <c r="O618" s="104"/>
      <c r="P618" s="104"/>
      <c r="Q618" s="104"/>
      <c r="R618" s="104"/>
      <c r="S618" s="105"/>
      <c r="T618" s="105"/>
      <c r="U618" s="105"/>
      <c r="V618" s="107"/>
      <c r="W618" s="107"/>
      <c r="X618" s="104" t="s">
        <v>85</v>
      </c>
      <c r="Y618" s="104">
        <v>11806</v>
      </c>
      <c r="Z618" s="104">
        <v>95</v>
      </c>
      <c r="AA618" s="104">
        <v>238</v>
      </c>
      <c r="AB618" s="104">
        <v>52</v>
      </c>
      <c r="AC618" s="105">
        <v>2.6210473366411626E-4</v>
      </c>
      <c r="AD618" s="105">
        <v>0.55263157894736836</v>
      </c>
      <c r="AE618" s="105">
        <v>0.02</v>
      </c>
      <c r="AF618" s="105">
        <v>2.6780266265681449E-4</v>
      </c>
      <c r="AG618" s="104">
        <v>368</v>
      </c>
      <c r="AH618" s="104" t="s">
        <v>83</v>
      </c>
      <c r="AI618" s="104">
        <v>0</v>
      </c>
      <c r="AJ618" s="104">
        <v>4</v>
      </c>
      <c r="AK618" s="104">
        <v>0</v>
      </c>
      <c r="AL618" s="104">
        <v>0</v>
      </c>
      <c r="AM618" s="104">
        <v>2</v>
      </c>
      <c r="AN618" s="105">
        <v>0</v>
      </c>
      <c r="AO618" s="105"/>
      <c r="AP618" s="104">
        <v>231</v>
      </c>
      <c r="AQ618" s="104">
        <v>44</v>
      </c>
      <c r="AR618" s="104" t="s">
        <v>83</v>
      </c>
      <c r="AS618" s="104"/>
      <c r="AT618" s="104"/>
      <c r="AU618" s="104"/>
      <c r="AV618" s="104"/>
      <c r="AW618" s="104"/>
      <c r="AX618" s="104"/>
      <c r="AY618" s="104"/>
      <c r="AZ618" s="104"/>
      <c r="BA618" s="104"/>
      <c r="BB618" s="104"/>
      <c r="BC618" s="104"/>
      <c r="BD618" s="104"/>
      <c r="BE618" s="104"/>
      <c r="BF618" s="104"/>
    </row>
    <row r="619" spans="1:58" ht="15.75" customHeight="1">
      <c r="A619" s="54">
        <v>25</v>
      </c>
      <c r="B619" s="58" t="s">
        <v>1325</v>
      </c>
      <c r="C619" s="58" t="s">
        <v>1776</v>
      </c>
      <c r="D619" s="58" t="s">
        <v>1325</v>
      </c>
      <c r="E619" s="58" t="s">
        <v>1203</v>
      </c>
      <c r="F619" s="113">
        <v>65468</v>
      </c>
      <c r="G619" s="58">
        <v>1798</v>
      </c>
      <c r="H619" s="58">
        <v>570</v>
      </c>
      <c r="I619" s="58">
        <v>356</v>
      </c>
      <c r="J619" s="58">
        <v>58</v>
      </c>
      <c r="K619" s="111">
        <v>7.9081701733670312E-4</v>
      </c>
      <c r="L619" s="111">
        <v>0.06</v>
      </c>
      <c r="M619" s="111">
        <v>4.9855855440792156E-4</v>
      </c>
      <c r="N619" s="58" t="s">
        <v>1203</v>
      </c>
      <c r="O619" s="58">
        <v>215588</v>
      </c>
      <c r="P619" s="58">
        <v>15916</v>
      </c>
      <c r="Q619" s="58">
        <v>386</v>
      </c>
      <c r="R619" s="58">
        <v>5</v>
      </c>
      <c r="S619" s="111">
        <v>1.5463438616315365E-2</v>
      </c>
      <c r="T619" s="111">
        <v>8.4040427262583499E-4</v>
      </c>
      <c r="U619" s="111">
        <v>0.03</v>
      </c>
      <c r="V619" s="58"/>
      <c r="W619" s="58"/>
      <c r="X619" s="58" t="s">
        <v>1203</v>
      </c>
      <c r="Y619" s="58">
        <v>592382</v>
      </c>
      <c r="Z619" s="58">
        <v>110</v>
      </c>
      <c r="AA619" s="58">
        <v>3068</v>
      </c>
      <c r="AB619" s="58">
        <v>818</v>
      </c>
      <c r="AC619" s="111">
        <v>6.0936394697805148E-5</v>
      </c>
      <c r="AD619" s="111">
        <v>0.69230769230769229</v>
      </c>
      <c r="AE619" s="111">
        <v>0.04</v>
      </c>
      <c r="AF619" s="111">
        <v>7.2196380674573486E-5</v>
      </c>
      <c r="AG619" s="58">
        <v>2173</v>
      </c>
      <c r="AH619" s="58" t="s">
        <v>1201</v>
      </c>
      <c r="AI619" s="58">
        <v>64700</v>
      </c>
      <c r="AJ619" s="58">
        <v>0</v>
      </c>
      <c r="AK619" s="58">
        <v>13</v>
      </c>
      <c r="AL619" s="58">
        <v>0</v>
      </c>
      <c r="AM619" s="58">
        <v>21</v>
      </c>
      <c r="AN619" s="105">
        <v>1.6971618836213729E-4</v>
      </c>
      <c r="AO619" s="105">
        <f t="shared" ref="AO619:AO628" si="76">SUM(AJ619+AK619+AL619)/AI619</f>
        <v>2.009273570324575E-4</v>
      </c>
      <c r="AP619" s="58">
        <v>3133</v>
      </c>
      <c r="AQ619" s="58">
        <v>810</v>
      </c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</row>
    <row r="620" spans="1:58" ht="15.75" customHeight="1">
      <c r="A620" s="54">
        <v>26</v>
      </c>
      <c r="B620" s="58" t="s">
        <v>135</v>
      </c>
      <c r="C620" s="58" t="s">
        <v>1776</v>
      </c>
      <c r="D620" s="58" t="s">
        <v>135</v>
      </c>
      <c r="E620" s="114" t="s">
        <v>136</v>
      </c>
      <c r="F620" s="104">
        <v>68455</v>
      </c>
      <c r="G620" s="104">
        <v>773</v>
      </c>
      <c r="H620" s="104">
        <v>147</v>
      </c>
      <c r="I620" s="104">
        <v>48</v>
      </c>
      <c r="J620" s="104">
        <v>40</v>
      </c>
      <c r="K620" s="105">
        <v>3.740152554933693E-4</v>
      </c>
      <c r="L620" s="105">
        <v>0.02</v>
      </c>
      <c r="M620" s="105">
        <v>1.6261532847537793E-4</v>
      </c>
      <c r="N620" s="104" t="s">
        <v>137</v>
      </c>
      <c r="O620" s="104">
        <v>1426</v>
      </c>
      <c r="P620" s="104">
        <v>588</v>
      </c>
      <c r="Q620" s="104">
        <v>31</v>
      </c>
      <c r="R620" s="104">
        <v>17</v>
      </c>
      <c r="S620" s="105">
        <v>2.7341455891828188E-2</v>
      </c>
      <c r="T620" s="105">
        <v>5.0522255452291201E-3</v>
      </c>
      <c r="U620" s="105">
        <v>0.11</v>
      </c>
      <c r="V620" s="104" t="s">
        <v>138</v>
      </c>
      <c r="W620" s="104"/>
      <c r="X620" s="104" t="s">
        <v>136</v>
      </c>
      <c r="Y620" s="104">
        <v>12687</v>
      </c>
      <c r="Z620" s="104">
        <v>173</v>
      </c>
      <c r="AA620" s="104">
        <v>68</v>
      </c>
      <c r="AB620" s="104">
        <v>12</v>
      </c>
      <c r="AC620" s="105">
        <v>3.6454510633363535E-5</v>
      </c>
      <c r="AD620" s="105">
        <v>0.89940828402366868</v>
      </c>
      <c r="AE620" s="105">
        <v>0.01</v>
      </c>
      <c r="AF620" s="105">
        <v>6.855032977795535E-5</v>
      </c>
      <c r="AG620" s="104">
        <v>83</v>
      </c>
      <c r="AH620" s="104" t="s">
        <v>135</v>
      </c>
      <c r="AI620" s="104">
        <v>942</v>
      </c>
      <c r="AJ620" s="104">
        <v>7</v>
      </c>
      <c r="AK620" s="104">
        <v>0</v>
      </c>
      <c r="AL620" s="104">
        <v>0</v>
      </c>
      <c r="AM620" s="104">
        <v>3</v>
      </c>
      <c r="AN620" s="105">
        <v>2.492125462431796E-3</v>
      </c>
      <c r="AO620" s="105">
        <f t="shared" si="76"/>
        <v>7.4309978768577496E-3</v>
      </c>
      <c r="AP620" s="115">
        <v>39</v>
      </c>
      <c r="AQ620" s="115">
        <v>27</v>
      </c>
      <c r="AR620" s="104" t="s">
        <v>135</v>
      </c>
      <c r="AS620" s="116"/>
      <c r="AT620" s="115"/>
      <c r="AU620" s="115"/>
      <c r="AV620" s="115"/>
      <c r="AW620" s="115"/>
      <c r="AX620" s="115"/>
      <c r="AY620" s="115"/>
      <c r="AZ620" s="115"/>
      <c r="BA620" s="115"/>
      <c r="BB620" s="115"/>
      <c r="BC620" s="115"/>
      <c r="BD620" s="115"/>
      <c r="BE620" s="115"/>
      <c r="BF620" s="115"/>
    </row>
    <row r="621" spans="1:58" ht="15.75" customHeight="1">
      <c r="A621" s="54">
        <v>27</v>
      </c>
      <c r="B621" s="58" t="s">
        <v>1103</v>
      </c>
      <c r="C621" s="58" t="s">
        <v>1776</v>
      </c>
      <c r="D621" s="58" t="s">
        <v>1103</v>
      </c>
      <c r="E621" s="108"/>
      <c r="F621" s="108"/>
      <c r="G621" s="108"/>
      <c r="H621" s="108"/>
      <c r="I621" s="108"/>
      <c r="J621" s="108"/>
      <c r="K621" s="117"/>
      <c r="L621" s="117"/>
      <c r="M621" s="117"/>
      <c r="N621" s="108" t="s">
        <v>1104</v>
      </c>
      <c r="O621" s="59">
        <v>25172</v>
      </c>
      <c r="P621" s="59">
        <v>957</v>
      </c>
      <c r="Q621" s="59">
        <v>45</v>
      </c>
      <c r="R621" s="59">
        <v>8</v>
      </c>
      <c r="S621" s="109">
        <v>5.1306590000000001E-3</v>
      </c>
      <c r="T621" s="109">
        <v>4.4614399999999999E-4</v>
      </c>
      <c r="U621" s="109">
        <v>0.03</v>
      </c>
      <c r="V621" s="58"/>
      <c r="W621" s="58"/>
      <c r="X621" s="108" t="s">
        <v>1105</v>
      </c>
      <c r="Y621" s="59">
        <v>72526</v>
      </c>
      <c r="Z621" s="59">
        <v>642</v>
      </c>
      <c r="AA621" s="59">
        <v>4880</v>
      </c>
      <c r="AB621" s="59">
        <v>3358</v>
      </c>
      <c r="AC621" s="109">
        <v>1.8062500000000001E-4</v>
      </c>
      <c r="AD621" s="109">
        <v>0.251953125</v>
      </c>
      <c r="AE621" s="109">
        <v>0.05</v>
      </c>
      <c r="AF621" s="109">
        <v>1.238849E-3</v>
      </c>
      <c r="AG621" s="59">
        <v>647</v>
      </c>
      <c r="AH621" s="58" t="s">
        <v>1103</v>
      </c>
      <c r="AI621" s="59">
        <v>39800</v>
      </c>
      <c r="AJ621" s="59">
        <v>356</v>
      </c>
      <c r="AK621" s="59">
        <v>136</v>
      </c>
      <c r="AL621" s="59">
        <v>34</v>
      </c>
      <c r="AM621" s="59">
        <v>50</v>
      </c>
      <c r="AN621" s="109">
        <v>2.6745700000000002E-4</v>
      </c>
      <c r="AO621" s="105">
        <f t="shared" si="76"/>
        <v>1.321608040201005E-2</v>
      </c>
      <c r="AP621" s="59">
        <v>1244</v>
      </c>
      <c r="AQ621" s="59">
        <v>210</v>
      </c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</row>
    <row r="622" spans="1:58" ht="15.75" customHeight="1">
      <c r="A622" s="54">
        <v>28</v>
      </c>
      <c r="B622" s="58" t="s">
        <v>110</v>
      </c>
      <c r="C622" s="58" t="s">
        <v>1776</v>
      </c>
      <c r="D622" s="58" t="s">
        <v>110</v>
      </c>
      <c r="E622" s="104" t="s">
        <v>111</v>
      </c>
      <c r="F622" s="104">
        <v>125568</v>
      </c>
      <c r="G622" s="104">
        <v>825</v>
      </c>
      <c r="H622" s="104">
        <v>506</v>
      </c>
      <c r="I622" s="104">
        <v>86</v>
      </c>
      <c r="J622" s="104">
        <v>21</v>
      </c>
      <c r="K622" s="105">
        <v>5.7558070258120991E-4</v>
      </c>
      <c r="L622" s="105">
        <v>0.01</v>
      </c>
      <c r="M622" s="105">
        <v>1.3138255167614572E-4</v>
      </c>
      <c r="N622" s="104" t="s">
        <v>111</v>
      </c>
      <c r="O622" s="104">
        <v>7039</v>
      </c>
      <c r="P622" s="104">
        <v>164</v>
      </c>
      <c r="Q622" s="104">
        <v>50</v>
      </c>
      <c r="R622" s="104">
        <v>5</v>
      </c>
      <c r="S622" s="105">
        <v>6.1939724810218966E-3</v>
      </c>
      <c r="T622" s="105">
        <v>3.366289391859727E-4</v>
      </c>
      <c r="U622" s="105">
        <v>0.02</v>
      </c>
      <c r="V622" s="107"/>
      <c r="W622" s="107"/>
      <c r="X622" s="104" t="s">
        <v>111</v>
      </c>
      <c r="Y622" s="104">
        <v>6978</v>
      </c>
      <c r="Z622" s="104">
        <v>128</v>
      </c>
      <c r="AA622" s="104">
        <v>32</v>
      </c>
      <c r="AB622" s="104">
        <v>11</v>
      </c>
      <c r="AC622" s="105">
        <v>4.8321496418891163E-5</v>
      </c>
      <c r="AD622" s="105">
        <v>0.95238095238095233</v>
      </c>
      <c r="AE622" s="105">
        <v>0.02</v>
      </c>
      <c r="AF622" s="105">
        <v>6.7229908061065959E-5</v>
      </c>
      <c r="AG622" s="104">
        <v>141</v>
      </c>
      <c r="AH622" s="104" t="s">
        <v>112</v>
      </c>
      <c r="AI622" s="104">
        <v>16800</v>
      </c>
      <c r="AJ622" s="104">
        <v>0</v>
      </c>
      <c r="AK622" s="104">
        <v>0</v>
      </c>
      <c r="AL622" s="104">
        <v>0</v>
      </c>
      <c r="AM622" s="104">
        <v>0</v>
      </c>
      <c r="AN622" s="105">
        <v>0</v>
      </c>
      <c r="AO622" s="105">
        <f t="shared" si="76"/>
        <v>0</v>
      </c>
      <c r="AP622" s="104">
        <v>55</v>
      </c>
      <c r="AQ622" s="104">
        <v>46</v>
      </c>
      <c r="AR622" s="104" t="s">
        <v>113</v>
      </c>
      <c r="AS622" s="104"/>
      <c r="AT622" s="104"/>
      <c r="AU622" s="104"/>
      <c r="AV622" s="104"/>
      <c r="AW622" s="104"/>
      <c r="AX622" s="104"/>
      <c r="AY622" s="104"/>
      <c r="AZ622" s="104"/>
      <c r="BA622" s="104"/>
      <c r="BB622" s="104"/>
      <c r="BC622" s="104"/>
      <c r="BD622" s="104"/>
      <c r="BE622" s="104"/>
      <c r="BF622" s="104"/>
    </row>
    <row r="623" spans="1:58" ht="15.75" customHeight="1">
      <c r="A623" s="54">
        <v>29</v>
      </c>
      <c r="B623" s="58" t="s">
        <v>122</v>
      </c>
      <c r="C623" s="58" t="s">
        <v>1776</v>
      </c>
      <c r="D623" s="58" t="s">
        <v>122</v>
      </c>
      <c r="E623" s="104" t="s">
        <v>123</v>
      </c>
      <c r="F623" s="104">
        <v>10777</v>
      </c>
      <c r="G623" s="104">
        <v>1012</v>
      </c>
      <c r="H623" s="104">
        <v>273</v>
      </c>
      <c r="I623" s="104">
        <v>178</v>
      </c>
      <c r="J623" s="104">
        <v>83</v>
      </c>
      <c r="K623" s="105">
        <v>1.8066325003406548E-3</v>
      </c>
      <c r="L623" s="105">
        <v>0.09</v>
      </c>
      <c r="M623" s="105">
        <v>1.6298967122638521E-3</v>
      </c>
      <c r="N623" s="104" t="s">
        <v>124</v>
      </c>
      <c r="O623" s="104">
        <v>1094</v>
      </c>
      <c r="P623" s="104">
        <v>950</v>
      </c>
      <c r="Q623" s="104">
        <v>57</v>
      </c>
      <c r="R623" s="104">
        <v>69</v>
      </c>
      <c r="S623" s="105">
        <v>1.4280859717797053E-2</v>
      </c>
      <c r="T623" s="105">
        <v>1.071064478834779E-2</v>
      </c>
      <c r="U623" s="105">
        <v>0.17</v>
      </c>
      <c r="V623" s="107"/>
      <c r="W623" s="107"/>
      <c r="X623" s="104" t="s">
        <v>125</v>
      </c>
      <c r="Y623" s="104">
        <v>2255</v>
      </c>
      <c r="Z623" s="104">
        <v>142</v>
      </c>
      <c r="AA623" s="104">
        <v>116</v>
      </c>
      <c r="AB623" s="104">
        <v>20</v>
      </c>
      <c r="AC623" s="105">
        <v>4.3931847836596312E-4</v>
      </c>
      <c r="AD623" s="105">
        <v>0.56074766355140182</v>
      </c>
      <c r="AE623" s="105">
        <v>0.11</v>
      </c>
      <c r="AF623" s="105">
        <v>6.6375291840074866E-4</v>
      </c>
      <c r="AG623" s="104">
        <v>1200</v>
      </c>
      <c r="AH623" s="104" t="s">
        <v>126</v>
      </c>
      <c r="AI623" s="104">
        <v>275</v>
      </c>
      <c r="AJ623" s="104">
        <v>4</v>
      </c>
      <c r="AK623" s="104">
        <v>0</v>
      </c>
      <c r="AL623" s="104">
        <v>0</v>
      </c>
      <c r="AM623" s="104">
        <v>7</v>
      </c>
      <c r="AN623" s="105">
        <v>2.0932285957861404E-3</v>
      </c>
      <c r="AO623" s="105">
        <f t="shared" si="76"/>
        <v>1.4545454545454545E-2</v>
      </c>
      <c r="AP623" s="104">
        <v>346</v>
      </c>
      <c r="AQ623" s="104">
        <v>225</v>
      </c>
      <c r="AR623" s="104" t="s">
        <v>122</v>
      </c>
      <c r="AS623" s="104"/>
      <c r="AT623" s="104"/>
      <c r="AU623" s="104"/>
      <c r="AV623" s="104"/>
      <c r="AW623" s="104"/>
      <c r="AX623" s="104"/>
      <c r="AY623" s="104"/>
      <c r="AZ623" s="104"/>
      <c r="BA623" s="104"/>
      <c r="BB623" s="104"/>
      <c r="BC623" s="104"/>
      <c r="BD623" s="104"/>
      <c r="BE623" s="104"/>
      <c r="BF623" s="104"/>
    </row>
    <row r="624" spans="1:58" ht="16.5" customHeight="1">
      <c r="A624" s="54">
        <v>30</v>
      </c>
      <c r="B624" s="112" t="s">
        <v>705</v>
      </c>
      <c r="C624" s="58" t="s">
        <v>1776</v>
      </c>
      <c r="D624" s="58" t="s">
        <v>705</v>
      </c>
      <c r="E624" s="104" t="s">
        <v>706</v>
      </c>
      <c r="F624" s="104">
        <v>23328</v>
      </c>
      <c r="G624" s="104">
        <v>2188</v>
      </c>
      <c r="H624" s="104">
        <v>297</v>
      </c>
      <c r="I624" s="104">
        <v>397</v>
      </c>
      <c r="J624" s="104">
        <v>164</v>
      </c>
      <c r="K624" s="105">
        <v>8.1104530813763968E-4</v>
      </c>
      <c r="L624" s="105" t="s">
        <v>138</v>
      </c>
      <c r="M624" s="105">
        <v>3.9670694419775864E-4</v>
      </c>
      <c r="N624" s="104" t="s">
        <v>707</v>
      </c>
      <c r="O624" s="104">
        <v>1437</v>
      </c>
      <c r="P624" s="104">
        <v>1029</v>
      </c>
      <c r="Q624" s="104">
        <v>22</v>
      </c>
      <c r="R624" s="104">
        <v>151</v>
      </c>
      <c r="S624" s="105">
        <v>4.7121014340125549E-3</v>
      </c>
      <c r="T624" s="105">
        <v>2.0999582477664643E-3</v>
      </c>
      <c r="U624" s="105" t="s">
        <v>138</v>
      </c>
      <c r="V624" s="118"/>
      <c r="W624" s="118"/>
      <c r="X624" s="104" t="s">
        <v>708</v>
      </c>
      <c r="Y624" s="104">
        <v>2146</v>
      </c>
      <c r="Z624" s="104">
        <v>143</v>
      </c>
      <c r="AA624" s="104">
        <v>91</v>
      </c>
      <c r="AB624" s="104">
        <v>18</v>
      </c>
      <c r="AC624" s="105">
        <v>3.1109328995547811E-4</v>
      </c>
      <c r="AD624" s="105">
        <v>0.33333333333333331</v>
      </c>
      <c r="AE624" s="105" t="s">
        <v>138</v>
      </c>
      <c r="AF624" s="105">
        <v>1.2849505454682795E-4</v>
      </c>
      <c r="AG624" s="104">
        <v>14</v>
      </c>
      <c r="AH624" s="104" t="s">
        <v>705</v>
      </c>
      <c r="AI624" s="104">
        <v>195</v>
      </c>
      <c r="AJ624" s="104">
        <v>16</v>
      </c>
      <c r="AK624" s="104">
        <v>1</v>
      </c>
      <c r="AL624" s="104">
        <v>0</v>
      </c>
      <c r="AM624" s="104">
        <v>21</v>
      </c>
      <c r="AN624" s="105">
        <v>2.0951597422185658E-3</v>
      </c>
      <c r="AO624" s="105">
        <f t="shared" si="76"/>
        <v>8.7179487179487175E-2</v>
      </c>
      <c r="AP624" s="104">
        <v>11</v>
      </c>
      <c r="AQ624" s="104">
        <v>1</v>
      </c>
      <c r="AR624" s="104"/>
      <c r="AS624" s="104"/>
      <c r="AT624" s="104"/>
      <c r="AU624" s="104"/>
      <c r="AV624" s="104"/>
      <c r="AW624" s="104"/>
      <c r="AX624" s="104"/>
      <c r="AY624" s="104"/>
      <c r="AZ624" s="104"/>
      <c r="BA624" s="104"/>
      <c r="BB624" s="104"/>
      <c r="BC624" s="104"/>
      <c r="BD624" s="104"/>
      <c r="BE624" s="104"/>
      <c r="BF624" s="104"/>
    </row>
    <row r="625" spans="1:58" ht="15.75" customHeight="1">
      <c r="A625" s="54">
        <v>31</v>
      </c>
      <c r="B625" s="58" t="s">
        <v>254</v>
      </c>
      <c r="C625" s="58" t="s">
        <v>1776</v>
      </c>
      <c r="D625" s="58" t="s">
        <v>254</v>
      </c>
      <c r="E625" s="104" t="s">
        <v>255</v>
      </c>
      <c r="F625" s="104">
        <v>25806</v>
      </c>
      <c r="G625" s="104">
        <v>2192</v>
      </c>
      <c r="H625" s="104">
        <v>164</v>
      </c>
      <c r="I625" s="104">
        <v>300</v>
      </c>
      <c r="J625" s="104">
        <v>55</v>
      </c>
      <c r="K625" s="105">
        <v>1.9392702404692249E-3</v>
      </c>
      <c r="L625" s="105">
        <v>0.03</v>
      </c>
      <c r="M625" s="105">
        <v>1.15934633941095E-3</v>
      </c>
      <c r="N625" s="104" t="s">
        <v>256</v>
      </c>
      <c r="O625" s="104">
        <v>2804</v>
      </c>
      <c r="P625" s="104">
        <v>2845</v>
      </c>
      <c r="Q625" s="104">
        <v>143</v>
      </c>
      <c r="R625" s="104">
        <v>56</v>
      </c>
      <c r="S625" s="105">
        <v>1.9165495782797217E-2</v>
      </c>
      <c r="T625" s="105">
        <v>1.1665953954746133E-2</v>
      </c>
      <c r="U625" s="105">
        <v>0.06</v>
      </c>
      <c r="V625" s="58"/>
      <c r="W625" s="58"/>
      <c r="X625" s="104" t="s">
        <v>255</v>
      </c>
      <c r="Y625" s="104">
        <v>3783</v>
      </c>
      <c r="Z625" s="104">
        <v>76</v>
      </c>
      <c r="AA625" s="104">
        <v>746</v>
      </c>
      <c r="AB625" s="104">
        <v>143</v>
      </c>
      <c r="AC625" s="105">
        <v>3.5135584667687477E-3</v>
      </c>
      <c r="AD625" s="105">
        <v>0.68421052631578949</v>
      </c>
      <c r="AE625" s="105">
        <v>7.0000000000000007E-2</v>
      </c>
      <c r="AF625" s="105">
        <v>2.5587871442772402E-3</v>
      </c>
      <c r="AG625" s="104">
        <v>175</v>
      </c>
      <c r="AH625" s="104" t="s">
        <v>255</v>
      </c>
      <c r="AI625" s="104">
        <v>1130</v>
      </c>
      <c r="AJ625" s="104">
        <v>11</v>
      </c>
      <c r="AK625" s="104">
        <v>0</v>
      </c>
      <c r="AL625" s="104">
        <v>1</v>
      </c>
      <c r="AM625" s="104">
        <v>7</v>
      </c>
      <c r="AN625" s="105">
        <v>1.5273281802991032E-3</v>
      </c>
      <c r="AO625" s="105">
        <f t="shared" si="76"/>
        <v>1.0619469026548672E-2</v>
      </c>
      <c r="AP625" s="58">
        <v>69</v>
      </c>
      <c r="AQ625" s="58">
        <v>18</v>
      </c>
      <c r="AR625" s="104" t="s">
        <v>254</v>
      </c>
      <c r="AS625" s="58"/>
      <c r="AT625" s="58"/>
      <c r="AU625" s="58"/>
      <c r="AV625" s="104"/>
      <c r="AW625" s="104"/>
      <c r="AX625" s="104"/>
      <c r="AY625" s="104"/>
      <c r="AZ625" s="104"/>
      <c r="BA625" s="104"/>
      <c r="BB625" s="104"/>
      <c r="BC625" s="104"/>
      <c r="BD625" s="104"/>
      <c r="BE625" s="104"/>
      <c r="BF625" s="104"/>
    </row>
    <row r="626" spans="1:58" ht="15.75" customHeight="1">
      <c r="A626" s="54">
        <v>32</v>
      </c>
      <c r="B626" s="58" t="s">
        <v>197</v>
      </c>
      <c r="C626" s="58" t="s">
        <v>1776</v>
      </c>
      <c r="D626" s="58" t="s">
        <v>197</v>
      </c>
      <c r="E626" s="104" t="s">
        <v>198</v>
      </c>
      <c r="F626" s="104">
        <v>45741</v>
      </c>
      <c r="G626" s="104">
        <v>1910</v>
      </c>
      <c r="H626" s="104">
        <v>318</v>
      </c>
      <c r="I626" s="104">
        <v>312</v>
      </c>
      <c r="J626" s="104">
        <v>88</v>
      </c>
      <c r="K626" s="105">
        <v>7.035885964441985E-4</v>
      </c>
      <c r="L626" s="105">
        <v>0.02</v>
      </c>
      <c r="M626" s="105">
        <v>6.7299778790314642E-4</v>
      </c>
      <c r="N626" s="104" t="s">
        <v>199</v>
      </c>
      <c r="O626" s="104">
        <v>4933</v>
      </c>
      <c r="P626" s="104">
        <v>1762</v>
      </c>
      <c r="Q626" s="104">
        <v>61</v>
      </c>
      <c r="R626" s="104">
        <v>36</v>
      </c>
      <c r="S626" s="105">
        <v>1.0320404871577721E-2</v>
      </c>
      <c r="T626" s="105">
        <v>4.0384192975738906E-3</v>
      </c>
      <c r="U626" s="105">
        <v>0.02</v>
      </c>
      <c r="V626" s="104" t="s">
        <v>138</v>
      </c>
      <c r="W626" s="104"/>
      <c r="X626" s="104" t="s">
        <v>200</v>
      </c>
      <c r="Y626" s="104">
        <v>4686</v>
      </c>
      <c r="Z626" s="104">
        <v>191</v>
      </c>
      <c r="AA626" s="104">
        <v>292</v>
      </c>
      <c r="AB626" s="104">
        <v>26</v>
      </c>
      <c r="AC626" s="105">
        <v>3.5961055037527021E-4</v>
      </c>
      <c r="AD626" s="105">
        <v>0.70802919708029188</v>
      </c>
      <c r="AE626" s="105">
        <v>0.06</v>
      </c>
      <c r="AF626" s="105">
        <v>7.4267396273153643E-4</v>
      </c>
      <c r="AG626" s="104">
        <v>176</v>
      </c>
      <c r="AH626" s="104" t="s">
        <v>197</v>
      </c>
      <c r="AI626" s="104">
        <v>149</v>
      </c>
      <c r="AJ626" s="104">
        <v>2</v>
      </c>
      <c r="AK626" s="104">
        <v>0</v>
      </c>
      <c r="AL626" s="104">
        <v>0</v>
      </c>
      <c r="AM626" s="104">
        <v>1</v>
      </c>
      <c r="AN626" s="105">
        <v>1.4184397163120567E-2</v>
      </c>
      <c r="AO626" s="105">
        <f t="shared" si="76"/>
        <v>1.3422818791946308E-2</v>
      </c>
      <c r="AP626" s="104">
        <v>92</v>
      </c>
      <c r="AQ626" s="104">
        <v>26</v>
      </c>
      <c r="AR626" s="104" t="s">
        <v>197</v>
      </c>
      <c r="AS626" s="104"/>
      <c r="AT626" s="104"/>
      <c r="AU626" s="104"/>
      <c r="AV626" s="104"/>
      <c r="AW626" s="104"/>
      <c r="AX626" s="104"/>
      <c r="AY626" s="104"/>
      <c r="AZ626" s="104"/>
      <c r="BA626" s="104"/>
      <c r="BB626" s="104"/>
      <c r="BC626" s="104"/>
      <c r="BD626" s="104"/>
      <c r="BE626" s="104"/>
      <c r="BF626" s="104"/>
    </row>
    <row r="627" spans="1:58" ht="15.75" customHeight="1">
      <c r="A627" s="54">
        <v>33</v>
      </c>
      <c r="B627" s="58" t="s">
        <v>105</v>
      </c>
      <c r="C627" s="58" t="s">
        <v>1776</v>
      </c>
      <c r="D627" s="58" t="s">
        <v>105</v>
      </c>
      <c r="E627" s="104" t="s">
        <v>106</v>
      </c>
      <c r="F627" s="104">
        <v>5794980</v>
      </c>
      <c r="G627" s="104">
        <v>2289</v>
      </c>
      <c r="H627" s="104">
        <v>974</v>
      </c>
      <c r="I627" s="104">
        <v>349</v>
      </c>
      <c r="J627" s="104">
        <v>227</v>
      </c>
      <c r="K627" s="105">
        <v>2.8650959627056558E-6</v>
      </c>
      <c r="L627" s="105">
        <v>0.01</v>
      </c>
      <c r="M627" s="105">
        <v>7.069312864502002E-6</v>
      </c>
      <c r="N627" s="104" t="s">
        <v>107</v>
      </c>
      <c r="O627" s="104">
        <v>8239</v>
      </c>
      <c r="P627" s="104">
        <v>606</v>
      </c>
      <c r="Q627" s="104">
        <v>559</v>
      </c>
      <c r="R627" s="104">
        <v>18</v>
      </c>
      <c r="S627" s="105">
        <v>7.9176685474559565E-3</v>
      </c>
      <c r="T627" s="105">
        <v>1.5491090636326871E-3</v>
      </c>
      <c r="U627" s="105">
        <v>0.02</v>
      </c>
      <c r="V627" s="107"/>
      <c r="W627" s="107"/>
      <c r="X627" s="104" t="s">
        <v>108</v>
      </c>
      <c r="Y627" s="104">
        <v>14073</v>
      </c>
      <c r="Z627" s="104">
        <v>2752</v>
      </c>
      <c r="AA627" s="104">
        <v>400</v>
      </c>
      <c r="AB627" s="104">
        <v>35</v>
      </c>
      <c r="AC627" s="105">
        <v>1.1405107092571807E-5</v>
      </c>
      <c r="AD627" s="105">
        <v>0.98944302875864587</v>
      </c>
      <c r="AE627" s="105">
        <v>0.13</v>
      </c>
      <c r="AF627" s="105">
        <v>3.4116146433432461E-4</v>
      </c>
      <c r="AG627" s="104">
        <v>435</v>
      </c>
      <c r="AH627" s="104" t="s">
        <v>109</v>
      </c>
      <c r="AI627" s="104">
        <v>5370</v>
      </c>
      <c r="AJ627" s="104">
        <v>0</v>
      </c>
      <c r="AK627" s="104">
        <v>0</v>
      </c>
      <c r="AL627" s="104">
        <v>0</v>
      </c>
      <c r="AM627" s="104">
        <v>0</v>
      </c>
      <c r="AN627" s="105">
        <v>0</v>
      </c>
      <c r="AO627" s="105">
        <f t="shared" si="76"/>
        <v>0</v>
      </c>
      <c r="AP627" s="104">
        <v>119</v>
      </c>
      <c r="AQ627" s="104">
        <v>215</v>
      </c>
      <c r="AR627" s="104" t="s">
        <v>109</v>
      </c>
      <c r="AS627" s="104"/>
      <c r="AT627" s="104"/>
      <c r="AU627" s="104"/>
      <c r="AV627" s="104"/>
      <c r="AW627" s="104"/>
      <c r="AX627" s="104"/>
      <c r="AY627" s="104"/>
      <c r="AZ627" s="104"/>
      <c r="BA627" s="104"/>
      <c r="BB627" s="104"/>
      <c r="BC627" s="104"/>
      <c r="BD627" s="104"/>
      <c r="BE627" s="104"/>
      <c r="BF627" s="104"/>
    </row>
    <row r="628" spans="1:58" ht="15.75" customHeight="1">
      <c r="A628" s="54">
        <v>34</v>
      </c>
      <c r="B628" s="58" t="s">
        <v>127</v>
      </c>
      <c r="C628" s="58" t="s">
        <v>1776</v>
      </c>
      <c r="D628" s="58" t="s">
        <v>127</v>
      </c>
      <c r="E628" s="104" t="s">
        <v>128</v>
      </c>
      <c r="F628" s="104">
        <v>5098</v>
      </c>
      <c r="G628" s="104">
        <v>658</v>
      </c>
      <c r="H628" s="104">
        <v>133</v>
      </c>
      <c r="I628" s="104">
        <v>97</v>
      </c>
      <c r="J628" s="104">
        <v>59</v>
      </c>
      <c r="K628" s="105">
        <v>3.2027734180212859E-3</v>
      </c>
      <c r="L628" s="105">
        <v>0.1</v>
      </c>
      <c r="M628" s="105">
        <v>2.0539525180788684E-3</v>
      </c>
      <c r="N628" s="104" t="s">
        <v>129</v>
      </c>
      <c r="O628" s="104">
        <v>841</v>
      </c>
      <c r="P628" s="104">
        <v>355</v>
      </c>
      <c r="Q628" s="104">
        <v>12</v>
      </c>
      <c r="R628" s="104">
        <v>18</v>
      </c>
      <c r="S628" s="105">
        <v>2.5367184004709512E-2</v>
      </c>
      <c r="T628" s="105">
        <v>4.9631446965736001E-3</v>
      </c>
      <c r="U628" s="105">
        <v>0.09</v>
      </c>
      <c r="V628" s="107"/>
      <c r="W628" s="107"/>
      <c r="X628" s="104" t="s">
        <v>130</v>
      </c>
      <c r="Y628" s="104">
        <v>2988</v>
      </c>
      <c r="Z628" s="104">
        <v>227</v>
      </c>
      <c r="AA628" s="104">
        <v>100</v>
      </c>
      <c r="AB628" s="104">
        <v>41</v>
      </c>
      <c r="AC628" s="105">
        <v>2.0895094752841444E-4</v>
      </c>
      <c r="AD628" s="105">
        <v>0.58490566037735847</v>
      </c>
      <c r="AE628" s="105">
        <v>0.06</v>
      </c>
      <c r="AF628" s="105">
        <v>5.1556375096684863E-4</v>
      </c>
      <c r="AG628" s="104">
        <v>73</v>
      </c>
      <c r="AH628" s="104" t="s">
        <v>127</v>
      </c>
      <c r="AI628" s="104">
        <v>200</v>
      </c>
      <c r="AJ628" s="104">
        <v>0</v>
      </c>
      <c r="AK628" s="104">
        <v>0</v>
      </c>
      <c r="AL628" s="104">
        <v>0</v>
      </c>
      <c r="AM628" s="104">
        <v>0</v>
      </c>
      <c r="AN628" s="105">
        <v>0</v>
      </c>
      <c r="AO628" s="105">
        <f t="shared" si="76"/>
        <v>0</v>
      </c>
      <c r="AP628" s="104">
        <v>35</v>
      </c>
      <c r="AQ628" s="104">
        <v>22</v>
      </c>
      <c r="AR628" s="104" t="s">
        <v>131</v>
      </c>
      <c r="AS628" s="104"/>
      <c r="AT628" s="104"/>
      <c r="AU628" s="104"/>
      <c r="AV628" s="104"/>
      <c r="AW628" s="104"/>
      <c r="AX628" s="104"/>
      <c r="AY628" s="104"/>
      <c r="AZ628" s="104"/>
      <c r="BA628" s="104"/>
      <c r="BB628" s="104"/>
      <c r="BC628" s="104"/>
      <c r="BD628" s="104"/>
      <c r="BE628" s="104"/>
      <c r="BF628" s="104"/>
    </row>
    <row r="629" spans="1:58" ht="15.75" customHeight="1">
      <c r="A629" s="54">
        <v>35</v>
      </c>
      <c r="B629" s="58" t="s">
        <v>283</v>
      </c>
      <c r="C629" s="58" t="s">
        <v>1776</v>
      </c>
      <c r="D629" s="58" t="s">
        <v>283</v>
      </c>
      <c r="E629" s="104" t="s">
        <v>284</v>
      </c>
      <c r="F629" s="104">
        <v>5088</v>
      </c>
      <c r="G629" s="104">
        <v>444</v>
      </c>
      <c r="H629" s="104">
        <v>14</v>
      </c>
      <c r="I629" s="104">
        <v>42</v>
      </c>
      <c r="J629" s="104">
        <v>62</v>
      </c>
      <c r="K629" s="105">
        <v>1.6070362337242444E-3</v>
      </c>
      <c r="L629" s="105">
        <v>0.04</v>
      </c>
      <c r="M629" s="105">
        <v>1.0830026792489472E-3</v>
      </c>
      <c r="N629" s="104" t="s">
        <v>284</v>
      </c>
      <c r="O629" s="104">
        <v>427</v>
      </c>
      <c r="P629" s="104">
        <v>412</v>
      </c>
      <c r="Q629" s="104">
        <v>15</v>
      </c>
      <c r="R629" s="104">
        <v>37</v>
      </c>
      <c r="S629" s="105">
        <v>2.9384962306134764E-2</v>
      </c>
      <c r="T629" s="105">
        <v>1.1817865275293332E-2</v>
      </c>
      <c r="U629" s="105">
        <v>0.19</v>
      </c>
      <c r="V629" s="58"/>
      <c r="W629" s="58"/>
      <c r="X629" s="104" t="s">
        <v>285</v>
      </c>
      <c r="Y629" s="104">
        <v>425</v>
      </c>
      <c r="Z629" s="104">
        <v>55</v>
      </c>
      <c r="AA629" s="104">
        <v>63</v>
      </c>
      <c r="AB629" s="104">
        <v>11</v>
      </c>
      <c r="AC629" s="105">
        <v>2.3998196647317342E-3</v>
      </c>
      <c r="AD629" s="105">
        <v>0.5714285714285714</v>
      </c>
      <c r="AE629" s="105" t="s">
        <v>138</v>
      </c>
      <c r="AF629" s="105">
        <v>3.1301995626935661E-4</v>
      </c>
      <c r="AG629" s="104">
        <v>44</v>
      </c>
      <c r="AH629" s="104" t="s">
        <v>283</v>
      </c>
      <c r="AI629" s="104">
        <v>0</v>
      </c>
      <c r="AJ629" s="104">
        <v>0</v>
      </c>
      <c r="AK629" s="104">
        <v>0</v>
      </c>
      <c r="AL629" s="104">
        <v>0</v>
      </c>
      <c r="AM629" s="104">
        <v>3</v>
      </c>
      <c r="AN629" s="105">
        <v>0</v>
      </c>
      <c r="AO629" s="105"/>
      <c r="AP629" s="58">
        <v>22</v>
      </c>
      <c r="AQ629" s="58">
        <v>1</v>
      </c>
      <c r="AR629" s="104" t="s">
        <v>283</v>
      </c>
      <c r="AS629" s="58"/>
      <c r="AT629" s="58"/>
      <c r="AU629" s="58"/>
      <c r="AV629" s="104"/>
      <c r="AW629" s="104"/>
      <c r="AX629" s="104"/>
      <c r="AY629" s="104"/>
      <c r="AZ629" s="104"/>
      <c r="BA629" s="104"/>
      <c r="BB629" s="104"/>
      <c r="BC629" s="104"/>
      <c r="BD629" s="104"/>
      <c r="BE629" s="104"/>
      <c r="BF629" s="104"/>
    </row>
    <row r="630" spans="1:58" ht="15.75" customHeight="1">
      <c r="A630" s="54">
        <v>36</v>
      </c>
      <c r="B630" s="58" t="s">
        <v>117</v>
      </c>
      <c r="C630" s="58" t="s">
        <v>1776</v>
      </c>
      <c r="D630" s="58" t="s">
        <v>117</v>
      </c>
      <c r="E630" s="108" t="s">
        <v>118</v>
      </c>
      <c r="F630" s="59">
        <v>9943</v>
      </c>
      <c r="G630" s="59">
        <v>1061</v>
      </c>
      <c r="H630" s="59">
        <v>79</v>
      </c>
      <c r="I630" s="59">
        <v>304</v>
      </c>
      <c r="J630" s="59">
        <v>37</v>
      </c>
      <c r="K630" s="109">
        <v>4.1999999999999997E-3</v>
      </c>
      <c r="L630" s="109">
        <v>7.0000000000000007E-2</v>
      </c>
      <c r="M630" s="109">
        <v>1.6999999999999999E-3</v>
      </c>
      <c r="N630" s="108"/>
      <c r="O630" s="108"/>
      <c r="P630" s="108"/>
      <c r="Q630" s="108"/>
      <c r="R630" s="108"/>
      <c r="S630" s="117"/>
      <c r="T630" s="117"/>
      <c r="U630" s="117"/>
      <c r="V630" s="58"/>
      <c r="W630" s="58"/>
      <c r="X630" s="108" t="s">
        <v>119</v>
      </c>
      <c r="Y630" s="59">
        <v>2039</v>
      </c>
      <c r="Z630" s="59">
        <v>47</v>
      </c>
      <c r="AA630" s="59">
        <v>52</v>
      </c>
      <c r="AB630" s="59">
        <v>10</v>
      </c>
      <c r="AC630" s="109">
        <v>6.5142599999999998E-4</v>
      </c>
      <c r="AD630" s="109">
        <v>0.66666666699999999</v>
      </c>
      <c r="AE630" s="109">
        <v>7.0000000000000007E-2</v>
      </c>
      <c r="AF630" s="109">
        <v>3.3279400000000003E-4</v>
      </c>
      <c r="AG630" s="59">
        <v>98</v>
      </c>
      <c r="AH630" s="58" t="s">
        <v>117</v>
      </c>
      <c r="AI630" s="59">
        <v>1300</v>
      </c>
      <c r="AJ630" s="59">
        <v>0</v>
      </c>
      <c r="AK630" s="59">
        <v>0</v>
      </c>
      <c r="AL630" s="59">
        <v>0</v>
      </c>
      <c r="AM630" s="59">
        <v>0</v>
      </c>
      <c r="AN630" s="109">
        <v>0</v>
      </c>
      <c r="AO630" s="105">
        <f>SUM(AJ630+AK630+AL630)/AI630</f>
        <v>0</v>
      </c>
      <c r="AP630" s="59">
        <v>72</v>
      </c>
      <c r="AQ630" s="59">
        <v>19</v>
      </c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</row>
    <row r="631" spans="1:58" ht="15.75" customHeight="1">
      <c r="A631" s="54">
        <v>37</v>
      </c>
      <c r="B631" s="58" t="s">
        <v>152</v>
      </c>
      <c r="C631" s="58" t="s">
        <v>1776</v>
      </c>
      <c r="D631" s="58" t="s">
        <v>152</v>
      </c>
      <c r="E631" s="104" t="s">
        <v>153</v>
      </c>
      <c r="F631" s="104">
        <v>7797</v>
      </c>
      <c r="G631" s="104">
        <v>2079</v>
      </c>
      <c r="H631" s="104">
        <v>92</v>
      </c>
      <c r="I631" s="104">
        <v>495</v>
      </c>
      <c r="J631" s="104">
        <v>62</v>
      </c>
      <c r="K631" s="105">
        <v>6.1490141882487234E-3</v>
      </c>
      <c r="L631" s="105">
        <v>0.11</v>
      </c>
      <c r="M631" s="105">
        <v>4.1439008659937054E-3</v>
      </c>
      <c r="N631" s="104" t="s">
        <v>154</v>
      </c>
      <c r="O631" s="104">
        <v>2454</v>
      </c>
      <c r="P631" s="104">
        <v>1350</v>
      </c>
      <c r="Q631" s="104">
        <v>21</v>
      </c>
      <c r="R631" s="104">
        <v>20</v>
      </c>
      <c r="S631" s="105">
        <v>2.9000454007006064E-2</v>
      </c>
      <c r="T631" s="105">
        <v>6.3044465232621871E-3</v>
      </c>
      <c r="U631" s="105">
        <v>0.08</v>
      </c>
      <c r="V631" s="104" t="s">
        <v>138</v>
      </c>
      <c r="W631" s="104"/>
      <c r="X631" s="104" t="s">
        <v>153</v>
      </c>
      <c r="Y631" s="104">
        <v>2461</v>
      </c>
      <c r="Z631" s="104">
        <v>86</v>
      </c>
      <c r="AA631" s="104">
        <v>173</v>
      </c>
      <c r="AB631" s="104">
        <v>27</v>
      </c>
      <c r="AC631" s="105">
        <v>9.4787912350933513E-4</v>
      </c>
      <c r="AD631" s="105">
        <v>0.55999999999999994</v>
      </c>
      <c r="AE631" s="105">
        <v>0.04</v>
      </c>
      <c r="AF631" s="105">
        <v>8.860609198022046E-4</v>
      </c>
      <c r="AG631" s="104">
        <v>52</v>
      </c>
      <c r="AH631" s="104" t="s">
        <v>152</v>
      </c>
      <c r="AI631" s="104">
        <v>0</v>
      </c>
      <c r="AJ631" s="104">
        <v>0</v>
      </c>
      <c r="AK631" s="104">
        <v>0</v>
      </c>
      <c r="AL631" s="104">
        <v>0</v>
      </c>
      <c r="AM631" s="104">
        <v>0</v>
      </c>
      <c r="AN631" s="105">
        <v>0</v>
      </c>
      <c r="AO631" s="105"/>
      <c r="AP631" s="104">
        <v>32</v>
      </c>
      <c r="AQ631" s="104">
        <v>3</v>
      </c>
      <c r="AR631" s="104" t="s">
        <v>152</v>
      </c>
      <c r="AS631" s="106"/>
      <c r="AT631" s="104"/>
      <c r="AU631" s="104"/>
      <c r="AV631" s="104"/>
      <c r="AW631" s="104"/>
      <c r="AX631" s="104"/>
      <c r="AY631" s="104"/>
      <c r="AZ631" s="104"/>
      <c r="BA631" s="104"/>
      <c r="BB631" s="104"/>
      <c r="BC631" s="104"/>
      <c r="BD631" s="104"/>
      <c r="BE631" s="104"/>
      <c r="BF631" s="104"/>
    </row>
    <row r="632" spans="1:58" ht="15.75" customHeight="1">
      <c r="A632" s="54">
        <v>38</v>
      </c>
      <c r="B632" s="58" t="s">
        <v>270</v>
      </c>
      <c r="C632" s="58" t="s">
        <v>1776</v>
      </c>
      <c r="D632" s="58" t="s">
        <v>270</v>
      </c>
      <c r="E632" s="104" t="s">
        <v>271</v>
      </c>
      <c r="F632" s="104">
        <v>156439</v>
      </c>
      <c r="G632" s="104">
        <v>323</v>
      </c>
      <c r="H632" s="104">
        <v>29</v>
      </c>
      <c r="I632" s="104">
        <v>17</v>
      </c>
      <c r="J632" s="104">
        <v>13</v>
      </c>
      <c r="K632" s="105">
        <v>2.0188991181546389E-4</v>
      </c>
      <c r="L632" s="105">
        <v>0.01</v>
      </c>
      <c r="M632" s="105">
        <v>2.8527922321750332E-5</v>
      </c>
      <c r="N632" s="104" t="s">
        <v>272</v>
      </c>
      <c r="O632" s="104">
        <v>6493</v>
      </c>
      <c r="P632" s="104">
        <v>344</v>
      </c>
      <c r="Q632" s="104">
        <v>14</v>
      </c>
      <c r="R632" s="104">
        <v>2</v>
      </c>
      <c r="S632" s="105">
        <v>2.7590895654042734E-2</v>
      </c>
      <c r="T632" s="105">
        <v>5.9980207943571156E-4</v>
      </c>
      <c r="U632" s="105">
        <v>0.02</v>
      </c>
      <c r="V632" s="58"/>
      <c r="W632" s="58"/>
      <c r="X632" s="104" t="s">
        <v>271</v>
      </c>
      <c r="Y632" s="104">
        <v>20651</v>
      </c>
      <c r="Z632" s="104">
        <v>93</v>
      </c>
      <c r="AA632" s="104">
        <v>76</v>
      </c>
      <c r="AB632" s="104">
        <v>15</v>
      </c>
      <c r="AC632" s="105">
        <v>4.8328092302569222E-5</v>
      </c>
      <c r="AD632" s="105">
        <v>0.90123456790123457</v>
      </c>
      <c r="AE632" s="105">
        <v>0.01</v>
      </c>
      <c r="AF632" s="105">
        <v>4.7802786951454333E-5</v>
      </c>
      <c r="AG632" s="104">
        <v>98</v>
      </c>
      <c r="AH632" s="104" t="s">
        <v>273</v>
      </c>
      <c r="AI632" s="104">
        <v>1610</v>
      </c>
      <c r="AJ632" s="104">
        <v>0</v>
      </c>
      <c r="AK632" s="104">
        <v>0</v>
      </c>
      <c r="AL632" s="104">
        <v>0</v>
      </c>
      <c r="AM632" s="104">
        <v>0</v>
      </c>
      <c r="AN632" s="105">
        <v>0</v>
      </c>
      <c r="AO632" s="105">
        <f t="shared" ref="AO632:AO636" si="77">SUM(AJ632+AK632+AL632)/AI632</f>
        <v>0</v>
      </c>
      <c r="AP632" s="58">
        <v>80</v>
      </c>
      <c r="AQ632" s="58">
        <v>9</v>
      </c>
      <c r="AR632" s="104" t="s">
        <v>273</v>
      </c>
      <c r="AS632" s="58"/>
      <c r="AT632" s="58"/>
      <c r="AU632" s="58"/>
      <c r="AV632" s="104"/>
      <c r="AW632" s="104"/>
      <c r="AX632" s="104"/>
      <c r="AY632" s="104"/>
      <c r="AZ632" s="104"/>
      <c r="BA632" s="104"/>
      <c r="BB632" s="104"/>
      <c r="BC632" s="104"/>
      <c r="BD632" s="104"/>
      <c r="BE632" s="104"/>
      <c r="BF632" s="104"/>
    </row>
    <row r="633" spans="1:58" ht="15.75" customHeight="1">
      <c r="A633" s="54">
        <v>39</v>
      </c>
      <c r="B633" s="58" t="s">
        <v>257</v>
      </c>
      <c r="C633" s="58" t="s">
        <v>1776</v>
      </c>
      <c r="D633" s="58" t="s">
        <v>257</v>
      </c>
      <c r="E633" s="104" t="s">
        <v>258</v>
      </c>
      <c r="F633" s="104">
        <v>18828</v>
      </c>
      <c r="G633" s="104">
        <v>341</v>
      </c>
      <c r="H633" s="104">
        <v>7</v>
      </c>
      <c r="I633" s="104">
        <v>45</v>
      </c>
      <c r="J633" s="104">
        <v>52</v>
      </c>
      <c r="K633" s="105">
        <v>4.1303954057912256E-4</v>
      </c>
      <c r="L633" s="105">
        <v>0.01</v>
      </c>
      <c r="M633" s="105">
        <v>2.3345713163167804E-4</v>
      </c>
      <c r="N633" s="104" t="s">
        <v>259</v>
      </c>
      <c r="O633" s="104">
        <v>845</v>
      </c>
      <c r="P633" s="104">
        <v>0</v>
      </c>
      <c r="Q633" s="104">
        <v>0</v>
      </c>
      <c r="R633" s="104">
        <v>0</v>
      </c>
      <c r="S633" s="105">
        <v>0</v>
      </c>
      <c r="T633" s="105">
        <v>0</v>
      </c>
      <c r="U633" s="105">
        <v>0.03</v>
      </c>
      <c r="V633" s="118"/>
      <c r="W633" s="118"/>
      <c r="X633" s="104" t="s">
        <v>258</v>
      </c>
      <c r="Y633" s="104">
        <v>522</v>
      </c>
      <c r="Z633" s="104">
        <v>15</v>
      </c>
      <c r="AA633" s="104">
        <v>11</v>
      </c>
      <c r="AB633" s="104">
        <v>1</v>
      </c>
      <c r="AC633" s="105">
        <v>1.6638704534453538E-3</v>
      </c>
      <c r="AD633" s="105">
        <v>0.5</v>
      </c>
      <c r="AE633" s="105">
        <v>0.06</v>
      </c>
      <c r="AF633" s="105">
        <v>2.5319767769820602E-4</v>
      </c>
      <c r="AG633" s="104">
        <v>72</v>
      </c>
      <c r="AH633" s="104" t="s">
        <v>260</v>
      </c>
      <c r="AI633" s="104">
        <v>174</v>
      </c>
      <c r="AJ633" s="104">
        <v>0</v>
      </c>
      <c r="AK633" s="104">
        <v>0</v>
      </c>
      <c r="AL633" s="104">
        <v>0</v>
      </c>
      <c r="AM633" s="104">
        <v>3</v>
      </c>
      <c r="AN633" s="105">
        <v>0</v>
      </c>
      <c r="AO633" s="105">
        <f t="shared" si="77"/>
        <v>0</v>
      </c>
      <c r="AP633" s="58">
        <v>47</v>
      </c>
      <c r="AQ633" s="58">
        <v>14</v>
      </c>
      <c r="AR633" s="104" t="s">
        <v>260</v>
      </c>
      <c r="AS633" s="58"/>
      <c r="AT633" s="104"/>
      <c r="AU633" s="58"/>
      <c r="AV633" s="104"/>
      <c r="AW633" s="104"/>
      <c r="AX633" s="104"/>
      <c r="AY633" s="104"/>
      <c r="AZ633" s="104"/>
      <c r="BA633" s="104"/>
      <c r="BB633" s="104"/>
      <c r="BC633" s="104"/>
      <c r="BD633" s="104"/>
      <c r="BE633" s="104"/>
      <c r="BF633" s="104"/>
    </row>
    <row r="634" spans="1:58" ht="15.75" customHeight="1">
      <c r="A634" s="54">
        <v>40</v>
      </c>
      <c r="B634" s="58" t="s">
        <v>1117</v>
      </c>
      <c r="C634" s="58" t="s">
        <v>1776</v>
      </c>
      <c r="D634" s="58" t="s">
        <v>1117</v>
      </c>
      <c r="E634" s="108" t="s">
        <v>1118</v>
      </c>
      <c r="F634" s="59">
        <v>410547</v>
      </c>
      <c r="G634" s="59">
        <v>4181</v>
      </c>
      <c r="H634" s="59">
        <v>1345</v>
      </c>
      <c r="I634" s="59">
        <v>437</v>
      </c>
      <c r="J634" s="59">
        <v>92</v>
      </c>
      <c r="K634" s="109">
        <v>2.0000000000000001E-4</v>
      </c>
      <c r="L634" s="109">
        <v>0.01</v>
      </c>
      <c r="M634" s="109">
        <v>2.0000000000000001E-4</v>
      </c>
      <c r="N634" s="108" t="s">
        <v>1119</v>
      </c>
      <c r="O634" s="59">
        <v>32544</v>
      </c>
      <c r="P634" s="59">
        <v>3267</v>
      </c>
      <c r="Q634" s="59">
        <v>183</v>
      </c>
      <c r="R634" s="59">
        <v>28</v>
      </c>
      <c r="S634" s="109">
        <v>3.8877040000000001E-3</v>
      </c>
      <c r="T634" s="109">
        <v>1.1832139999999999E-3</v>
      </c>
      <c r="U634" s="117" t="s">
        <v>138</v>
      </c>
      <c r="V634" s="58"/>
      <c r="W634" s="58"/>
      <c r="X634" s="108" t="s">
        <v>1119</v>
      </c>
      <c r="Y634" s="59">
        <v>119949</v>
      </c>
      <c r="Z634" s="59">
        <v>1544</v>
      </c>
      <c r="AA634" s="59">
        <v>552</v>
      </c>
      <c r="AB634" s="59">
        <v>85</v>
      </c>
      <c r="AC634" s="109">
        <v>3.4385300000000002E-6</v>
      </c>
      <c r="AD634" s="109">
        <v>0.96373056999999995</v>
      </c>
      <c r="AE634" s="109">
        <v>0.01</v>
      </c>
      <c r="AF634" s="109">
        <v>5.7707500000000003E-5</v>
      </c>
      <c r="AG634" s="59">
        <v>1139</v>
      </c>
      <c r="AH634" s="58" t="s">
        <v>1118</v>
      </c>
      <c r="AI634" s="59">
        <v>18800</v>
      </c>
      <c r="AJ634" s="59">
        <v>188</v>
      </c>
      <c r="AK634" s="59">
        <v>85</v>
      </c>
      <c r="AL634" s="59">
        <v>0</v>
      </c>
      <c r="AM634" s="59">
        <v>40</v>
      </c>
      <c r="AN634" s="109">
        <v>3.7057399999999998E-4</v>
      </c>
      <c r="AO634" s="105">
        <f t="shared" si="77"/>
        <v>1.4521276595744681E-2</v>
      </c>
      <c r="AP634" s="59">
        <v>1452</v>
      </c>
      <c r="AQ634" s="59">
        <v>668</v>
      </c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</row>
    <row r="635" spans="1:58" ht="15.75" customHeight="1">
      <c r="A635" s="54">
        <v>41</v>
      </c>
      <c r="B635" s="58" t="s">
        <v>1124</v>
      </c>
      <c r="C635" s="58" t="s">
        <v>1776</v>
      </c>
      <c r="D635" s="58" t="s">
        <v>1124</v>
      </c>
      <c r="E635" s="108" t="s">
        <v>1125</v>
      </c>
      <c r="F635" s="59">
        <v>120129</v>
      </c>
      <c r="G635" s="59">
        <v>6462</v>
      </c>
      <c r="H635" s="59">
        <v>370</v>
      </c>
      <c r="I635" s="59">
        <v>359</v>
      </c>
      <c r="J635" s="59">
        <v>35</v>
      </c>
      <c r="K635" s="109">
        <v>1.8E-3</v>
      </c>
      <c r="L635" s="109">
        <v>0.02</v>
      </c>
      <c r="M635" s="109">
        <v>6.9999999999999999E-4</v>
      </c>
      <c r="N635" s="108" t="s">
        <v>1126</v>
      </c>
      <c r="O635" s="59">
        <v>39807</v>
      </c>
      <c r="P635" s="59">
        <v>13293</v>
      </c>
      <c r="Q635" s="59">
        <v>490</v>
      </c>
      <c r="R635" s="59">
        <v>32</v>
      </c>
      <c r="S635" s="109">
        <v>1.1149529E-2</v>
      </c>
      <c r="T635" s="109">
        <v>3.8780970000000001E-3</v>
      </c>
      <c r="U635" s="109">
        <v>0.06</v>
      </c>
      <c r="V635" s="58"/>
      <c r="W635" s="58"/>
      <c r="X635" s="108" t="s">
        <v>1125</v>
      </c>
      <c r="Y635" s="59">
        <v>674113</v>
      </c>
      <c r="Z635" s="59">
        <v>394</v>
      </c>
      <c r="AA635" s="59">
        <v>1091</v>
      </c>
      <c r="AB635" s="59">
        <v>455</v>
      </c>
      <c r="AC635" s="109">
        <v>5.8177399999999996E-6</v>
      </c>
      <c r="AD635" s="109">
        <v>0.707124011</v>
      </c>
      <c r="AE635" s="109">
        <v>0.01</v>
      </c>
      <c r="AF635" s="109">
        <v>2.4915100000000001E-5</v>
      </c>
      <c r="AG635" s="59">
        <v>5208</v>
      </c>
      <c r="AH635" s="58" t="s">
        <v>1124</v>
      </c>
      <c r="AI635" s="59">
        <v>28400</v>
      </c>
      <c r="AJ635" s="59">
        <v>700</v>
      </c>
      <c r="AK635" s="59">
        <v>63</v>
      </c>
      <c r="AL635" s="59">
        <v>0</v>
      </c>
      <c r="AM635" s="59">
        <v>49</v>
      </c>
      <c r="AN635" s="109">
        <v>5.5958199999999998E-4</v>
      </c>
      <c r="AO635" s="105">
        <f t="shared" si="77"/>
        <v>2.6866197183098593E-2</v>
      </c>
      <c r="AP635" s="59">
        <v>4780</v>
      </c>
      <c r="AQ635" s="59">
        <v>641</v>
      </c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</row>
    <row r="636" spans="1:58" ht="15.75" customHeight="1">
      <c r="A636" s="54">
        <v>42</v>
      </c>
      <c r="B636" s="58" t="s">
        <v>177</v>
      </c>
      <c r="C636" s="58" t="s">
        <v>1776</v>
      </c>
      <c r="D636" s="58" t="s">
        <v>177</v>
      </c>
      <c r="E636" s="104" t="s">
        <v>178</v>
      </c>
      <c r="F636" s="104">
        <v>20115</v>
      </c>
      <c r="G636" s="104">
        <v>874</v>
      </c>
      <c r="H636" s="104">
        <v>47</v>
      </c>
      <c r="I636" s="104">
        <v>166</v>
      </c>
      <c r="J636" s="104">
        <v>51</v>
      </c>
      <c r="K636" s="105">
        <v>1.1267926886640877E-3</v>
      </c>
      <c r="L636" s="105">
        <v>0.02</v>
      </c>
      <c r="M636" s="105">
        <v>6.2463507741161392E-4</v>
      </c>
      <c r="N636" s="104" t="s">
        <v>178</v>
      </c>
      <c r="O636" s="104">
        <v>1147</v>
      </c>
      <c r="P636" s="104">
        <v>1194</v>
      </c>
      <c r="Q636" s="104">
        <v>33</v>
      </c>
      <c r="R636" s="104">
        <v>47</v>
      </c>
      <c r="S636" s="105">
        <v>2.3707605851456225E-2</v>
      </c>
      <c r="T636" s="105">
        <v>1.2111494293678726E-2</v>
      </c>
      <c r="U636" s="105">
        <v>0.12</v>
      </c>
      <c r="V636" s="104"/>
      <c r="W636" s="104"/>
      <c r="X636" s="104"/>
      <c r="Y636" s="104"/>
      <c r="Z636" s="104"/>
      <c r="AA636" s="104"/>
      <c r="AB636" s="104"/>
      <c r="AC636" s="105"/>
      <c r="AD636" s="105"/>
      <c r="AE636" s="105"/>
      <c r="AF636" s="105"/>
      <c r="AG636" s="104">
        <v>5</v>
      </c>
      <c r="AH636" s="104" t="s">
        <v>177</v>
      </c>
      <c r="AI636" s="104">
        <v>251</v>
      </c>
      <c r="AJ636" s="104">
        <v>0</v>
      </c>
      <c r="AK636" s="104">
        <v>0</v>
      </c>
      <c r="AL636" s="104">
        <v>0</v>
      </c>
      <c r="AM636" s="104">
        <v>0</v>
      </c>
      <c r="AN636" s="105">
        <v>0</v>
      </c>
      <c r="AO636" s="105">
        <f t="shared" si="77"/>
        <v>0</v>
      </c>
      <c r="AP636" s="104">
        <v>5</v>
      </c>
      <c r="AQ636" s="104">
        <v>0</v>
      </c>
      <c r="AR636" s="104" t="s">
        <v>177</v>
      </c>
      <c r="AS636" s="104"/>
      <c r="AT636" s="104"/>
      <c r="AU636" s="104"/>
      <c r="AV636" s="104"/>
      <c r="AW636" s="104"/>
      <c r="AX636" s="104"/>
      <c r="AY636" s="104"/>
      <c r="AZ636" s="104"/>
      <c r="BA636" s="104"/>
      <c r="BB636" s="104"/>
      <c r="BC636" s="104"/>
      <c r="BD636" s="104"/>
      <c r="BE636" s="104"/>
      <c r="BF636" s="104"/>
    </row>
    <row r="637" spans="1:58" ht="15.75" customHeight="1">
      <c r="A637" s="54">
        <v>43</v>
      </c>
      <c r="B637" s="58" t="s">
        <v>290</v>
      </c>
      <c r="C637" s="58" t="s">
        <v>1776</v>
      </c>
      <c r="D637" s="58" t="s">
        <v>290</v>
      </c>
      <c r="E637" s="104" t="s">
        <v>291</v>
      </c>
      <c r="F637" s="104">
        <v>40488</v>
      </c>
      <c r="G637" s="104">
        <v>1391</v>
      </c>
      <c r="H637" s="104">
        <v>236</v>
      </c>
      <c r="I637" s="104">
        <v>495</v>
      </c>
      <c r="J637" s="104">
        <v>37</v>
      </c>
      <c r="K637" s="105">
        <v>1.6785349543179287E-3</v>
      </c>
      <c r="L637" s="105">
        <v>0.14000000000000001</v>
      </c>
      <c r="M637" s="105">
        <v>6.7506297075829724E-4</v>
      </c>
      <c r="N637" s="104" t="s">
        <v>292</v>
      </c>
      <c r="O637" s="104">
        <v>3980</v>
      </c>
      <c r="P637" s="104">
        <v>1237</v>
      </c>
      <c r="Q637" s="104">
        <v>21</v>
      </c>
      <c r="R637" s="104">
        <v>16</v>
      </c>
      <c r="S637" s="105">
        <v>2.0034383775605288E-2</v>
      </c>
      <c r="T637" s="105">
        <v>3.4842406566270058E-3</v>
      </c>
      <c r="U637" s="105">
        <v>0.05</v>
      </c>
      <c r="V637" s="58"/>
      <c r="W637" s="58"/>
      <c r="X637" s="104" t="s">
        <v>291</v>
      </c>
      <c r="Y637" s="104">
        <v>6450</v>
      </c>
      <c r="Z637" s="104">
        <v>66</v>
      </c>
      <c r="AA637" s="104">
        <v>137</v>
      </c>
      <c r="AB637" s="104">
        <v>22</v>
      </c>
      <c r="AC637" s="105">
        <v>3.7328213805893902E-4</v>
      </c>
      <c r="AD637" s="105">
        <v>0.78048780487804881</v>
      </c>
      <c r="AE637" s="105">
        <v>0.02</v>
      </c>
      <c r="AF637" s="105">
        <v>2.677893599118475E-4</v>
      </c>
      <c r="AG637" s="104">
        <v>50</v>
      </c>
      <c r="AH637" s="104" t="s">
        <v>293</v>
      </c>
      <c r="AI637" s="104">
        <v>0</v>
      </c>
      <c r="AJ637" s="104">
        <v>0</v>
      </c>
      <c r="AK637" s="104">
        <v>0</v>
      </c>
      <c r="AL637" s="104">
        <v>0</v>
      </c>
      <c r="AM637" s="104">
        <v>0</v>
      </c>
      <c r="AN637" s="105">
        <v>0</v>
      </c>
      <c r="AO637" s="105"/>
      <c r="AP637" s="58">
        <v>33</v>
      </c>
      <c r="AQ637" s="58">
        <v>10</v>
      </c>
      <c r="AR637" s="104" t="s">
        <v>290</v>
      </c>
      <c r="AS637" s="58"/>
      <c r="AT637" s="58"/>
      <c r="AU637" s="58"/>
      <c r="AV637" s="104"/>
      <c r="AW637" s="104"/>
      <c r="AX637" s="104"/>
      <c r="AY637" s="104"/>
      <c r="AZ637" s="104"/>
      <c r="BA637" s="104"/>
      <c r="BB637" s="104"/>
      <c r="BC637" s="104"/>
      <c r="BD637" s="104"/>
      <c r="BE637" s="104"/>
      <c r="BF637" s="104"/>
    </row>
    <row r="638" spans="1:58" ht="15.75" customHeight="1">
      <c r="A638" s="54">
        <v>44</v>
      </c>
      <c r="B638" s="58" t="s">
        <v>146</v>
      </c>
      <c r="C638" s="58" t="s">
        <v>1776</v>
      </c>
      <c r="D638" s="58" t="s">
        <v>146</v>
      </c>
      <c r="E638" s="104" t="s">
        <v>147</v>
      </c>
      <c r="F638" s="104">
        <v>140</v>
      </c>
      <c r="G638" s="104">
        <v>0</v>
      </c>
      <c r="H638" s="104">
        <v>0</v>
      </c>
      <c r="I638" s="104">
        <v>0</v>
      </c>
      <c r="J638" s="104">
        <v>0</v>
      </c>
      <c r="K638" s="105">
        <v>0</v>
      </c>
      <c r="L638" s="105" t="s">
        <v>138</v>
      </c>
      <c r="M638" s="105">
        <v>0</v>
      </c>
      <c r="N638" s="104" t="s">
        <v>148</v>
      </c>
      <c r="O638" s="104">
        <v>938</v>
      </c>
      <c r="P638" s="104">
        <v>990</v>
      </c>
      <c r="Q638" s="104">
        <v>13</v>
      </c>
      <c r="R638" s="104">
        <v>140</v>
      </c>
      <c r="S638" s="105">
        <v>8.7776434680232138E-3</v>
      </c>
      <c r="T638" s="105">
        <v>4.5796400702729804E-3</v>
      </c>
      <c r="U638" s="105" t="s">
        <v>138</v>
      </c>
      <c r="V638" s="104" t="s">
        <v>138</v>
      </c>
      <c r="W638" s="104"/>
      <c r="X638" s="104"/>
      <c r="Y638" s="104"/>
      <c r="Z638" s="104"/>
      <c r="AA638" s="104"/>
      <c r="AB638" s="104"/>
      <c r="AC638" s="105"/>
      <c r="AD638" s="105"/>
      <c r="AE638" s="105"/>
      <c r="AF638" s="105"/>
      <c r="AG638" s="104"/>
      <c r="AH638" s="104"/>
      <c r="AI638" s="104"/>
      <c r="AJ638" s="104"/>
      <c r="AK638" s="104"/>
      <c r="AL638" s="104"/>
      <c r="AM638" s="104"/>
      <c r="AN638" s="105"/>
      <c r="AO638" s="105"/>
      <c r="AP638" s="104"/>
      <c r="AQ638" s="104"/>
      <c r="AR638" s="104" t="s">
        <v>149</v>
      </c>
      <c r="AS638" s="106"/>
      <c r="AT638" s="104"/>
      <c r="AU638" s="104"/>
      <c r="AV638" s="104"/>
      <c r="AW638" s="104"/>
      <c r="AX638" s="104"/>
      <c r="AY638" s="104"/>
      <c r="AZ638" s="104"/>
      <c r="BA638" s="104"/>
      <c r="BB638" s="104"/>
      <c r="BC638" s="104"/>
      <c r="BD638" s="104"/>
      <c r="BE638" s="104"/>
      <c r="BF638" s="104"/>
    </row>
    <row r="639" spans="1:58" ht="15.75" customHeight="1">
      <c r="A639" s="54">
        <v>45</v>
      </c>
      <c r="B639" s="58" t="s">
        <v>297</v>
      </c>
      <c r="C639" s="58" t="s">
        <v>1776</v>
      </c>
      <c r="D639" s="58" t="s">
        <v>297</v>
      </c>
      <c r="E639" s="104" t="s">
        <v>298</v>
      </c>
      <c r="F639" s="104">
        <v>8687</v>
      </c>
      <c r="G639" s="104">
        <v>2253</v>
      </c>
      <c r="H639" s="104">
        <v>102</v>
      </c>
      <c r="I639" s="104">
        <v>170</v>
      </c>
      <c r="J639" s="104">
        <v>99</v>
      </c>
      <c r="K639" s="105">
        <v>3.271437961311385E-3</v>
      </c>
      <c r="L639" s="105">
        <v>0.05</v>
      </c>
      <c r="M639" s="105">
        <v>3.5203517192372489E-3</v>
      </c>
      <c r="N639" s="104" t="s">
        <v>299</v>
      </c>
      <c r="O639" s="104">
        <v>1009</v>
      </c>
      <c r="P639" s="104">
        <v>712</v>
      </c>
      <c r="Q639" s="104">
        <v>12</v>
      </c>
      <c r="R639" s="104">
        <v>41</v>
      </c>
      <c r="S639" s="105">
        <v>1.8001376383429774E-2</v>
      </c>
      <c r="T639" s="105">
        <v>8.0223525187023987E-3</v>
      </c>
      <c r="U639" s="105">
        <v>0.08</v>
      </c>
      <c r="V639" s="58"/>
      <c r="W639" s="58"/>
      <c r="X639" s="104" t="s">
        <v>299</v>
      </c>
      <c r="Y639" s="104">
        <v>3577</v>
      </c>
      <c r="Z639" s="104">
        <v>106</v>
      </c>
      <c r="AA639" s="104">
        <v>53</v>
      </c>
      <c r="AB639" s="104">
        <v>9</v>
      </c>
      <c r="AC639" s="105">
        <v>1.7118853339115995E-4</v>
      </c>
      <c r="AD639" s="105">
        <v>0.53333333333333333</v>
      </c>
      <c r="AE639" s="105">
        <v>0.02</v>
      </c>
      <c r="AF639" s="105">
        <v>1.8793523774464292E-4</v>
      </c>
      <c r="AG639" s="104">
        <v>101</v>
      </c>
      <c r="AH639" s="104"/>
      <c r="AI639" s="104"/>
      <c r="AJ639" s="104"/>
      <c r="AK639" s="104"/>
      <c r="AL639" s="104"/>
      <c r="AM639" s="104"/>
      <c r="AN639" s="105"/>
      <c r="AO639" s="105"/>
      <c r="AP639" s="58">
        <v>71</v>
      </c>
      <c r="AQ639" s="58">
        <v>16</v>
      </c>
      <c r="AR639" s="104" t="s">
        <v>297</v>
      </c>
      <c r="AS639" s="58"/>
      <c r="AT639" s="58"/>
      <c r="AU639" s="58"/>
      <c r="AV639" s="104"/>
      <c r="AW639" s="104"/>
      <c r="AX639" s="104"/>
      <c r="AY639" s="104"/>
      <c r="AZ639" s="104"/>
      <c r="BA639" s="104"/>
      <c r="BB639" s="104"/>
      <c r="BC639" s="104"/>
      <c r="BD639" s="104"/>
      <c r="BE639" s="104"/>
      <c r="BF639" s="104"/>
    </row>
    <row r="640" spans="1:58" ht="15.75" customHeight="1">
      <c r="A640" s="54">
        <v>46</v>
      </c>
      <c r="B640" s="58" t="s">
        <v>164</v>
      </c>
      <c r="C640" s="58" t="s">
        <v>1776</v>
      </c>
      <c r="D640" s="58" t="s">
        <v>164</v>
      </c>
      <c r="E640" s="104" t="s">
        <v>165</v>
      </c>
      <c r="F640" s="104">
        <v>5900</v>
      </c>
      <c r="G640" s="104">
        <v>337</v>
      </c>
      <c r="H640" s="104">
        <v>68</v>
      </c>
      <c r="I640" s="104">
        <v>216</v>
      </c>
      <c r="J640" s="104">
        <v>26</v>
      </c>
      <c r="K640" s="105">
        <v>4.400979002951385E-3</v>
      </c>
      <c r="L640" s="105">
        <v>0.06</v>
      </c>
      <c r="M640" s="105">
        <v>1.243754935616696E-3</v>
      </c>
      <c r="N640" s="104"/>
      <c r="O640" s="104"/>
      <c r="P640" s="104"/>
      <c r="Q640" s="104"/>
      <c r="R640" s="104"/>
      <c r="S640" s="105"/>
      <c r="T640" s="105"/>
      <c r="U640" s="105"/>
      <c r="V640" s="104"/>
      <c r="W640" s="104"/>
      <c r="X640" s="104" t="s">
        <v>166</v>
      </c>
      <c r="Y640" s="104">
        <v>67</v>
      </c>
      <c r="Z640" s="104">
        <v>6</v>
      </c>
      <c r="AA640" s="104">
        <v>1</v>
      </c>
      <c r="AB640" s="104">
        <v>0</v>
      </c>
      <c r="AC640" s="105">
        <v>2.4875621890547263E-3</v>
      </c>
      <c r="AD640" s="105">
        <v>1</v>
      </c>
      <c r="AE640" s="105">
        <v>0.1</v>
      </c>
      <c r="AF640" s="105">
        <v>1.6223231667748214E-4</v>
      </c>
      <c r="AG640" s="104">
        <v>8</v>
      </c>
      <c r="AH640" s="104" t="s">
        <v>167</v>
      </c>
      <c r="AI640" s="104">
        <v>86</v>
      </c>
      <c r="AJ640" s="104">
        <v>0</v>
      </c>
      <c r="AK640" s="104">
        <v>0</v>
      </c>
      <c r="AL640" s="104">
        <v>0</v>
      </c>
      <c r="AM640" s="104">
        <v>0</v>
      </c>
      <c r="AN640" s="105">
        <v>0</v>
      </c>
      <c r="AO640" s="105">
        <f t="shared" ref="AO640:AO653" si="78">SUM(AJ640+AK640+AL640)/AI640</f>
        <v>0</v>
      </c>
      <c r="AP640" s="104">
        <v>4</v>
      </c>
      <c r="AQ640" s="104">
        <v>0</v>
      </c>
      <c r="AR640" s="104" t="s">
        <v>164</v>
      </c>
      <c r="AS640" s="106"/>
      <c r="AT640" s="104"/>
      <c r="AU640" s="104"/>
      <c r="AV640" s="104"/>
      <c r="AW640" s="104"/>
      <c r="AX640" s="104"/>
      <c r="AY640" s="104"/>
      <c r="AZ640" s="104"/>
      <c r="BA640" s="104"/>
      <c r="BB640" s="104"/>
      <c r="BC640" s="104"/>
      <c r="BD640" s="104"/>
      <c r="BE640" s="104"/>
      <c r="BF640" s="104"/>
    </row>
    <row r="641" spans="1:58" ht="15.75" customHeight="1">
      <c r="A641" s="54">
        <v>47</v>
      </c>
      <c r="B641" s="58" t="s">
        <v>1343</v>
      </c>
      <c r="C641" s="58" t="s">
        <v>1776</v>
      </c>
      <c r="D641" s="58" t="s">
        <v>1343</v>
      </c>
      <c r="E641" s="58" t="s">
        <v>1344</v>
      </c>
      <c r="F641" s="113">
        <v>15627</v>
      </c>
      <c r="G641" s="58">
        <v>2594</v>
      </c>
      <c r="H641" s="58">
        <v>60</v>
      </c>
      <c r="I641" s="58">
        <v>325</v>
      </c>
      <c r="J641" s="58">
        <v>104</v>
      </c>
      <c r="K641" s="111">
        <v>1.9618020014974587E-3</v>
      </c>
      <c r="L641" s="111">
        <v>0.05</v>
      </c>
      <c r="M641" s="111">
        <v>2.2176892190840852E-3</v>
      </c>
      <c r="N641" s="58" t="s">
        <v>1344</v>
      </c>
      <c r="O641" s="58">
        <v>15991</v>
      </c>
      <c r="P641" s="58">
        <v>2817</v>
      </c>
      <c r="Q641" s="58">
        <v>356</v>
      </c>
      <c r="R641" s="58">
        <v>29</v>
      </c>
      <c r="S641" s="111">
        <v>7.4015542464057078E-3</v>
      </c>
      <c r="T641" s="111">
        <v>2.3330986211496261E-3</v>
      </c>
      <c r="U641" s="111">
        <v>0.08</v>
      </c>
      <c r="V641" s="58"/>
      <c r="W641" s="58"/>
      <c r="X641" s="58" t="s">
        <v>1345</v>
      </c>
      <c r="Y641" s="58">
        <v>15987</v>
      </c>
      <c r="Z641" s="58">
        <v>244</v>
      </c>
      <c r="AA641" s="58">
        <v>573</v>
      </c>
      <c r="AB641" s="58">
        <v>270</v>
      </c>
      <c r="AC641" s="111">
        <v>2.1683749500443075E-4</v>
      </c>
      <c r="AD641" s="111">
        <v>0.18181818181818182</v>
      </c>
      <c r="AE641" s="111">
        <v>0.04</v>
      </c>
      <c r="AF641" s="111">
        <v>5.7509074762044689E-4</v>
      </c>
      <c r="AG641" s="58">
        <v>3244</v>
      </c>
      <c r="AH641" s="58" t="s">
        <v>1346</v>
      </c>
      <c r="AI641" s="58">
        <v>807</v>
      </c>
      <c r="AJ641" s="58">
        <v>13</v>
      </c>
      <c r="AK641" s="58">
        <v>19</v>
      </c>
      <c r="AL641" s="58">
        <v>0</v>
      </c>
      <c r="AM641" s="58">
        <v>6</v>
      </c>
      <c r="AN641" s="105">
        <v>1.4362683453642889E-3</v>
      </c>
      <c r="AO641" s="105">
        <f t="shared" si="78"/>
        <v>3.9653035935563817E-2</v>
      </c>
      <c r="AP641" s="58">
        <v>4233</v>
      </c>
      <c r="AQ641" s="58">
        <v>886</v>
      </c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</row>
    <row r="642" spans="1:58" ht="15.75" customHeight="1">
      <c r="A642" s="54">
        <v>48</v>
      </c>
      <c r="B642" s="58" t="s">
        <v>224</v>
      </c>
      <c r="C642" s="58" t="s">
        <v>1776</v>
      </c>
      <c r="D642" s="58" t="s">
        <v>224</v>
      </c>
      <c r="E642" s="104" t="s">
        <v>225</v>
      </c>
      <c r="F642" s="104">
        <v>19196</v>
      </c>
      <c r="G642" s="104">
        <v>3251</v>
      </c>
      <c r="H642" s="104">
        <v>106</v>
      </c>
      <c r="I642" s="104">
        <v>156</v>
      </c>
      <c r="J642" s="104">
        <v>49</v>
      </c>
      <c r="K642" s="105">
        <v>4.0385095187596377E-3</v>
      </c>
      <c r="L642" s="105">
        <v>0.04</v>
      </c>
      <c r="M642" s="105">
        <v>2.150945287165459E-3</v>
      </c>
      <c r="N642" s="104" t="s">
        <v>225</v>
      </c>
      <c r="O642" s="104">
        <v>370</v>
      </c>
      <c r="P642" s="104">
        <v>70</v>
      </c>
      <c r="Q642" s="104">
        <v>4</v>
      </c>
      <c r="R642" s="104">
        <v>2</v>
      </c>
      <c r="S642" s="105">
        <v>0.10528311425682507</v>
      </c>
      <c r="T642" s="105">
        <v>2.2887633534092408E-3</v>
      </c>
      <c r="U642" s="105">
        <v>7.0000000000000007E-2</v>
      </c>
      <c r="V642" s="104" t="s">
        <v>138</v>
      </c>
      <c r="W642" s="104"/>
      <c r="X642" s="104" t="s">
        <v>225</v>
      </c>
      <c r="Y642" s="104">
        <v>5956</v>
      </c>
      <c r="Z642" s="104">
        <v>60</v>
      </c>
      <c r="AA642" s="104">
        <v>102</v>
      </c>
      <c r="AB642" s="104">
        <v>9</v>
      </c>
      <c r="AC642" s="105">
        <v>3.158297263174039E-4</v>
      </c>
      <c r="AD642" s="105">
        <v>0.62962962962962965</v>
      </c>
      <c r="AE642" s="105">
        <v>0.02</v>
      </c>
      <c r="AF642" s="105">
        <v>2.0254297666007421E-4</v>
      </c>
      <c r="AG642" s="104">
        <v>82</v>
      </c>
      <c r="AH642" s="104" t="s">
        <v>226</v>
      </c>
      <c r="AI642" s="104">
        <v>385</v>
      </c>
      <c r="AJ642" s="104">
        <v>2</v>
      </c>
      <c r="AK642" s="104">
        <v>0</v>
      </c>
      <c r="AL642" s="104">
        <v>2</v>
      </c>
      <c r="AM642" s="104">
        <v>3</v>
      </c>
      <c r="AN642" s="105">
        <v>3.5515830791421343E-3</v>
      </c>
      <c r="AO642" s="105">
        <f t="shared" si="78"/>
        <v>1.038961038961039E-2</v>
      </c>
      <c r="AP642" s="104">
        <v>57</v>
      </c>
      <c r="AQ642" s="104">
        <v>6</v>
      </c>
      <c r="AR642" s="104" t="s">
        <v>224</v>
      </c>
      <c r="AS642" s="104"/>
      <c r="AT642" s="104"/>
      <c r="AU642" s="104"/>
      <c r="AV642" s="104"/>
      <c r="AW642" s="104"/>
      <c r="AX642" s="104"/>
      <c r="AY642" s="104"/>
      <c r="AZ642" s="104"/>
      <c r="BA642" s="104"/>
      <c r="BB642" s="104"/>
      <c r="BC642" s="104"/>
      <c r="BD642" s="104"/>
      <c r="BE642" s="104"/>
      <c r="BF642" s="104"/>
    </row>
    <row r="643" spans="1:58" ht="15.75" customHeight="1">
      <c r="A643" s="54">
        <v>49</v>
      </c>
      <c r="B643" s="58" t="s">
        <v>201</v>
      </c>
      <c r="C643" s="58" t="s">
        <v>1776</v>
      </c>
      <c r="D643" s="58" t="s">
        <v>201</v>
      </c>
      <c r="E643" s="119" t="s">
        <v>202</v>
      </c>
      <c r="F643" s="104">
        <v>36896</v>
      </c>
      <c r="G643" s="104">
        <v>2557</v>
      </c>
      <c r="H643" s="104">
        <v>286</v>
      </c>
      <c r="I643" s="104">
        <v>342</v>
      </c>
      <c r="J643" s="104">
        <v>117</v>
      </c>
      <c r="K643" s="105">
        <v>8.1361895290455843E-4</v>
      </c>
      <c r="L643" s="105">
        <v>0.03</v>
      </c>
      <c r="M643" s="105">
        <v>1.034711059672101E-3</v>
      </c>
      <c r="N643" s="104" t="s">
        <v>202</v>
      </c>
      <c r="O643" s="104">
        <v>3385</v>
      </c>
      <c r="P643" s="104">
        <v>1369</v>
      </c>
      <c r="Q643" s="104">
        <v>18</v>
      </c>
      <c r="R643" s="104">
        <v>58</v>
      </c>
      <c r="S643" s="105">
        <v>7.1425619093065567E-3</v>
      </c>
      <c r="T643" s="105">
        <v>4.5029194645628294E-3</v>
      </c>
      <c r="U643" s="105">
        <v>0.05</v>
      </c>
      <c r="V643" s="104" t="s">
        <v>138</v>
      </c>
      <c r="W643" s="104"/>
      <c r="X643" s="104" t="s">
        <v>203</v>
      </c>
      <c r="Y643" s="104">
        <v>2309</v>
      </c>
      <c r="Z643" s="104">
        <v>88</v>
      </c>
      <c r="AA643" s="104">
        <v>106</v>
      </c>
      <c r="AB643" s="104">
        <v>5</v>
      </c>
      <c r="AC643" s="105">
        <v>5.9423194582787855E-4</v>
      </c>
      <c r="AD643" s="105">
        <v>0.5</v>
      </c>
      <c r="AE643" s="105">
        <v>0.03</v>
      </c>
      <c r="AF643" s="105">
        <v>5.2318247404411035E-4</v>
      </c>
      <c r="AG643" s="104">
        <v>56</v>
      </c>
      <c r="AH643" s="104" t="s">
        <v>201</v>
      </c>
      <c r="AI643" s="104">
        <v>473</v>
      </c>
      <c r="AJ643" s="104">
        <v>0</v>
      </c>
      <c r="AK643" s="104">
        <v>0</v>
      </c>
      <c r="AL643" s="104">
        <v>0</v>
      </c>
      <c r="AM643" s="104">
        <v>0</v>
      </c>
      <c r="AN643" s="105">
        <v>0</v>
      </c>
      <c r="AO643" s="105">
        <f t="shared" si="78"/>
        <v>0</v>
      </c>
      <c r="AP643" s="104">
        <v>27</v>
      </c>
      <c r="AQ643" s="104">
        <v>10</v>
      </c>
      <c r="AR643" s="104" t="s">
        <v>201</v>
      </c>
      <c r="AS643" s="104"/>
      <c r="AT643" s="104"/>
      <c r="AU643" s="104"/>
      <c r="AV643" s="104"/>
      <c r="AW643" s="104"/>
      <c r="AX643" s="104"/>
      <c r="AY643" s="104"/>
      <c r="AZ643" s="104"/>
      <c r="BA643" s="104"/>
      <c r="BB643" s="104"/>
      <c r="BC643" s="104"/>
      <c r="BD643" s="104"/>
      <c r="BE643" s="104"/>
      <c r="BF643" s="104"/>
    </row>
    <row r="644" spans="1:58" ht="12.75" customHeight="1">
      <c r="A644" s="54">
        <v>50</v>
      </c>
      <c r="B644" s="104" t="s">
        <v>321</v>
      </c>
      <c r="C644" s="58" t="s">
        <v>1776</v>
      </c>
      <c r="D644" s="104" t="s">
        <v>321</v>
      </c>
      <c r="E644" s="104" t="s">
        <v>322</v>
      </c>
      <c r="F644" s="120">
        <v>24374</v>
      </c>
      <c r="G644" s="120">
        <v>208</v>
      </c>
      <c r="H644" s="120">
        <v>15</v>
      </c>
      <c r="I644" s="120">
        <v>51</v>
      </c>
      <c r="J644" s="120">
        <v>71</v>
      </c>
      <c r="K644" s="121">
        <v>1.789135382884519E-4</v>
      </c>
      <c r="L644" s="121">
        <v>0.01</v>
      </c>
      <c r="M644" s="121">
        <v>1.3807457846174009E-4</v>
      </c>
      <c r="N644" s="104" t="s">
        <v>323</v>
      </c>
      <c r="O644" s="120">
        <v>700</v>
      </c>
      <c r="P644" s="120">
        <v>848</v>
      </c>
      <c r="Q644" s="120">
        <v>28</v>
      </c>
      <c r="R644" s="120">
        <v>62</v>
      </c>
      <c r="S644" s="121">
        <v>2.0419699682104421E-2</v>
      </c>
      <c r="T644" s="121">
        <v>1.3761101959679063E-2</v>
      </c>
      <c r="U644" s="121">
        <v>0.1</v>
      </c>
      <c r="V644" s="104"/>
      <c r="W644" s="104"/>
      <c r="X644" s="104" t="s">
        <v>321</v>
      </c>
      <c r="Y644" s="120">
        <v>4678</v>
      </c>
      <c r="Z644" s="120">
        <v>68</v>
      </c>
      <c r="AA644" s="120">
        <v>42</v>
      </c>
      <c r="AB644" s="120">
        <v>14</v>
      </c>
      <c r="AC644" s="121">
        <v>1.7406651517239274E-4</v>
      </c>
      <c r="AD644" s="121">
        <v>0.33333333333333331</v>
      </c>
      <c r="AE644" s="121">
        <v>0.02</v>
      </c>
      <c r="AF644" s="121">
        <v>1.2865785904046418E-4</v>
      </c>
      <c r="AG644" s="120">
        <v>104</v>
      </c>
      <c r="AH644" s="104" t="s">
        <v>321</v>
      </c>
      <c r="AI644" s="120">
        <v>49</v>
      </c>
      <c r="AJ644" s="120">
        <v>1</v>
      </c>
      <c r="AK644" s="120">
        <v>0</v>
      </c>
      <c r="AL644" s="120">
        <v>1</v>
      </c>
      <c r="AM644" s="120">
        <v>12</v>
      </c>
      <c r="AN644" s="121">
        <v>3.4013605442176869E-3</v>
      </c>
      <c r="AO644" s="121">
        <f t="shared" si="78"/>
        <v>4.0816326530612242E-2</v>
      </c>
      <c r="AP644" s="120">
        <v>64</v>
      </c>
      <c r="AQ644" s="120">
        <v>15</v>
      </c>
      <c r="AR644" s="104" t="s">
        <v>321</v>
      </c>
      <c r="AS644" s="104"/>
      <c r="AT644" s="104"/>
      <c r="AU644" s="104"/>
      <c r="AV644" s="104"/>
      <c r="AW644" s="104"/>
      <c r="AX644" s="104"/>
      <c r="AY644" s="104"/>
      <c r="AZ644" s="104"/>
      <c r="BA644" s="104"/>
      <c r="BB644" s="104"/>
      <c r="BC644" s="104"/>
      <c r="BD644" s="104"/>
      <c r="BE644" s="104"/>
      <c r="BF644" s="104"/>
    </row>
    <row r="645" spans="1:58" ht="12.75" customHeight="1">
      <c r="A645" s="54">
        <v>51</v>
      </c>
      <c r="B645" s="104" t="s">
        <v>179</v>
      </c>
      <c r="C645" s="58" t="s">
        <v>1776</v>
      </c>
      <c r="D645" s="104" t="s">
        <v>179</v>
      </c>
      <c r="E645" s="104" t="s">
        <v>180</v>
      </c>
      <c r="F645" s="120">
        <v>41230</v>
      </c>
      <c r="G645" s="120">
        <v>2443</v>
      </c>
      <c r="H645" s="120">
        <v>181</v>
      </c>
      <c r="I645" s="120">
        <v>387</v>
      </c>
      <c r="J645" s="120">
        <v>83</v>
      </c>
      <c r="K645" s="121">
        <v>9.3895254206136211E-4</v>
      </c>
      <c r="L645" s="121">
        <v>0.02</v>
      </c>
      <c r="M645" s="121">
        <v>8.4709848903362025E-4</v>
      </c>
      <c r="N645" s="104" t="s">
        <v>180</v>
      </c>
      <c r="O645" s="120">
        <v>1700</v>
      </c>
      <c r="P645" s="120">
        <v>687</v>
      </c>
      <c r="Q645" s="120">
        <v>20</v>
      </c>
      <c r="R645" s="120">
        <v>29</v>
      </c>
      <c r="S645" s="121">
        <v>1.4579161979257502E-2</v>
      </c>
      <c r="T645" s="121">
        <v>4.5956054065050822E-3</v>
      </c>
      <c r="U645" s="121">
        <v>0.06</v>
      </c>
      <c r="V645" s="104" t="s">
        <v>138</v>
      </c>
      <c r="W645" s="104"/>
      <c r="X645" s="104" t="s">
        <v>181</v>
      </c>
      <c r="Y645" s="120">
        <v>5142</v>
      </c>
      <c r="Z645" s="120">
        <v>165</v>
      </c>
      <c r="AA645" s="120">
        <v>94</v>
      </c>
      <c r="AB645" s="120">
        <v>22</v>
      </c>
      <c r="AC645" s="121">
        <v>1.3686456170166448E-4</v>
      </c>
      <c r="AD645" s="121">
        <v>0.4576271186440678</v>
      </c>
      <c r="AE645" s="121">
        <v>0.02</v>
      </c>
      <c r="AF645" s="121">
        <v>2.454636160953765E-4</v>
      </c>
      <c r="AG645" s="120">
        <v>156</v>
      </c>
      <c r="AH645" s="104" t="s">
        <v>179</v>
      </c>
      <c r="AI645" s="120">
        <v>561</v>
      </c>
      <c r="AJ645" s="120">
        <v>18</v>
      </c>
      <c r="AK645" s="120">
        <v>1</v>
      </c>
      <c r="AL645" s="120">
        <v>3</v>
      </c>
      <c r="AM645" s="120">
        <v>18</v>
      </c>
      <c r="AN645" s="121">
        <v>2.2126001353492868E-3</v>
      </c>
      <c r="AO645" s="121">
        <f t="shared" si="78"/>
        <v>3.9215686274509803E-2</v>
      </c>
      <c r="AP645" s="120">
        <v>101</v>
      </c>
      <c r="AQ645" s="120">
        <v>19</v>
      </c>
      <c r="AR645" s="104" t="s">
        <v>179</v>
      </c>
      <c r="AS645" s="104"/>
      <c r="AT645" s="104"/>
      <c r="AU645" s="104"/>
      <c r="AV645" s="104"/>
      <c r="AW645" s="104"/>
      <c r="AX645" s="104"/>
      <c r="AY645" s="104"/>
      <c r="AZ645" s="104"/>
      <c r="BA645" s="104"/>
      <c r="BB645" s="104"/>
      <c r="BC645" s="104"/>
      <c r="BD645" s="104"/>
      <c r="BE645" s="104"/>
      <c r="BF645" s="104"/>
    </row>
    <row r="646" spans="1:58" ht="12.75" customHeight="1">
      <c r="A646" s="54">
        <v>52</v>
      </c>
      <c r="B646" s="104" t="s">
        <v>208</v>
      </c>
      <c r="C646" s="58" t="s">
        <v>1776</v>
      </c>
      <c r="D646" s="104" t="s">
        <v>208</v>
      </c>
      <c r="E646" s="104" t="s">
        <v>209</v>
      </c>
      <c r="F646" s="120">
        <v>37660</v>
      </c>
      <c r="G646" s="120">
        <v>1088</v>
      </c>
      <c r="H646" s="120">
        <v>94</v>
      </c>
      <c r="I646" s="120">
        <v>161</v>
      </c>
      <c r="J646" s="120">
        <v>21</v>
      </c>
      <c r="K646" s="121">
        <v>1.8486784569381968E-3</v>
      </c>
      <c r="L646" s="121">
        <v>0.02</v>
      </c>
      <c r="M646" s="121">
        <v>4.2198095212719709E-4</v>
      </c>
      <c r="N646" s="104" t="s">
        <v>209</v>
      </c>
      <c r="O646" s="120">
        <v>1750</v>
      </c>
      <c r="P646" s="120">
        <v>1635</v>
      </c>
      <c r="Q646" s="120">
        <v>31</v>
      </c>
      <c r="R646" s="120">
        <v>59</v>
      </c>
      <c r="S646" s="121">
        <v>1.647138195074466E-2</v>
      </c>
      <c r="T646" s="121">
        <v>1.0563168859716683E-2</v>
      </c>
      <c r="U646" s="121">
        <v>0.11</v>
      </c>
      <c r="V646" s="104"/>
      <c r="W646" s="104"/>
      <c r="X646" s="104" t="s">
        <v>210</v>
      </c>
      <c r="Y646" s="120">
        <v>7724</v>
      </c>
      <c r="Z646" s="120">
        <v>72</v>
      </c>
      <c r="AA646" s="120">
        <v>70</v>
      </c>
      <c r="AB646" s="120">
        <v>11</v>
      </c>
      <c r="AC646" s="121">
        <v>1.4740952623309381E-4</v>
      </c>
      <c r="AD646" s="121">
        <v>0.81132075471698117</v>
      </c>
      <c r="AE646" s="121">
        <v>0.02</v>
      </c>
      <c r="AF646" s="121">
        <v>1.1376169959293108E-4</v>
      </c>
      <c r="AG646" s="120">
        <v>810</v>
      </c>
      <c r="AH646" s="104" t="s">
        <v>208</v>
      </c>
      <c r="AI646" s="120">
        <v>105</v>
      </c>
      <c r="AJ646" s="120">
        <v>0</v>
      </c>
      <c r="AK646" s="120">
        <v>0</v>
      </c>
      <c r="AL646" s="120">
        <v>0</v>
      </c>
      <c r="AM646" s="120">
        <v>0</v>
      </c>
      <c r="AN646" s="121">
        <v>0</v>
      </c>
      <c r="AO646" s="121">
        <f t="shared" si="78"/>
        <v>0</v>
      </c>
      <c r="AP646" s="120">
        <v>68</v>
      </c>
      <c r="AQ646" s="120">
        <v>16</v>
      </c>
      <c r="AR646" s="104" t="s">
        <v>208</v>
      </c>
      <c r="AS646" s="104"/>
      <c r="AT646" s="104"/>
      <c r="AU646" s="104"/>
      <c r="AV646" s="104"/>
      <c r="AW646" s="104"/>
      <c r="AX646" s="104"/>
      <c r="AY646" s="104"/>
      <c r="AZ646" s="104"/>
      <c r="BA646" s="104"/>
      <c r="BB646" s="104"/>
      <c r="BC646" s="104"/>
      <c r="BD646" s="104"/>
      <c r="BE646" s="104"/>
      <c r="BF646" s="104"/>
    </row>
    <row r="647" spans="1:58" ht="12.75" customHeight="1">
      <c r="A647" s="54">
        <v>53</v>
      </c>
      <c r="B647" s="104" t="s">
        <v>144</v>
      </c>
      <c r="C647" s="58" t="s">
        <v>1776</v>
      </c>
      <c r="D647" s="104" t="s">
        <v>144</v>
      </c>
      <c r="E647" s="104" t="s">
        <v>145</v>
      </c>
      <c r="F647" s="120">
        <v>49415</v>
      </c>
      <c r="G647" s="120">
        <v>793</v>
      </c>
      <c r="H647" s="120">
        <v>74</v>
      </c>
      <c r="I647" s="120">
        <v>143</v>
      </c>
      <c r="J647" s="120">
        <v>34</v>
      </c>
      <c r="K647" s="121">
        <v>6.9141386802149896E-4</v>
      </c>
      <c r="L647" s="121">
        <v>0.01</v>
      </c>
      <c r="M647" s="121">
        <v>2.5552251644272783E-4</v>
      </c>
      <c r="N647" s="104"/>
      <c r="O647" s="104"/>
      <c r="P647" s="104"/>
      <c r="Q647" s="104"/>
      <c r="R647" s="104"/>
      <c r="S647" s="105"/>
      <c r="T647" s="105"/>
      <c r="U647" s="105"/>
      <c r="V647" s="104" t="s">
        <v>138</v>
      </c>
      <c r="W647" s="104"/>
      <c r="X647" s="104" t="s">
        <v>145</v>
      </c>
      <c r="Y647" s="120">
        <v>7508</v>
      </c>
      <c r="Z647" s="120">
        <v>125</v>
      </c>
      <c r="AA647" s="120">
        <v>183</v>
      </c>
      <c r="AB647" s="120">
        <v>29</v>
      </c>
      <c r="AC647" s="121">
        <v>2.2507440267924747E-4</v>
      </c>
      <c r="AD647" s="121">
        <v>0.75490196078431371</v>
      </c>
      <c r="AE647" s="121">
        <v>0.02</v>
      </c>
      <c r="AF647" s="121">
        <v>3.0580761233593414E-4</v>
      </c>
      <c r="AG647" s="120">
        <v>47</v>
      </c>
      <c r="AH647" s="104" t="s">
        <v>144</v>
      </c>
      <c r="AI647" s="120">
        <v>880</v>
      </c>
      <c r="AJ647" s="120">
        <v>0</v>
      </c>
      <c r="AK647" s="120">
        <v>0</v>
      </c>
      <c r="AL647" s="120">
        <v>0</v>
      </c>
      <c r="AM647" s="120">
        <v>0</v>
      </c>
      <c r="AN647" s="121">
        <v>0</v>
      </c>
      <c r="AO647" s="121">
        <f t="shared" si="78"/>
        <v>0</v>
      </c>
      <c r="AP647" s="120">
        <v>26</v>
      </c>
      <c r="AQ647" s="120">
        <v>14</v>
      </c>
      <c r="AR647" s="104" t="s">
        <v>144</v>
      </c>
      <c r="AS647" s="106"/>
      <c r="AT647" s="104"/>
      <c r="AU647" s="104"/>
      <c r="AV647" s="104"/>
      <c r="AW647" s="104"/>
      <c r="AX647" s="104"/>
      <c r="AY647" s="104"/>
      <c r="AZ647" s="104"/>
      <c r="BA647" s="104"/>
      <c r="BB647" s="104"/>
      <c r="BC647" s="104"/>
      <c r="BD647" s="104"/>
      <c r="BE647" s="104"/>
      <c r="BF647" s="104"/>
    </row>
    <row r="648" spans="1:58" ht="12.75" customHeight="1">
      <c r="A648" s="54">
        <v>54</v>
      </c>
      <c r="B648" s="104" t="s">
        <v>1217</v>
      </c>
      <c r="C648" s="58" t="s">
        <v>1776</v>
      </c>
      <c r="D648" s="104" t="s">
        <v>1217</v>
      </c>
      <c r="E648" s="104" t="s">
        <v>1218</v>
      </c>
      <c r="F648" s="120">
        <v>13271</v>
      </c>
      <c r="G648" s="120">
        <v>1905</v>
      </c>
      <c r="H648" s="120">
        <v>86</v>
      </c>
      <c r="I648" s="120">
        <v>66</v>
      </c>
      <c r="J648" s="120">
        <v>35</v>
      </c>
      <c r="K648" s="121">
        <v>4.7999999999999996E-3</v>
      </c>
      <c r="L648" s="121">
        <v>0.06</v>
      </c>
      <c r="M648" s="121">
        <v>1.8E-3</v>
      </c>
      <c r="N648" s="104" t="s">
        <v>1218</v>
      </c>
      <c r="O648" s="120">
        <v>6686</v>
      </c>
      <c r="P648" s="120">
        <v>1706</v>
      </c>
      <c r="Q648" s="120">
        <v>53</v>
      </c>
      <c r="R648" s="120">
        <v>11</v>
      </c>
      <c r="S648" s="121">
        <v>2.6003848E-2</v>
      </c>
      <c r="T648" s="121">
        <v>3.1091560000000001E-3</v>
      </c>
      <c r="U648" s="121">
        <v>0.08</v>
      </c>
      <c r="V648" s="104"/>
      <c r="W648" s="104"/>
      <c r="X648" s="104" t="s">
        <v>1219</v>
      </c>
      <c r="Y648" s="120">
        <v>35072</v>
      </c>
      <c r="Z648" s="120">
        <v>75</v>
      </c>
      <c r="AA648" s="120">
        <v>1055</v>
      </c>
      <c r="AB648" s="120">
        <v>219</v>
      </c>
      <c r="AC648" s="121">
        <v>4.9161799999999998E-4</v>
      </c>
      <c r="AD648" s="121">
        <v>0</v>
      </c>
      <c r="AE648" s="121">
        <v>0.1</v>
      </c>
      <c r="AF648" s="121">
        <v>4.0077500000000002E-4</v>
      </c>
      <c r="AG648" s="120">
        <v>362</v>
      </c>
      <c r="AH648" s="104" t="s">
        <v>1220</v>
      </c>
      <c r="AI648" s="120">
        <v>1990</v>
      </c>
      <c r="AJ648" s="120">
        <v>0</v>
      </c>
      <c r="AK648" s="120">
        <v>0</v>
      </c>
      <c r="AL648" s="120">
        <v>0</v>
      </c>
      <c r="AM648" s="120">
        <v>0</v>
      </c>
      <c r="AN648" s="121">
        <v>0</v>
      </c>
      <c r="AO648" s="121">
        <f t="shared" si="78"/>
        <v>0</v>
      </c>
      <c r="AP648" s="120">
        <v>171</v>
      </c>
      <c r="AQ648" s="120">
        <v>60</v>
      </c>
      <c r="AR648" s="104"/>
      <c r="AS648" s="104"/>
      <c r="AT648" s="104"/>
      <c r="AU648" s="104"/>
      <c r="AV648" s="104"/>
      <c r="AW648" s="104"/>
      <c r="AX648" s="104"/>
      <c r="AY648" s="104"/>
      <c r="AZ648" s="104"/>
      <c r="BA648" s="104"/>
      <c r="BB648" s="104"/>
      <c r="BC648" s="104"/>
      <c r="BD648" s="104"/>
      <c r="BE648" s="104"/>
      <c r="BF648" s="104"/>
    </row>
    <row r="649" spans="1:58" ht="12.75" customHeight="1">
      <c r="A649" s="54">
        <v>55</v>
      </c>
      <c r="B649" s="104" t="s">
        <v>1092</v>
      </c>
      <c r="C649" s="58" t="s">
        <v>1776</v>
      </c>
      <c r="D649" s="104" t="s">
        <v>1092</v>
      </c>
      <c r="E649" s="104" t="s">
        <v>1093</v>
      </c>
      <c r="F649" s="120">
        <v>234011</v>
      </c>
      <c r="G649" s="120">
        <v>144</v>
      </c>
      <c r="H649" s="120">
        <v>321</v>
      </c>
      <c r="I649" s="120">
        <v>66</v>
      </c>
      <c r="J649" s="120">
        <v>11</v>
      </c>
      <c r="K649" s="121">
        <v>2.0000000000000001E-4</v>
      </c>
      <c r="L649" s="121">
        <v>0.01</v>
      </c>
      <c r="M649" s="121">
        <v>0</v>
      </c>
      <c r="N649" s="104" t="s">
        <v>1094</v>
      </c>
      <c r="O649" s="120">
        <v>5821</v>
      </c>
      <c r="P649" s="120">
        <v>411</v>
      </c>
      <c r="Q649" s="120">
        <v>49</v>
      </c>
      <c r="R649" s="120">
        <v>11</v>
      </c>
      <c r="S649" s="121">
        <v>7.8503930000000006E-3</v>
      </c>
      <c r="T649" s="121">
        <v>9.3863400000000004E-4</v>
      </c>
      <c r="U649" s="121">
        <v>0.05</v>
      </c>
      <c r="V649" s="104"/>
      <c r="W649" s="104"/>
      <c r="X649" s="104" t="s">
        <v>1095</v>
      </c>
      <c r="Y649" s="120">
        <v>50613</v>
      </c>
      <c r="Z649" s="120">
        <v>145</v>
      </c>
      <c r="AA649" s="120">
        <v>750</v>
      </c>
      <c r="AB649" s="120">
        <v>90</v>
      </c>
      <c r="AC649" s="121">
        <v>1.1607000000000001E-4</v>
      </c>
      <c r="AD649" s="121">
        <v>0</v>
      </c>
      <c r="AE649" s="121">
        <v>0.02</v>
      </c>
      <c r="AF649" s="121">
        <v>1.8041300000000001E-4</v>
      </c>
      <c r="AG649" s="120">
        <v>149</v>
      </c>
      <c r="AH649" s="104" t="s">
        <v>1096</v>
      </c>
      <c r="AI649" s="120">
        <v>5110</v>
      </c>
      <c r="AJ649" s="120">
        <v>4</v>
      </c>
      <c r="AK649" s="120">
        <v>0</v>
      </c>
      <c r="AL649" s="120">
        <v>0</v>
      </c>
      <c r="AM649" s="120">
        <v>1</v>
      </c>
      <c r="AN649" s="121">
        <v>8.1466399999999999E-4</v>
      </c>
      <c r="AO649" s="121">
        <f t="shared" si="78"/>
        <v>7.8277886497064581E-4</v>
      </c>
      <c r="AP649" s="120">
        <v>458</v>
      </c>
      <c r="AQ649" s="120">
        <v>37</v>
      </c>
      <c r="AR649" s="104"/>
      <c r="AS649" s="104"/>
      <c r="AT649" s="104"/>
      <c r="AU649" s="104"/>
      <c r="AV649" s="104"/>
      <c r="AW649" s="104"/>
      <c r="AX649" s="104"/>
      <c r="AY649" s="104"/>
      <c r="AZ649" s="104"/>
      <c r="BA649" s="104"/>
      <c r="BB649" s="104"/>
      <c r="BC649" s="104"/>
      <c r="BD649" s="104"/>
      <c r="BE649" s="104"/>
      <c r="BF649" s="104"/>
    </row>
    <row r="650" spans="1:58" ht="12.75" customHeight="1">
      <c r="A650" s="54">
        <v>56</v>
      </c>
      <c r="B650" s="104" t="s">
        <v>159</v>
      </c>
      <c r="C650" s="58" t="s">
        <v>1776</v>
      </c>
      <c r="D650" s="104" t="s">
        <v>159</v>
      </c>
      <c r="E650" s="104" t="s">
        <v>160</v>
      </c>
      <c r="F650" s="120">
        <v>27446</v>
      </c>
      <c r="G650" s="120">
        <v>701</v>
      </c>
      <c r="H650" s="120">
        <v>48</v>
      </c>
      <c r="I650" s="120">
        <v>659</v>
      </c>
      <c r="J650" s="120">
        <v>45</v>
      </c>
      <c r="K650" s="121">
        <v>1.1712149281743205E-3</v>
      </c>
      <c r="L650" s="121">
        <v>0.03</v>
      </c>
      <c r="M650" s="121">
        <v>5.7287686704178716E-4</v>
      </c>
      <c r="N650" s="104"/>
      <c r="O650" s="104"/>
      <c r="P650" s="104"/>
      <c r="Q650" s="104"/>
      <c r="R650" s="104"/>
      <c r="S650" s="105"/>
      <c r="T650" s="105"/>
      <c r="U650" s="105"/>
      <c r="V650" s="104"/>
      <c r="W650" s="104"/>
      <c r="X650" s="104" t="s">
        <v>161</v>
      </c>
      <c r="Y650" s="120">
        <v>1386</v>
      </c>
      <c r="Z650" s="120">
        <v>76</v>
      </c>
      <c r="AA650" s="120">
        <v>78</v>
      </c>
      <c r="AB650" s="120">
        <v>20</v>
      </c>
      <c r="AC650" s="121">
        <v>9.6398438245338491E-4</v>
      </c>
      <c r="AD650" s="121">
        <v>0.70454545454545459</v>
      </c>
      <c r="AE650" s="121">
        <v>0.1</v>
      </c>
      <c r="AF650" s="121">
        <v>7.7537874240815748E-4</v>
      </c>
      <c r="AG650" s="120">
        <v>22</v>
      </c>
      <c r="AH650" s="104" t="s">
        <v>162</v>
      </c>
      <c r="AI650" s="120">
        <v>170</v>
      </c>
      <c r="AJ650" s="120">
        <v>0</v>
      </c>
      <c r="AK650" s="120">
        <v>0</v>
      </c>
      <c r="AL650" s="120">
        <v>0</v>
      </c>
      <c r="AM650" s="120">
        <v>0</v>
      </c>
      <c r="AN650" s="121">
        <v>0</v>
      </c>
      <c r="AO650" s="121">
        <f t="shared" si="78"/>
        <v>0</v>
      </c>
      <c r="AP650" s="120">
        <v>13</v>
      </c>
      <c r="AQ650" s="120">
        <v>5</v>
      </c>
      <c r="AR650" s="104" t="s">
        <v>163</v>
      </c>
      <c r="AS650" s="106"/>
      <c r="AT650" s="104"/>
      <c r="AU650" s="104"/>
      <c r="AV650" s="104"/>
      <c r="AW650" s="104"/>
      <c r="AX650" s="104"/>
      <c r="AY650" s="104"/>
      <c r="AZ650" s="104"/>
      <c r="BA650" s="104"/>
      <c r="BB650" s="104"/>
      <c r="BC650" s="104"/>
      <c r="BD650" s="104"/>
      <c r="BE650" s="104"/>
      <c r="BF650" s="104"/>
    </row>
    <row r="651" spans="1:58" ht="12.75" customHeight="1">
      <c r="A651" s="54">
        <v>57</v>
      </c>
      <c r="B651" s="104" t="s">
        <v>281</v>
      </c>
      <c r="C651" s="58" t="s">
        <v>1776</v>
      </c>
      <c r="D651" s="104" t="s">
        <v>281</v>
      </c>
      <c r="E651" s="104" t="s">
        <v>282</v>
      </c>
      <c r="F651" s="120">
        <v>52049</v>
      </c>
      <c r="G651" s="120">
        <v>1997</v>
      </c>
      <c r="H651" s="120">
        <v>159</v>
      </c>
      <c r="I651" s="120">
        <v>133</v>
      </c>
      <c r="J651" s="120">
        <v>41</v>
      </c>
      <c r="K651" s="121">
        <v>1.1729877625840279E-3</v>
      </c>
      <c r="L651" s="121">
        <v>0.02</v>
      </c>
      <c r="M651" s="121">
        <v>5.2274454636896896E-4</v>
      </c>
      <c r="N651" s="104" t="s">
        <v>282</v>
      </c>
      <c r="O651" s="120">
        <v>4193</v>
      </c>
      <c r="P651" s="120">
        <v>1443</v>
      </c>
      <c r="Q651" s="120">
        <v>33</v>
      </c>
      <c r="R651" s="120">
        <v>29</v>
      </c>
      <c r="S651" s="121">
        <v>1.2219993482919423E-2</v>
      </c>
      <c r="T651" s="121">
        <v>3.8519544674419925E-3</v>
      </c>
      <c r="U651" s="121">
        <v>0.03</v>
      </c>
      <c r="V651" s="104"/>
      <c r="W651" s="104"/>
      <c r="X651" s="104" t="s">
        <v>282</v>
      </c>
      <c r="Y651" s="120">
        <v>4084</v>
      </c>
      <c r="Z651" s="120">
        <v>30</v>
      </c>
      <c r="AA651" s="120">
        <v>32</v>
      </c>
      <c r="AB651" s="120">
        <v>2</v>
      </c>
      <c r="AC651" s="121">
        <v>2.8720710590497288E-4</v>
      </c>
      <c r="AD651" s="121">
        <v>0.94736842105263153</v>
      </c>
      <c r="AE651" s="121">
        <v>0.01</v>
      </c>
      <c r="AF651" s="121">
        <v>9.053267468743711E-5</v>
      </c>
      <c r="AG651" s="120">
        <v>56</v>
      </c>
      <c r="AH651" s="104" t="s">
        <v>281</v>
      </c>
      <c r="AI651" s="120">
        <v>949</v>
      </c>
      <c r="AJ651" s="120">
        <v>8</v>
      </c>
      <c r="AK651" s="120">
        <v>0</v>
      </c>
      <c r="AL651" s="120">
        <v>0</v>
      </c>
      <c r="AM651" s="120">
        <v>3</v>
      </c>
      <c r="AN651" s="121">
        <v>2.8787343209400475E-3</v>
      </c>
      <c r="AO651" s="121">
        <f t="shared" si="78"/>
        <v>8.4299262381454156E-3</v>
      </c>
      <c r="AP651" s="120">
        <v>27</v>
      </c>
      <c r="AQ651" s="120">
        <v>16</v>
      </c>
      <c r="AR651" s="104" t="s">
        <v>281</v>
      </c>
      <c r="AS651" s="104"/>
      <c r="AT651" s="104"/>
      <c r="AU651" s="104"/>
      <c r="AV651" s="104"/>
      <c r="AW651" s="104"/>
      <c r="AX651" s="104"/>
      <c r="AY651" s="104"/>
      <c r="AZ651" s="104"/>
      <c r="BA651" s="104"/>
      <c r="BB651" s="104"/>
      <c r="BC651" s="104"/>
      <c r="BD651" s="104"/>
      <c r="BE651" s="104"/>
      <c r="BF651" s="104"/>
    </row>
    <row r="652" spans="1:58" ht="12.75" customHeight="1">
      <c r="A652" s="54">
        <v>58</v>
      </c>
      <c r="B652" s="104" t="s">
        <v>247</v>
      </c>
      <c r="C652" s="58" t="s">
        <v>1776</v>
      </c>
      <c r="D652" s="104" t="s">
        <v>247</v>
      </c>
      <c r="E652" s="104" t="s">
        <v>248</v>
      </c>
      <c r="F652" s="120">
        <v>4613</v>
      </c>
      <c r="G652" s="120">
        <v>395</v>
      </c>
      <c r="H652" s="120">
        <v>36</v>
      </c>
      <c r="I652" s="120">
        <v>40</v>
      </c>
      <c r="J652" s="120">
        <v>89</v>
      </c>
      <c r="K652" s="121">
        <v>1.181053183527985E-3</v>
      </c>
      <c r="L652" s="121">
        <v>0.03</v>
      </c>
      <c r="M652" s="121">
        <v>1.1425405797172892E-3</v>
      </c>
      <c r="N652" s="104" t="s">
        <v>249</v>
      </c>
      <c r="O652" s="120">
        <v>724</v>
      </c>
      <c r="P652" s="120">
        <v>653</v>
      </c>
      <c r="Q652" s="120">
        <v>14</v>
      </c>
      <c r="R652" s="120">
        <v>76</v>
      </c>
      <c r="S652" s="121">
        <v>1.2462576672083942E-2</v>
      </c>
      <c r="T652" s="121">
        <v>1.0295172033460644E-2</v>
      </c>
      <c r="U652" s="121">
        <v>0.1</v>
      </c>
      <c r="V652" s="104"/>
      <c r="W652" s="104"/>
      <c r="X652" s="104" t="s">
        <v>249</v>
      </c>
      <c r="Y652" s="120">
        <v>4352</v>
      </c>
      <c r="Z652" s="120">
        <v>74</v>
      </c>
      <c r="AA652" s="120">
        <v>65</v>
      </c>
      <c r="AB652" s="120">
        <v>25</v>
      </c>
      <c r="AC652" s="121">
        <v>2.8379692417852451E-4</v>
      </c>
      <c r="AD652" s="121">
        <v>0.5</v>
      </c>
      <c r="AE652" s="121">
        <v>7.0000000000000007E-2</v>
      </c>
      <c r="AF652" s="121">
        <v>2.2827143901316097E-4</v>
      </c>
      <c r="AG652" s="120">
        <v>100</v>
      </c>
      <c r="AH652" s="104" t="s">
        <v>247</v>
      </c>
      <c r="AI652" s="120">
        <v>193</v>
      </c>
      <c r="AJ652" s="120">
        <v>0</v>
      </c>
      <c r="AK652" s="120">
        <v>0</v>
      </c>
      <c r="AL652" s="120">
        <v>0</v>
      </c>
      <c r="AM652" s="120">
        <v>0</v>
      </c>
      <c r="AN652" s="121">
        <v>0</v>
      </c>
      <c r="AO652" s="121">
        <f t="shared" si="78"/>
        <v>0</v>
      </c>
      <c r="AP652" s="120">
        <v>49</v>
      </c>
      <c r="AQ652" s="120">
        <v>8</v>
      </c>
      <c r="AR652" s="104" t="s">
        <v>247</v>
      </c>
      <c r="AS652" s="104"/>
      <c r="AT652" s="104"/>
      <c r="AU652" s="104"/>
      <c r="AV652" s="104"/>
      <c r="AW652" s="104"/>
      <c r="AX652" s="104"/>
      <c r="AY652" s="104"/>
      <c r="AZ652" s="104"/>
      <c r="BA652" s="104"/>
      <c r="BB652" s="104"/>
      <c r="BC652" s="104"/>
      <c r="BD652" s="104"/>
      <c r="BE652" s="104"/>
      <c r="BF652" s="104"/>
    </row>
    <row r="653" spans="1:58" ht="12.75" customHeight="1">
      <c r="A653" s="54">
        <v>59</v>
      </c>
      <c r="B653" s="104" t="s">
        <v>150</v>
      </c>
      <c r="C653" s="58" t="s">
        <v>1776</v>
      </c>
      <c r="D653" s="104" t="s">
        <v>150</v>
      </c>
      <c r="E653" s="104" t="s">
        <v>151</v>
      </c>
      <c r="F653" s="120">
        <v>44003</v>
      </c>
      <c r="G653" s="120">
        <v>11371</v>
      </c>
      <c r="H653" s="120">
        <v>1737</v>
      </c>
      <c r="I653" s="120">
        <v>3263</v>
      </c>
      <c r="J653" s="120">
        <v>264</v>
      </c>
      <c r="K653" s="121">
        <v>1.5224467171972959E-3</v>
      </c>
      <c r="L653" s="121">
        <v>7.0000000000000007E-2</v>
      </c>
      <c r="M653" s="121">
        <v>4.3687601450009368E-3</v>
      </c>
      <c r="N653" s="104" t="s">
        <v>151</v>
      </c>
      <c r="O653" s="120">
        <v>4431</v>
      </c>
      <c r="P653" s="120">
        <v>3400</v>
      </c>
      <c r="Q653" s="120">
        <v>119</v>
      </c>
      <c r="R653" s="120">
        <v>104</v>
      </c>
      <c r="S653" s="121">
        <v>7.7211888924774257E-3</v>
      </c>
      <c r="T653" s="121">
        <v>8.7283004871483941E-3</v>
      </c>
      <c r="U653" s="121">
        <v>0.06</v>
      </c>
      <c r="V653" s="104"/>
      <c r="W653" s="104"/>
      <c r="X653" s="104" t="s">
        <v>151</v>
      </c>
      <c r="Y653" s="120">
        <v>6901</v>
      </c>
      <c r="Z653" s="120">
        <v>64</v>
      </c>
      <c r="AA653" s="120">
        <v>66</v>
      </c>
      <c r="AB653" s="120">
        <v>26</v>
      </c>
      <c r="AC653" s="121">
        <v>2.1117803144793246E-4</v>
      </c>
      <c r="AD653" s="121">
        <v>0.78723404255319152</v>
      </c>
      <c r="AE653" s="121">
        <v>0.02</v>
      </c>
      <c r="AF653" s="121">
        <v>1.4461104327412769E-4</v>
      </c>
      <c r="AG653" s="120">
        <v>112</v>
      </c>
      <c r="AH653" s="104" t="s">
        <v>150</v>
      </c>
      <c r="AI653" s="120">
        <v>1550</v>
      </c>
      <c r="AJ653" s="120">
        <v>32</v>
      </c>
      <c r="AK653" s="120">
        <v>8</v>
      </c>
      <c r="AL653" s="120">
        <v>0</v>
      </c>
      <c r="AM653" s="120">
        <v>20</v>
      </c>
      <c r="AN653" s="121">
        <v>1.3157458202791631E-3</v>
      </c>
      <c r="AO653" s="121">
        <f t="shared" si="78"/>
        <v>2.5806451612903226E-2</v>
      </c>
      <c r="AP653" s="120">
        <v>49</v>
      </c>
      <c r="AQ653" s="120">
        <v>31</v>
      </c>
      <c r="AR653" s="104" t="s">
        <v>150</v>
      </c>
      <c r="AS653" s="106"/>
      <c r="AT653" s="104"/>
      <c r="AU653" s="104"/>
      <c r="AV653" s="104"/>
      <c r="AW653" s="104"/>
      <c r="AX653" s="104"/>
      <c r="AY653" s="104"/>
      <c r="AZ653" s="104"/>
      <c r="BA653" s="104"/>
      <c r="BB653" s="104"/>
      <c r="BC653" s="104"/>
      <c r="BD653" s="104"/>
      <c r="BE653" s="104"/>
      <c r="BF653" s="104"/>
    </row>
    <row r="654" spans="1:58" ht="12.75" customHeight="1">
      <c r="A654" s="54">
        <v>60</v>
      </c>
      <c r="B654" s="104" t="s">
        <v>294</v>
      </c>
      <c r="C654" s="58" t="s">
        <v>1776</v>
      </c>
      <c r="D654" s="104" t="s">
        <v>294</v>
      </c>
      <c r="E654" s="104" t="s">
        <v>295</v>
      </c>
      <c r="F654" s="120">
        <v>4227</v>
      </c>
      <c r="G654" s="120">
        <v>304</v>
      </c>
      <c r="H654" s="120">
        <v>40</v>
      </c>
      <c r="I654" s="120">
        <v>74</v>
      </c>
      <c r="J654" s="120">
        <v>64</v>
      </c>
      <c r="K654" s="121">
        <v>1.6413071588759457E-3</v>
      </c>
      <c r="L654" s="121">
        <v>0.05</v>
      </c>
      <c r="M654" s="121">
        <v>1.1417788931310925E-3</v>
      </c>
      <c r="N654" s="104" t="s">
        <v>296</v>
      </c>
      <c r="O654" s="120">
        <v>377</v>
      </c>
      <c r="P654" s="120">
        <v>287</v>
      </c>
      <c r="Q654" s="120">
        <v>2</v>
      </c>
      <c r="R654" s="120">
        <v>26</v>
      </c>
      <c r="S654" s="121">
        <v>1.9432401357477241E-2</v>
      </c>
      <c r="T654" s="121">
        <v>2.5346610466274663E-3</v>
      </c>
      <c r="U654" s="105" t="s">
        <v>138</v>
      </c>
      <c r="V654" s="104"/>
      <c r="W654" s="104"/>
      <c r="X654" s="104" t="s">
        <v>295</v>
      </c>
      <c r="Y654" s="120">
        <v>1074</v>
      </c>
      <c r="Z654" s="120">
        <v>13</v>
      </c>
      <c r="AA654" s="120">
        <v>0</v>
      </c>
      <c r="AB654" s="120">
        <v>0</v>
      </c>
      <c r="AC654" s="121">
        <v>0</v>
      </c>
      <c r="AD654" s="121">
        <v>1</v>
      </c>
      <c r="AE654" s="121">
        <v>0.01</v>
      </c>
      <c r="AF654" s="121">
        <v>0</v>
      </c>
      <c r="AG654" s="120">
        <v>36</v>
      </c>
      <c r="AH654" s="104"/>
      <c r="AI654" s="104"/>
      <c r="AJ654" s="104"/>
      <c r="AK654" s="104"/>
      <c r="AL654" s="104"/>
      <c r="AM654" s="104"/>
      <c r="AN654" s="105"/>
      <c r="AO654" s="105"/>
      <c r="AP654" s="120">
        <v>21</v>
      </c>
      <c r="AQ654" s="120">
        <v>7</v>
      </c>
      <c r="AR654" s="104" t="s">
        <v>294</v>
      </c>
      <c r="AS654" s="104"/>
      <c r="AT654" s="104"/>
      <c r="AU654" s="104"/>
      <c r="AV654" s="104"/>
      <c r="AW654" s="104"/>
      <c r="AX654" s="104"/>
      <c r="AY654" s="104"/>
      <c r="AZ654" s="104"/>
      <c r="BA654" s="104"/>
      <c r="BB654" s="104"/>
      <c r="BC654" s="104"/>
      <c r="BD654" s="104"/>
      <c r="BE654" s="104"/>
      <c r="BF654" s="104"/>
    </row>
    <row r="655" spans="1:58" ht="12.75" customHeight="1">
      <c r="A655" s="54">
        <v>61</v>
      </c>
      <c r="B655" s="104" t="s">
        <v>221</v>
      </c>
      <c r="C655" s="58" t="s">
        <v>1776</v>
      </c>
      <c r="D655" s="104" t="s">
        <v>221</v>
      </c>
      <c r="E655" s="104" t="s">
        <v>222</v>
      </c>
      <c r="F655" s="120">
        <v>14147</v>
      </c>
      <c r="G655" s="120">
        <v>349</v>
      </c>
      <c r="H655" s="120">
        <v>32</v>
      </c>
      <c r="I655" s="120">
        <v>139</v>
      </c>
      <c r="J655" s="120">
        <v>17</v>
      </c>
      <c r="K655" s="121">
        <v>2.269229368880972E-3</v>
      </c>
      <c r="L655" s="121">
        <v>0.02</v>
      </c>
      <c r="M655" s="121">
        <v>4.193141225106144E-4</v>
      </c>
      <c r="N655" s="104" t="s">
        <v>223</v>
      </c>
      <c r="O655" s="120">
        <v>985</v>
      </c>
      <c r="P655" s="120">
        <v>43</v>
      </c>
      <c r="Q655" s="120">
        <v>1</v>
      </c>
      <c r="R655" s="120">
        <v>1</v>
      </c>
      <c r="S655" s="121">
        <v>4.536082474226804E-2</v>
      </c>
      <c r="T655" s="121">
        <v>4.9305244285073959E-4</v>
      </c>
      <c r="U655" s="121">
        <v>0.02</v>
      </c>
      <c r="V655" s="104"/>
      <c r="W655" s="104"/>
      <c r="X655" s="104" t="s">
        <v>223</v>
      </c>
      <c r="Y655" s="120">
        <v>1122</v>
      </c>
      <c r="Z655" s="120">
        <v>19</v>
      </c>
      <c r="AA655" s="120">
        <v>35</v>
      </c>
      <c r="AB655" s="120">
        <v>8</v>
      </c>
      <c r="AC655" s="121">
        <v>2.0385613488195964E-3</v>
      </c>
      <c r="AD655" s="121">
        <v>0.8</v>
      </c>
      <c r="AE655" s="121">
        <v>0.08</v>
      </c>
      <c r="AF655" s="121">
        <v>4.2100723508230788E-4</v>
      </c>
      <c r="AG655" s="120">
        <v>13</v>
      </c>
      <c r="AH655" s="104" t="s">
        <v>221</v>
      </c>
      <c r="AI655" s="120">
        <v>47</v>
      </c>
      <c r="AJ655" s="120">
        <v>0</v>
      </c>
      <c r="AK655" s="120">
        <v>0</v>
      </c>
      <c r="AL655" s="120">
        <v>0</v>
      </c>
      <c r="AM655" s="120">
        <v>0</v>
      </c>
      <c r="AN655" s="121">
        <v>0</v>
      </c>
      <c r="AO655" s="121">
        <f>SUM(AJ655+AK655+AL655)/AI655</f>
        <v>0</v>
      </c>
      <c r="AP655" s="120">
        <v>8</v>
      </c>
      <c r="AQ655" s="120">
        <v>5</v>
      </c>
      <c r="AR655" s="104" t="s">
        <v>221</v>
      </c>
      <c r="AS655" s="104"/>
      <c r="AT655" s="104"/>
      <c r="AU655" s="104"/>
      <c r="AV655" s="104"/>
      <c r="AW655" s="104"/>
      <c r="AX655" s="104"/>
      <c r="AY655" s="104"/>
      <c r="AZ655" s="104"/>
      <c r="BA655" s="104"/>
      <c r="BB655" s="104"/>
      <c r="BC655" s="104"/>
      <c r="BD655" s="104"/>
      <c r="BE655" s="104"/>
      <c r="BF655" s="104"/>
    </row>
    <row r="656" spans="1:58" ht="12.75" customHeight="1">
      <c r="A656" s="54">
        <v>62</v>
      </c>
      <c r="B656" s="104" t="s">
        <v>330</v>
      </c>
      <c r="C656" s="58" t="s">
        <v>1776</v>
      </c>
      <c r="D656" s="104" t="s">
        <v>330</v>
      </c>
      <c r="E656" s="104" t="s">
        <v>331</v>
      </c>
      <c r="F656" s="120">
        <v>74097</v>
      </c>
      <c r="G656" s="120">
        <v>5121</v>
      </c>
      <c r="H656" s="120">
        <v>1555</v>
      </c>
      <c r="I656" s="120">
        <v>555</v>
      </c>
      <c r="J656" s="120">
        <v>130</v>
      </c>
      <c r="K656" s="121">
        <v>8.3367169118234424E-4</v>
      </c>
      <c r="L656" s="121">
        <v>0.03</v>
      </c>
      <c r="M656" s="121">
        <v>1.1780143462359212E-3</v>
      </c>
      <c r="N656" s="104" t="s">
        <v>331</v>
      </c>
      <c r="O656" s="120">
        <v>5632</v>
      </c>
      <c r="P656" s="120">
        <v>4171</v>
      </c>
      <c r="Q656" s="120">
        <v>475</v>
      </c>
      <c r="R656" s="120">
        <v>86</v>
      </c>
      <c r="S656" s="121">
        <v>9.5332550268895956E-3</v>
      </c>
      <c r="T656" s="121">
        <v>8.9115210033967936E-3</v>
      </c>
      <c r="U656" s="121">
        <v>0.03</v>
      </c>
      <c r="V656" s="104"/>
      <c r="W656" s="104"/>
      <c r="X656" s="104" t="s">
        <v>331</v>
      </c>
      <c r="Y656" s="120">
        <v>13977</v>
      </c>
      <c r="Z656" s="120">
        <v>484</v>
      </c>
      <c r="AA656" s="120">
        <v>1279</v>
      </c>
      <c r="AB656" s="120">
        <v>229</v>
      </c>
      <c r="AC656" s="121">
        <v>2.2256890734247581E-4</v>
      </c>
      <c r="AD656" s="121">
        <v>0.24590163934426229</v>
      </c>
      <c r="AE656" s="121">
        <v>0.05</v>
      </c>
      <c r="AF656" s="121">
        <v>1.1709059908017205E-3</v>
      </c>
      <c r="AG656" s="120">
        <v>63</v>
      </c>
      <c r="AH656" s="104"/>
      <c r="AI656" s="104"/>
      <c r="AJ656" s="104"/>
      <c r="AK656" s="104"/>
      <c r="AL656" s="104"/>
      <c r="AM656" s="104"/>
      <c r="AN656" s="105"/>
      <c r="AO656" s="105"/>
      <c r="AP656" s="120">
        <v>40</v>
      </c>
      <c r="AQ656" s="120">
        <v>1</v>
      </c>
      <c r="AR656" s="104" t="s">
        <v>332</v>
      </c>
      <c r="AS656" s="104"/>
      <c r="AT656" s="104"/>
      <c r="AU656" s="104"/>
      <c r="AV656" s="104"/>
      <c r="AW656" s="104"/>
      <c r="AX656" s="104"/>
      <c r="AY656" s="104"/>
      <c r="AZ656" s="104"/>
      <c r="BA656" s="104"/>
      <c r="BB656" s="104"/>
      <c r="BC656" s="104"/>
      <c r="BD656" s="104"/>
      <c r="BE656" s="104"/>
      <c r="BF656" s="104"/>
    </row>
    <row r="657" spans="1:58" ht="12.75" customHeight="1">
      <c r="A657" s="54">
        <v>63</v>
      </c>
      <c r="B657" s="104" t="s">
        <v>1153</v>
      </c>
      <c r="C657" s="58" t="s">
        <v>1776</v>
      </c>
      <c r="D657" s="104" t="s">
        <v>1153</v>
      </c>
      <c r="E657" s="104" t="s">
        <v>1154</v>
      </c>
      <c r="F657" s="120">
        <v>8456</v>
      </c>
      <c r="G657" s="120">
        <v>683</v>
      </c>
      <c r="H657" s="120">
        <v>43</v>
      </c>
      <c r="I657" s="120">
        <v>45</v>
      </c>
      <c r="J657" s="120">
        <v>36</v>
      </c>
      <c r="K657" s="121">
        <v>2.8E-3</v>
      </c>
      <c r="L657" s="121">
        <v>0.05</v>
      </c>
      <c r="M657" s="121">
        <v>1.1000000000000001E-3</v>
      </c>
      <c r="N657" s="104" t="s">
        <v>1155</v>
      </c>
      <c r="O657" s="120">
        <v>3648</v>
      </c>
      <c r="P657" s="120">
        <v>2579</v>
      </c>
      <c r="Q657" s="120">
        <v>1963</v>
      </c>
      <c r="R657" s="120">
        <v>34</v>
      </c>
      <c r="S657" s="121">
        <v>3.7298698999999998E-2</v>
      </c>
      <c r="T657" s="121">
        <v>1.3784302E-2</v>
      </c>
      <c r="U657" s="121">
        <v>0.1</v>
      </c>
      <c r="V657" s="104"/>
      <c r="W657" s="104"/>
      <c r="X657" s="104" t="s">
        <v>1156</v>
      </c>
      <c r="Y657" s="120">
        <v>1244</v>
      </c>
      <c r="Z657" s="120">
        <v>1</v>
      </c>
      <c r="AA657" s="120">
        <v>0</v>
      </c>
      <c r="AB657" s="120">
        <v>0</v>
      </c>
      <c r="AC657" s="121">
        <v>0</v>
      </c>
      <c r="AD657" s="121">
        <v>1</v>
      </c>
      <c r="AE657" s="121">
        <v>0.01</v>
      </c>
      <c r="AF657" s="121">
        <v>0</v>
      </c>
      <c r="AG657" s="120">
        <v>47</v>
      </c>
      <c r="AH657" s="104" t="s">
        <v>1157</v>
      </c>
      <c r="AI657" s="120">
        <v>746</v>
      </c>
      <c r="AJ657" s="120">
        <v>6</v>
      </c>
      <c r="AK657" s="120">
        <v>1</v>
      </c>
      <c r="AL657" s="120">
        <v>0</v>
      </c>
      <c r="AM657" s="120">
        <v>8</v>
      </c>
      <c r="AN657" s="121">
        <v>1.1799289999999999E-3</v>
      </c>
      <c r="AO657" s="121">
        <f t="shared" ref="AO657:AO660" si="79">SUM(AJ657+AK657+AL657)/AI657</f>
        <v>9.3833780160857902E-3</v>
      </c>
      <c r="AP657" s="120">
        <v>50</v>
      </c>
      <c r="AQ657" s="120">
        <v>30</v>
      </c>
      <c r="AR657" s="104"/>
      <c r="AS657" s="104"/>
      <c r="AT657" s="104"/>
      <c r="AU657" s="104"/>
      <c r="AV657" s="104"/>
      <c r="AW657" s="104"/>
      <c r="AX657" s="104"/>
      <c r="AY657" s="104"/>
      <c r="AZ657" s="104"/>
      <c r="BA657" s="104"/>
      <c r="BB657" s="104"/>
      <c r="BC657" s="104"/>
      <c r="BD657" s="104"/>
      <c r="BE657" s="104"/>
      <c r="BF657" s="104"/>
    </row>
    <row r="658" spans="1:58" ht="12.75" customHeight="1">
      <c r="A658" s="54">
        <v>64</v>
      </c>
      <c r="B658" s="104" t="s">
        <v>216</v>
      </c>
      <c r="C658" s="58" t="s">
        <v>1776</v>
      </c>
      <c r="D658" s="104" t="s">
        <v>216</v>
      </c>
      <c r="E658" s="104" t="s">
        <v>217</v>
      </c>
      <c r="F658" s="120">
        <v>30477</v>
      </c>
      <c r="G658" s="120">
        <v>1741</v>
      </c>
      <c r="H658" s="120">
        <v>107</v>
      </c>
      <c r="I658" s="120">
        <v>566</v>
      </c>
      <c r="J658" s="120">
        <v>103</v>
      </c>
      <c r="K658" s="121">
        <v>8.072354575559982E-4</v>
      </c>
      <c r="L658" s="121">
        <v>0.02</v>
      </c>
      <c r="M658" s="121">
        <v>9.0375274052465013E-4</v>
      </c>
      <c r="N658" s="104"/>
      <c r="O658" s="104"/>
      <c r="P658" s="104"/>
      <c r="Q658" s="104"/>
      <c r="R658" s="104"/>
      <c r="S658" s="105"/>
      <c r="T658" s="105"/>
      <c r="U658" s="105"/>
      <c r="V658" s="104"/>
      <c r="W658" s="104"/>
      <c r="X658" s="104" t="s">
        <v>218</v>
      </c>
      <c r="Y658" s="120">
        <v>2346</v>
      </c>
      <c r="Z658" s="120">
        <v>337</v>
      </c>
      <c r="AA658" s="120">
        <v>239</v>
      </c>
      <c r="AB658" s="120">
        <v>30</v>
      </c>
      <c r="AC658" s="121">
        <v>3.4299486563713229E-4</v>
      </c>
      <c r="AD658" s="121">
        <v>0.3108108108108108</v>
      </c>
      <c r="AE658" s="121">
        <v>0.17</v>
      </c>
      <c r="AF658" s="121">
        <v>1.256405105649061E-3</v>
      </c>
      <c r="AG658" s="120">
        <v>18</v>
      </c>
      <c r="AH658" s="104" t="s">
        <v>219</v>
      </c>
      <c r="AI658" s="120">
        <v>704</v>
      </c>
      <c r="AJ658" s="120">
        <v>0</v>
      </c>
      <c r="AK658" s="120">
        <v>0</v>
      </c>
      <c r="AL658" s="120">
        <v>0</v>
      </c>
      <c r="AM658" s="120">
        <v>0</v>
      </c>
      <c r="AN658" s="121">
        <v>0</v>
      </c>
      <c r="AO658" s="121">
        <f t="shared" si="79"/>
        <v>0</v>
      </c>
      <c r="AP658" s="120">
        <v>12</v>
      </c>
      <c r="AQ658" s="120">
        <v>2</v>
      </c>
      <c r="AR658" s="104" t="s">
        <v>220</v>
      </c>
      <c r="AS658" s="104"/>
      <c r="AT658" s="104"/>
      <c r="AU658" s="104"/>
      <c r="AV658" s="104"/>
      <c r="AW658" s="104"/>
      <c r="AX658" s="104"/>
      <c r="AY658" s="104"/>
      <c r="AZ658" s="104"/>
      <c r="BA658" s="104"/>
      <c r="BB658" s="104"/>
      <c r="BC658" s="104"/>
      <c r="BD658" s="104"/>
      <c r="BE658" s="104"/>
      <c r="BF658" s="104"/>
    </row>
    <row r="659" spans="1:58" ht="12.75" customHeight="1">
      <c r="A659" s="54">
        <v>65</v>
      </c>
      <c r="B659" s="104" t="s">
        <v>239</v>
      </c>
      <c r="C659" s="58" t="s">
        <v>1776</v>
      </c>
      <c r="D659" s="104" t="s">
        <v>239</v>
      </c>
      <c r="E659" s="104" t="s">
        <v>240</v>
      </c>
      <c r="F659" s="120">
        <v>36498</v>
      </c>
      <c r="G659" s="120">
        <v>2409</v>
      </c>
      <c r="H659" s="120">
        <v>139</v>
      </c>
      <c r="I659" s="120">
        <v>1581</v>
      </c>
      <c r="J659" s="120">
        <v>82</v>
      </c>
      <c r="K659" s="121">
        <v>1.4456430370843939E-3</v>
      </c>
      <c r="L659" s="121">
        <v>0.04</v>
      </c>
      <c r="M659" s="121">
        <v>1.2885079243578294E-3</v>
      </c>
      <c r="N659" s="104" t="s">
        <v>240</v>
      </c>
      <c r="O659" s="120">
        <v>1648</v>
      </c>
      <c r="P659" s="120">
        <v>1886</v>
      </c>
      <c r="Q659" s="120">
        <v>89</v>
      </c>
      <c r="R659" s="120">
        <v>66</v>
      </c>
      <c r="S659" s="121">
        <v>1.8687261011998968E-2</v>
      </c>
      <c r="T659" s="121">
        <v>1.3406078552086215E-2</v>
      </c>
      <c r="U659" s="121">
        <v>0.11</v>
      </c>
      <c r="V659" s="104"/>
      <c r="W659" s="104"/>
      <c r="X659" s="104" t="s">
        <v>241</v>
      </c>
      <c r="Y659" s="120">
        <v>1985</v>
      </c>
      <c r="Z659" s="120">
        <v>160</v>
      </c>
      <c r="AA659" s="120">
        <v>609</v>
      </c>
      <c r="AB659" s="120">
        <v>119</v>
      </c>
      <c r="AC659" s="121">
        <v>2.9846863063800032E-3</v>
      </c>
      <c r="AD659" s="121">
        <v>0.25</v>
      </c>
      <c r="AE659" s="121">
        <v>1</v>
      </c>
      <c r="AF659" s="121">
        <v>4.9636630964797869E-3</v>
      </c>
      <c r="AG659" s="120">
        <v>189</v>
      </c>
      <c r="AH659" s="104" t="s">
        <v>239</v>
      </c>
      <c r="AI659" s="120">
        <v>250</v>
      </c>
      <c r="AJ659" s="120">
        <v>0</v>
      </c>
      <c r="AK659" s="120">
        <v>0</v>
      </c>
      <c r="AL659" s="120">
        <v>0</v>
      </c>
      <c r="AM659" s="120">
        <v>2</v>
      </c>
      <c r="AN659" s="121">
        <v>0</v>
      </c>
      <c r="AO659" s="121">
        <f t="shared" si="79"/>
        <v>0</v>
      </c>
      <c r="AP659" s="120">
        <v>116</v>
      </c>
      <c r="AQ659" s="120">
        <v>9</v>
      </c>
      <c r="AR659" s="104" t="s">
        <v>239</v>
      </c>
      <c r="AS659" s="104"/>
      <c r="AT659" s="104"/>
      <c r="AU659" s="104"/>
      <c r="AV659" s="104"/>
      <c r="AW659" s="104"/>
      <c r="AX659" s="104"/>
      <c r="AY659" s="104"/>
      <c r="AZ659" s="104"/>
      <c r="BA659" s="104"/>
      <c r="BB659" s="104"/>
      <c r="BC659" s="104"/>
      <c r="BD659" s="104"/>
      <c r="BE659" s="104"/>
      <c r="BF659" s="104"/>
    </row>
    <row r="660" spans="1:58" ht="12.75" customHeight="1">
      <c r="A660" s="54">
        <v>66</v>
      </c>
      <c r="B660" s="104" t="s">
        <v>324</v>
      </c>
      <c r="C660" s="58" t="s">
        <v>1776</v>
      </c>
      <c r="D660" s="104" t="s">
        <v>324</v>
      </c>
      <c r="E660" s="104" t="s">
        <v>325</v>
      </c>
      <c r="F660" s="120">
        <v>67675</v>
      </c>
      <c r="G660" s="120">
        <v>1840</v>
      </c>
      <c r="H660" s="120">
        <v>124</v>
      </c>
      <c r="I660" s="120">
        <v>370</v>
      </c>
      <c r="J660" s="120">
        <v>86</v>
      </c>
      <c r="K660" s="121">
        <v>4.3825829152405275E-4</v>
      </c>
      <c r="L660" s="121">
        <v>0.02</v>
      </c>
      <c r="M660" s="121">
        <v>4.0967622903335385E-4</v>
      </c>
      <c r="N660" s="104" t="s">
        <v>326</v>
      </c>
      <c r="O660" s="120">
        <v>2750</v>
      </c>
      <c r="P660" s="120">
        <v>1119</v>
      </c>
      <c r="Q660" s="120">
        <v>24</v>
      </c>
      <c r="R660" s="120">
        <v>40</v>
      </c>
      <c r="S660" s="121">
        <v>1.0507842957572636E-2</v>
      </c>
      <c r="T660" s="121">
        <v>4.5686273728576679E-3</v>
      </c>
      <c r="U660" s="121">
        <v>0.04</v>
      </c>
      <c r="V660" s="104"/>
      <c r="W660" s="104"/>
      <c r="X660" s="104" t="s">
        <v>325</v>
      </c>
      <c r="Y660" s="120">
        <v>4708</v>
      </c>
      <c r="Z660" s="120">
        <v>92</v>
      </c>
      <c r="AA660" s="120">
        <v>160</v>
      </c>
      <c r="AB660" s="120">
        <v>100</v>
      </c>
      <c r="AC660" s="121">
        <v>6.0426845740274332E-4</v>
      </c>
      <c r="AD660" s="121">
        <v>0.58333333333333337</v>
      </c>
      <c r="AE660" s="121">
        <v>0.1</v>
      </c>
      <c r="AF660" s="121">
        <v>6.042684574027431E-4</v>
      </c>
      <c r="AG660" s="120">
        <v>86</v>
      </c>
      <c r="AH660" s="104" t="s">
        <v>324</v>
      </c>
      <c r="AI660" s="120">
        <v>313</v>
      </c>
      <c r="AJ660" s="120">
        <v>16</v>
      </c>
      <c r="AK660" s="120">
        <v>1</v>
      </c>
      <c r="AL660" s="120">
        <v>0</v>
      </c>
      <c r="AM660" s="120">
        <v>4</v>
      </c>
      <c r="AN660" s="121">
        <v>1.4006410256410255E-2</v>
      </c>
      <c r="AO660" s="121">
        <f t="shared" si="79"/>
        <v>5.4313099041533544E-2</v>
      </c>
      <c r="AP660" s="120">
        <v>64</v>
      </c>
      <c r="AQ660" s="120">
        <v>9</v>
      </c>
      <c r="AR660" s="104" t="s">
        <v>324</v>
      </c>
      <c r="AS660" s="104"/>
      <c r="AT660" s="104"/>
      <c r="AU660" s="104"/>
      <c r="AV660" s="104"/>
      <c r="AW660" s="104"/>
      <c r="AX660" s="104"/>
      <c r="AY660" s="104"/>
      <c r="AZ660" s="104"/>
      <c r="BA660" s="104"/>
      <c r="BB660" s="104"/>
      <c r="BC660" s="104"/>
      <c r="BD660" s="104"/>
      <c r="BE660" s="104"/>
      <c r="BF660" s="104"/>
    </row>
    <row r="661" spans="1:58" ht="15.75" customHeight="1">
      <c r="A661" s="54">
        <v>67</v>
      </c>
      <c r="B661" s="58" t="s">
        <v>333</v>
      </c>
      <c r="C661" s="58" t="s">
        <v>1776</v>
      </c>
      <c r="D661" s="58" t="s">
        <v>333</v>
      </c>
      <c r="E661" s="58" t="s">
        <v>1777</v>
      </c>
      <c r="F661" s="104">
        <v>10008</v>
      </c>
      <c r="G661" s="104">
        <v>781</v>
      </c>
      <c r="H661" s="104">
        <v>27</v>
      </c>
      <c r="I661" s="104">
        <v>391</v>
      </c>
      <c r="J661" s="104">
        <v>50</v>
      </c>
      <c r="K661" s="105">
        <v>2.4942287272253136E-3</v>
      </c>
      <c r="L661" s="105">
        <v>0.03</v>
      </c>
      <c r="M661" s="105">
        <v>1.3555590908833225E-3</v>
      </c>
      <c r="N661" s="104"/>
      <c r="O661" s="104"/>
      <c r="P661" s="104"/>
      <c r="Q661" s="104"/>
      <c r="R661" s="104"/>
      <c r="S661" s="105"/>
      <c r="T661" s="105"/>
      <c r="U661" s="105"/>
      <c r="V661" s="118"/>
      <c r="W661" s="118"/>
      <c r="X661" s="104" t="s">
        <v>334</v>
      </c>
      <c r="Y661" s="104">
        <v>164</v>
      </c>
      <c r="Z661" s="104">
        <v>0</v>
      </c>
      <c r="AA661" s="104">
        <v>0</v>
      </c>
      <c r="AB661" s="104">
        <v>0</v>
      </c>
      <c r="AC661" s="105">
        <v>0</v>
      </c>
      <c r="AD661" s="105">
        <v>0</v>
      </c>
      <c r="AE661" s="105">
        <v>0.05</v>
      </c>
      <c r="AF661" s="105">
        <v>0</v>
      </c>
      <c r="AG661" s="104">
        <v>2</v>
      </c>
      <c r="AH661" s="104"/>
      <c r="AI661" s="104"/>
      <c r="AJ661" s="104"/>
      <c r="AK661" s="104"/>
      <c r="AL661" s="104"/>
      <c r="AM661" s="104"/>
      <c r="AN661" s="105"/>
      <c r="AO661" s="105"/>
      <c r="AP661" s="58">
        <v>1</v>
      </c>
      <c r="AQ661" s="58"/>
      <c r="AR661" s="104" t="s">
        <v>333</v>
      </c>
      <c r="AS661" s="58"/>
      <c r="AT661" s="58"/>
      <c r="AU661" s="58"/>
      <c r="AV661" s="104"/>
      <c r="AW661" s="104"/>
      <c r="AX661" s="104"/>
      <c r="AY661" s="104"/>
      <c r="AZ661" s="104"/>
      <c r="BA661" s="104"/>
      <c r="BB661" s="104"/>
      <c r="BC661" s="104"/>
      <c r="BD661" s="104"/>
      <c r="BE661" s="104"/>
      <c r="BF661" s="104"/>
    </row>
    <row r="662" spans="1:58" ht="12.75" customHeight="1">
      <c r="A662" s="54">
        <v>68</v>
      </c>
      <c r="B662" s="104" t="s">
        <v>274</v>
      </c>
      <c r="C662" s="58" t="s">
        <v>1776</v>
      </c>
      <c r="D662" s="104" t="s">
        <v>274</v>
      </c>
      <c r="E662" s="104" t="s">
        <v>275</v>
      </c>
      <c r="F662" s="120">
        <v>1099</v>
      </c>
      <c r="G662" s="120">
        <v>153</v>
      </c>
      <c r="H662" s="120">
        <v>1</v>
      </c>
      <c r="I662" s="120">
        <v>40</v>
      </c>
      <c r="J662" s="120">
        <v>27</v>
      </c>
      <c r="K662" s="121">
        <v>9.3263363852052611E-3</v>
      </c>
      <c r="L662" s="105"/>
      <c r="M662" s="121">
        <v>1.2164786589398172E-3</v>
      </c>
      <c r="N662" s="104" t="s">
        <v>276</v>
      </c>
      <c r="O662" s="120">
        <v>60</v>
      </c>
      <c r="P662" s="120">
        <v>29</v>
      </c>
      <c r="Q662" s="120">
        <v>0</v>
      </c>
      <c r="R662" s="120">
        <v>5</v>
      </c>
      <c r="S662" s="121">
        <v>0.11067868534973797</v>
      </c>
      <c r="T662" s="121">
        <v>4.8121167543364336E-3</v>
      </c>
      <c r="U662" s="105" t="s">
        <v>138</v>
      </c>
      <c r="V662" s="104"/>
      <c r="W662" s="104"/>
      <c r="X662" s="104"/>
      <c r="Y662" s="104"/>
      <c r="Z662" s="104"/>
      <c r="AA662" s="104"/>
      <c r="AB662" s="104"/>
      <c r="AC662" s="105"/>
      <c r="AD662" s="105"/>
      <c r="AE662" s="105"/>
      <c r="AF662" s="105"/>
      <c r="AG662" s="104"/>
      <c r="AH662" s="104"/>
      <c r="AI662" s="104"/>
      <c r="AJ662" s="104"/>
      <c r="AK662" s="104"/>
      <c r="AL662" s="104"/>
      <c r="AM662" s="104"/>
      <c r="AN662" s="105"/>
      <c r="AO662" s="105"/>
      <c r="AP662" s="104"/>
      <c r="AQ662" s="104"/>
      <c r="AR662" s="104" t="s">
        <v>274</v>
      </c>
      <c r="AS662" s="104"/>
      <c r="AT662" s="104"/>
      <c r="AU662" s="104"/>
      <c r="AV662" s="104"/>
      <c r="AW662" s="104"/>
      <c r="AX662" s="104"/>
      <c r="AY662" s="104"/>
      <c r="AZ662" s="104"/>
      <c r="BA662" s="104"/>
      <c r="BB662" s="104"/>
      <c r="BC662" s="104"/>
      <c r="BD662" s="104"/>
      <c r="BE662" s="104"/>
      <c r="BF662" s="104"/>
    </row>
    <row r="663" spans="1:58" ht="15.75" customHeight="1">
      <c r="A663" s="54">
        <v>69</v>
      </c>
      <c r="B663" s="58" t="s">
        <v>155</v>
      </c>
      <c r="C663" s="58" t="s">
        <v>1776</v>
      </c>
      <c r="D663" s="58" t="s">
        <v>155</v>
      </c>
      <c r="E663" s="104" t="s">
        <v>156</v>
      </c>
      <c r="F663" s="104">
        <v>12093</v>
      </c>
      <c r="G663" s="104">
        <v>425</v>
      </c>
      <c r="H663" s="104">
        <v>28</v>
      </c>
      <c r="I663" s="104">
        <v>63</v>
      </c>
      <c r="J663" s="104">
        <v>33</v>
      </c>
      <c r="K663" s="105">
        <v>1.5028457906931377E-3</v>
      </c>
      <c r="L663" s="105">
        <v>0.03</v>
      </c>
      <c r="M663" s="105">
        <v>5.390642510094951E-4</v>
      </c>
      <c r="N663" s="104" t="s">
        <v>157</v>
      </c>
      <c r="O663" s="104">
        <v>721</v>
      </c>
      <c r="P663" s="104">
        <v>704</v>
      </c>
      <c r="Q663" s="104">
        <v>22</v>
      </c>
      <c r="R663" s="104">
        <v>28</v>
      </c>
      <c r="S663" s="105">
        <v>3.2614704305327272E-2</v>
      </c>
      <c r="T663" s="105">
        <v>3.8995842104195648E-3</v>
      </c>
      <c r="U663" s="105" t="s">
        <v>138</v>
      </c>
      <c r="V663" s="104" t="s">
        <v>138</v>
      </c>
      <c r="W663" s="104"/>
      <c r="X663" s="104" t="s">
        <v>156</v>
      </c>
      <c r="Y663" s="104">
        <v>1763</v>
      </c>
      <c r="Z663" s="104">
        <v>31</v>
      </c>
      <c r="AA663" s="104">
        <v>43</v>
      </c>
      <c r="AB663" s="104">
        <v>14</v>
      </c>
      <c r="AC663" s="105">
        <v>7.9799559594617231E-4</v>
      </c>
      <c r="AD663" s="105">
        <v>0.75</v>
      </c>
      <c r="AE663" s="105" t="s">
        <v>138</v>
      </c>
      <c r="AF663" s="105">
        <v>1.3878184277324736E-4</v>
      </c>
      <c r="AG663" s="104">
        <v>230</v>
      </c>
      <c r="AH663" s="104" t="s">
        <v>158</v>
      </c>
      <c r="AI663" s="104">
        <v>309</v>
      </c>
      <c r="AJ663" s="104">
        <v>5</v>
      </c>
      <c r="AK663" s="104">
        <v>0</v>
      </c>
      <c r="AL663" s="104">
        <v>0</v>
      </c>
      <c r="AM663" s="104">
        <v>4</v>
      </c>
      <c r="AN663" s="105">
        <v>4.5240803943875614E-3</v>
      </c>
      <c r="AO663" s="105">
        <f t="shared" ref="AO663:AO667" si="80">SUM(AJ663+AK663+AL663)/AI663</f>
        <v>1.6181229773462782E-2</v>
      </c>
      <c r="AP663" s="104">
        <v>64</v>
      </c>
      <c r="AQ663" s="104">
        <v>37</v>
      </c>
      <c r="AR663" s="104" t="s">
        <v>155</v>
      </c>
      <c r="AS663" s="106"/>
      <c r="AT663" s="104"/>
      <c r="AU663" s="104"/>
      <c r="AV663" s="104"/>
      <c r="AW663" s="104"/>
      <c r="AX663" s="104"/>
      <c r="AY663" s="104"/>
      <c r="AZ663" s="104"/>
      <c r="BA663" s="104"/>
      <c r="BB663" s="104"/>
      <c r="BC663" s="104"/>
      <c r="BD663" s="104"/>
      <c r="BE663" s="104"/>
      <c r="BF663" s="104"/>
    </row>
    <row r="664" spans="1:58" ht="12.75" customHeight="1">
      <c r="A664" s="54">
        <v>70</v>
      </c>
      <c r="B664" s="104" t="s">
        <v>261</v>
      </c>
      <c r="C664" s="58" t="s">
        <v>1776</v>
      </c>
      <c r="D664" s="104" t="s">
        <v>261</v>
      </c>
      <c r="E664" s="104" t="s">
        <v>262</v>
      </c>
      <c r="F664" s="120">
        <v>11434</v>
      </c>
      <c r="G664" s="120">
        <v>1759</v>
      </c>
      <c r="H664" s="120">
        <v>87</v>
      </c>
      <c r="I664" s="120">
        <v>470</v>
      </c>
      <c r="J664" s="120">
        <v>71</v>
      </c>
      <c r="K664" s="121">
        <v>3.1218341408912457E-3</v>
      </c>
      <c r="L664" s="121">
        <v>7.0000000000000007E-2</v>
      </c>
      <c r="M664" s="121">
        <v>2.4092415652530261E-3</v>
      </c>
      <c r="N664" s="104" t="s">
        <v>262</v>
      </c>
      <c r="O664" s="120">
        <v>5136</v>
      </c>
      <c r="P664" s="120">
        <v>4125</v>
      </c>
      <c r="Q664" s="120">
        <v>5857</v>
      </c>
      <c r="R664" s="120">
        <v>25</v>
      </c>
      <c r="S664" s="121">
        <v>3.1784448495044415E-2</v>
      </c>
      <c r="T664" s="121">
        <v>5.1822470372355012E-3</v>
      </c>
      <c r="U664" s="105" t="s">
        <v>138</v>
      </c>
      <c r="V664" s="104"/>
      <c r="W664" s="104"/>
      <c r="X664" s="104" t="s">
        <v>263</v>
      </c>
      <c r="Y664" s="120">
        <v>502</v>
      </c>
      <c r="Z664" s="120">
        <v>33</v>
      </c>
      <c r="AA664" s="120">
        <v>129</v>
      </c>
      <c r="AB664" s="120">
        <v>33</v>
      </c>
      <c r="AC664" s="121">
        <v>1.203011785685937E-2</v>
      </c>
      <c r="AD664" s="121">
        <v>0.25</v>
      </c>
      <c r="AE664" s="105" t="s">
        <v>138</v>
      </c>
      <c r="AF664" s="121">
        <v>1.1768593555623297E-3</v>
      </c>
      <c r="AG664" s="120">
        <v>114</v>
      </c>
      <c r="AH664" s="104" t="s">
        <v>264</v>
      </c>
      <c r="AI664" s="120">
        <v>164</v>
      </c>
      <c r="AJ664" s="120">
        <v>0</v>
      </c>
      <c r="AK664" s="120">
        <v>0</v>
      </c>
      <c r="AL664" s="120">
        <v>0</v>
      </c>
      <c r="AM664" s="120">
        <v>0</v>
      </c>
      <c r="AN664" s="121">
        <v>0</v>
      </c>
      <c r="AO664" s="121">
        <f t="shared" si="80"/>
        <v>0</v>
      </c>
      <c r="AP664" s="120">
        <v>79</v>
      </c>
      <c r="AQ664" s="120">
        <v>14</v>
      </c>
      <c r="AR664" s="104" t="s">
        <v>261</v>
      </c>
      <c r="AS664" s="104"/>
      <c r="AT664" s="104"/>
      <c r="AU664" s="104"/>
      <c r="AV664" s="104"/>
      <c r="AW664" s="104"/>
      <c r="AX664" s="104"/>
      <c r="AY664" s="104"/>
      <c r="AZ664" s="104"/>
      <c r="BA664" s="104"/>
      <c r="BB664" s="104"/>
      <c r="BC664" s="104"/>
      <c r="BD664" s="104"/>
      <c r="BE664" s="104"/>
      <c r="BF664" s="104"/>
    </row>
    <row r="665" spans="1:58" ht="12.75" customHeight="1">
      <c r="A665" s="54">
        <v>71</v>
      </c>
      <c r="B665" s="104" t="s">
        <v>235</v>
      </c>
      <c r="C665" s="58" t="s">
        <v>1776</v>
      </c>
      <c r="D665" s="104" t="s">
        <v>235</v>
      </c>
      <c r="E665" s="104" t="s">
        <v>236</v>
      </c>
      <c r="F665" s="120">
        <v>29968</v>
      </c>
      <c r="G665" s="120">
        <v>263</v>
      </c>
      <c r="H665" s="120">
        <v>13</v>
      </c>
      <c r="I665" s="120">
        <v>40</v>
      </c>
      <c r="J665" s="120">
        <v>16</v>
      </c>
      <c r="K665" s="121">
        <v>7.5627332711786927E-4</v>
      </c>
      <c r="L665" s="121">
        <v>0.01</v>
      </c>
      <c r="M665" s="121">
        <v>1.3152579602049901E-4</v>
      </c>
      <c r="N665" s="104" t="s">
        <v>237</v>
      </c>
      <c r="O665" s="120">
        <v>1238</v>
      </c>
      <c r="P665" s="120">
        <v>372</v>
      </c>
      <c r="Q665" s="120">
        <v>7</v>
      </c>
      <c r="R665" s="120">
        <v>12</v>
      </c>
      <c r="S665" s="121">
        <v>2.5861326525419434E-2</v>
      </c>
      <c r="T665" s="121">
        <v>3.3732165033155785E-3</v>
      </c>
      <c r="U665" s="121">
        <v>0.03</v>
      </c>
      <c r="V665" s="104"/>
      <c r="W665" s="104"/>
      <c r="X665" s="104" t="s">
        <v>238</v>
      </c>
      <c r="Y665" s="120">
        <v>1690</v>
      </c>
      <c r="Z665" s="120">
        <v>8</v>
      </c>
      <c r="AA665" s="120">
        <v>19</v>
      </c>
      <c r="AB665" s="120">
        <v>3</v>
      </c>
      <c r="AC665" s="121">
        <v>1.2239902080783353E-3</v>
      </c>
      <c r="AD665" s="121">
        <v>1</v>
      </c>
      <c r="AE665" s="105" t="s">
        <v>138</v>
      </c>
      <c r="AF665" s="121">
        <v>1.3304241392155818E-5</v>
      </c>
      <c r="AG665" s="120">
        <v>40</v>
      </c>
      <c r="AH665" s="104" t="s">
        <v>235</v>
      </c>
      <c r="AI665" s="120">
        <v>96</v>
      </c>
      <c r="AJ665" s="120">
        <v>0</v>
      </c>
      <c r="AK665" s="120">
        <v>0</v>
      </c>
      <c r="AL665" s="120">
        <v>0</v>
      </c>
      <c r="AM665" s="120">
        <v>1</v>
      </c>
      <c r="AN665" s="121">
        <v>0</v>
      </c>
      <c r="AO665" s="121">
        <f t="shared" si="80"/>
        <v>0</v>
      </c>
      <c r="AP665" s="120">
        <v>23</v>
      </c>
      <c r="AQ665" s="120">
        <v>7</v>
      </c>
      <c r="AR665" s="104" t="s">
        <v>235</v>
      </c>
      <c r="AS665" s="104"/>
      <c r="AT665" s="104"/>
      <c r="AU665" s="104"/>
      <c r="AV665" s="104"/>
      <c r="AW665" s="104"/>
      <c r="AX665" s="104"/>
      <c r="AY665" s="104"/>
      <c r="AZ665" s="104"/>
      <c r="BA665" s="104"/>
      <c r="BB665" s="104"/>
      <c r="BC665" s="104"/>
      <c r="BD665" s="104"/>
      <c r="BE665" s="104"/>
      <c r="BF665" s="104"/>
    </row>
    <row r="666" spans="1:58" ht="12.75" customHeight="1">
      <c r="A666" s="54">
        <v>72</v>
      </c>
      <c r="B666" s="104" t="s">
        <v>250</v>
      </c>
      <c r="C666" s="58" t="s">
        <v>1776</v>
      </c>
      <c r="D666" s="104" t="s">
        <v>250</v>
      </c>
      <c r="E666" s="104" t="s">
        <v>251</v>
      </c>
      <c r="F666" s="120">
        <v>9659</v>
      </c>
      <c r="G666" s="120">
        <v>334</v>
      </c>
      <c r="H666" s="120">
        <v>4</v>
      </c>
      <c r="I666" s="120">
        <v>112</v>
      </c>
      <c r="J666" s="120">
        <v>17</v>
      </c>
      <c r="K666" s="121">
        <v>2.8217207662219615E-3</v>
      </c>
      <c r="L666" s="121">
        <v>0.02</v>
      </c>
      <c r="M666" s="121">
        <v>5.214049241931885E-4</v>
      </c>
      <c r="N666" s="104" t="s">
        <v>251</v>
      </c>
      <c r="O666" s="120">
        <v>1434</v>
      </c>
      <c r="P666" s="120">
        <v>141</v>
      </c>
      <c r="Q666" s="120">
        <v>0</v>
      </c>
      <c r="R666" s="120">
        <v>12</v>
      </c>
      <c r="S666" s="121">
        <v>8.2411209157148592E-3</v>
      </c>
      <c r="T666" s="121">
        <v>5.3746440754662121E-4</v>
      </c>
      <c r="U666" s="105" t="s">
        <v>138</v>
      </c>
      <c r="V666" s="104"/>
      <c r="W666" s="104"/>
      <c r="X666" s="104" t="s">
        <v>252</v>
      </c>
      <c r="Y666" s="120">
        <v>1803</v>
      </c>
      <c r="Z666" s="120">
        <v>15</v>
      </c>
      <c r="AA666" s="120">
        <v>7</v>
      </c>
      <c r="AB666" s="120">
        <v>0</v>
      </c>
      <c r="AC666" s="121">
        <v>2.5907461071283412E-4</v>
      </c>
      <c r="AD666" s="121">
        <v>0.75</v>
      </c>
      <c r="AE666" s="121">
        <v>0.01</v>
      </c>
      <c r="AF666" s="121">
        <v>4.2240425659701214E-5</v>
      </c>
      <c r="AG666" s="120">
        <v>34</v>
      </c>
      <c r="AH666" s="104" t="s">
        <v>250</v>
      </c>
      <c r="AI666" s="120">
        <v>39</v>
      </c>
      <c r="AJ666" s="120">
        <v>0</v>
      </c>
      <c r="AK666" s="120">
        <v>0</v>
      </c>
      <c r="AL666" s="120">
        <v>0</v>
      </c>
      <c r="AM666" s="120">
        <v>0</v>
      </c>
      <c r="AN666" s="121">
        <v>0</v>
      </c>
      <c r="AO666" s="121">
        <f t="shared" si="80"/>
        <v>0</v>
      </c>
      <c r="AP666" s="120">
        <v>11</v>
      </c>
      <c r="AQ666" s="120">
        <v>3</v>
      </c>
      <c r="AR666" s="104" t="s">
        <v>250</v>
      </c>
      <c r="AS666" s="104"/>
      <c r="AT666" s="104"/>
      <c r="AU666" s="104"/>
      <c r="AV666" s="104"/>
      <c r="AW666" s="104"/>
      <c r="AX666" s="104"/>
      <c r="AY666" s="104"/>
      <c r="AZ666" s="104"/>
      <c r="BA666" s="104"/>
      <c r="BB666" s="104"/>
      <c r="BC666" s="104"/>
      <c r="BD666" s="104"/>
      <c r="BE666" s="104"/>
      <c r="BF666" s="104"/>
    </row>
    <row r="667" spans="1:58" ht="12.75" customHeight="1">
      <c r="A667" s="54">
        <v>73</v>
      </c>
      <c r="B667" s="104" t="s">
        <v>335</v>
      </c>
      <c r="C667" s="58" t="s">
        <v>1776</v>
      </c>
      <c r="D667" s="104" t="s">
        <v>335</v>
      </c>
      <c r="E667" s="104" t="s">
        <v>336</v>
      </c>
      <c r="F667" s="120">
        <v>21445</v>
      </c>
      <c r="G667" s="120">
        <v>537</v>
      </c>
      <c r="H667" s="120">
        <v>56</v>
      </c>
      <c r="I667" s="120">
        <v>71</v>
      </c>
      <c r="J667" s="120">
        <v>66</v>
      </c>
      <c r="K667" s="121">
        <v>5.2318540221694379E-4</v>
      </c>
      <c r="L667" s="121">
        <v>0.02</v>
      </c>
      <c r="M667" s="121">
        <v>3.7532865811215529E-4</v>
      </c>
      <c r="N667" s="104" t="s">
        <v>336</v>
      </c>
      <c r="O667" s="120">
        <v>2308</v>
      </c>
      <c r="P667" s="120">
        <v>617</v>
      </c>
      <c r="Q667" s="120">
        <v>19</v>
      </c>
      <c r="R667" s="120">
        <v>21</v>
      </c>
      <c r="S667" s="121">
        <v>1.0756466629224044E-2</v>
      </c>
      <c r="T667" s="121">
        <v>3.5075434660513191E-4</v>
      </c>
      <c r="U667" s="105" t="s">
        <v>138</v>
      </c>
      <c r="V667" s="104"/>
      <c r="W667" s="104"/>
      <c r="X667" s="104" t="s">
        <v>336</v>
      </c>
      <c r="Y667" s="120">
        <v>4724</v>
      </c>
      <c r="Z667" s="120">
        <v>152</v>
      </c>
      <c r="AA667" s="120">
        <v>215</v>
      </c>
      <c r="AB667" s="120">
        <v>38</v>
      </c>
      <c r="AC667" s="121">
        <v>3.2281343760609071E-4</v>
      </c>
      <c r="AD667" s="121">
        <v>0.35632183908045983</v>
      </c>
      <c r="AE667" s="105" t="s">
        <v>138</v>
      </c>
      <c r="AF667" s="121">
        <v>1.298271433850582E-4</v>
      </c>
      <c r="AG667" s="120">
        <v>145</v>
      </c>
      <c r="AH667" s="104" t="s">
        <v>337</v>
      </c>
      <c r="AI667" s="120">
        <v>478</v>
      </c>
      <c r="AJ667" s="120">
        <v>0</v>
      </c>
      <c r="AK667" s="120">
        <v>0</v>
      </c>
      <c r="AL667" s="120">
        <v>0</v>
      </c>
      <c r="AM667" s="120">
        <v>2</v>
      </c>
      <c r="AN667" s="121">
        <v>0</v>
      </c>
      <c r="AO667" s="121">
        <f t="shared" si="80"/>
        <v>0</v>
      </c>
      <c r="AP667" s="120">
        <v>135</v>
      </c>
      <c r="AQ667" s="120">
        <v>7</v>
      </c>
      <c r="AR667" s="104" t="s">
        <v>335</v>
      </c>
      <c r="AS667" s="104"/>
      <c r="AT667" s="104"/>
      <c r="AU667" s="104"/>
      <c r="AV667" s="104"/>
      <c r="AW667" s="104"/>
      <c r="AX667" s="104"/>
      <c r="AY667" s="104"/>
      <c r="AZ667" s="104"/>
      <c r="BA667" s="104"/>
      <c r="BB667" s="104"/>
      <c r="BC667" s="104"/>
      <c r="BD667" s="104"/>
      <c r="BE667" s="104"/>
      <c r="BF667" s="104"/>
    </row>
    <row r="668" spans="1:58" ht="12.75" customHeight="1">
      <c r="A668" s="54">
        <v>74</v>
      </c>
      <c r="B668" s="104" t="s">
        <v>189</v>
      </c>
      <c r="C668" s="58" t="s">
        <v>1776</v>
      </c>
      <c r="D668" s="104" t="s">
        <v>189</v>
      </c>
      <c r="E668" s="104" t="s">
        <v>190</v>
      </c>
      <c r="F668" s="120">
        <v>8641</v>
      </c>
      <c r="G668" s="120">
        <v>437</v>
      </c>
      <c r="H668" s="120">
        <v>22</v>
      </c>
      <c r="I668" s="120">
        <v>215</v>
      </c>
      <c r="J668" s="120">
        <v>31</v>
      </c>
      <c r="K668" s="121">
        <v>2.6236136237702224E-3</v>
      </c>
      <c r="L668" s="121">
        <v>0.04</v>
      </c>
      <c r="M668" s="121">
        <v>8.8404372105300966E-4</v>
      </c>
      <c r="N668" s="104" t="s">
        <v>191</v>
      </c>
      <c r="O668" s="120">
        <v>1475</v>
      </c>
      <c r="P668" s="120">
        <v>231</v>
      </c>
      <c r="Q668" s="120">
        <v>8</v>
      </c>
      <c r="R668" s="120">
        <v>27</v>
      </c>
      <c r="S668" s="121">
        <v>7.1696645035343133E-3</v>
      </c>
      <c r="T668" s="121">
        <v>7.0138022317183478E-4</v>
      </c>
      <c r="U668" s="105" t="s">
        <v>138</v>
      </c>
      <c r="V668" s="104" t="s">
        <v>138</v>
      </c>
      <c r="W668" s="104"/>
      <c r="X668" s="104" t="s">
        <v>192</v>
      </c>
      <c r="Y668" s="120">
        <v>882</v>
      </c>
      <c r="Z668" s="120">
        <v>26</v>
      </c>
      <c r="AA668" s="120">
        <v>4</v>
      </c>
      <c r="AB668" s="120">
        <v>0</v>
      </c>
      <c r="AC668" s="121">
        <v>0</v>
      </c>
      <c r="AD668" s="121">
        <v>0.5</v>
      </c>
      <c r="AE668" s="105" t="s">
        <v>138</v>
      </c>
      <c r="AF668" s="121">
        <v>0</v>
      </c>
      <c r="AG668" s="120">
        <v>15</v>
      </c>
      <c r="AH668" s="104" t="s">
        <v>189</v>
      </c>
      <c r="AI668" s="120">
        <v>0</v>
      </c>
      <c r="AJ668" s="120">
        <v>0</v>
      </c>
      <c r="AK668" s="120">
        <v>0</v>
      </c>
      <c r="AL668" s="120">
        <v>0</v>
      </c>
      <c r="AM668" s="120">
        <v>0</v>
      </c>
      <c r="AN668" s="121">
        <v>0</v>
      </c>
      <c r="AO668" s="105"/>
      <c r="AP668" s="120">
        <v>5</v>
      </c>
      <c r="AQ668" s="120">
        <v>2</v>
      </c>
      <c r="AR668" s="104" t="s">
        <v>193</v>
      </c>
      <c r="AS668" s="104"/>
      <c r="AT668" s="104"/>
      <c r="AU668" s="104"/>
      <c r="AV668" s="104"/>
      <c r="AW668" s="104"/>
      <c r="AX668" s="104"/>
      <c r="AY668" s="104"/>
      <c r="AZ668" s="104"/>
      <c r="BA668" s="104"/>
      <c r="BB668" s="104"/>
      <c r="BC668" s="104"/>
      <c r="BD668" s="104"/>
      <c r="BE668" s="104"/>
      <c r="BF668" s="104"/>
    </row>
    <row r="669" spans="1:58" ht="12.75" customHeight="1">
      <c r="A669" s="54">
        <v>75</v>
      </c>
      <c r="B669" s="104" t="s">
        <v>253</v>
      </c>
      <c r="C669" s="58" t="s">
        <v>1776</v>
      </c>
      <c r="D669" s="104" t="s">
        <v>253</v>
      </c>
      <c r="E669" s="104" t="s">
        <v>253</v>
      </c>
      <c r="F669" s="120">
        <v>8048</v>
      </c>
      <c r="G669" s="120">
        <v>11728</v>
      </c>
      <c r="H669" s="120">
        <v>122</v>
      </c>
      <c r="I669" s="120">
        <v>899</v>
      </c>
      <c r="J669" s="120">
        <v>49</v>
      </c>
      <c r="K669" s="121">
        <v>3.4019820401364718E-2</v>
      </c>
      <c r="L669" s="121">
        <v>0.17</v>
      </c>
      <c r="M669" s="121">
        <v>1.8119252170292078E-2</v>
      </c>
      <c r="N669" s="104"/>
      <c r="O669" s="104"/>
      <c r="P669" s="104"/>
      <c r="Q669" s="104"/>
      <c r="R669" s="104"/>
      <c r="S669" s="105"/>
      <c r="T669" s="105"/>
      <c r="U669" s="105"/>
      <c r="V669" s="104"/>
      <c r="W669" s="104"/>
      <c r="X669" s="104" t="s">
        <v>253</v>
      </c>
      <c r="Y669" s="120">
        <v>734</v>
      </c>
      <c r="Z669" s="120">
        <v>45</v>
      </c>
      <c r="AA669" s="120">
        <v>17</v>
      </c>
      <c r="AB669" s="120">
        <v>6</v>
      </c>
      <c r="AC669" s="121">
        <v>7.0107625341908966E-4</v>
      </c>
      <c r="AD669" s="121">
        <v>1</v>
      </c>
      <c r="AE669" s="121">
        <v>0.05</v>
      </c>
      <c r="AF669" s="121">
        <v>3.4291773265064164E-4</v>
      </c>
      <c r="AG669" s="120">
        <v>224</v>
      </c>
      <c r="AH669" s="104"/>
      <c r="AI669" s="104"/>
      <c r="AJ669" s="104"/>
      <c r="AK669" s="104"/>
      <c r="AL669" s="104"/>
      <c r="AM669" s="104"/>
      <c r="AN669" s="105"/>
      <c r="AO669" s="105"/>
      <c r="AP669" s="120">
        <v>116</v>
      </c>
      <c r="AQ669" s="120">
        <v>100</v>
      </c>
      <c r="AR669" s="104" t="s">
        <v>253</v>
      </c>
      <c r="AS669" s="104"/>
      <c r="AT669" s="104"/>
      <c r="AU669" s="104"/>
      <c r="AV669" s="104"/>
      <c r="AW669" s="104"/>
      <c r="AX669" s="104"/>
      <c r="AY669" s="104"/>
      <c r="AZ669" s="104"/>
      <c r="BA669" s="104"/>
      <c r="BB669" s="104"/>
      <c r="BC669" s="104"/>
      <c r="BD669" s="104"/>
      <c r="BE669" s="104"/>
      <c r="BF669" s="104"/>
    </row>
    <row r="670" spans="1:58" ht="12.75" customHeight="1">
      <c r="A670" s="54">
        <v>76</v>
      </c>
      <c r="B670" s="104" t="s">
        <v>1523</v>
      </c>
      <c r="C670" s="58" t="s">
        <v>1776</v>
      </c>
      <c r="D670" s="104" t="s">
        <v>1523</v>
      </c>
      <c r="E670" s="104" t="s">
        <v>1362</v>
      </c>
      <c r="F670" s="120">
        <v>3005</v>
      </c>
      <c r="G670" s="120">
        <v>1443</v>
      </c>
      <c r="H670" s="120">
        <v>50</v>
      </c>
      <c r="I670" s="120">
        <v>666</v>
      </c>
      <c r="J670" s="120">
        <v>61</v>
      </c>
      <c r="K670" s="121">
        <v>1.2398721414932493E-2</v>
      </c>
      <c r="L670" s="121">
        <v>0.19</v>
      </c>
      <c r="M670" s="121">
        <v>8.2208913729443674E-3</v>
      </c>
      <c r="N670" s="104" t="s">
        <v>1362</v>
      </c>
      <c r="O670" s="120">
        <v>1154</v>
      </c>
      <c r="P670" s="120">
        <v>275</v>
      </c>
      <c r="Q670" s="120">
        <v>0</v>
      </c>
      <c r="R670" s="120">
        <v>5</v>
      </c>
      <c r="S670" s="121">
        <v>4.9315530715456281E-2</v>
      </c>
      <c r="T670" s="121">
        <v>2.6801918867095805E-3</v>
      </c>
      <c r="U670" s="121">
        <v>0.06</v>
      </c>
      <c r="V670" s="104"/>
      <c r="W670" s="104"/>
      <c r="X670" s="104" t="s">
        <v>1363</v>
      </c>
      <c r="Y670" s="120">
        <v>4343</v>
      </c>
      <c r="Z670" s="120">
        <v>61</v>
      </c>
      <c r="AA670" s="120">
        <v>198</v>
      </c>
      <c r="AB670" s="120">
        <v>88</v>
      </c>
      <c r="AC670" s="121">
        <v>1.2116725041563406E-3</v>
      </c>
      <c r="AD670" s="121">
        <v>0.5</v>
      </c>
      <c r="AE670" s="121">
        <v>0.14000000000000001</v>
      </c>
      <c r="AF670" s="121">
        <v>7.2436943183259485E-4</v>
      </c>
      <c r="AG670" s="120">
        <v>1089</v>
      </c>
      <c r="AH670" s="104" t="s">
        <v>1364</v>
      </c>
      <c r="AI670" s="120">
        <v>0</v>
      </c>
      <c r="AJ670" s="120">
        <v>18</v>
      </c>
      <c r="AK670" s="120">
        <v>0</v>
      </c>
      <c r="AL670" s="120">
        <v>0</v>
      </c>
      <c r="AM670" s="120">
        <v>16</v>
      </c>
      <c r="AN670" s="121">
        <v>0</v>
      </c>
      <c r="AO670" s="122">
        <f>IF(AI670=0,0,SUM(AJ670+AK670+AL670)/AI670)</f>
        <v>0</v>
      </c>
      <c r="AP670" s="120">
        <v>1627</v>
      </c>
      <c r="AQ670" s="120">
        <v>312</v>
      </c>
      <c r="AR670" s="104"/>
      <c r="AS670" s="104"/>
      <c r="AT670" s="104"/>
      <c r="AU670" s="104"/>
      <c r="AV670" s="104"/>
      <c r="AW670" s="104"/>
      <c r="AX670" s="104"/>
      <c r="AY670" s="104"/>
      <c r="AZ670" s="104"/>
      <c r="BA670" s="104"/>
      <c r="BB670" s="104"/>
      <c r="BC670" s="104"/>
      <c r="BD670" s="104"/>
      <c r="BE670" s="104"/>
      <c r="BF670" s="104"/>
    </row>
    <row r="671" spans="1:58" ht="12.75" customHeight="1">
      <c r="A671" s="54">
        <v>77</v>
      </c>
      <c r="B671" s="104" t="s">
        <v>185</v>
      </c>
      <c r="C671" s="58" t="s">
        <v>1776</v>
      </c>
      <c r="D671" s="104" t="s">
        <v>185</v>
      </c>
      <c r="E671" s="104" t="s">
        <v>186</v>
      </c>
      <c r="F671" s="120">
        <v>31463</v>
      </c>
      <c r="G671" s="120">
        <v>367</v>
      </c>
      <c r="H671" s="120">
        <v>25</v>
      </c>
      <c r="I671" s="120">
        <v>159</v>
      </c>
      <c r="J671" s="120">
        <v>54</v>
      </c>
      <c r="K671" s="121">
        <v>3.5982465649797969E-4</v>
      </c>
      <c r="L671" s="121">
        <v>0.01</v>
      </c>
      <c r="M671" s="121">
        <v>2.1120142881403154E-4</v>
      </c>
      <c r="N671" s="104" t="s">
        <v>187</v>
      </c>
      <c r="O671" s="120">
        <v>447</v>
      </c>
      <c r="P671" s="120">
        <v>319</v>
      </c>
      <c r="Q671" s="120">
        <v>4</v>
      </c>
      <c r="R671" s="120">
        <v>23</v>
      </c>
      <c r="S671" s="121">
        <v>2.7820975734675506E-2</v>
      </c>
      <c r="T671" s="121">
        <v>3.6288229219141968E-3</v>
      </c>
      <c r="U671" s="105" t="s">
        <v>138</v>
      </c>
      <c r="V671" s="104" t="s">
        <v>138</v>
      </c>
      <c r="W671" s="104"/>
      <c r="X671" s="104" t="s">
        <v>188</v>
      </c>
      <c r="Y671" s="120">
        <v>7784</v>
      </c>
      <c r="Z671" s="120">
        <v>57</v>
      </c>
      <c r="AA671" s="120">
        <v>38</v>
      </c>
      <c r="AB671" s="120">
        <v>14</v>
      </c>
      <c r="AC671" s="121">
        <v>1.2598852206927572E-4</v>
      </c>
      <c r="AD671" s="121">
        <v>0.8</v>
      </c>
      <c r="AE671" s="105" t="s">
        <v>138</v>
      </c>
      <c r="AF671" s="121">
        <v>3.697489234641787E-5</v>
      </c>
      <c r="AG671" s="120">
        <v>7</v>
      </c>
      <c r="AH671" s="104" t="s">
        <v>185</v>
      </c>
      <c r="AI671" s="120">
        <v>131</v>
      </c>
      <c r="AJ671" s="120">
        <v>0</v>
      </c>
      <c r="AK671" s="120">
        <v>0</v>
      </c>
      <c r="AL671" s="120">
        <v>2</v>
      </c>
      <c r="AM671" s="120">
        <v>2</v>
      </c>
      <c r="AN671" s="121">
        <v>0</v>
      </c>
      <c r="AO671" s="121">
        <f>SUM(AJ671+AK671+AL671)/AI671</f>
        <v>1.5267175572519083E-2</v>
      </c>
      <c r="AP671" s="120">
        <v>6</v>
      </c>
      <c r="AQ671" s="120">
        <v>0</v>
      </c>
      <c r="AR671" s="104" t="s">
        <v>185</v>
      </c>
      <c r="AS671" s="104"/>
      <c r="AT671" s="104"/>
      <c r="AU671" s="104"/>
      <c r="AV671" s="104"/>
      <c r="AW671" s="104"/>
      <c r="AX671" s="104"/>
      <c r="AY671" s="104"/>
      <c r="AZ671" s="104"/>
      <c r="BA671" s="104"/>
      <c r="BB671" s="104"/>
      <c r="BC671" s="104"/>
      <c r="BD671" s="104"/>
      <c r="BE671" s="104"/>
      <c r="BF671" s="104"/>
    </row>
    <row r="672" spans="1:58" ht="12.75" customHeight="1">
      <c r="A672" s="54">
        <v>78</v>
      </c>
      <c r="B672" s="104" t="s">
        <v>345</v>
      </c>
      <c r="C672" s="58" t="s">
        <v>1776</v>
      </c>
      <c r="D672" s="104" t="s">
        <v>345</v>
      </c>
      <c r="E672" s="104" t="s">
        <v>346</v>
      </c>
      <c r="F672" s="120">
        <v>8344</v>
      </c>
      <c r="G672" s="120">
        <v>475</v>
      </c>
      <c r="H672" s="120">
        <v>11</v>
      </c>
      <c r="I672" s="120">
        <v>84</v>
      </c>
      <c r="J672" s="120">
        <v>101</v>
      </c>
      <c r="K672" s="121">
        <v>7.0330938068103189E-4</v>
      </c>
      <c r="L672" s="121">
        <v>0.02</v>
      </c>
      <c r="M672" s="121">
        <v>7.7211138531287202E-4</v>
      </c>
      <c r="N672" s="104"/>
      <c r="O672" s="104"/>
      <c r="P672" s="104"/>
      <c r="Q672" s="104"/>
      <c r="R672" s="104"/>
      <c r="S672" s="105"/>
      <c r="T672" s="105"/>
      <c r="U672" s="105"/>
      <c r="V672" s="104"/>
      <c r="W672" s="104"/>
      <c r="X672" s="104" t="s">
        <v>347</v>
      </c>
      <c r="Y672" s="120">
        <v>3566</v>
      </c>
      <c r="Z672" s="120">
        <v>123</v>
      </c>
      <c r="AA672" s="120">
        <v>125</v>
      </c>
      <c r="AB672" s="120">
        <v>57</v>
      </c>
      <c r="AC672" s="121">
        <v>2.9152167410928043E-4</v>
      </c>
      <c r="AD672" s="121">
        <v>0.44444444444444442</v>
      </c>
      <c r="AE672" s="105" t="s">
        <v>138</v>
      </c>
      <c r="AF672" s="121">
        <v>1.3942340935661239E-4</v>
      </c>
      <c r="AG672" s="120">
        <v>89</v>
      </c>
      <c r="AH672" s="104"/>
      <c r="AI672" s="104"/>
      <c r="AJ672" s="104"/>
      <c r="AK672" s="104"/>
      <c r="AL672" s="104"/>
      <c r="AM672" s="104"/>
      <c r="AN672" s="105"/>
      <c r="AO672" s="105"/>
      <c r="AP672" s="120">
        <v>67</v>
      </c>
      <c r="AQ672" s="120">
        <v>16</v>
      </c>
      <c r="AR672" s="104" t="s">
        <v>345</v>
      </c>
      <c r="AS672" s="104"/>
      <c r="AT672" s="104"/>
      <c r="AU672" s="104"/>
      <c r="AV672" s="104"/>
      <c r="AW672" s="104"/>
      <c r="AX672" s="104"/>
      <c r="AY672" s="104"/>
      <c r="AZ672" s="104"/>
      <c r="BA672" s="104"/>
      <c r="BB672" s="104"/>
      <c r="BC672" s="104"/>
      <c r="BD672" s="104"/>
      <c r="BE672" s="104"/>
      <c r="BF672" s="104"/>
    </row>
    <row r="673" spans="1:58" ht="12.75" customHeight="1">
      <c r="A673" s="54">
        <v>79</v>
      </c>
      <c r="B673" s="104" t="s">
        <v>265</v>
      </c>
      <c r="C673" s="58" t="s">
        <v>1776</v>
      </c>
      <c r="D673" s="104" t="s">
        <v>265</v>
      </c>
      <c r="E673" s="104" t="s">
        <v>266</v>
      </c>
      <c r="F673" s="120">
        <v>30349</v>
      </c>
      <c r="G673" s="120">
        <v>756</v>
      </c>
      <c r="H673" s="120">
        <v>64</v>
      </c>
      <c r="I673" s="120">
        <v>583</v>
      </c>
      <c r="J673" s="120">
        <v>111</v>
      </c>
      <c r="K673" s="121">
        <v>4.9592727503032833E-4</v>
      </c>
      <c r="L673" s="105" t="s">
        <v>138</v>
      </c>
      <c r="M673" s="121">
        <v>2.2640158207906292E-4</v>
      </c>
      <c r="N673" s="104" t="s">
        <v>266</v>
      </c>
      <c r="O673" s="120">
        <v>1692</v>
      </c>
      <c r="P673" s="120">
        <v>1109</v>
      </c>
      <c r="Q673" s="120">
        <v>44</v>
      </c>
      <c r="R673" s="120">
        <v>41</v>
      </c>
      <c r="S673" s="121">
        <v>1.5974393170682263E-2</v>
      </c>
      <c r="T673" s="121">
        <v>3.8199635842935849E-3</v>
      </c>
      <c r="U673" s="105" t="s">
        <v>138</v>
      </c>
      <c r="V673" s="104"/>
      <c r="W673" s="104"/>
      <c r="X673" s="104" t="s">
        <v>267</v>
      </c>
      <c r="Y673" s="120">
        <v>2719</v>
      </c>
      <c r="Z673" s="120">
        <v>116</v>
      </c>
      <c r="AA673" s="120">
        <v>273</v>
      </c>
      <c r="AB673" s="120">
        <v>38</v>
      </c>
      <c r="AC673" s="121">
        <v>9.642555747488579E-4</v>
      </c>
      <c r="AD673" s="121">
        <v>0.46666666666666667</v>
      </c>
      <c r="AE673" s="105" t="s">
        <v>138</v>
      </c>
      <c r="AF673" s="121">
        <v>3.6683635995880462E-4</v>
      </c>
      <c r="AG673" s="120">
        <v>447</v>
      </c>
      <c r="AH673" s="104" t="s">
        <v>268</v>
      </c>
      <c r="AI673" s="120">
        <v>0</v>
      </c>
      <c r="AJ673" s="120">
        <v>35</v>
      </c>
      <c r="AK673" s="120">
        <v>0</v>
      </c>
      <c r="AL673" s="120">
        <v>4</v>
      </c>
      <c r="AM673" s="120">
        <v>8</v>
      </c>
      <c r="AN673" s="121">
        <v>0</v>
      </c>
      <c r="AO673" s="105"/>
      <c r="AP673" s="120">
        <v>274</v>
      </c>
      <c r="AQ673" s="120">
        <v>60</v>
      </c>
      <c r="AR673" s="104" t="s">
        <v>269</v>
      </c>
      <c r="AS673" s="104"/>
      <c r="AT673" s="104"/>
      <c r="AU673" s="104"/>
      <c r="AV673" s="104"/>
      <c r="AW673" s="104"/>
      <c r="AX673" s="104"/>
      <c r="AY673" s="104"/>
      <c r="AZ673" s="104"/>
      <c r="BA673" s="104"/>
      <c r="BB673" s="104"/>
      <c r="BC673" s="104"/>
      <c r="BD673" s="104"/>
      <c r="BE673" s="104"/>
      <c r="BF673" s="104"/>
    </row>
    <row r="674" spans="1:58" ht="12.75" customHeight="1">
      <c r="A674" s="54">
        <v>80</v>
      </c>
      <c r="B674" s="104" t="s">
        <v>316</v>
      </c>
      <c r="C674" s="58" t="s">
        <v>1776</v>
      </c>
      <c r="D674" s="104" t="s">
        <v>316</v>
      </c>
      <c r="E674" s="104" t="s">
        <v>317</v>
      </c>
      <c r="F674" s="120">
        <v>61636</v>
      </c>
      <c r="G674" s="120">
        <v>733</v>
      </c>
      <c r="H674" s="120">
        <v>59</v>
      </c>
      <c r="I674" s="120">
        <v>190</v>
      </c>
      <c r="J674" s="120">
        <v>51</v>
      </c>
      <c r="K674" s="121">
        <v>3.4183324272905587E-4</v>
      </c>
      <c r="L674" s="121">
        <v>0.01</v>
      </c>
      <c r="M674" s="121">
        <v>1.8949451499110706E-4</v>
      </c>
      <c r="N674" s="104" t="s">
        <v>318</v>
      </c>
      <c r="O674" s="120">
        <v>1076</v>
      </c>
      <c r="P674" s="120">
        <v>235</v>
      </c>
      <c r="Q674" s="120">
        <v>4</v>
      </c>
      <c r="R674" s="120">
        <v>23</v>
      </c>
      <c r="S674" s="121">
        <v>8.8632083662926065E-3</v>
      </c>
      <c r="T674" s="121">
        <v>1.1560706564729488E-3</v>
      </c>
      <c r="U674" s="105" t="s">
        <v>138</v>
      </c>
      <c r="V674" s="104"/>
      <c r="W674" s="104"/>
      <c r="X674" s="104" t="s">
        <v>319</v>
      </c>
      <c r="Y674" s="120">
        <v>1134</v>
      </c>
      <c r="Z674" s="120">
        <v>60</v>
      </c>
      <c r="AA674" s="120">
        <v>63</v>
      </c>
      <c r="AB674" s="120">
        <v>15</v>
      </c>
      <c r="AC674" s="121">
        <v>1.0663218289293014E-3</v>
      </c>
      <c r="AD674" s="121">
        <v>0.75</v>
      </c>
      <c r="AE674" s="105" t="s">
        <v>138</v>
      </c>
      <c r="AF674" s="121">
        <v>3.2453273054370039E-4</v>
      </c>
      <c r="AG674" s="120">
        <v>75</v>
      </c>
      <c r="AH674" s="104" t="s">
        <v>320</v>
      </c>
      <c r="AI674" s="120">
        <v>131</v>
      </c>
      <c r="AJ674" s="120">
        <v>6</v>
      </c>
      <c r="AK674" s="120">
        <v>1</v>
      </c>
      <c r="AL674" s="120">
        <v>0</v>
      </c>
      <c r="AM674" s="120">
        <v>2</v>
      </c>
      <c r="AN674" s="121">
        <v>0</v>
      </c>
      <c r="AO674" s="121">
        <f t="shared" ref="AO674:AO677" si="81">SUM(AJ674+AK674+AL674)/AI674</f>
        <v>5.3435114503816793E-2</v>
      </c>
      <c r="AP674" s="120">
        <v>45</v>
      </c>
      <c r="AQ674" s="120">
        <v>20</v>
      </c>
      <c r="AR674" s="104" t="s">
        <v>320</v>
      </c>
      <c r="AS674" s="104"/>
      <c r="AT674" s="104"/>
      <c r="AU674" s="104"/>
      <c r="AV674" s="104"/>
      <c r="AW674" s="104"/>
      <c r="AX674" s="104"/>
      <c r="AY674" s="104"/>
      <c r="AZ674" s="104"/>
      <c r="BA674" s="104"/>
      <c r="BB674" s="104"/>
      <c r="BC674" s="104"/>
      <c r="BD674" s="104"/>
      <c r="BE674" s="104"/>
      <c r="BF674" s="104"/>
    </row>
    <row r="675" spans="1:58" ht="15.75" customHeight="1">
      <c r="A675" s="54">
        <v>81</v>
      </c>
      <c r="B675" s="58" t="s">
        <v>194</v>
      </c>
      <c r="C675" s="58" t="s">
        <v>1776</v>
      </c>
      <c r="D675" s="58" t="s">
        <v>194</v>
      </c>
      <c r="E675" s="104" t="s">
        <v>195</v>
      </c>
      <c r="F675" s="104">
        <v>24371</v>
      </c>
      <c r="G675" s="104">
        <v>5094</v>
      </c>
      <c r="H675" s="104">
        <v>290</v>
      </c>
      <c r="I675" s="104">
        <v>471</v>
      </c>
      <c r="J675" s="104">
        <v>36</v>
      </c>
      <c r="K675" s="105">
        <v>4.984003155372136E-3</v>
      </c>
      <c r="L675" s="105" t="s">
        <v>138</v>
      </c>
      <c r="M675" s="105">
        <v>5.4173947341001481E-4</v>
      </c>
      <c r="N675" s="104" t="s">
        <v>195</v>
      </c>
      <c r="O675" s="104">
        <v>821</v>
      </c>
      <c r="P675" s="104">
        <v>391</v>
      </c>
      <c r="Q675" s="104">
        <v>1</v>
      </c>
      <c r="R675" s="104">
        <v>32</v>
      </c>
      <c r="S675" s="105">
        <v>1.6676944050340595E-2</v>
      </c>
      <c r="T675" s="105">
        <v>1.4501690478557036E-3</v>
      </c>
      <c r="U675" s="105" t="s">
        <v>138</v>
      </c>
      <c r="V675" s="104" t="s">
        <v>138</v>
      </c>
      <c r="W675" s="104"/>
      <c r="X675" s="104"/>
      <c r="Y675" s="104"/>
      <c r="Z675" s="104"/>
      <c r="AA675" s="104"/>
      <c r="AB675" s="104"/>
      <c r="AC675" s="105"/>
      <c r="AD675" s="105"/>
      <c r="AE675" s="105"/>
      <c r="AF675" s="105"/>
      <c r="AG675" s="104">
        <v>3</v>
      </c>
      <c r="AH675" s="104" t="s">
        <v>194</v>
      </c>
      <c r="AI675" s="104">
        <v>146</v>
      </c>
      <c r="AJ675" s="104">
        <v>1</v>
      </c>
      <c r="AK675" s="104">
        <v>0</v>
      </c>
      <c r="AL675" s="104">
        <v>0</v>
      </c>
      <c r="AM675" s="104">
        <v>2</v>
      </c>
      <c r="AN675" s="105">
        <v>0</v>
      </c>
      <c r="AO675" s="105">
        <f t="shared" si="81"/>
        <v>6.8493150684931503E-3</v>
      </c>
      <c r="AP675" s="104">
        <v>0</v>
      </c>
      <c r="AQ675" s="104">
        <v>3</v>
      </c>
      <c r="AR675" s="104" t="s">
        <v>196</v>
      </c>
      <c r="AS675" s="104"/>
      <c r="AT675" s="104"/>
      <c r="AU675" s="104"/>
      <c r="AV675" s="104"/>
      <c r="AW675" s="104"/>
      <c r="AX675" s="104"/>
      <c r="AY675" s="104"/>
      <c r="AZ675" s="104"/>
      <c r="BA675" s="104"/>
      <c r="BB675" s="104"/>
      <c r="BC675" s="104"/>
      <c r="BD675" s="104"/>
      <c r="BE675" s="104"/>
      <c r="BF675" s="104"/>
    </row>
    <row r="676" spans="1:58" ht="15.75" customHeight="1">
      <c r="A676" s="54">
        <v>82</v>
      </c>
      <c r="B676" s="58" t="s">
        <v>308</v>
      </c>
      <c r="C676" s="58" t="s">
        <v>1776</v>
      </c>
      <c r="D676" s="58" t="s">
        <v>308</v>
      </c>
      <c r="E676" s="104" t="s">
        <v>309</v>
      </c>
      <c r="F676" s="104">
        <v>11965</v>
      </c>
      <c r="G676" s="104">
        <v>699</v>
      </c>
      <c r="H676" s="104">
        <v>54</v>
      </c>
      <c r="I676" s="104">
        <v>199</v>
      </c>
      <c r="J676" s="104">
        <v>86</v>
      </c>
      <c r="K676" s="105">
        <v>1.0400503649720368E-3</v>
      </c>
      <c r="L676" s="105">
        <v>0.03</v>
      </c>
      <c r="M676" s="105">
        <v>9.7222099334342562E-4</v>
      </c>
      <c r="N676" s="104"/>
      <c r="O676" s="104"/>
      <c r="P676" s="104"/>
      <c r="Q676" s="104"/>
      <c r="R676" s="104"/>
      <c r="S676" s="105"/>
      <c r="T676" s="105"/>
      <c r="U676" s="105"/>
      <c r="V676" s="118"/>
      <c r="W676" s="118"/>
      <c r="X676" s="104" t="s">
        <v>309</v>
      </c>
      <c r="Y676" s="104">
        <v>145</v>
      </c>
      <c r="Z676" s="104">
        <v>4</v>
      </c>
      <c r="AA676" s="104">
        <v>0</v>
      </c>
      <c r="AB676" s="104">
        <v>0</v>
      </c>
      <c r="AC676" s="105">
        <v>0</v>
      </c>
      <c r="AD676" s="105">
        <v>0.66666666666666663</v>
      </c>
      <c r="AE676" s="105" t="s">
        <v>138</v>
      </c>
      <c r="AF676" s="105">
        <v>0</v>
      </c>
      <c r="AG676" s="104">
        <v>33</v>
      </c>
      <c r="AH676" s="104" t="s">
        <v>309</v>
      </c>
      <c r="AI676" s="104">
        <v>201</v>
      </c>
      <c r="AJ676" s="104">
        <v>4</v>
      </c>
      <c r="AK676" s="104">
        <v>1</v>
      </c>
      <c r="AL676" s="104">
        <v>0</v>
      </c>
      <c r="AM676" s="104">
        <v>2</v>
      </c>
      <c r="AN676" s="105">
        <v>1.3020833333333334E-2</v>
      </c>
      <c r="AO676" s="105">
        <f t="shared" si="81"/>
        <v>2.4875621890547265E-2</v>
      </c>
      <c r="AP676" s="58">
        <v>10</v>
      </c>
      <c r="AQ676" s="58">
        <v>15</v>
      </c>
      <c r="AR676" s="104" t="s">
        <v>310</v>
      </c>
      <c r="AS676" s="58"/>
      <c r="AT676" s="58"/>
      <c r="AU676" s="58"/>
      <c r="AV676" s="104"/>
      <c r="AW676" s="104"/>
      <c r="AX676" s="104"/>
      <c r="AY676" s="104"/>
      <c r="AZ676" s="104"/>
      <c r="BA676" s="104"/>
      <c r="BB676" s="104"/>
      <c r="BC676" s="104"/>
      <c r="BD676" s="104"/>
      <c r="BE676" s="104"/>
      <c r="BF676" s="104"/>
    </row>
    <row r="677" spans="1:58" ht="15.75" customHeight="1">
      <c r="A677" s="54">
        <v>83</v>
      </c>
      <c r="B677" s="58" t="s">
        <v>229</v>
      </c>
      <c r="C677" s="58" t="s">
        <v>1776</v>
      </c>
      <c r="D677" s="58" t="s">
        <v>229</v>
      </c>
      <c r="E677" s="104" t="s">
        <v>230</v>
      </c>
      <c r="F677" s="104">
        <v>1242</v>
      </c>
      <c r="G677" s="104">
        <v>358</v>
      </c>
      <c r="H677" s="104">
        <v>14</v>
      </c>
      <c r="I677" s="104">
        <v>106</v>
      </c>
      <c r="J677" s="104">
        <v>11</v>
      </c>
      <c r="K677" s="105">
        <v>3.650348799195046E-2</v>
      </c>
      <c r="L677" s="105" t="s">
        <v>138</v>
      </c>
      <c r="M677" s="105">
        <v>1.1903311301722976E-3</v>
      </c>
      <c r="N677" s="104"/>
      <c r="O677" s="104"/>
      <c r="P677" s="104"/>
      <c r="Q677" s="104"/>
      <c r="R677" s="104"/>
      <c r="S677" s="105"/>
      <c r="T677" s="105"/>
      <c r="U677" s="105"/>
      <c r="V677" s="104"/>
      <c r="W677" s="104"/>
      <c r="X677" s="104" t="s">
        <v>231</v>
      </c>
      <c r="Y677" s="104">
        <v>2454</v>
      </c>
      <c r="Z677" s="104">
        <v>16</v>
      </c>
      <c r="AA677" s="104">
        <v>39</v>
      </c>
      <c r="AB677" s="104">
        <v>18</v>
      </c>
      <c r="AC677" s="105">
        <v>6.9455431467821838E-4</v>
      </c>
      <c r="AD677" s="105">
        <v>0.75</v>
      </c>
      <c r="AE677" s="105" t="s">
        <v>138</v>
      </c>
      <c r="AF677" s="105">
        <v>2.2648510261246251E-5</v>
      </c>
      <c r="AG677" s="104">
        <v>9</v>
      </c>
      <c r="AH677" s="104" t="s">
        <v>229</v>
      </c>
      <c r="AI677" s="104">
        <v>95</v>
      </c>
      <c r="AJ677" s="104">
        <v>0</v>
      </c>
      <c r="AK677" s="104">
        <v>0</v>
      </c>
      <c r="AL677" s="104">
        <v>0</v>
      </c>
      <c r="AM677" s="104">
        <v>0</v>
      </c>
      <c r="AN677" s="105">
        <v>0</v>
      </c>
      <c r="AO677" s="105">
        <f t="shared" si="81"/>
        <v>0</v>
      </c>
      <c r="AP677" s="104">
        <v>6</v>
      </c>
      <c r="AQ677" s="104"/>
      <c r="AR677" s="104" t="s">
        <v>229</v>
      </c>
      <c r="AS677" s="104"/>
      <c r="AT677" s="104"/>
      <c r="AU677" s="104"/>
      <c r="AV677" s="104"/>
      <c r="AW677" s="104"/>
      <c r="AX677" s="104"/>
      <c r="AY677" s="104"/>
      <c r="AZ677" s="104"/>
      <c r="BA677" s="104"/>
      <c r="BB677" s="104"/>
      <c r="BC677" s="104"/>
      <c r="BD677" s="104"/>
      <c r="BE677" s="104"/>
      <c r="BF677" s="104"/>
    </row>
    <row r="678" spans="1:58" ht="15.75" customHeight="1">
      <c r="A678" s="54">
        <v>84</v>
      </c>
      <c r="B678" s="58" t="s">
        <v>1127</v>
      </c>
      <c r="C678" s="58" t="s">
        <v>1776</v>
      </c>
      <c r="D678" s="58" t="s">
        <v>1127</v>
      </c>
      <c r="E678" s="108" t="s">
        <v>1128</v>
      </c>
      <c r="F678" s="59">
        <v>5590</v>
      </c>
      <c r="G678" s="59">
        <v>623</v>
      </c>
      <c r="H678" s="59">
        <v>66</v>
      </c>
      <c r="I678" s="59">
        <v>38</v>
      </c>
      <c r="J678" s="59">
        <v>74</v>
      </c>
      <c r="K678" s="109">
        <v>2.3E-3</v>
      </c>
      <c r="L678" s="117" t="s">
        <v>138</v>
      </c>
      <c r="M678" s="109">
        <v>5.9999999999999995E-4</v>
      </c>
      <c r="N678" s="108" t="s">
        <v>1129</v>
      </c>
      <c r="O678" s="59">
        <v>664</v>
      </c>
      <c r="P678" s="59">
        <v>301</v>
      </c>
      <c r="Q678" s="59">
        <v>5</v>
      </c>
      <c r="R678" s="59">
        <v>81</v>
      </c>
      <c r="S678" s="109">
        <v>6.1393610000000003E-3</v>
      </c>
      <c r="T678" s="109">
        <v>2.001966E-3</v>
      </c>
      <c r="U678" s="117" t="s">
        <v>138</v>
      </c>
      <c r="V678" s="58"/>
      <c r="W678" s="58"/>
      <c r="X678" s="108" t="s">
        <v>1130</v>
      </c>
      <c r="Y678" s="59">
        <v>866</v>
      </c>
      <c r="Z678" s="59">
        <v>84</v>
      </c>
      <c r="AA678" s="59">
        <v>56</v>
      </c>
      <c r="AB678" s="59">
        <v>26</v>
      </c>
      <c r="AC678" s="109">
        <v>1.3637460000000001E-3</v>
      </c>
      <c r="AD678" s="109">
        <v>0.5</v>
      </c>
      <c r="AE678" s="117" t="s">
        <v>138</v>
      </c>
      <c r="AF678" s="109">
        <v>4.74346E-4</v>
      </c>
      <c r="AG678" s="59">
        <v>51</v>
      </c>
      <c r="AH678" s="58" t="s">
        <v>1131</v>
      </c>
      <c r="AI678" s="59">
        <v>0</v>
      </c>
      <c r="AJ678" s="59">
        <v>0</v>
      </c>
      <c r="AK678" s="59">
        <v>0</v>
      </c>
      <c r="AL678" s="59">
        <v>0</v>
      </c>
      <c r="AM678" s="59">
        <v>2</v>
      </c>
      <c r="AN678" s="109">
        <v>0</v>
      </c>
      <c r="AO678" s="122">
        <f>IF(AI678=0,0,SUM(AJ678+AK678+AL678)/AI678)</f>
        <v>0</v>
      </c>
      <c r="AP678" s="59">
        <v>38</v>
      </c>
      <c r="AQ678" s="59">
        <v>4</v>
      </c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</row>
    <row r="679" spans="1:58" ht="15.75" customHeight="1">
      <c r="A679" s="54">
        <v>85</v>
      </c>
      <c r="B679" s="58" t="s">
        <v>227</v>
      </c>
      <c r="C679" s="58" t="s">
        <v>1776</v>
      </c>
      <c r="D679" s="58" t="s">
        <v>227</v>
      </c>
      <c r="E679" s="123" t="s">
        <v>228</v>
      </c>
      <c r="F679" s="104">
        <v>3720</v>
      </c>
      <c r="G679" s="104">
        <v>1636</v>
      </c>
      <c r="H679" s="104">
        <v>83</v>
      </c>
      <c r="I679" s="104">
        <v>326</v>
      </c>
      <c r="J679" s="104">
        <v>64</v>
      </c>
      <c r="K679" s="105">
        <v>9.6262657660156487E-3</v>
      </c>
      <c r="L679" s="105">
        <v>0.17</v>
      </c>
      <c r="M679" s="105">
        <v>6.6965327067934934E-3</v>
      </c>
      <c r="N679" s="104" t="s">
        <v>228</v>
      </c>
      <c r="O679" s="104">
        <v>992</v>
      </c>
      <c r="P679" s="104">
        <v>1801</v>
      </c>
      <c r="Q679" s="104">
        <v>15</v>
      </c>
      <c r="R679" s="104">
        <v>60</v>
      </c>
      <c r="S679" s="105">
        <v>3.1206013630489218E-2</v>
      </c>
      <c r="T679" s="105">
        <v>2.0351748019884271E-2</v>
      </c>
      <c r="U679" s="105">
        <v>0.12</v>
      </c>
      <c r="V679" s="123"/>
      <c r="W679" s="123"/>
      <c r="X679" s="104"/>
      <c r="Y679" s="104"/>
      <c r="Z679" s="104"/>
      <c r="AA679" s="104"/>
      <c r="AB679" s="104"/>
      <c r="AC679" s="105"/>
      <c r="AD679" s="105"/>
      <c r="AE679" s="105"/>
      <c r="AF679" s="105"/>
      <c r="AG679" s="104"/>
      <c r="AH679" s="104" t="s">
        <v>227</v>
      </c>
      <c r="AI679" s="104">
        <v>216</v>
      </c>
      <c r="AJ679" s="104">
        <v>7</v>
      </c>
      <c r="AK679" s="104">
        <v>1</v>
      </c>
      <c r="AL679" s="104">
        <v>0</v>
      </c>
      <c r="AM679" s="104">
        <v>13</v>
      </c>
      <c r="AN679" s="105">
        <v>2.9728725380899295E-3</v>
      </c>
      <c r="AO679" s="105">
        <f t="shared" ref="AO679:AO680" si="82">SUM(AJ679+AK679+AL679)/AI679</f>
        <v>3.7037037037037035E-2</v>
      </c>
      <c r="AP679" s="123"/>
      <c r="AQ679" s="123"/>
      <c r="AR679" s="104" t="s">
        <v>227</v>
      </c>
      <c r="AS679" s="123"/>
      <c r="AT679" s="123"/>
      <c r="AU679" s="123"/>
      <c r="AV679" s="123"/>
      <c r="AW679" s="123"/>
      <c r="AX679" s="123"/>
      <c r="AY679" s="123"/>
      <c r="AZ679" s="123"/>
      <c r="BA679" s="123"/>
      <c r="BB679" s="123"/>
      <c r="BC679" s="123"/>
      <c r="BD679" s="123"/>
      <c r="BE679" s="123"/>
      <c r="BF679" s="123"/>
    </row>
    <row r="680" spans="1:58" ht="15.75" customHeight="1">
      <c r="A680" s="54">
        <v>86</v>
      </c>
      <c r="B680" s="58" t="s">
        <v>338</v>
      </c>
      <c r="C680" s="58" t="s">
        <v>1776</v>
      </c>
      <c r="D680" s="58" t="s">
        <v>338</v>
      </c>
      <c r="E680" s="58" t="s">
        <v>339</v>
      </c>
      <c r="F680" s="104">
        <v>7590</v>
      </c>
      <c r="G680" s="104">
        <v>895</v>
      </c>
      <c r="H680" s="104">
        <v>31</v>
      </c>
      <c r="I680" s="104">
        <v>133</v>
      </c>
      <c r="J680" s="104">
        <v>112</v>
      </c>
      <c r="K680" s="105">
        <v>1.3141656636336445E-3</v>
      </c>
      <c r="L680" s="105">
        <v>0.03</v>
      </c>
      <c r="M680" s="105">
        <v>1.5998538513800884E-3</v>
      </c>
      <c r="N680" s="104" t="s">
        <v>339</v>
      </c>
      <c r="O680" s="104">
        <v>1588</v>
      </c>
      <c r="P680" s="104">
        <v>607</v>
      </c>
      <c r="Q680" s="104">
        <v>28</v>
      </c>
      <c r="R680" s="104">
        <v>44</v>
      </c>
      <c r="S680" s="105">
        <v>1.014330464985836E-2</v>
      </c>
      <c r="T680" s="105">
        <v>1.4332930483495511E-3</v>
      </c>
      <c r="U680" s="105" t="s">
        <v>138</v>
      </c>
      <c r="V680" s="118"/>
      <c r="W680" s="118"/>
      <c r="X680" s="104" t="s">
        <v>340</v>
      </c>
      <c r="Y680" s="104">
        <v>2237</v>
      </c>
      <c r="Z680" s="104">
        <v>164</v>
      </c>
      <c r="AA680" s="104">
        <v>114</v>
      </c>
      <c r="AB680" s="104">
        <v>18</v>
      </c>
      <c r="AC680" s="105">
        <v>2.2102479793521888E-4</v>
      </c>
      <c r="AD680" s="105">
        <v>0.41860465116279072</v>
      </c>
      <c r="AE680" s="105" t="s">
        <v>138</v>
      </c>
      <c r="AF680" s="105">
        <v>1.5375638117232619E-4</v>
      </c>
      <c r="AG680" s="104">
        <v>119</v>
      </c>
      <c r="AH680" s="104" t="s">
        <v>338</v>
      </c>
      <c r="AI680" s="104">
        <v>125</v>
      </c>
      <c r="AJ680" s="104">
        <v>1</v>
      </c>
      <c r="AK680" s="104">
        <v>0</v>
      </c>
      <c r="AL680" s="104">
        <v>0</v>
      </c>
      <c r="AM680" s="104">
        <v>6</v>
      </c>
      <c r="AN680" s="105">
        <v>0</v>
      </c>
      <c r="AO680" s="105">
        <f t="shared" si="82"/>
        <v>8.0000000000000002E-3</v>
      </c>
      <c r="AP680" s="58">
        <v>77</v>
      </c>
      <c r="AQ680" s="58">
        <v>12</v>
      </c>
      <c r="AR680" s="104" t="s">
        <v>338</v>
      </c>
      <c r="AS680" s="58"/>
      <c r="AT680" s="58"/>
      <c r="AU680" s="58"/>
      <c r="AV680" s="104"/>
      <c r="AW680" s="104"/>
      <c r="AX680" s="104"/>
      <c r="AY680" s="104"/>
      <c r="AZ680" s="104"/>
      <c r="BA680" s="104"/>
      <c r="BB680" s="104"/>
      <c r="BC680" s="104"/>
      <c r="BD680" s="104"/>
      <c r="BE680" s="104"/>
      <c r="BF680" s="104"/>
    </row>
    <row r="681" spans="1:58" ht="15.75" customHeight="1">
      <c r="A681" s="124"/>
      <c r="B681" s="16"/>
      <c r="C681" s="16"/>
      <c r="D681" s="16"/>
      <c r="E681" s="16"/>
      <c r="F681" s="16"/>
      <c r="G681" s="16"/>
      <c r="H681" s="16"/>
      <c r="I681" s="16"/>
      <c r="J681" s="16"/>
      <c r="K681" s="125"/>
      <c r="L681" s="125"/>
      <c r="M681" s="125"/>
      <c r="N681" s="16"/>
      <c r="O681" s="16"/>
      <c r="P681" s="16"/>
      <c r="Q681" s="16"/>
      <c r="R681" s="16"/>
      <c r="S681" s="125"/>
      <c r="T681" s="125"/>
      <c r="U681" s="125"/>
      <c r="V681" s="16"/>
      <c r="W681" s="16"/>
      <c r="X681" s="16"/>
      <c r="Y681" s="16"/>
      <c r="Z681" s="16"/>
      <c r="AA681" s="16"/>
      <c r="AB681" s="16"/>
      <c r="AC681" s="125"/>
      <c r="AD681" s="125"/>
      <c r="AE681" s="125"/>
      <c r="AF681" s="125"/>
      <c r="AG681" s="16"/>
      <c r="AH681" s="16"/>
      <c r="AI681" s="16"/>
      <c r="AJ681" s="16"/>
      <c r="AK681" s="16"/>
      <c r="AL681" s="16"/>
      <c r="AM681" s="16"/>
      <c r="AN681" s="125"/>
      <c r="AO681" s="125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</row>
    <row r="682" spans="1:58" ht="15.75" customHeight="1">
      <c r="A682" s="124"/>
      <c r="B682" s="16"/>
      <c r="C682" s="16"/>
      <c r="D682" s="16"/>
      <c r="E682" s="16"/>
      <c r="F682" s="16"/>
      <c r="G682" s="16"/>
      <c r="H682" s="16"/>
      <c r="I682" s="16"/>
      <c r="J682" s="16"/>
      <c r="K682" s="125"/>
      <c r="L682" s="125"/>
      <c r="M682" s="125"/>
      <c r="N682" s="16"/>
      <c r="O682" s="16"/>
      <c r="P682" s="16"/>
      <c r="Q682" s="16"/>
      <c r="R682" s="16"/>
      <c r="S682" s="125"/>
      <c r="T682" s="125"/>
      <c r="U682" s="125"/>
      <c r="V682" s="16"/>
      <c r="W682" s="16"/>
      <c r="X682" s="16"/>
      <c r="Y682" s="16"/>
      <c r="Z682" s="16"/>
      <c r="AA682" s="16"/>
      <c r="AB682" s="16"/>
      <c r="AC682" s="125"/>
      <c r="AD682" s="125"/>
      <c r="AE682" s="125"/>
      <c r="AF682" s="125"/>
      <c r="AG682" s="16"/>
      <c r="AH682" s="16"/>
      <c r="AI682" s="16"/>
      <c r="AJ682" s="16"/>
      <c r="AK682" s="16"/>
      <c r="AL682" s="16"/>
      <c r="AM682" s="16"/>
      <c r="AN682" s="125"/>
      <c r="AO682" s="125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</row>
    <row r="683" spans="1:58" ht="15.75" customHeight="1">
      <c r="A683" s="124"/>
      <c r="B683" s="16"/>
      <c r="C683" s="16"/>
      <c r="D683" s="16"/>
      <c r="E683" s="16"/>
      <c r="F683" s="16"/>
      <c r="G683" s="16"/>
      <c r="H683" s="16"/>
      <c r="I683" s="16"/>
      <c r="J683" s="16"/>
      <c r="K683" s="125"/>
      <c r="L683" s="125"/>
      <c r="M683" s="125"/>
      <c r="N683" s="16"/>
      <c r="O683" s="16"/>
      <c r="P683" s="16"/>
      <c r="Q683" s="16"/>
      <c r="R683" s="16"/>
      <c r="S683" s="125"/>
      <c r="T683" s="125"/>
      <c r="U683" s="125"/>
      <c r="V683" s="16"/>
      <c r="W683" s="16"/>
      <c r="X683" s="16"/>
      <c r="Y683" s="16"/>
      <c r="Z683" s="16"/>
      <c r="AA683" s="16"/>
      <c r="AB683" s="16"/>
      <c r="AC683" s="125"/>
      <c r="AD683" s="125"/>
      <c r="AE683" s="125"/>
      <c r="AF683" s="125"/>
      <c r="AG683" s="16"/>
      <c r="AH683" s="16"/>
      <c r="AI683" s="16"/>
      <c r="AJ683" s="16"/>
      <c r="AK683" s="16"/>
      <c r="AL683" s="16"/>
      <c r="AM683" s="16"/>
      <c r="AN683" s="125"/>
      <c r="AO683" s="125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</row>
    <row r="684" spans="1:58" ht="15.75" customHeight="1">
      <c r="A684" s="124"/>
      <c r="B684" s="16"/>
      <c r="C684" s="16"/>
      <c r="D684" s="16"/>
      <c r="E684" s="16"/>
      <c r="F684" s="16"/>
      <c r="G684" s="16"/>
      <c r="H684" s="16"/>
      <c r="I684" s="16"/>
      <c r="J684" s="16"/>
      <c r="K684" s="125"/>
      <c r="L684" s="125"/>
      <c r="M684" s="125"/>
      <c r="N684" s="16"/>
      <c r="O684" s="16"/>
      <c r="P684" s="16"/>
      <c r="Q684" s="16"/>
      <c r="R684" s="16"/>
      <c r="S684" s="125"/>
      <c r="T684" s="125"/>
      <c r="U684" s="125"/>
      <c r="V684" s="16"/>
      <c r="W684" s="16"/>
      <c r="X684" s="16"/>
      <c r="Y684" s="16"/>
      <c r="Z684" s="16"/>
      <c r="AA684" s="16"/>
      <c r="AB684" s="16"/>
      <c r="AC684" s="125"/>
      <c r="AD684" s="125"/>
      <c r="AE684" s="125"/>
      <c r="AF684" s="125"/>
      <c r="AG684" s="16"/>
      <c r="AH684" s="16"/>
      <c r="AI684" s="16"/>
      <c r="AJ684" s="16"/>
      <c r="AK684" s="16"/>
      <c r="AL684" s="16"/>
      <c r="AM684" s="16"/>
      <c r="AN684" s="125"/>
      <c r="AO684" s="125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</row>
    <row r="685" spans="1:58" ht="15.75" customHeight="1">
      <c r="A685" s="124"/>
      <c r="B685" s="16"/>
      <c r="C685" s="16"/>
      <c r="D685" s="16"/>
      <c r="E685" s="16"/>
      <c r="F685" s="16"/>
      <c r="G685" s="16"/>
      <c r="H685" s="16"/>
      <c r="I685" s="16"/>
      <c r="J685" s="16"/>
      <c r="K685" s="125"/>
      <c r="L685" s="125"/>
      <c r="M685" s="125"/>
      <c r="N685" s="16"/>
      <c r="O685" s="16"/>
      <c r="P685" s="16"/>
      <c r="Q685" s="16"/>
      <c r="R685" s="16"/>
      <c r="S685" s="125"/>
      <c r="T685" s="125"/>
      <c r="U685" s="125"/>
      <c r="V685" s="16"/>
      <c r="W685" s="16"/>
      <c r="X685" s="16"/>
      <c r="Y685" s="16"/>
      <c r="Z685" s="16"/>
      <c r="AA685" s="16"/>
      <c r="AB685" s="16"/>
      <c r="AC685" s="125"/>
      <c r="AD685" s="125"/>
      <c r="AE685" s="125"/>
      <c r="AF685" s="125"/>
      <c r="AG685" s="16"/>
      <c r="AH685" s="16"/>
      <c r="AI685" s="16"/>
      <c r="AJ685" s="16"/>
      <c r="AK685" s="16"/>
      <c r="AL685" s="16"/>
      <c r="AM685" s="16"/>
      <c r="AN685" s="125"/>
      <c r="AO685" s="125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</row>
    <row r="686" spans="1:58" ht="15.75" customHeight="1">
      <c r="A686" s="124"/>
      <c r="B686" s="16"/>
      <c r="C686" s="16"/>
      <c r="D686" s="16"/>
      <c r="E686" s="16"/>
      <c r="F686" s="16"/>
      <c r="G686" s="16"/>
      <c r="H686" s="16"/>
      <c r="I686" s="16"/>
      <c r="J686" s="16"/>
      <c r="K686" s="125"/>
      <c r="L686" s="125"/>
      <c r="M686" s="125"/>
      <c r="N686" s="16"/>
      <c r="O686" s="16"/>
      <c r="P686" s="16"/>
      <c r="Q686" s="16"/>
      <c r="R686" s="16"/>
      <c r="S686" s="125"/>
      <c r="T686" s="125"/>
      <c r="U686" s="125"/>
      <c r="V686" s="16"/>
      <c r="W686" s="16"/>
      <c r="X686" s="16"/>
      <c r="Y686" s="16"/>
      <c r="Z686" s="16"/>
      <c r="AA686" s="16"/>
      <c r="AB686" s="16"/>
      <c r="AC686" s="125"/>
      <c r="AD686" s="125"/>
      <c r="AE686" s="125"/>
      <c r="AF686" s="125"/>
      <c r="AG686" s="16"/>
      <c r="AH686" s="16"/>
      <c r="AI686" s="16"/>
      <c r="AJ686" s="16"/>
      <c r="AK686" s="16"/>
      <c r="AL686" s="16"/>
      <c r="AM686" s="16"/>
      <c r="AN686" s="125"/>
      <c r="AO686" s="125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</row>
    <row r="687" spans="1:58" ht="15.75" customHeight="1">
      <c r="A687" s="124"/>
      <c r="B687" s="16"/>
      <c r="C687" s="16"/>
      <c r="D687" s="16"/>
      <c r="E687" s="16"/>
      <c r="F687" s="16"/>
      <c r="G687" s="16"/>
      <c r="H687" s="16"/>
      <c r="I687" s="16"/>
      <c r="J687" s="16"/>
      <c r="K687" s="125"/>
      <c r="L687" s="125"/>
      <c r="M687" s="125"/>
      <c r="N687" s="16"/>
      <c r="O687" s="16"/>
      <c r="P687" s="16"/>
      <c r="Q687" s="16"/>
      <c r="R687" s="16"/>
      <c r="S687" s="125"/>
      <c r="T687" s="125"/>
      <c r="U687" s="125"/>
      <c r="V687" s="16"/>
      <c r="W687" s="16"/>
      <c r="X687" s="16"/>
      <c r="Y687" s="16"/>
      <c r="Z687" s="16"/>
      <c r="AA687" s="16"/>
      <c r="AB687" s="16"/>
      <c r="AC687" s="125"/>
      <c r="AD687" s="125"/>
      <c r="AE687" s="125"/>
      <c r="AF687" s="125"/>
      <c r="AG687" s="16"/>
      <c r="AH687" s="16"/>
      <c r="AI687" s="16"/>
      <c r="AJ687" s="16"/>
      <c r="AK687" s="16"/>
      <c r="AL687" s="16"/>
      <c r="AM687" s="16"/>
      <c r="AN687" s="125"/>
      <c r="AO687" s="125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</row>
    <row r="688" spans="1:58" ht="15.75" customHeight="1">
      <c r="A688" s="124"/>
      <c r="B688" s="16"/>
      <c r="C688" s="16"/>
      <c r="D688" s="16"/>
      <c r="E688" s="16"/>
      <c r="F688" s="16"/>
      <c r="G688" s="16"/>
      <c r="H688" s="16"/>
      <c r="I688" s="16"/>
      <c r="J688" s="16"/>
      <c r="K688" s="125"/>
      <c r="L688" s="125"/>
      <c r="M688" s="125"/>
      <c r="N688" s="16"/>
      <c r="O688" s="16"/>
      <c r="P688" s="16"/>
      <c r="Q688" s="16"/>
      <c r="R688" s="16"/>
      <c r="S688" s="125"/>
      <c r="T688" s="125"/>
      <c r="U688" s="125"/>
      <c r="V688" s="16"/>
      <c r="W688" s="16"/>
      <c r="X688" s="16"/>
      <c r="Y688" s="16"/>
      <c r="Z688" s="16"/>
      <c r="AA688" s="16"/>
      <c r="AB688" s="16"/>
      <c r="AC688" s="125"/>
      <c r="AD688" s="125"/>
      <c r="AE688" s="125"/>
      <c r="AF688" s="125"/>
      <c r="AG688" s="16"/>
      <c r="AH688" s="16"/>
      <c r="AI688" s="16"/>
      <c r="AJ688" s="16"/>
      <c r="AK688" s="16"/>
      <c r="AL688" s="16"/>
      <c r="AM688" s="16"/>
      <c r="AN688" s="125"/>
      <c r="AO688" s="125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</row>
    <row r="689" spans="1:58" ht="15.75" customHeight="1">
      <c r="A689" s="124"/>
      <c r="B689" s="16"/>
      <c r="C689" s="16"/>
      <c r="D689" s="16"/>
      <c r="E689" s="16"/>
      <c r="F689" s="16"/>
      <c r="G689" s="16"/>
      <c r="H689" s="16"/>
      <c r="I689" s="16"/>
      <c r="J689" s="16"/>
      <c r="K689" s="125"/>
      <c r="L689" s="125"/>
      <c r="M689" s="125"/>
      <c r="N689" s="16"/>
      <c r="O689" s="16"/>
      <c r="P689" s="16"/>
      <c r="Q689" s="16"/>
      <c r="R689" s="16"/>
      <c r="S689" s="125"/>
      <c r="T689" s="125"/>
      <c r="U689" s="125"/>
      <c r="V689" s="16"/>
      <c r="W689" s="16"/>
      <c r="X689" s="16"/>
      <c r="Y689" s="16"/>
      <c r="Z689" s="16"/>
      <c r="AA689" s="16"/>
      <c r="AB689" s="16"/>
      <c r="AC689" s="125"/>
      <c r="AD689" s="125"/>
      <c r="AE689" s="125"/>
      <c r="AF689" s="125"/>
      <c r="AG689" s="16"/>
      <c r="AH689" s="16"/>
      <c r="AI689" s="16"/>
      <c r="AJ689" s="16"/>
      <c r="AK689" s="16"/>
      <c r="AL689" s="16"/>
      <c r="AM689" s="16"/>
      <c r="AN689" s="125"/>
      <c r="AO689" s="125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</row>
    <row r="690" spans="1:58" ht="15.75" customHeight="1">
      <c r="A690" s="124"/>
      <c r="B690" s="16"/>
      <c r="C690" s="16"/>
      <c r="D690" s="16"/>
      <c r="E690" s="16"/>
      <c r="F690" s="16"/>
      <c r="G690" s="16"/>
      <c r="H690" s="16"/>
      <c r="I690" s="16"/>
      <c r="J690" s="16"/>
      <c r="K690" s="125"/>
      <c r="L690" s="125"/>
      <c r="M690" s="125"/>
      <c r="N690" s="16"/>
      <c r="O690" s="16"/>
      <c r="P690" s="16"/>
      <c r="Q690" s="16"/>
      <c r="R690" s="16"/>
      <c r="S690" s="125"/>
      <c r="T690" s="125"/>
      <c r="U690" s="125"/>
      <c r="V690" s="16"/>
      <c r="W690" s="16"/>
      <c r="X690" s="16"/>
      <c r="Y690" s="16"/>
      <c r="Z690" s="16"/>
      <c r="AA690" s="16"/>
      <c r="AB690" s="16"/>
      <c r="AC690" s="125"/>
      <c r="AD690" s="125"/>
      <c r="AE690" s="125"/>
      <c r="AF690" s="125"/>
      <c r="AG690" s="16"/>
      <c r="AH690" s="16"/>
      <c r="AI690" s="16"/>
      <c r="AJ690" s="16"/>
      <c r="AK690" s="16"/>
      <c r="AL690" s="16"/>
      <c r="AM690" s="16"/>
      <c r="AN690" s="125"/>
      <c r="AO690" s="125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</row>
    <row r="691" spans="1:58" ht="15.75" customHeight="1">
      <c r="A691" s="124"/>
      <c r="B691" s="16"/>
      <c r="C691" s="16"/>
      <c r="D691" s="16"/>
      <c r="E691" s="16"/>
      <c r="F691" s="16"/>
      <c r="G691" s="16"/>
      <c r="H691" s="16"/>
      <c r="I691" s="16"/>
      <c r="J691" s="16"/>
      <c r="K691" s="125"/>
      <c r="L691" s="125"/>
      <c r="M691" s="125"/>
      <c r="N691" s="16"/>
      <c r="O691" s="16"/>
      <c r="P691" s="16"/>
      <c r="Q691" s="16"/>
      <c r="R691" s="16"/>
      <c r="S691" s="125"/>
      <c r="T691" s="125"/>
      <c r="U691" s="125"/>
      <c r="V691" s="16"/>
      <c r="W691" s="16"/>
      <c r="X691" s="16"/>
      <c r="Y691" s="16"/>
      <c r="Z691" s="16"/>
      <c r="AA691" s="16"/>
      <c r="AB691" s="16"/>
      <c r="AC691" s="125"/>
      <c r="AD691" s="125"/>
      <c r="AE691" s="125"/>
      <c r="AF691" s="125"/>
      <c r="AG691" s="16"/>
      <c r="AH691" s="16"/>
      <c r="AI691" s="16"/>
      <c r="AJ691" s="16"/>
      <c r="AK691" s="16"/>
      <c r="AL691" s="16"/>
      <c r="AM691" s="16"/>
      <c r="AN691" s="125"/>
      <c r="AO691" s="125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</row>
    <row r="692" spans="1:58" ht="15.75" customHeight="1">
      <c r="A692" s="124"/>
      <c r="B692" s="16"/>
      <c r="C692" s="16"/>
      <c r="D692" s="16"/>
      <c r="E692" s="16"/>
      <c r="F692" s="16"/>
      <c r="G692" s="16"/>
      <c r="H692" s="16"/>
      <c r="I692" s="16"/>
      <c r="J692" s="16"/>
      <c r="K692" s="125"/>
      <c r="L692" s="125"/>
      <c r="M692" s="125"/>
      <c r="N692" s="16"/>
      <c r="O692" s="16"/>
      <c r="P692" s="16"/>
      <c r="Q692" s="16"/>
      <c r="R692" s="16"/>
      <c r="S692" s="125"/>
      <c r="T692" s="125"/>
      <c r="U692" s="125"/>
      <c r="V692" s="16"/>
      <c r="W692" s="16"/>
      <c r="X692" s="16"/>
      <c r="Y692" s="16"/>
      <c r="Z692" s="16"/>
      <c r="AA692" s="16"/>
      <c r="AB692" s="16"/>
      <c r="AC692" s="125"/>
      <c r="AD692" s="125"/>
      <c r="AE692" s="125"/>
      <c r="AF692" s="125"/>
      <c r="AG692" s="16"/>
      <c r="AH692" s="16"/>
      <c r="AI692" s="16"/>
      <c r="AJ692" s="16"/>
      <c r="AK692" s="16"/>
      <c r="AL692" s="16"/>
      <c r="AM692" s="16"/>
      <c r="AN692" s="125"/>
      <c r="AO692" s="125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</row>
    <row r="693" spans="1:58" ht="15.75" customHeight="1">
      <c r="A693" s="124"/>
      <c r="B693" s="16"/>
      <c r="C693" s="16"/>
      <c r="D693" s="16"/>
      <c r="E693" s="16"/>
      <c r="F693" s="16"/>
      <c r="G693" s="16"/>
      <c r="H693" s="16"/>
      <c r="I693" s="16"/>
      <c r="J693" s="16"/>
      <c r="K693" s="125"/>
      <c r="L693" s="125"/>
      <c r="M693" s="125"/>
      <c r="N693" s="16"/>
      <c r="O693" s="16"/>
      <c r="P693" s="16"/>
      <c r="Q693" s="16"/>
      <c r="R693" s="16"/>
      <c r="S693" s="125"/>
      <c r="T693" s="125"/>
      <c r="U693" s="125"/>
      <c r="V693" s="16"/>
      <c r="W693" s="16"/>
      <c r="X693" s="16"/>
      <c r="Y693" s="16"/>
      <c r="Z693" s="16"/>
      <c r="AA693" s="16"/>
      <c r="AB693" s="16"/>
      <c r="AC693" s="125"/>
      <c r="AD693" s="125"/>
      <c r="AE693" s="125"/>
      <c r="AF693" s="125"/>
      <c r="AG693" s="16"/>
      <c r="AH693" s="16"/>
      <c r="AI693" s="16"/>
      <c r="AJ693" s="16"/>
      <c r="AK693" s="16"/>
      <c r="AL693" s="16"/>
      <c r="AM693" s="16"/>
      <c r="AN693" s="125"/>
      <c r="AO693" s="125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</row>
    <row r="694" spans="1:58" ht="15.75" customHeight="1">
      <c r="A694" s="124"/>
      <c r="B694" s="16"/>
      <c r="C694" s="16"/>
      <c r="D694" s="16"/>
      <c r="E694" s="16"/>
      <c r="F694" s="16"/>
      <c r="G694" s="16"/>
      <c r="H694" s="16"/>
      <c r="I694" s="16"/>
      <c r="J694" s="16"/>
      <c r="K694" s="125"/>
      <c r="L694" s="125"/>
      <c r="M694" s="125"/>
      <c r="N694" s="16"/>
      <c r="O694" s="16"/>
      <c r="P694" s="16"/>
      <c r="Q694" s="16"/>
      <c r="R694" s="16"/>
      <c r="S694" s="125"/>
      <c r="T694" s="125"/>
      <c r="U694" s="125"/>
      <c r="V694" s="16"/>
      <c r="W694" s="16"/>
      <c r="X694" s="16"/>
      <c r="Y694" s="16"/>
      <c r="Z694" s="16"/>
      <c r="AA694" s="16"/>
      <c r="AB694" s="16"/>
      <c r="AC694" s="125"/>
      <c r="AD694" s="125"/>
      <c r="AE694" s="125"/>
      <c r="AF694" s="125"/>
      <c r="AG694" s="16"/>
      <c r="AH694" s="16"/>
      <c r="AI694" s="16"/>
      <c r="AJ694" s="16"/>
      <c r="AK694" s="16"/>
      <c r="AL694" s="16"/>
      <c r="AM694" s="16"/>
      <c r="AN694" s="125"/>
      <c r="AO694" s="125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</row>
    <row r="695" spans="1:58" ht="15.75" customHeight="1">
      <c r="A695" s="124"/>
      <c r="B695" s="16"/>
      <c r="C695" s="16"/>
      <c r="D695" s="16"/>
      <c r="E695" s="16"/>
      <c r="F695" s="16"/>
      <c r="G695" s="16"/>
      <c r="H695" s="16"/>
      <c r="I695" s="16"/>
      <c r="J695" s="16"/>
      <c r="K695" s="125"/>
      <c r="L695" s="125"/>
      <c r="M695" s="125"/>
      <c r="N695" s="16"/>
      <c r="O695" s="16"/>
      <c r="P695" s="16"/>
      <c r="Q695" s="16"/>
      <c r="R695" s="16"/>
      <c r="S695" s="125"/>
      <c r="T695" s="125"/>
      <c r="U695" s="125"/>
      <c r="V695" s="16"/>
      <c r="W695" s="16"/>
      <c r="X695" s="16"/>
      <c r="Y695" s="16"/>
      <c r="Z695" s="16"/>
      <c r="AA695" s="16"/>
      <c r="AB695" s="16"/>
      <c r="AC695" s="125"/>
      <c r="AD695" s="125"/>
      <c r="AE695" s="125"/>
      <c r="AF695" s="125"/>
      <c r="AG695" s="16"/>
      <c r="AH695" s="16"/>
      <c r="AI695" s="16"/>
      <c r="AJ695" s="16"/>
      <c r="AK695" s="16"/>
      <c r="AL695" s="16"/>
      <c r="AM695" s="16"/>
      <c r="AN695" s="125"/>
      <c r="AO695" s="125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</row>
    <row r="696" spans="1:58" ht="15.75" customHeight="1">
      <c r="A696" s="124"/>
      <c r="B696" s="16"/>
      <c r="C696" s="16"/>
      <c r="D696" s="16"/>
      <c r="E696" s="16"/>
      <c r="F696" s="16"/>
      <c r="G696" s="16"/>
      <c r="H696" s="16"/>
      <c r="I696" s="16"/>
      <c r="J696" s="16"/>
      <c r="K696" s="125"/>
      <c r="L696" s="125"/>
      <c r="M696" s="125"/>
      <c r="N696" s="16"/>
      <c r="O696" s="16"/>
      <c r="P696" s="16"/>
      <c r="Q696" s="16"/>
      <c r="R696" s="16"/>
      <c r="S696" s="125"/>
      <c r="T696" s="125"/>
      <c r="U696" s="125"/>
      <c r="V696" s="16"/>
      <c r="W696" s="16"/>
      <c r="X696" s="16"/>
      <c r="Y696" s="16"/>
      <c r="Z696" s="16"/>
      <c r="AA696" s="16"/>
      <c r="AB696" s="16"/>
      <c r="AC696" s="125"/>
      <c r="AD696" s="125"/>
      <c r="AE696" s="125"/>
      <c r="AF696" s="125"/>
      <c r="AG696" s="16"/>
      <c r="AH696" s="16"/>
      <c r="AI696" s="16"/>
      <c r="AJ696" s="16"/>
      <c r="AK696" s="16"/>
      <c r="AL696" s="16"/>
      <c r="AM696" s="16"/>
      <c r="AN696" s="125"/>
      <c r="AO696" s="125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</row>
    <row r="697" spans="1:58" ht="15.75" customHeight="1">
      <c r="A697" s="124"/>
      <c r="B697" s="16"/>
      <c r="C697" s="16"/>
      <c r="D697" s="16"/>
      <c r="E697" s="16"/>
      <c r="F697" s="16"/>
      <c r="G697" s="16"/>
      <c r="H697" s="16"/>
      <c r="I697" s="16"/>
      <c r="J697" s="16"/>
      <c r="K697" s="125"/>
      <c r="L697" s="125"/>
      <c r="M697" s="125"/>
      <c r="N697" s="16"/>
      <c r="O697" s="16"/>
      <c r="P697" s="16"/>
      <c r="Q697" s="16"/>
      <c r="R697" s="16"/>
      <c r="S697" s="125"/>
      <c r="T697" s="125"/>
      <c r="U697" s="125"/>
      <c r="V697" s="16"/>
      <c r="W697" s="16"/>
      <c r="X697" s="16"/>
      <c r="Y697" s="16"/>
      <c r="Z697" s="16"/>
      <c r="AA697" s="16"/>
      <c r="AB697" s="16"/>
      <c r="AC697" s="125"/>
      <c r="AD697" s="125"/>
      <c r="AE697" s="125"/>
      <c r="AF697" s="125"/>
      <c r="AG697" s="16"/>
      <c r="AH697" s="16"/>
      <c r="AI697" s="16"/>
      <c r="AJ697" s="16"/>
      <c r="AK697" s="16"/>
      <c r="AL697" s="16"/>
      <c r="AM697" s="16"/>
      <c r="AN697" s="125"/>
      <c r="AO697" s="125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</row>
    <row r="698" spans="1:58" ht="15.75" customHeight="1">
      <c r="A698" s="124"/>
      <c r="B698" s="16"/>
      <c r="C698" s="16"/>
      <c r="D698" s="16"/>
      <c r="E698" s="16"/>
      <c r="F698" s="16"/>
      <c r="G698" s="16"/>
      <c r="H698" s="16"/>
      <c r="I698" s="16"/>
      <c r="J698" s="16"/>
      <c r="K698" s="125"/>
      <c r="L698" s="125"/>
      <c r="M698" s="125"/>
      <c r="N698" s="16"/>
      <c r="O698" s="16"/>
      <c r="P698" s="16"/>
      <c r="Q698" s="16"/>
      <c r="R698" s="16"/>
      <c r="S698" s="125"/>
      <c r="T698" s="125"/>
      <c r="U698" s="125"/>
      <c r="V698" s="16"/>
      <c r="W698" s="16"/>
      <c r="X698" s="16"/>
      <c r="Y698" s="16"/>
      <c r="Z698" s="16"/>
      <c r="AA698" s="16"/>
      <c r="AB698" s="16"/>
      <c r="AC698" s="125"/>
      <c r="AD698" s="125"/>
      <c r="AE698" s="125"/>
      <c r="AF698" s="125"/>
      <c r="AG698" s="16"/>
      <c r="AH698" s="16"/>
      <c r="AI698" s="16"/>
      <c r="AJ698" s="16"/>
      <c r="AK698" s="16"/>
      <c r="AL698" s="16"/>
      <c r="AM698" s="16"/>
      <c r="AN698" s="125"/>
      <c r="AO698" s="125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</row>
    <row r="699" spans="1:58" ht="15.75" customHeight="1">
      <c r="A699" s="124"/>
      <c r="B699" s="16"/>
      <c r="C699" s="16"/>
      <c r="D699" s="16"/>
      <c r="E699" s="16"/>
      <c r="F699" s="16"/>
      <c r="G699" s="16"/>
      <c r="H699" s="16"/>
      <c r="I699" s="16"/>
      <c r="J699" s="16"/>
      <c r="K699" s="125"/>
      <c r="L699" s="125"/>
      <c r="M699" s="125"/>
      <c r="N699" s="16"/>
      <c r="O699" s="16"/>
      <c r="P699" s="16"/>
      <c r="Q699" s="16"/>
      <c r="R699" s="16"/>
      <c r="S699" s="125"/>
      <c r="T699" s="125"/>
      <c r="U699" s="125"/>
      <c r="V699" s="16"/>
      <c r="W699" s="16"/>
      <c r="X699" s="16"/>
      <c r="Y699" s="16"/>
      <c r="Z699" s="16"/>
      <c r="AA699" s="16"/>
      <c r="AB699" s="16"/>
      <c r="AC699" s="125"/>
      <c r="AD699" s="125"/>
      <c r="AE699" s="125"/>
      <c r="AF699" s="125"/>
      <c r="AG699" s="16"/>
      <c r="AH699" s="16"/>
      <c r="AI699" s="16"/>
      <c r="AJ699" s="16"/>
      <c r="AK699" s="16"/>
      <c r="AL699" s="16"/>
      <c r="AM699" s="16"/>
      <c r="AN699" s="125"/>
      <c r="AO699" s="125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</row>
    <row r="700" spans="1:58" ht="15.75" customHeight="1">
      <c r="A700" s="124"/>
      <c r="B700" s="16"/>
      <c r="C700" s="16"/>
      <c r="D700" s="16"/>
      <c r="E700" s="16"/>
      <c r="F700" s="16"/>
      <c r="G700" s="16"/>
      <c r="H700" s="16"/>
      <c r="I700" s="16"/>
      <c r="J700" s="16"/>
      <c r="K700" s="125"/>
      <c r="L700" s="125"/>
      <c r="M700" s="125"/>
      <c r="N700" s="16"/>
      <c r="O700" s="16"/>
      <c r="P700" s="16"/>
      <c r="Q700" s="16"/>
      <c r="R700" s="16"/>
      <c r="S700" s="125"/>
      <c r="T700" s="125"/>
      <c r="U700" s="125"/>
      <c r="V700" s="16"/>
      <c r="W700" s="16"/>
      <c r="X700" s="16"/>
      <c r="Y700" s="16"/>
      <c r="Z700" s="16"/>
      <c r="AA700" s="16"/>
      <c r="AB700" s="16"/>
      <c r="AC700" s="125"/>
      <c r="AD700" s="125"/>
      <c r="AE700" s="125"/>
      <c r="AF700" s="125"/>
      <c r="AG700" s="16"/>
      <c r="AH700" s="16"/>
      <c r="AI700" s="16"/>
      <c r="AJ700" s="16"/>
      <c r="AK700" s="16"/>
      <c r="AL700" s="16"/>
      <c r="AM700" s="16"/>
      <c r="AN700" s="125"/>
      <c r="AO700" s="125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</row>
    <row r="701" spans="1:58" ht="15.75" customHeight="1">
      <c r="A701" s="124"/>
      <c r="B701" s="16"/>
      <c r="C701" s="16"/>
      <c r="D701" s="16"/>
      <c r="E701" s="16"/>
      <c r="F701" s="16"/>
      <c r="G701" s="16"/>
      <c r="H701" s="16"/>
      <c r="I701" s="16"/>
      <c r="J701" s="16"/>
      <c r="K701" s="125"/>
      <c r="L701" s="125"/>
      <c r="M701" s="125"/>
      <c r="N701" s="16"/>
      <c r="O701" s="16"/>
      <c r="P701" s="16"/>
      <c r="Q701" s="16"/>
      <c r="R701" s="16"/>
      <c r="S701" s="125"/>
      <c r="T701" s="125"/>
      <c r="U701" s="125"/>
      <c r="V701" s="16"/>
      <c r="W701" s="16"/>
      <c r="X701" s="16"/>
      <c r="Y701" s="16"/>
      <c r="Z701" s="16"/>
      <c r="AA701" s="16"/>
      <c r="AB701" s="16"/>
      <c r="AC701" s="125"/>
      <c r="AD701" s="125"/>
      <c r="AE701" s="125"/>
      <c r="AF701" s="125"/>
      <c r="AG701" s="16"/>
      <c r="AH701" s="16"/>
      <c r="AI701" s="16"/>
      <c r="AJ701" s="16"/>
      <c r="AK701" s="16"/>
      <c r="AL701" s="16"/>
      <c r="AM701" s="16"/>
      <c r="AN701" s="125"/>
      <c r="AO701" s="125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</row>
    <row r="702" spans="1:58" ht="15.75" customHeight="1">
      <c r="A702" s="124"/>
      <c r="B702" s="16"/>
      <c r="C702" s="16"/>
      <c r="D702" s="16"/>
      <c r="E702" s="16"/>
      <c r="F702" s="16"/>
      <c r="G702" s="16"/>
      <c r="H702" s="16"/>
      <c r="I702" s="16"/>
      <c r="J702" s="16"/>
      <c r="K702" s="125"/>
      <c r="L702" s="125"/>
      <c r="M702" s="125"/>
      <c r="N702" s="16"/>
      <c r="O702" s="16"/>
      <c r="P702" s="16"/>
      <c r="Q702" s="16"/>
      <c r="R702" s="16"/>
      <c r="S702" s="125"/>
      <c r="T702" s="125"/>
      <c r="U702" s="125"/>
      <c r="V702" s="16"/>
      <c r="W702" s="16"/>
      <c r="X702" s="16"/>
      <c r="Y702" s="16"/>
      <c r="Z702" s="16"/>
      <c r="AA702" s="16"/>
      <c r="AB702" s="16"/>
      <c r="AC702" s="125"/>
      <c r="AD702" s="125"/>
      <c r="AE702" s="125"/>
      <c r="AF702" s="125"/>
      <c r="AG702" s="16"/>
      <c r="AH702" s="16"/>
      <c r="AI702" s="16"/>
      <c r="AJ702" s="16"/>
      <c r="AK702" s="16"/>
      <c r="AL702" s="16"/>
      <c r="AM702" s="16"/>
      <c r="AN702" s="125"/>
      <c r="AO702" s="125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</row>
    <row r="703" spans="1:58" ht="15.75" customHeight="1">
      <c r="A703" s="124"/>
      <c r="B703" s="16"/>
      <c r="C703" s="16"/>
      <c r="D703" s="16"/>
      <c r="E703" s="16"/>
      <c r="F703" s="16"/>
      <c r="G703" s="16"/>
      <c r="H703" s="16"/>
      <c r="I703" s="16"/>
      <c r="J703" s="16"/>
      <c r="K703" s="125"/>
      <c r="L703" s="125"/>
      <c r="M703" s="125"/>
      <c r="N703" s="16"/>
      <c r="O703" s="16"/>
      <c r="P703" s="16"/>
      <c r="Q703" s="16"/>
      <c r="R703" s="16"/>
      <c r="S703" s="125"/>
      <c r="T703" s="125"/>
      <c r="U703" s="125"/>
      <c r="V703" s="16"/>
      <c r="W703" s="16"/>
      <c r="X703" s="16"/>
      <c r="Y703" s="16"/>
      <c r="Z703" s="16"/>
      <c r="AA703" s="16"/>
      <c r="AB703" s="16"/>
      <c r="AC703" s="125"/>
      <c r="AD703" s="125"/>
      <c r="AE703" s="125"/>
      <c r="AF703" s="125"/>
      <c r="AG703" s="16"/>
      <c r="AH703" s="16"/>
      <c r="AI703" s="16"/>
      <c r="AJ703" s="16"/>
      <c r="AK703" s="16"/>
      <c r="AL703" s="16"/>
      <c r="AM703" s="16"/>
      <c r="AN703" s="125"/>
      <c r="AO703" s="125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</row>
    <row r="704" spans="1:58" ht="15.75" customHeight="1">
      <c r="A704" s="124"/>
      <c r="B704" s="16"/>
      <c r="C704" s="16"/>
      <c r="D704" s="16"/>
      <c r="E704" s="16"/>
      <c r="F704" s="16"/>
      <c r="G704" s="16"/>
      <c r="H704" s="16"/>
      <c r="I704" s="16"/>
      <c r="J704" s="16"/>
      <c r="K704" s="125"/>
      <c r="L704" s="125"/>
      <c r="M704" s="125"/>
      <c r="N704" s="16"/>
      <c r="O704" s="16"/>
      <c r="P704" s="16"/>
      <c r="Q704" s="16"/>
      <c r="R704" s="16"/>
      <c r="S704" s="125"/>
      <c r="T704" s="125"/>
      <c r="U704" s="125"/>
      <c r="V704" s="16"/>
      <c r="W704" s="16"/>
      <c r="X704" s="16"/>
      <c r="Y704" s="16"/>
      <c r="Z704" s="16"/>
      <c r="AA704" s="16"/>
      <c r="AB704" s="16"/>
      <c r="AC704" s="125"/>
      <c r="AD704" s="125"/>
      <c r="AE704" s="125"/>
      <c r="AF704" s="125"/>
      <c r="AG704" s="16"/>
      <c r="AH704" s="16"/>
      <c r="AI704" s="16"/>
      <c r="AJ704" s="16"/>
      <c r="AK704" s="16"/>
      <c r="AL704" s="16"/>
      <c r="AM704" s="16"/>
      <c r="AN704" s="125"/>
      <c r="AO704" s="125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</row>
    <row r="705" spans="1:58" ht="15.75" customHeight="1">
      <c r="A705" s="124"/>
      <c r="B705" s="16"/>
      <c r="C705" s="16"/>
      <c r="D705" s="16"/>
      <c r="E705" s="16"/>
      <c r="F705" s="16"/>
      <c r="G705" s="16"/>
      <c r="H705" s="16"/>
      <c r="I705" s="16"/>
      <c r="J705" s="16"/>
      <c r="K705" s="125"/>
      <c r="L705" s="125"/>
      <c r="M705" s="125"/>
      <c r="N705" s="16"/>
      <c r="O705" s="16"/>
      <c r="P705" s="16"/>
      <c r="Q705" s="16"/>
      <c r="R705" s="16"/>
      <c r="S705" s="125"/>
      <c r="T705" s="125"/>
      <c r="U705" s="125"/>
      <c r="V705" s="16"/>
      <c r="W705" s="16"/>
      <c r="X705" s="16"/>
      <c r="Y705" s="16"/>
      <c r="Z705" s="16"/>
      <c r="AA705" s="16"/>
      <c r="AB705" s="16"/>
      <c r="AC705" s="125"/>
      <c r="AD705" s="125"/>
      <c r="AE705" s="125"/>
      <c r="AF705" s="125"/>
      <c r="AG705" s="16"/>
      <c r="AH705" s="16"/>
      <c r="AI705" s="16"/>
      <c r="AJ705" s="16"/>
      <c r="AK705" s="16"/>
      <c r="AL705" s="16"/>
      <c r="AM705" s="16"/>
      <c r="AN705" s="125"/>
      <c r="AO705" s="125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</row>
    <row r="706" spans="1:58" ht="15.75" customHeight="1">
      <c r="A706" s="124"/>
      <c r="B706" s="16"/>
      <c r="C706" s="16"/>
      <c r="D706" s="16"/>
      <c r="E706" s="16"/>
      <c r="F706" s="16"/>
      <c r="G706" s="16"/>
      <c r="H706" s="16"/>
      <c r="I706" s="16"/>
      <c r="J706" s="16"/>
      <c r="K706" s="125"/>
      <c r="L706" s="125"/>
      <c r="M706" s="125"/>
      <c r="N706" s="16"/>
      <c r="O706" s="16"/>
      <c r="P706" s="16"/>
      <c r="Q706" s="16"/>
      <c r="R706" s="16"/>
      <c r="S706" s="125"/>
      <c r="T706" s="125"/>
      <c r="U706" s="125"/>
      <c r="V706" s="16"/>
      <c r="W706" s="16"/>
      <c r="X706" s="16"/>
      <c r="Y706" s="16"/>
      <c r="Z706" s="16"/>
      <c r="AA706" s="16"/>
      <c r="AB706" s="16"/>
      <c r="AC706" s="125"/>
      <c r="AD706" s="125"/>
      <c r="AE706" s="125"/>
      <c r="AF706" s="125"/>
      <c r="AG706" s="16"/>
      <c r="AH706" s="16"/>
      <c r="AI706" s="16"/>
      <c r="AJ706" s="16"/>
      <c r="AK706" s="16"/>
      <c r="AL706" s="16"/>
      <c r="AM706" s="16"/>
      <c r="AN706" s="125"/>
      <c r="AO706" s="125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</row>
    <row r="707" spans="1:58" ht="15.75" customHeight="1">
      <c r="A707" s="124"/>
      <c r="B707" s="16"/>
      <c r="C707" s="16"/>
      <c r="D707" s="16"/>
      <c r="E707" s="16"/>
      <c r="F707" s="16"/>
      <c r="G707" s="16"/>
      <c r="H707" s="16"/>
      <c r="I707" s="16"/>
      <c r="J707" s="16"/>
      <c r="K707" s="125"/>
      <c r="L707" s="125"/>
      <c r="M707" s="125"/>
      <c r="N707" s="16"/>
      <c r="O707" s="16"/>
      <c r="P707" s="16"/>
      <c r="Q707" s="16"/>
      <c r="R707" s="16"/>
      <c r="S707" s="125"/>
      <c r="T707" s="125"/>
      <c r="U707" s="125"/>
      <c r="V707" s="16"/>
      <c r="W707" s="16"/>
      <c r="X707" s="16"/>
      <c r="Y707" s="16"/>
      <c r="Z707" s="16"/>
      <c r="AA707" s="16"/>
      <c r="AB707" s="16"/>
      <c r="AC707" s="125"/>
      <c r="AD707" s="125"/>
      <c r="AE707" s="125"/>
      <c r="AF707" s="125"/>
      <c r="AG707" s="16"/>
      <c r="AH707" s="16"/>
      <c r="AI707" s="16"/>
      <c r="AJ707" s="16"/>
      <c r="AK707" s="16"/>
      <c r="AL707" s="16"/>
      <c r="AM707" s="16"/>
      <c r="AN707" s="125"/>
      <c r="AO707" s="125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</row>
    <row r="708" spans="1:58" ht="15.75" customHeight="1">
      <c r="A708" s="124"/>
      <c r="B708" s="16"/>
      <c r="C708" s="16"/>
      <c r="D708" s="16"/>
      <c r="E708" s="16"/>
      <c r="F708" s="16"/>
      <c r="G708" s="16"/>
      <c r="H708" s="16"/>
      <c r="I708" s="16"/>
      <c r="J708" s="16"/>
      <c r="K708" s="125"/>
      <c r="L708" s="125"/>
      <c r="M708" s="125"/>
      <c r="N708" s="16"/>
      <c r="O708" s="16"/>
      <c r="P708" s="16"/>
      <c r="Q708" s="16"/>
      <c r="R708" s="16"/>
      <c r="S708" s="125"/>
      <c r="T708" s="125"/>
      <c r="U708" s="125"/>
      <c r="V708" s="16"/>
      <c r="W708" s="16"/>
      <c r="X708" s="16"/>
      <c r="Y708" s="16"/>
      <c r="Z708" s="16"/>
      <c r="AA708" s="16"/>
      <c r="AB708" s="16"/>
      <c r="AC708" s="125"/>
      <c r="AD708" s="125"/>
      <c r="AE708" s="125"/>
      <c r="AF708" s="125"/>
      <c r="AG708" s="16"/>
      <c r="AH708" s="16"/>
      <c r="AI708" s="16"/>
      <c r="AJ708" s="16"/>
      <c r="AK708" s="16"/>
      <c r="AL708" s="16"/>
      <c r="AM708" s="16"/>
      <c r="AN708" s="125"/>
      <c r="AO708" s="125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</row>
    <row r="709" spans="1:58" ht="15.75" customHeight="1">
      <c r="A709" s="124"/>
      <c r="B709" s="16"/>
      <c r="C709" s="16"/>
      <c r="D709" s="16"/>
      <c r="E709" s="16"/>
      <c r="F709" s="16"/>
      <c r="G709" s="16"/>
      <c r="H709" s="16"/>
      <c r="I709" s="16"/>
      <c r="J709" s="16"/>
      <c r="K709" s="125"/>
      <c r="L709" s="125"/>
      <c r="M709" s="125"/>
      <c r="N709" s="16"/>
      <c r="O709" s="16"/>
      <c r="P709" s="16"/>
      <c r="Q709" s="16"/>
      <c r="R709" s="16"/>
      <c r="S709" s="125"/>
      <c r="T709" s="125"/>
      <c r="U709" s="125"/>
      <c r="V709" s="16"/>
      <c r="W709" s="16"/>
      <c r="X709" s="16"/>
      <c r="Y709" s="16"/>
      <c r="Z709" s="16"/>
      <c r="AA709" s="16"/>
      <c r="AB709" s="16"/>
      <c r="AC709" s="125"/>
      <c r="AD709" s="125"/>
      <c r="AE709" s="125"/>
      <c r="AF709" s="125"/>
      <c r="AG709" s="16"/>
      <c r="AH709" s="16"/>
      <c r="AI709" s="16"/>
      <c r="AJ709" s="16"/>
      <c r="AK709" s="16"/>
      <c r="AL709" s="16"/>
      <c r="AM709" s="16"/>
      <c r="AN709" s="125"/>
      <c r="AO709" s="125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</row>
    <row r="710" spans="1:58" ht="15.75" customHeight="1">
      <c r="A710" s="124"/>
      <c r="B710" s="16"/>
      <c r="C710" s="16"/>
      <c r="D710" s="16"/>
      <c r="E710" s="16"/>
      <c r="F710" s="16"/>
      <c r="G710" s="16"/>
      <c r="H710" s="16"/>
      <c r="I710" s="16"/>
      <c r="J710" s="16"/>
      <c r="K710" s="125"/>
      <c r="L710" s="125"/>
      <c r="M710" s="125"/>
      <c r="N710" s="16"/>
      <c r="O710" s="16"/>
      <c r="P710" s="16"/>
      <c r="Q710" s="16"/>
      <c r="R710" s="16"/>
      <c r="S710" s="125"/>
      <c r="T710" s="125"/>
      <c r="U710" s="125"/>
      <c r="V710" s="16"/>
      <c r="W710" s="16"/>
      <c r="X710" s="16"/>
      <c r="Y710" s="16"/>
      <c r="Z710" s="16"/>
      <c r="AA710" s="16"/>
      <c r="AB710" s="16"/>
      <c r="AC710" s="125"/>
      <c r="AD710" s="125"/>
      <c r="AE710" s="125"/>
      <c r="AF710" s="125"/>
      <c r="AG710" s="16"/>
      <c r="AH710" s="16"/>
      <c r="AI710" s="16"/>
      <c r="AJ710" s="16"/>
      <c r="AK710" s="16"/>
      <c r="AL710" s="16"/>
      <c r="AM710" s="16"/>
      <c r="AN710" s="125"/>
      <c r="AO710" s="125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</row>
    <row r="711" spans="1:58" ht="15.75" customHeight="1">
      <c r="A711" s="124"/>
      <c r="B711" s="16"/>
      <c r="C711" s="16"/>
      <c r="D711" s="16"/>
      <c r="E711" s="16"/>
      <c r="F711" s="16"/>
      <c r="G711" s="16"/>
      <c r="H711" s="16"/>
      <c r="I711" s="16"/>
      <c r="J711" s="16"/>
      <c r="K711" s="125"/>
      <c r="L711" s="125"/>
      <c r="M711" s="125"/>
      <c r="N711" s="16"/>
      <c r="O711" s="16"/>
      <c r="P711" s="16"/>
      <c r="Q711" s="16"/>
      <c r="R711" s="16"/>
      <c r="S711" s="125"/>
      <c r="T711" s="125"/>
      <c r="U711" s="125"/>
      <c r="V711" s="16"/>
      <c r="W711" s="16"/>
      <c r="X711" s="16"/>
      <c r="Y711" s="16"/>
      <c r="Z711" s="16"/>
      <c r="AA711" s="16"/>
      <c r="AB711" s="16"/>
      <c r="AC711" s="125"/>
      <c r="AD711" s="125"/>
      <c r="AE711" s="125"/>
      <c r="AF711" s="125"/>
      <c r="AG711" s="16"/>
      <c r="AH711" s="16"/>
      <c r="AI711" s="16"/>
      <c r="AJ711" s="16"/>
      <c r="AK711" s="16"/>
      <c r="AL711" s="16"/>
      <c r="AM711" s="16"/>
      <c r="AN711" s="125"/>
      <c r="AO711" s="125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</row>
    <row r="712" spans="1:58" ht="15.75" customHeight="1">
      <c r="A712" s="124"/>
      <c r="B712" s="16"/>
      <c r="C712" s="16"/>
      <c r="D712" s="16"/>
      <c r="E712" s="16"/>
      <c r="F712" s="16"/>
      <c r="G712" s="16"/>
      <c r="H712" s="16"/>
      <c r="I712" s="16"/>
      <c r="J712" s="16"/>
      <c r="K712" s="125"/>
      <c r="L712" s="125"/>
      <c r="M712" s="125"/>
      <c r="N712" s="16"/>
      <c r="O712" s="16"/>
      <c r="P712" s="16"/>
      <c r="Q712" s="16"/>
      <c r="R712" s="16"/>
      <c r="S712" s="125"/>
      <c r="T712" s="125"/>
      <c r="U712" s="125"/>
      <c r="V712" s="16"/>
      <c r="W712" s="16"/>
      <c r="X712" s="16"/>
      <c r="Y712" s="16"/>
      <c r="Z712" s="16"/>
      <c r="AA712" s="16"/>
      <c r="AB712" s="16"/>
      <c r="AC712" s="125"/>
      <c r="AD712" s="125"/>
      <c r="AE712" s="125"/>
      <c r="AF712" s="125"/>
      <c r="AG712" s="16"/>
      <c r="AH712" s="16"/>
      <c r="AI712" s="16"/>
      <c r="AJ712" s="16"/>
      <c r="AK712" s="16"/>
      <c r="AL712" s="16"/>
      <c r="AM712" s="16"/>
      <c r="AN712" s="125"/>
      <c r="AO712" s="125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</row>
    <row r="713" spans="1:58" ht="15.75" customHeight="1">
      <c r="A713" s="124"/>
      <c r="B713" s="16"/>
      <c r="C713" s="16"/>
      <c r="D713" s="16"/>
      <c r="E713" s="16"/>
      <c r="F713" s="16"/>
      <c r="G713" s="16"/>
      <c r="H713" s="16"/>
      <c r="I713" s="16"/>
      <c r="J713" s="16"/>
      <c r="K713" s="125"/>
      <c r="L713" s="125"/>
      <c r="M713" s="125"/>
      <c r="N713" s="16"/>
      <c r="O713" s="16"/>
      <c r="P713" s="16"/>
      <c r="Q713" s="16"/>
      <c r="R713" s="16"/>
      <c r="S713" s="125"/>
      <c r="T713" s="125"/>
      <c r="U713" s="125"/>
      <c r="V713" s="16"/>
      <c r="W713" s="16"/>
      <c r="X713" s="16"/>
      <c r="Y713" s="16"/>
      <c r="Z713" s="16"/>
      <c r="AA713" s="16"/>
      <c r="AB713" s="16"/>
      <c r="AC713" s="125"/>
      <c r="AD713" s="125"/>
      <c r="AE713" s="125"/>
      <c r="AF713" s="125"/>
      <c r="AG713" s="16"/>
      <c r="AH713" s="16"/>
      <c r="AI713" s="16"/>
      <c r="AJ713" s="16"/>
      <c r="AK713" s="16"/>
      <c r="AL713" s="16"/>
      <c r="AM713" s="16"/>
      <c r="AN713" s="125"/>
      <c r="AO713" s="125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</row>
    <row r="714" spans="1:58" ht="15.75" customHeight="1">
      <c r="A714" s="124"/>
      <c r="B714" s="16"/>
      <c r="C714" s="16"/>
      <c r="D714" s="16"/>
      <c r="E714" s="16"/>
      <c r="F714" s="16"/>
      <c r="G714" s="16"/>
      <c r="H714" s="16"/>
      <c r="I714" s="16"/>
      <c r="J714" s="16"/>
      <c r="K714" s="125"/>
      <c r="L714" s="125"/>
      <c r="M714" s="125"/>
      <c r="N714" s="16"/>
      <c r="O714" s="16"/>
      <c r="P714" s="16"/>
      <c r="Q714" s="16"/>
      <c r="R714" s="16"/>
      <c r="S714" s="125"/>
      <c r="T714" s="125"/>
      <c r="U714" s="125"/>
      <c r="V714" s="16"/>
      <c r="W714" s="16"/>
      <c r="X714" s="16"/>
      <c r="Y714" s="16"/>
      <c r="Z714" s="16"/>
      <c r="AA714" s="16"/>
      <c r="AB714" s="16"/>
      <c r="AC714" s="125"/>
      <c r="AD714" s="125"/>
      <c r="AE714" s="125"/>
      <c r="AF714" s="125"/>
      <c r="AG714" s="16"/>
      <c r="AH714" s="16"/>
      <c r="AI714" s="16"/>
      <c r="AJ714" s="16"/>
      <c r="AK714" s="16"/>
      <c r="AL714" s="16"/>
      <c r="AM714" s="16"/>
      <c r="AN714" s="125"/>
      <c r="AO714" s="125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</row>
    <row r="715" spans="1:58" ht="15.75" customHeight="1">
      <c r="A715" s="124"/>
      <c r="B715" s="16"/>
      <c r="C715" s="16"/>
      <c r="D715" s="16"/>
      <c r="E715" s="16"/>
      <c r="F715" s="16"/>
      <c r="G715" s="16"/>
      <c r="H715" s="16"/>
      <c r="I715" s="16"/>
      <c r="J715" s="16"/>
      <c r="K715" s="125"/>
      <c r="L715" s="125"/>
      <c r="M715" s="125"/>
      <c r="N715" s="16"/>
      <c r="O715" s="16"/>
      <c r="P715" s="16"/>
      <c r="Q715" s="16"/>
      <c r="R715" s="16"/>
      <c r="S715" s="125"/>
      <c r="T715" s="125"/>
      <c r="U715" s="125"/>
      <c r="V715" s="16"/>
      <c r="W715" s="16"/>
      <c r="X715" s="16"/>
      <c r="Y715" s="16"/>
      <c r="Z715" s="16"/>
      <c r="AA715" s="16"/>
      <c r="AB715" s="16"/>
      <c r="AC715" s="125"/>
      <c r="AD715" s="125"/>
      <c r="AE715" s="125"/>
      <c r="AF715" s="125"/>
      <c r="AG715" s="16"/>
      <c r="AH715" s="16"/>
      <c r="AI715" s="16"/>
      <c r="AJ715" s="16"/>
      <c r="AK715" s="16"/>
      <c r="AL715" s="16"/>
      <c r="AM715" s="16"/>
      <c r="AN715" s="125"/>
      <c r="AO715" s="125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</row>
    <row r="716" spans="1:58" ht="15.75" customHeight="1">
      <c r="A716" s="124"/>
      <c r="B716" s="16"/>
      <c r="C716" s="16"/>
      <c r="D716" s="16"/>
      <c r="E716" s="16"/>
      <c r="F716" s="16"/>
      <c r="G716" s="16"/>
      <c r="H716" s="16"/>
      <c r="I716" s="16"/>
      <c r="J716" s="16"/>
      <c r="K716" s="125"/>
      <c r="L716" s="125"/>
      <c r="M716" s="125"/>
      <c r="N716" s="16"/>
      <c r="O716" s="16"/>
      <c r="P716" s="16"/>
      <c r="Q716" s="16"/>
      <c r="R716" s="16"/>
      <c r="S716" s="125"/>
      <c r="T716" s="125"/>
      <c r="U716" s="125"/>
      <c r="V716" s="16"/>
      <c r="W716" s="16"/>
      <c r="X716" s="16"/>
      <c r="Y716" s="16"/>
      <c r="Z716" s="16"/>
      <c r="AA716" s="16"/>
      <c r="AB716" s="16"/>
      <c r="AC716" s="125"/>
      <c r="AD716" s="125"/>
      <c r="AE716" s="125"/>
      <c r="AF716" s="125"/>
      <c r="AG716" s="16"/>
      <c r="AH716" s="16"/>
      <c r="AI716" s="16"/>
      <c r="AJ716" s="16"/>
      <c r="AK716" s="16"/>
      <c r="AL716" s="16"/>
      <c r="AM716" s="16"/>
      <c r="AN716" s="125"/>
      <c r="AO716" s="125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</row>
    <row r="717" spans="1:58" ht="15.75" customHeight="1">
      <c r="A717" s="124"/>
      <c r="B717" s="16"/>
      <c r="C717" s="16"/>
      <c r="D717" s="16"/>
      <c r="E717" s="16"/>
      <c r="F717" s="16"/>
      <c r="G717" s="16"/>
      <c r="H717" s="16"/>
      <c r="I717" s="16"/>
      <c r="J717" s="16"/>
      <c r="K717" s="125"/>
      <c r="L717" s="125"/>
      <c r="M717" s="125"/>
      <c r="N717" s="16"/>
      <c r="O717" s="16"/>
      <c r="P717" s="16"/>
      <c r="Q717" s="16"/>
      <c r="R717" s="16"/>
      <c r="S717" s="125"/>
      <c r="T717" s="125"/>
      <c r="U717" s="125"/>
      <c r="V717" s="16"/>
      <c r="W717" s="16"/>
      <c r="X717" s="16"/>
      <c r="Y717" s="16"/>
      <c r="Z717" s="16"/>
      <c r="AA717" s="16"/>
      <c r="AB717" s="16"/>
      <c r="AC717" s="125"/>
      <c r="AD717" s="125"/>
      <c r="AE717" s="125"/>
      <c r="AF717" s="125"/>
      <c r="AG717" s="16"/>
      <c r="AH717" s="16"/>
      <c r="AI717" s="16"/>
      <c r="AJ717" s="16"/>
      <c r="AK717" s="16"/>
      <c r="AL717" s="16"/>
      <c r="AM717" s="16"/>
      <c r="AN717" s="125"/>
      <c r="AO717" s="125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</row>
    <row r="718" spans="1:58" ht="15.75" customHeight="1">
      <c r="A718" s="124"/>
      <c r="B718" s="16"/>
      <c r="C718" s="16"/>
      <c r="D718" s="16"/>
      <c r="E718" s="16"/>
      <c r="F718" s="16"/>
      <c r="G718" s="16"/>
      <c r="H718" s="16"/>
      <c r="I718" s="16"/>
      <c r="J718" s="16"/>
      <c r="K718" s="125"/>
      <c r="L718" s="125"/>
      <c r="M718" s="125"/>
      <c r="N718" s="16"/>
      <c r="O718" s="16"/>
      <c r="P718" s="16"/>
      <c r="Q718" s="16"/>
      <c r="R718" s="16"/>
      <c r="S718" s="125"/>
      <c r="T718" s="125"/>
      <c r="U718" s="125"/>
      <c r="V718" s="16"/>
      <c r="W718" s="16"/>
      <c r="X718" s="16"/>
      <c r="Y718" s="16"/>
      <c r="Z718" s="16"/>
      <c r="AA718" s="16"/>
      <c r="AB718" s="16"/>
      <c r="AC718" s="125"/>
      <c r="AD718" s="125"/>
      <c r="AE718" s="125"/>
      <c r="AF718" s="125"/>
      <c r="AG718" s="16"/>
      <c r="AH718" s="16"/>
      <c r="AI718" s="16"/>
      <c r="AJ718" s="16"/>
      <c r="AK718" s="16"/>
      <c r="AL718" s="16"/>
      <c r="AM718" s="16"/>
      <c r="AN718" s="125"/>
      <c r="AO718" s="125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</row>
    <row r="719" spans="1:58" ht="15.75" customHeight="1">
      <c r="A719" s="124"/>
      <c r="B719" s="16"/>
      <c r="C719" s="16"/>
      <c r="D719" s="16"/>
      <c r="E719" s="16"/>
      <c r="F719" s="16"/>
      <c r="G719" s="16"/>
      <c r="H719" s="16"/>
      <c r="I719" s="16"/>
      <c r="J719" s="16"/>
      <c r="K719" s="125"/>
      <c r="L719" s="125"/>
      <c r="M719" s="125"/>
      <c r="N719" s="16"/>
      <c r="O719" s="16"/>
      <c r="P719" s="16"/>
      <c r="Q719" s="16"/>
      <c r="R719" s="16"/>
      <c r="S719" s="125"/>
      <c r="T719" s="125"/>
      <c r="U719" s="125"/>
      <c r="V719" s="16"/>
      <c r="W719" s="16"/>
      <c r="X719" s="16"/>
      <c r="Y719" s="16"/>
      <c r="Z719" s="16"/>
      <c r="AA719" s="16"/>
      <c r="AB719" s="16"/>
      <c r="AC719" s="125"/>
      <c r="AD719" s="125"/>
      <c r="AE719" s="125"/>
      <c r="AF719" s="125"/>
      <c r="AG719" s="16"/>
      <c r="AH719" s="16"/>
      <c r="AI719" s="16"/>
      <c r="AJ719" s="16"/>
      <c r="AK719" s="16"/>
      <c r="AL719" s="16"/>
      <c r="AM719" s="16"/>
      <c r="AN719" s="125"/>
      <c r="AO719" s="125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</row>
    <row r="720" spans="1:58" ht="15.75" customHeight="1">
      <c r="A720" s="124"/>
      <c r="B720" s="16"/>
      <c r="C720" s="16"/>
      <c r="D720" s="16"/>
      <c r="E720" s="16"/>
      <c r="F720" s="16"/>
      <c r="G720" s="16"/>
      <c r="H720" s="16"/>
      <c r="I720" s="16"/>
      <c r="J720" s="16"/>
      <c r="K720" s="125"/>
      <c r="L720" s="125"/>
      <c r="M720" s="125"/>
      <c r="N720" s="16"/>
      <c r="O720" s="16"/>
      <c r="P720" s="16"/>
      <c r="Q720" s="16"/>
      <c r="R720" s="16"/>
      <c r="S720" s="125"/>
      <c r="T720" s="125"/>
      <c r="U720" s="125"/>
      <c r="V720" s="16"/>
      <c r="W720" s="16"/>
      <c r="X720" s="16"/>
      <c r="Y720" s="16"/>
      <c r="Z720" s="16"/>
      <c r="AA720" s="16"/>
      <c r="AB720" s="16"/>
      <c r="AC720" s="125"/>
      <c r="AD720" s="125"/>
      <c r="AE720" s="125"/>
      <c r="AF720" s="125"/>
      <c r="AG720" s="16"/>
      <c r="AH720" s="16"/>
      <c r="AI720" s="16"/>
      <c r="AJ720" s="16"/>
      <c r="AK720" s="16"/>
      <c r="AL720" s="16"/>
      <c r="AM720" s="16"/>
      <c r="AN720" s="125"/>
      <c r="AO720" s="125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</row>
    <row r="721" spans="1:58" ht="15.75" customHeight="1">
      <c r="A721" s="124"/>
      <c r="B721" s="16"/>
      <c r="C721" s="16"/>
      <c r="D721" s="16"/>
      <c r="E721" s="16"/>
      <c r="F721" s="16"/>
      <c r="G721" s="16"/>
      <c r="H721" s="16"/>
      <c r="I721" s="16"/>
      <c r="J721" s="16"/>
      <c r="K721" s="125"/>
      <c r="L721" s="125"/>
      <c r="M721" s="125"/>
      <c r="N721" s="16"/>
      <c r="O721" s="16"/>
      <c r="P721" s="16"/>
      <c r="Q721" s="16"/>
      <c r="R721" s="16"/>
      <c r="S721" s="125"/>
      <c r="T721" s="125"/>
      <c r="U721" s="125"/>
      <c r="V721" s="16"/>
      <c r="W721" s="16"/>
      <c r="X721" s="16"/>
      <c r="Y721" s="16"/>
      <c r="Z721" s="16"/>
      <c r="AA721" s="16"/>
      <c r="AB721" s="16"/>
      <c r="AC721" s="125"/>
      <c r="AD721" s="125"/>
      <c r="AE721" s="125"/>
      <c r="AF721" s="125"/>
      <c r="AG721" s="16"/>
      <c r="AH721" s="16"/>
      <c r="AI721" s="16"/>
      <c r="AJ721" s="16"/>
      <c r="AK721" s="16"/>
      <c r="AL721" s="16"/>
      <c r="AM721" s="16"/>
      <c r="AN721" s="125"/>
      <c r="AO721" s="125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</row>
    <row r="722" spans="1:58" ht="15.75" customHeight="1">
      <c r="A722" s="124"/>
      <c r="B722" s="16"/>
      <c r="C722" s="16"/>
      <c r="D722" s="16"/>
      <c r="E722" s="16"/>
      <c r="F722" s="16"/>
      <c r="G722" s="16"/>
      <c r="H722" s="16"/>
      <c r="I722" s="16"/>
      <c r="J722" s="16"/>
      <c r="K722" s="125"/>
      <c r="L722" s="125"/>
      <c r="M722" s="125"/>
      <c r="N722" s="16"/>
      <c r="O722" s="16"/>
      <c r="P722" s="16"/>
      <c r="Q722" s="16"/>
      <c r="R722" s="16"/>
      <c r="S722" s="125"/>
      <c r="T722" s="125"/>
      <c r="U722" s="125"/>
      <c r="V722" s="16"/>
      <c r="W722" s="16"/>
      <c r="X722" s="16"/>
      <c r="Y722" s="16"/>
      <c r="Z722" s="16"/>
      <c r="AA722" s="16"/>
      <c r="AB722" s="16"/>
      <c r="AC722" s="125"/>
      <c r="AD722" s="125"/>
      <c r="AE722" s="125"/>
      <c r="AF722" s="125"/>
      <c r="AG722" s="16"/>
      <c r="AH722" s="16"/>
      <c r="AI722" s="16"/>
      <c r="AJ722" s="16"/>
      <c r="AK722" s="16"/>
      <c r="AL722" s="16"/>
      <c r="AM722" s="16"/>
      <c r="AN722" s="125"/>
      <c r="AO722" s="125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</row>
    <row r="723" spans="1:58" ht="15.75" customHeight="1">
      <c r="A723" s="124"/>
      <c r="B723" s="16"/>
      <c r="C723" s="16"/>
      <c r="D723" s="16"/>
      <c r="E723" s="16"/>
      <c r="F723" s="16"/>
      <c r="G723" s="16"/>
      <c r="H723" s="16"/>
      <c r="I723" s="16"/>
      <c r="J723" s="16"/>
      <c r="K723" s="125"/>
      <c r="L723" s="125"/>
      <c r="M723" s="125"/>
      <c r="N723" s="16"/>
      <c r="O723" s="16"/>
      <c r="P723" s="16"/>
      <c r="Q723" s="16"/>
      <c r="R723" s="16"/>
      <c r="S723" s="125"/>
      <c r="T723" s="125"/>
      <c r="U723" s="125"/>
      <c r="V723" s="16"/>
      <c r="W723" s="16"/>
      <c r="X723" s="16"/>
      <c r="Y723" s="16"/>
      <c r="Z723" s="16"/>
      <c r="AA723" s="16"/>
      <c r="AB723" s="16"/>
      <c r="AC723" s="125"/>
      <c r="AD723" s="125"/>
      <c r="AE723" s="125"/>
      <c r="AF723" s="125"/>
      <c r="AG723" s="16"/>
      <c r="AH723" s="16"/>
      <c r="AI723" s="16"/>
      <c r="AJ723" s="16"/>
      <c r="AK723" s="16"/>
      <c r="AL723" s="16"/>
      <c r="AM723" s="16"/>
      <c r="AN723" s="125"/>
      <c r="AO723" s="125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</row>
    <row r="724" spans="1:58" ht="15.75" customHeight="1">
      <c r="A724" s="124"/>
      <c r="B724" s="16"/>
      <c r="C724" s="16"/>
      <c r="D724" s="16"/>
      <c r="E724" s="16"/>
      <c r="F724" s="16"/>
      <c r="G724" s="16"/>
      <c r="H724" s="16"/>
      <c r="I724" s="16"/>
      <c r="J724" s="16"/>
      <c r="K724" s="125"/>
      <c r="L724" s="125"/>
      <c r="M724" s="125"/>
      <c r="N724" s="16"/>
      <c r="O724" s="16"/>
      <c r="P724" s="16"/>
      <c r="Q724" s="16"/>
      <c r="R724" s="16"/>
      <c r="S724" s="125"/>
      <c r="T724" s="125"/>
      <c r="U724" s="125"/>
      <c r="V724" s="16"/>
      <c r="W724" s="16"/>
      <c r="X724" s="16"/>
      <c r="Y724" s="16"/>
      <c r="Z724" s="16"/>
      <c r="AA724" s="16"/>
      <c r="AB724" s="16"/>
      <c r="AC724" s="125"/>
      <c r="AD724" s="125"/>
      <c r="AE724" s="125"/>
      <c r="AF724" s="125"/>
      <c r="AG724" s="16"/>
      <c r="AH724" s="16"/>
      <c r="AI724" s="16"/>
      <c r="AJ724" s="16"/>
      <c r="AK724" s="16"/>
      <c r="AL724" s="16"/>
      <c r="AM724" s="16"/>
      <c r="AN724" s="125"/>
      <c r="AO724" s="125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</row>
    <row r="725" spans="1:58" ht="15.75" customHeight="1">
      <c r="A725" s="124"/>
      <c r="B725" s="16"/>
      <c r="C725" s="16"/>
      <c r="D725" s="16"/>
      <c r="E725" s="16"/>
      <c r="F725" s="16"/>
      <c r="G725" s="16"/>
      <c r="H725" s="16"/>
      <c r="I725" s="16"/>
      <c r="J725" s="16"/>
      <c r="K725" s="125"/>
      <c r="L725" s="125"/>
      <c r="M725" s="125"/>
      <c r="N725" s="16"/>
      <c r="O725" s="16"/>
      <c r="P725" s="16"/>
      <c r="Q725" s="16"/>
      <c r="R725" s="16"/>
      <c r="S725" s="125"/>
      <c r="T725" s="125"/>
      <c r="U725" s="125"/>
      <c r="V725" s="16"/>
      <c r="W725" s="16"/>
      <c r="X725" s="16"/>
      <c r="Y725" s="16"/>
      <c r="Z725" s="16"/>
      <c r="AA725" s="16"/>
      <c r="AB725" s="16"/>
      <c r="AC725" s="125"/>
      <c r="AD725" s="125"/>
      <c r="AE725" s="125"/>
      <c r="AF725" s="125"/>
      <c r="AG725" s="16"/>
      <c r="AH725" s="16"/>
      <c r="AI725" s="16"/>
      <c r="AJ725" s="16"/>
      <c r="AK725" s="16"/>
      <c r="AL725" s="16"/>
      <c r="AM725" s="16"/>
      <c r="AN725" s="125"/>
      <c r="AO725" s="125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</row>
    <row r="726" spans="1:58" ht="15.75" customHeight="1">
      <c r="A726" s="124"/>
      <c r="B726" s="16"/>
      <c r="C726" s="16"/>
      <c r="D726" s="16"/>
      <c r="E726" s="16"/>
      <c r="F726" s="16"/>
      <c r="G726" s="16"/>
      <c r="H726" s="16"/>
      <c r="I726" s="16"/>
      <c r="J726" s="16"/>
      <c r="K726" s="125"/>
      <c r="L726" s="125"/>
      <c r="M726" s="125"/>
      <c r="N726" s="16"/>
      <c r="O726" s="16"/>
      <c r="P726" s="16"/>
      <c r="Q726" s="16"/>
      <c r="R726" s="16"/>
      <c r="S726" s="125"/>
      <c r="T726" s="125"/>
      <c r="U726" s="125"/>
      <c r="V726" s="16"/>
      <c r="W726" s="16"/>
      <c r="X726" s="16"/>
      <c r="Y726" s="16"/>
      <c r="Z726" s="16"/>
      <c r="AA726" s="16"/>
      <c r="AB726" s="16"/>
      <c r="AC726" s="125"/>
      <c r="AD726" s="125"/>
      <c r="AE726" s="125"/>
      <c r="AF726" s="125"/>
      <c r="AG726" s="16"/>
      <c r="AH726" s="16"/>
      <c r="AI726" s="16"/>
      <c r="AJ726" s="16"/>
      <c r="AK726" s="16"/>
      <c r="AL726" s="16"/>
      <c r="AM726" s="16"/>
      <c r="AN726" s="125"/>
      <c r="AO726" s="125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</row>
    <row r="727" spans="1:58" ht="15.75" customHeight="1">
      <c r="A727" s="124"/>
      <c r="B727" s="16"/>
      <c r="C727" s="16"/>
      <c r="D727" s="16"/>
      <c r="E727" s="16"/>
      <c r="F727" s="16"/>
      <c r="G727" s="16"/>
      <c r="H727" s="16"/>
      <c r="I727" s="16"/>
      <c r="J727" s="16"/>
      <c r="K727" s="125"/>
      <c r="L727" s="125"/>
      <c r="M727" s="125"/>
      <c r="N727" s="16"/>
      <c r="O727" s="16"/>
      <c r="P727" s="16"/>
      <c r="Q727" s="16"/>
      <c r="R727" s="16"/>
      <c r="S727" s="125"/>
      <c r="T727" s="125"/>
      <c r="U727" s="125"/>
      <c r="V727" s="16"/>
      <c r="W727" s="16"/>
      <c r="X727" s="16"/>
      <c r="Y727" s="16"/>
      <c r="Z727" s="16"/>
      <c r="AA727" s="16"/>
      <c r="AB727" s="16"/>
      <c r="AC727" s="125"/>
      <c r="AD727" s="125"/>
      <c r="AE727" s="125"/>
      <c r="AF727" s="125"/>
      <c r="AG727" s="16"/>
      <c r="AH727" s="16"/>
      <c r="AI727" s="16"/>
      <c r="AJ727" s="16"/>
      <c r="AK727" s="16"/>
      <c r="AL727" s="16"/>
      <c r="AM727" s="16"/>
      <c r="AN727" s="125"/>
      <c r="AO727" s="125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</row>
    <row r="728" spans="1:58" ht="15.75" customHeight="1">
      <c r="A728" s="124"/>
      <c r="B728" s="16"/>
      <c r="C728" s="16"/>
      <c r="D728" s="16"/>
      <c r="E728" s="16"/>
      <c r="F728" s="16"/>
      <c r="G728" s="16"/>
      <c r="H728" s="16"/>
      <c r="I728" s="16"/>
      <c r="J728" s="16"/>
      <c r="K728" s="125"/>
      <c r="L728" s="125"/>
      <c r="M728" s="125"/>
      <c r="N728" s="16"/>
      <c r="O728" s="16"/>
      <c r="P728" s="16"/>
      <c r="Q728" s="16"/>
      <c r="R728" s="16"/>
      <c r="S728" s="125"/>
      <c r="T728" s="125"/>
      <c r="U728" s="125"/>
      <c r="V728" s="16"/>
      <c r="W728" s="16"/>
      <c r="X728" s="16"/>
      <c r="Y728" s="16"/>
      <c r="Z728" s="16"/>
      <c r="AA728" s="16"/>
      <c r="AB728" s="16"/>
      <c r="AC728" s="125"/>
      <c r="AD728" s="125"/>
      <c r="AE728" s="125"/>
      <c r="AF728" s="125"/>
      <c r="AG728" s="16"/>
      <c r="AH728" s="16"/>
      <c r="AI728" s="16"/>
      <c r="AJ728" s="16"/>
      <c r="AK728" s="16"/>
      <c r="AL728" s="16"/>
      <c r="AM728" s="16"/>
      <c r="AN728" s="125"/>
      <c r="AO728" s="125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</row>
    <row r="729" spans="1:58" ht="15.75" customHeight="1">
      <c r="A729" s="124"/>
      <c r="B729" s="16"/>
      <c r="C729" s="16"/>
      <c r="D729" s="16"/>
      <c r="E729" s="16"/>
      <c r="F729" s="16"/>
      <c r="G729" s="16"/>
      <c r="H729" s="16"/>
      <c r="I729" s="16"/>
      <c r="J729" s="16"/>
      <c r="K729" s="125"/>
      <c r="L729" s="125"/>
      <c r="M729" s="125"/>
      <c r="N729" s="16"/>
      <c r="O729" s="16"/>
      <c r="P729" s="16"/>
      <c r="Q729" s="16"/>
      <c r="R729" s="16"/>
      <c r="S729" s="125"/>
      <c r="T729" s="125"/>
      <c r="U729" s="125"/>
      <c r="V729" s="16"/>
      <c r="W729" s="16"/>
      <c r="X729" s="16"/>
      <c r="Y729" s="16"/>
      <c r="Z729" s="16"/>
      <c r="AA729" s="16"/>
      <c r="AB729" s="16"/>
      <c r="AC729" s="125"/>
      <c r="AD729" s="125"/>
      <c r="AE729" s="125"/>
      <c r="AF729" s="125"/>
      <c r="AG729" s="16"/>
      <c r="AH729" s="16"/>
      <c r="AI729" s="16"/>
      <c r="AJ729" s="16"/>
      <c r="AK729" s="16"/>
      <c r="AL729" s="16"/>
      <c r="AM729" s="16"/>
      <c r="AN729" s="125"/>
      <c r="AO729" s="125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</row>
    <row r="730" spans="1:58" ht="15.75" customHeight="1">
      <c r="A730" s="124"/>
      <c r="B730" s="16"/>
      <c r="C730" s="16"/>
      <c r="D730" s="16"/>
      <c r="E730" s="16"/>
      <c r="F730" s="16"/>
      <c r="G730" s="16"/>
      <c r="H730" s="16"/>
      <c r="I730" s="16"/>
      <c r="J730" s="16"/>
      <c r="K730" s="125"/>
      <c r="L730" s="125"/>
      <c r="M730" s="125"/>
      <c r="N730" s="16"/>
      <c r="O730" s="16"/>
      <c r="P730" s="16"/>
      <c r="Q730" s="16"/>
      <c r="R730" s="16"/>
      <c r="S730" s="125"/>
      <c r="T730" s="125"/>
      <c r="U730" s="125"/>
      <c r="V730" s="16"/>
      <c r="W730" s="16"/>
      <c r="X730" s="16"/>
      <c r="Y730" s="16"/>
      <c r="Z730" s="16"/>
      <c r="AA730" s="16"/>
      <c r="AB730" s="16"/>
      <c r="AC730" s="125"/>
      <c r="AD730" s="125"/>
      <c r="AE730" s="125"/>
      <c r="AF730" s="125"/>
      <c r="AG730" s="16"/>
      <c r="AH730" s="16"/>
      <c r="AI730" s="16"/>
      <c r="AJ730" s="16"/>
      <c r="AK730" s="16"/>
      <c r="AL730" s="16"/>
      <c r="AM730" s="16"/>
      <c r="AN730" s="125"/>
      <c r="AO730" s="125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</row>
    <row r="731" spans="1:58" ht="15.75" customHeight="1">
      <c r="A731" s="124"/>
      <c r="B731" s="16"/>
      <c r="C731" s="16"/>
      <c r="D731" s="16"/>
      <c r="E731" s="16"/>
      <c r="F731" s="16"/>
      <c r="G731" s="16"/>
      <c r="H731" s="16"/>
      <c r="I731" s="16"/>
      <c r="J731" s="16"/>
      <c r="K731" s="125"/>
      <c r="L731" s="125"/>
      <c r="M731" s="125"/>
      <c r="N731" s="16"/>
      <c r="O731" s="16"/>
      <c r="P731" s="16"/>
      <c r="Q731" s="16"/>
      <c r="R731" s="16"/>
      <c r="S731" s="125"/>
      <c r="T731" s="125"/>
      <c r="U731" s="125"/>
      <c r="V731" s="16"/>
      <c r="W731" s="16"/>
      <c r="X731" s="16"/>
      <c r="Y731" s="16"/>
      <c r="Z731" s="16"/>
      <c r="AA731" s="16"/>
      <c r="AB731" s="16"/>
      <c r="AC731" s="125"/>
      <c r="AD731" s="125"/>
      <c r="AE731" s="125"/>
      <c r="AF731" s="125"/>
      <c r="AG731" s="16"/>
      <c r="AH731" s="16"/>
      <c r="AI731" s="16"/>
      <c r="AJ731" s="16"/>
      <c r="AK731" s="16"/>
      <c r="AL731" s="16"/>
      <c r="AM731" s="16"/>
      <c r="AN731" s="125"/>
      <c r="AO731" s="125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</row>
    <row r="732" spans="1:58" ht="15.75" customHeight="1">
      <c r="A732" s="124"/>
      <c r="B732" s="16"/>
      <c r="C732" s="16"/>
      <c r="D732" s="16"/>
      <c r="E732" s="16"/>
      <c r="F732" s="16"/>
      <c r="G732" s="16"/>
      <c r="H732" s="16"/>
      <c r="I732" s="16"/>
      <c r="J732" s="16"/>
      <c r="K732" s="125"/>
      <c r="L732" s="125"/>
      <c r="M732" s="125"/>
      <c r="N732" s="16"/>
      <c r="O732" s="16"/>
      <c r="P732" s="16"/>
      <c r="Q732" s="16"/>
      <c r="R732" s="16"/>
      <c r="S732" s="125"/>
      <c r="T732" s="125"/>
      <c r="U732" s="125"/>
      <c r="V732" s="16"/>
      <c r="W732" s="16"/>
      <c r="X732" s="16"/>
      <c r="Y732" s="16"/>
      <c r="Z732" s="16"/>
      <c r="AA732" s="16"/>
      <c r="AB732" s="16"/>
      <c r="AC732" s="125"/>
      <c r="AD732" s="125"/>
      <c r="AE732" s="125"/>
      <c r="AF732" s="125"/>
      <c r="AG732" s="16"/>
      <c r="AH732" s="16"/>
      <c r="AI732" s="16"/>
      <c r="AJ732" s="16"/>
      <c r="AK732" s="16"/>
      <c r="AL732" s="16"/>
      <c r="AM732" s="16"/>
      <c r="AN732" s="125"/>
      <c r="AO732" s="125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</row>
    <row r="733" spans="1:58" ht="15.75" customHeight="1">
      <c r="A733" s="124"/>
      <c r="B733" s="16"/>
      <c r="C733" s="16"/>
      <c r="D733" s="16"/>
      <c r="E733" s="16"/>
      <c r="F733" s="16"/>
      <c r="G733" s="16"/>
      <c r="H733" s="16"/>
      <c r="I733" s="16"/>
      <c r="J733" s="16"/>
      <c r="K733" s="125"/>
      <c r="L733" s="125"/>
      <c r="M733" s="125"/>
      <c r="N733" s="16"/>
      <c r="O733" s="16"/>
      <c r="P733" s="16"/>
      <c r="Q733" s="16"/>
      <c r="R733" s="16"/>
      <c r="S733" s="125"/>
      <c r="T733" s="125"/>
      <c r="U733" s="125"/>
      <c r="V733" s="16"/>
      <c r="W733" s="16"/>
      <c r="X733" s="16"/>
      <c r="Y733" s="16"/>
      <c r="Z733" s="16"/>
      <c r="AA733" s="16"/>
      <c r="AB733" s="16"/>
      <c r="AC733" s="125"/>
      <c r="AD733" s="125"/>
      <c r="AE733" s="125"/>
      <c r="AF733" s="125"/>
      <c r="AG733" s="16"/>
      <c r="AH733" s="16"/>
      <c r="AI733" s="16"/>
      <c r="AJ733" s="16"/>
      <c r="AK733" s="16"/>
      <c r="AL733" s="16"/>
      <c r="AM733" s="16"/>
      <c r="AN733" s="125"/>
      <c r="AO733" s="125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</row>
    <row r="734" spans="1:58" ht="15.75" customHeight="1">
      <c r="A734" s="124"/>
      <c r="B734" s="16"/>
      <c r="C734" s="16"/>
      <c r="D734" s="16"/>
      <c r="E734" s="16"/>
      <c r="F734" s="16"/>
      <c r="G734" s="16"/>
      <c r="H734" s="16"/>
      <c r="I734" s="16"/>
      <c r="J734" s="16"/>
      <c r="K734" s="125"/>
      <c r="L734" s="125"/>
      <c r="M734" s="125"/>
      <c r="N734" s="16"/>
      <c r="O734" s="16"/>
      <c r="P734" s="16"/>
      <c r="Q734" s="16"/>
      <c r="R734" s="16"/>
      <c r="S734" s="125"/>
      <c r="T734" s="125"/>
      <c r="U734" s="125"/>
      <c r="V734" s="16"/>
      <c r="W734" s="16"/>
      <c r="X734" s="16"/>
      <c r="Y734" s="16"/>
      <c r="Z734" s="16"/>
      <c r="AA734" s="16"/>
      <c r="AB734" s="16"/>
      <c r="AC734" s="125"/>
      <c r="AD734" s="125"/>
      <c r="AE734" s="125"/>
      <c r="AF734" s="125"/>
      <c r="AG734" s="16"/>
      <c r="AH734" s="16"/>
      <c r="AI734" s="16"/>
      <c r="AJ734" s="16"/>
      <c r="AK734" s="16"/>
      <c r="AL734" s="16"/>
      <c r="AM734" s="16"/>
      <c r="AN734" s="125"/>
      <c r="AO734" s="125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</row>
    <row r="735" spans="1:58" ht="15.75" customHeight="1">
      <c r="A735" s="124"/>
      <c r="B735" s="16"/>
      <c r="C735" s="16"/>
      <c r="D735" s="16"/>
      <c r="E735" s="16"/>
      <c r="F735" s="16"/>
      <c r="G735" s="16"/>
      <c r="H735" s="16"/>
      <c r="I735" s="16"/>
      <c r="J735" s="16"/>
      <c r="K735" s="125"/>
      <c r="L735" s="125"/>
      <c r="M735" s="125"/>
      <c r="N735" s="16"/>
      <c r="O735" s="16"/>
      <c r="P735" s="16"/>
      <c r="Q735" s="16"/>
      <c r="R735" s="16"/>
      <c r="S735" s="125"/>
      <c r="T735" s="125"/>
      <c r="U735" s="125"/>
      <c r="V735" s="16"/>
      <c r="W735" s="16"/>
      <c r="X735" s="16"/>
      <c r="Y735" s="16"/>
      <c r="Z735" s="16"/>
      <c r="AA735" s="16"/>
      <c r="AB735" s="16"/>
      <c r="AC735" s="125"/>
      <c r="AD735" s="125"/>
      <c r="AE735" s="125"/>
      <c r="AF735" s="125"/>
      <c r="AG735" s="16"/>
      <c r="AH735" s="16"/>
      <c r="AI735" s="16"/>
      <c r="AJ735" s="16"/>
      <c r="AK735" s="16"/>
      <c r="AL735" s="16"/>
      <c r="AM735" s="16"/>
      <c r="AN735" s="125"/>
      <c r="AO735" s="125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</row>
    <row r="736" spans="1:58" ht="15.75" customHeight="1">
      <c r="A736" s="124"/>
      <c r="B736" s="16"/>
      <c r="C736" s="16"/>
      <c r="D736" s="16"/>
      <c r="E736" s="16"/>
      <c r="F736" s="16"/>
      <c r="G736" s="16"/>
      <c r="H736" s="16"/>
      <c r="I736" s="16"/>
      <c r="J736" s="16"/>
      <c r="K736" s="125"/>
      <c r="L736" s="125"/>
      <c r="M736" s="125"/>
      <c r="N736" s="16"/>
      <c r="O736" s="16"/>
      <c r="P736" s="16"/>
      <c r="Q736" s="16"/>
      <c r="R736" s="16"/>
      <c r="S736" s="125"/>
      <c r="T736" s="125"/>
      <c r="U736" s="125"/>
      <c r="V736" s="16"/>
      <c r="W736" s="16"/>
      <c r="X736" s="16"/>
      <c r="Y736" s="16"/>
      <c r="Z736" s="16"/>
      <c r="AA736" s="16"/>
      <c r="AB736" s="16"/>
      <c r="AC736" s="125"/>
      <c r="AD736" s="125"/>
      <c r="AE736" s="125"/>
      <c r="AF736" s="125"/>
      <c r="AG736" s="16"/>
      <c r="AH736" s="16"/>
      <c r="AI736" s="16"/>
      <c r="AJ736" s="16"/>
      <c r="AK736" s="16"/>
      <c r="AL736" s="16"/>
      <c r="AM736" s="16"/>
      <c r="AN736" s="125"/>
      <c r="AO736" s="125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</row>
    <row r="737" spans="1:58" ht="15.75" customHeight="1">
      <c r="A737" s="124"/>
      <c r="B737" s="16"/>
      <c r="C737" s="16"/>
      <c r="D737" s="16"/>
      <c r="E737" s="16"/>
      <c r="F737" s="16"/>
      <c r="G737" s="16"/>
      <c r="H737" s="16"/>
      <c r="I737" s="16"/>
      <c r="J737" s="16"/>
      <c r="K737" s="125"/>
      <c r="L737" s="125"/>
      <c r="M737" s="125"/>
      <c r="N737" s="16"/>
      <c r="O737" s="16"/>
      <c r="P737" s="16"/>
      <c r="Q737" s="16"/>
      <c r="R737" s="16"/>
      <c r="S737" s="125"/>
      <c r="T737" s="125"/>
      <c r="U737" s="125"/>
      <c r="V737" s="16"/>
      <c r="W737" s="16"/>
      <c r="X737" s="16"/>
      <c r="Y737" s="16"/>
      <c r="Z737" s="16"/>
      <c r="AA737" s="16"/>
      <c r="AB737" s="16"/>
      <c r="AC737" s="125"/>
      <c r="AD737" s="125"/>
      <c r="AE737" s="125"/>
      <c r="AF737" s="125"/>
      <c r="AG737" s="16"/>
      <c r="AH737" s="16"/>
      <c r="AI737" s="16"/>
      <c r="AJ737" s="16"/>
      <c r="AK737" s="16"/>
      <c r="AL737" s="16"/>
      <c r="AM737" s="16"/>
      <c r="AN737" s="125"/>
      <c r="AO737" s="125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</row>
    <row r="738" spans="1:58" ht="15.75" customHeight="1">
      <c r="A738" s="124"/>
      <c r="B738" s="16"/>
      <c r="C738" s="16"/>
      <c r="D738" s="16"/>
      <c r="E738" s="16"/>
      <c r="F738" s="16"/>
      <c r="G738" s="16"/>
      <c r="H738" s="16"/>
      <c r="I738" s="16"/>
      <c r="J738" s="16"/>
      <c r="K738" s="125"/>
      <c r="L738" s="125"/>
      <c r="M738" s="125"/>
      <c r="N738" s="16"/>
      <c r="O738" s="16"/>
      <c r="P738" s="16"/>
      <c r="Q738" s="16"/>
      <c r="R738" s="16"/>
      <c r="S738" s="125"/>
      <c r="T738" s="125"/>
      <c r="U738" s="125"/>
      <c r="V738" s="16"/>
      <c r="W738" s="16"/>
      <c r="X738" s="16"/>
      <c r="Y738" s="16"/>
      <c r="Z738" s="16"/>
      <c r="AA738" s="16"/>
      <c r="AB738" s="16"/>
      <c r="AC738" s="125"/>
      <c r="AD738" s="125"/>
      <c r="AE738" s="125"/>
      <c r="AF738" s="125"/>
      <c r="AG738" s="16"/>
      <c r="AH738" s="16"/>
      <c r="AI738" s="16"/>
      <c r="AJ738" s="16"/>
      <c r="AK738" s="16"/>
      <c r="AL738" s="16"/>
      <c r="AM738" s="16"/>
      <c r="AN738" s="125"/>
      <c r="AO738" s="125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</row>
    <row r="739" spans="1:58" ht="15.75" customHeight="1">
      <c r="A739" s="124"/>
      <c r="B739" s="16"/>
      <c r="C739" s="16"/>
      <c r="D739" s="16"/>
      <c r="E739" s="16"/>
      <c r="F739" s="16"/>
      <c r="G739" s="16"/>
      <c r="H739" s="16"/>
      <c r="I739" s="16"/>
      <c r="J739" s="16"/>
      <c r="K739" s="125"/>
      <c r="L739" s="125"/>
      <c r="M739" s="125"/>
      <c r="N739" s="16"/>
      <c r="O739" s="16"/>
      <c r="P739" s="16"/>
      <c r="Q739" s="16"/>
      <c r="R739" s="16"/>
      <c r="S739" s="125"/>
      <c r="T739" s="125"/>
      <c r="U739" s="125"/>
      <c r="V739" s="16"/>
      <c r="W739" s="16"/>
      <c r="X739" s="16"/>
      <c r="Y739" s="16"/>
      <c r="Z739" s="16"/>
      <c r="AA739" s="16"/>
      <c r="AB739" s="16"/>
      <c r="AC739" s="125"/>
      <c r="AD739" s="125"/>
      <c r="AE739" s="125"/>
      <c r="AF739" s="125"/>
      <c r="AG739" s="16"/>
      <c r="AH739" s="16"/>
      <c r="AI739" s="16"/>
      <c r="AJ739" s="16"/>
      <c r="AK739" s="16"/>
      <c r="AL739" s="16"/>
      <c r="AM739" s="16"/>
      <c r="AN739" s="125"/>
      <c r="AO739" s="125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</row>
    <row r="740" spans="1:58" ht="15.75" customHeight="1">
      <c r="A740" s="124"/>
      <c r="B740" s="16"/>
      <c r="C740" s="16"/>
      <c r="D740" s="16"/>
      <c r="E740" s="16"/>
      <c r="F740" s="16"/>
      <c r="G740" s="16"/>
      <c r="H740" s="16"/>
      <c r="I740" s="16"/>
      <c r="J740" s="16"/>
      <c r="K740" s="125"/>
      <c r="L740" s="125"/>
      <c r="M740" s="125"/>
      <c r="N740" s="16"/>
      <c r="O740" s="16"/>
      <c r="P740" s="16"/>
      <c r="Q740" s="16"/>
      <c r="R740" s="16"/>
      <c r="S740" s="125"/>
      <c r="T740" s="125"/>
      <c r="U740" s="125"/>
      <c r="V740" s="16"/>
      <c r="W740" s="16"/>
      <c r="X740" s="16"/>
      <c r="Y740" s="16"/>
      <c r="Z740" s="16"/>
      <c r="AA740" s="16"/>
      <c r="AB740" s="16"/>
      <c r="AC740" s="125"/>
      <c r="AD740" s="125"/>
      <c r="AE740" s="125"/>
      <c r="AF740" s="125"/>
      <c r="AG740" s="16"/>
      <c r="AH740" s="16"/>
      <c r="AI740" s="16"/>
      <c r="AJ740" s="16"/>
      <c r="AK740" s="16"/>
      <c r="AL740" s="16"/>
      <c r="AM740" s="16"/>
      <c r="AN740" s="125"/>
      <c r="AO740" s="125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</row>
    <row r="741" spans="1:58" ht="15.75" customHeight="1">
      <c r="A741" s="124"/>
      <c r="B741" s="16"/>
      <c r="C741" s="16"/>
      <c r="D741" s="16"/>
      <c r="E741" s="16"/>
      <c r="F741" s="16"/>
      <c r="G741" s="16"/>
      <c r="H741" s="16"/>
      <c r="I741" s="16"/>
      <c r="J741" s="16"/>
      <c r="K741" s="125"/>
      <c r="L741" s="125"/>
      <c r="M741" s="125"/>
      <c r="N741" s="16"/>
      <c r="O741" s="16"/>
      <c r="P741" s="16"/>
      <c r="Q741" s="16"/>
      <c r="R741" s="16"/>
      <c r="S741" s="125"/>
      <c r="T741" s="125"/>
      <c r="U741" s="125"/>
      <c r="V741" s="16"/>
      <c r="W741" s="16"/>
      <c r="X741" s="16"/>
      <c r="Y741" s="16"/>
      <c r="Z741" s="16"/>
      <c r="AA741" s="16"/>
      <c r="AB741" s="16"/>
      <c r="AC741" s="125"/>
      <c r="AD741" s="125"/>
      <c r="AE741" s="125"/>
      <c r="AF741" s="125"/>
      <c r="AG741" s="16"/>
      <c r="AH741" s="16"/>
      <c r="AI741" s="16"/>
      <c r="AJ741" s="16"/>
      <c r="AK741" s="16"/>
      <c r="AL741" s="16"/>
      <c r="AM741" s="16"/>
      <c r="AN741" s="125"/>
      <c r="AO741" s="125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</row>
    <row r="742" spans="1:58" ht="15.75" customHeight="1">
      <c r="A742" s="124"/>
      <c r="B742" s="16"/>
      <c r="C742" s="16"/>
      <c r="D742" s="16"/>
      <c r="E742" s="16"/>
      <c r="F742" s="16"/>
      <c r="G742" s="16"/>
      <c r="H742" s="16"/>
      <c r="I742" s="16"/>
      <c r="J742" s="16"/>
      <c r="K742" s="125"/>
      <c r="L742" s="125"/>
      <c r="M742" s="125"/>
      <c r="N742" s="16"/>
      <c r="O742" s="16"/>
      <c r="P742" s="16"/>
      <c r="Q742" s="16"/>
      <c r="R742" s="16"/>
      <c r="S742" s="125"/>
      <c r="T742" s="125"/>
      <c r="U742" s="125"/>
      <c r="V742" s="16"/>
      <c r="W742" s="16"/>
      <c r="X742" s="16"/>
      <c r="Y742" s="16"/>
      <c r="Z742" s="16"/>
      <c r="AA742" s="16"/>
      <c r="AB742" s="16"/>
      <c r="AC742" s="125"/>
      <c r="AD742" s="125"/>
      <c r="AE742" s="125"/>
      <c r="AF742" s="125"/>
      <c r="AG742" s="16"/>
      <c r="AH742" s="16"/>
      <c r="AI742" s="16"/>
      <c r="AJ742" s="16"/>
      <c r="AK742" s="16"/>
      <c r="AL742" s="16"/>
      <c r="AM742" s="16"/>
      <c r="AN742" s="125"/>
      <c r="AO742" s="125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</row>
    <row r="743" spans="1:58" ht="15.75" customHeight="1">
      <c r="A743" s="124"/>
      <c r="B743" s="16"/>
      <c r="C743" s="16"/>
      <c r="D743" s="16"/>
      <c r="E743" s="16"/>
      <c r="F743" s="16"/>
      <c r="G743" s="16"/>
      <c r="H743" s="16"/>
      <c r="I743" s="16"/>
      <c r="J743" s="16"/>
      <c r="K743" s="125"/>
      <c r="L743" s="125"/>
      <c r="M743" s="125"/>
      <c r="N743" s="16"/>
      <c r="O743" s="16"/>
      <c r="P743" s="16"/>
      <c r="Q743" s="16"/>
      <c r="R743" s="16"/>
      <c r="S743" s="125"/>
      <c r="T743" s="125"/>
      <c r="U743" s="125"/>
      <c r="V743" s="16"/>
      <c r="W743" s="16"/>
      <c r="X743" s="16"/>
      <c r="Y743" s="16"/>
      <c r="Z743" s="16"/>
      <c r="AA743" s="16"/>
      <c r="AB743" s="16"/>
      <c r="AC743" s="125"/>
      <c r="AD743" s="125"/>
      <c r="AE743" s="125"/>
      <c r="AF743" s="125"/>
      <c r="AG743" s="16"/>
      <c r="AH743" s="16"/>
      <c r="AI743" s="16"/>
      <c r="AJ743" s="16"/>
      <c r="AK743" s="16"/>
      <c r="AL743" s="16"/>
      <c r="AM743" s="16"/>
      <c r="AN743" s="125"/>
      <c r="AO743" s="125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</row>
    <row r="744" spans="1:58" ht="15.75" customHeight="1">
      <c r="A744" s="124"/>
      <c r="B744" s="16"/>
      <c r="C744" s="16"/>
      <c r="D744" s="16"/>
      <c r="E744" s="16"/>
      <c r="F744" s="16"/>
      <c r="G744" s="16"/>
      <c r="H744" s="16"/>
      <c r="I744" s="16"/>
      <c r="J744" s="16"/>
      <c r="K744" s="125"/>
      <c r="L744" s="125"/>
      <c r="M744" s="125"/>
      <c r="N744" s="16"/>
      <c r="O744" s="16"/>
      <c r="P744" s="16"/>
      <c r="Q744" s="16"/>
      <c r="R744" s="16"/>
      <c r="S744" s="125"/>
      <c r="T744" s="125"/>
      <c r="U744" s="125"/>
      <c r="V744" s="16"/>
      <c r="W744" s="16"/>
      <c r="X744" s="16"/>
      <c r="Y744" s="16"/>
      <c r="Z744" s="16"/>
      <c r="AA744" s="16"/>
      <c r="AB744" s="16"/>
      <c r="AC744" s="125"/>
      <c r="AD744" s="125"/>
      <c r="AE744" s="125"/>
      <c r="AF744" s="125"/>
      <c r="AG744" s="16"/>
      <c r="AH744" s="16"/>
      <c r="AI744" s="16"/>
      <c r="AJ744" s="16"/>
      <c r="AK744" s="16"/>
      <c r="AL744" s="16"/>
      <c r="AM744" s="16"/>
      <c r="AN744" s="125"/>
      <c r="AO744" s="125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</row>
    <row r="745" spans="1:58" ht="15.75" customHeight="1">
      <c r="A745" s="124"/>
      <c r="B745" s="16"/>
      <c r="C745" s="16"/>
      <c r="D745" s="16"/>
      <c r="E745" s="16"/>
      <c r="F745" s="16"/>
      <c r="G745" s="16"/>
      <c r="H745" s="16"/>
      <c r="I745" s="16"/>
      <c r="J745" s="16"/>
      <c r="K745" s="125"/>
      <c r="L745" s="125"/>
      <c r="M745" s="125"/>
      <c r="N745" s="16"/>
      <c r="O745" s="16"/>
      <c r="P745" s="16"/>
      <c r="Q745" s="16"/>
      <c r="R745" s="16"/>
      <c r="S745" s="125"/>
      <c r="T745" s="125"/>
      <c r="U745" s="125"/>
      <c r="V745" s="16"/>
      <c r="W745" s="16"/>
      <c r="X745" s="16"/>
      <c r="Y745" s="16"/>
      <c r="Z745" s="16"/>
      <c r="AA745" s="16"/>
      <c r="AB745" s="16"/>
      <c r="AC745" s="125"/>
      <c r="AD745" s="125"/>
      <c r="AE745" s="125"/>
      <c r="AF745" s="125"/>
      <c r="AG745" s="16"/>
      <c r="AH745" s="16"/>
      <c r="AI745" s="16"/>
      <c r="AJ745" s="16"/>
      <c r="AK745" s="16"/>
      <c r="AL745" s="16"/>
      <c r="AM745" s="16"/>
      <c r="AN745" s="125"/>
      <c r="AO745" s="125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</row>
    <row r="746" spans="1:58" ht="15.75" customHeight="1">
      <c r="A746" s="124"/>
      <c r="B746" s="16"/>
      <c r="C746" s="16"/>
      <c r="D746" s="16"/>
      <c r="E746" s="16"/>
      <c r="F746" s="16"/>
      <c r="G746" s="16"/>
      <c r="H746" s="16"/>
      <c r="I746" s="16"/>
      <c r="J746" s="16"/>
      <c r="K746" s="125"/>
      <c r="L746" s="125"/>
      <c r="M746" s="125"/>
      <c r="N746" s="16"/>
      <c r="O746" s="16"/>
      <c r="P746" s="16"/>
      <c r="Q746" s="16"/>
      <c r="R746" s="16"/>
      <c r="S746" s="125"/>
      <c r="T746" s="125"/>
      <c r="U746" s="125"/>
      <c r="V746" s="16"/>
      <c r="W746" s="16"/>
      <c r="X746" s="16"/>
      <c r="Y746" s="16"/>
      <c r="Z746" s="16"/>
      <c r="AA746" s="16"/>
      <c r="AB746" s="16"/>
      <c r="AC746" s="125"/>
      <c r="AD746" s="125"/>
      <c r="AE746" s="125"/>
      <c r="AF746" s="125"/>
      <c r="AG746" s="16"/>
      <c r="AH746" s="16"/>
      <c r="AI746" s="16"/>
      <c r="AJ746" s="16"/>
      <c r="AK746" s="16"/>
      <c r="AL746" s="16"/>
      <c r="AM746" s="16"/>
      <c r="AN746" s="125"/>
      <c r="AO746" s="125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</row>
    <row r="747" spans="1:58" ht="15.75" customHeight="1">
      <c r="A747" s="124"/>
      <c r="B747" s="16"/>
      <c r="C747" s="16"/>
      <c r="D747" s="16"/>
      <c r="E747" s="16"/>
      <c r="F747" s="16"/>
      <c r="G747" s="16"/>
      <c r="H747" s="16"/>
      <c r="I747" s="16"/>
      <c r="J747" s="16"/>
      <c r="K747" s="125"/>
      <c r="L747" s="125"/>
      <c r="M747" s="125"/>
      <c r="N747" s="16"/>
      <c r="O747" s="16"/>
      <c r="P747" s="16"/>
      <c r="Q747" s="16"/>
      <c r="R747" s="16"/>
      <c r="S747" s="125"/>
      <c r="T747" s="125"/>
      <c r="U747" s="125"/>
      <c r="V747" s="16"/>
      <c r="W747" s="16"/>
      <c r="X747" s="16"/>
      <c r="Y747" s="16"/>
      <c r="Z747" s="16"/>
      <c r="AA747" s="16"/>
      <c r="AB747" s="16"/>
      <c r="AC747" s="125"/>
      <c r="AD747" s="125"/>
      <c r="AE747" s="125"/>
      <c r="AF747" s="125"/>
      <c r="AG747" s="16"/>
      <c r="AH747" s="16"/>
      <c r="AI747" s="16"/>
      <c r="AJ747" s="16"/>
      <c r="AK747" s="16"/>
      <c r="AL747" s="16"/>
      <c r="AM747" s="16"/>
      <c r="AN747" s="125"/>
      <c r="AO747" s="125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</row>
    <row r="748" spans="1:58" ht="15.75" customHeight="1">
      <c r="A748" s="124"/>
      <c r="B748" s="16"/>
      <c r="C748" s="16"/>
      <c r="D748" s="16"/>
      <c r="E748" s="16"/>
      <c r="F748" s="16"/>
      <c r="G748" s="16"/>
      <c r="H748" s="16"/>
      <c r="I748" s="16"/>
      <c r="J748" s="16"/>
      <c r="K748" s="125"/>
      <c r="L748" s="125"/>
      <c r="M748" s="125"/>
      <c r="N748" s="16"/>
      <c r="O748" s="16"/>
      <c r="P748" s="16"/>
      <c r="Q748" s="16"/>
      <c r="R748" s="16"/>
      <c r="S748" s="125"/>
      <c r="T748" s="125"/>
      <c r="U748" s="125"/>
      <c r="V748" s="16"/>
      <c r="W748" s="16"/>
      <c r="X748" s="16"/>
      <c r="Y748" s="16"/>
      <c r="Z748" s="16"/>
      <c r="AA748" s="16"/>
      <c r="AB748" s="16"/>
      <c r="AC748" s="125"/>
      <c r="AD748" s="125"/>
      <c r="AE748" s="125"/>
      <c r="AF748" s="125"/>
      <c r="AG748" s="16"/>
      <c r="AH748" s="16"/>
      <c r="AI748" s="16"/>
      <c r="AJ748" s="16"/>
      <c r="AK748" s="16"/>
      <c r="AL748" s="16"/>
      <c r="AM748" s="16"/>
      <c r="AN748" s="125"/>
      <c r="AO748" s="125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</row>
    <row r="749" spans="1:58" ht="15.75" customHeight="1">
      <c r="A749" s="124"/>
      <c r="B749" s="16"/>
      <c r="C749" s="16"/>
      <c r="D749" s="16"/>
      <c r="E749" s="16"/>
      <c r="F749" s="16"/>
      <c r="G749" s="16"/>
      <c r="H749" s="16"/>
      <c r="I749" s="16"/>
      <c r="J749" s="16"/>
      <c r="K749" s="125"/>
      <c r="L749" s="125"/>
      <c r="M749" s="125"/>
      <c r="N749" s="16"/>
      <c r="O749" s="16"/>
      <c r="P749" s="16"/>
      <c r="Q749" s="16"/>
      <c r="R749" s="16"/>
      <c r="S749" s="125"/>
      <c r="T749" s="125"/>
      <c r="U749" s="125"/>
      <c r="V749" s="16"/>
      <c r="W749" s="16"/>
      <c r="X749" s="16"/>
      <c r="Y749" s="16"/>
      <c r="Z749" s="16"/>
      <c r="AA749" s="16"/>
      <c r="AB749" s="16"/>
      <c r="AC749" s="125"/>
      <c r="AD749" s="125"/>
      <c r="AE749" s="125"/>
      <c r="AF749" s="125"/>
      <c r="AG749" s="16"/>
      <c r="AH749" s="16"/>
      <c r="AI749" s="16"/>
      <c r="AJ749" s="16"/>
      <c r="AK749" s="16"/>
      <c r="AL749" s="16"/>
      <c r="AM749" s="16"/>
      <c r="AN749" s="125"/>
      <c r="AO749" s="125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</row>
    <row r="750" spans="1:58" ht="15.75" customHeight="1">
      <c r="A750" s="124"/>
      <c r="B750" s="16"/>
      <c r="C750" s="16"/>
      <c r="D750" s="16"/>
      <c r="E750" s="16"/>
      <c r="F750" s="16"/>
      <c r="G750" s="16"/>
      <c r="H750" s="16"/>
      <c r="I750" s="16"/>
      <c r="J750" s="16"/>
      <c r="K750" s="125"/>
      <c r="L750" s="125"/>
      <c r="M750" s="125"/>
      <c r="N750" s="16"/>
      <c r="O750" s="16"/>
      <c r="P750" s="16"/>
      <c r="Q750" s="16"/>
      <c r="R750" s="16"/>
      <c r="S750" s="125"/>
      <c r="T750" s="125"/>
      <c r="U750" s="125"/>
      <c r="V750" s="16"/>
      <c r="W750" s="16"/>
      <c r="X750" s="16"/>
      <c r="Y750" s="16"/>
      <c r="Z750" s="16"/>
      <c r="AA750" s="16"/>
      <c r="AB750" s="16"/>
      <c r="AC750" s="125"/>
      <c r="AD750" s="125"/>
      <c r="AE750" s="125"/>
      <c r="AF750" s="125"/>
      <c r="AG750" s="16"/>
      <c r="AH750" s="16"/>
      <c r="AI750" s="16"/>
      <c r="AJ750" s="16"/>
      <c r="AK750" s="16"/>
      <c r="AL750" s="16"/>
      <c r="AM750" s="16"/>
      <c r="AN750" s="125"/>
      <c r="AO750" s="125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</row>
    <row r="751" spans="1:58" ht="15.75" customHeight="1">
      <c r="A751" s="124"/>
      <c r="B751" s="16"/>
      <c r="C751" s="16"/>
      <c r="D751" s="16"/>
      <c r="E751" s="16"/>
      <c r="F751" s="16"/>
      <c r="G751" s="16"/>
      <c r="H751" s="16"/>
      <c r="I751" s="16"/>
      <c r="J751" s="16"/>
      <c r="K751" s="125"/>
      <c r="L751" s="125"/>
      <c r="M751" s="125"/>
      <c r="N751" s="16"/>
      <c r="O751" s="16"/>
      <c r="P751" s="16"/>
      <c r="Q751" s="16"/>
      <c r="R751" s="16"/>
      <c r="S751" s="125"/>
      <c r="T751" s="125"/>
      <c r="U751" s="125"/>
      <c r="V751" s="16"/>
      <c r="W751" s="16"/>
      <c r="X751" s="16"/>
      <c r="Y751" s="16"/>
      <c r="Z751" s="16"/>
      <c r="AA751" s="16"/>
      <c r="AB751" s="16"/>
      <c r="AC751" s="125"/>
      <c r="AD751" s="125"/>
      <c r="AE751" s="125"/>
      <c r="AF751" s="125"/>
      <c r="AG751" s="16"/>
      <c r="AH751" s="16"/>
      <c r="AI751" s="16"/>
      <c r="AJ751" s="16"/>
      <c r="AK751" s="16"/>
      <c r="AL751" s="16"/>
      <c r="AM751" s="16"/>
      <c r="AN751" s="125"/>
      <c r="AO751" s="125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</row>
    <row r="752" spans="1:58" ht="15.75" customHeight="1">
      <c r="A752" s="124"/>
      <c r="B752" s="16"/>
      <c r="C752" s="16"/>
      <c r="D752" s="16"/>
      <c r="E752" s="16"/>
      <c r="F752" s="16"/>
      <c r="G752" s="16"/>
      <c r="H752" s="16"/>
      <c r="I752" s="16"/>
      <c r="J752" s="16"/>
      <c r="K752" s="125"/>
      <c r="L752" s="125"/>
      <c r="M752" s="125"/>
      <c r="N752" s="16"/>
      <c r="O752" s="16"/>
      <c r="P752" s="16"/>
      <c r="Q752" s="16"/>
      <c r="R752" s="16"/>
      <c r="S752" s="125"/>
      <c r="T752" s="125"/>
      <c r="U752" s="125"/>
      <c r="V752" s="16"/>
      <c r="W752" s="16"/>
      <c r="X752" s="16"/>
      <c r="Y752" s="16"/>
      <c r="Z752" s="16"/>
      <c r="AA752" s="16"/>
      <c r="AB752" s="16"/>
      <c r="AC752" s="125"/>
      <c r="AD752" s="125"/>
      <c r="AE752" s="125"/>
      <c r="AF752" s="125"/>
      <c r="AG752" s="16"/>
      <c r="AH752" s="16"/>
      <c r="AI752" s="16"/>
      <c r="AJ752" s="16"/>
      <c r="AK752" s="16"/>
      <c r="AL752" s="16"/>
      <c r="AM752" s="16"/>
      <c r="AN752" s="125"/>
      <c r="AO752" s="125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</row>
    <row r="753" spans="1:58" ht="15.75" customHeight="1">
      <c r="A753" s="124"/>
      <c r="B753" s="16"/>
      <c r="C753" s="16"/>
      <c r="D753" s="16"/>
      <c r="E753" s="16"/>
      <c r="F753" s="16"/>
      <c r="G753" s="16"/>
      <c r="H753" s="16"/>
      <c r="I753" s="16"/>
      <c r="J753" s="16"/>
      <c r="K753" s="125"/>
      <c r="L753" s="125"/>
      <c r="M753" s="125"/>
      <c r="N753" s="16"/>
      <c r="O753" s="16"/>
      <c r="P753" s="16"/>
      <c r="Q753" s="16"/>
      <c r="R753" s="16"/>
      <c r="S753" s="125"/>
      <c r="T753" s="125"/>
      <c r="U753" s="125"/>
      <c r="V753" s="16"/>
      <c r="W753" s="16"/>
      <c r="X753" s="16"/>
      <c r="Y753" s="16"/>
      <c r="Z753" s="16"/>
      <c r="AA753" s="16"/>
      <c r="AB753" s="16"/>
      <c r="AC753" s="125"/>
      <c r="AD753" s="125"/>
      <c r="AE753" s="125"/>
      <c r="AF753" s="125"/>
      <c r="AG753" s="16"/>
      <c r="AH753" s="16"/>
      <c r="AI753" s="16"/>
      <c r="AJ753" s="16"/>
      <c r="AK753" s="16"/>
      <c r="AL753" s="16"/>
      <c r="AM753" s="16"/>
      <c r="AN753" s="125"/>
      <c r="AO753" s="125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</row>
    <row r="754" spans="1:58" ht="15.75" customHeight="1">
      <c r="A754" s="124"/>
      <c r="B754" s="16"/>
      <c r="C754" s="16"/>
      <c r="D754" s="16"/>
      <c r="E754" s="16"/>
      <c r="F754" s="16"/>
      <c r="G754" s="16"/>
      <c r="H754" s="16"/>
      <c r="I754" s="16"/>
      <c r="J754" s="16"/>
      <c r="K754" s="125"/>
      <c r="L754" s="125"/>
      <c r="M754" s="125"/>
      <c r="N754" s="16"/>
      <c r="O754" s="16"/>
      <c r="P754" s="16"/>
      <c r="Q754" s="16"/>
      <c r="R754" s="16"/>
      <c r="S754" s="125"/>
      <c r="T754" s="125"/>
      <c r="U754" s="125"/>
      <c r="V754" s="16"/>
      <c r="W754" s="16"/>
      <c r="X754" s="16"/>
      <c r="Y754" s="16"/>
      <c r="Z754" s="16"/>
      <c r="AA754" s="16"/>
      <c r="AB754" s="16"/>
      <c r="AC754" s="125"/>
      <c r="AD754" s="125"/>
      <c r="AE754" s="125"/>
      <c r="AF754" s="125"/>
      <c r="AG754" s="16"/>
      <c r="AH754" s="16"/>
      <c r="AI754" s="16"/>
      <c r="AJ754" s="16"/>
      <c r="AK754" s="16"/>
      <c r="AL754" s="16"/>
      <c r="AM754" s="16"/>
      <c r="AN754" s="125"/>
      <c r="AO754" s="125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</row>
    <row r="755" spans="1:58" ht="15.75" customHeight="1">
      <c r="A755" s="124"/>
      <c r="B755" s="16"/>
      <c r="C755" s="16"/>
      <c r="D755" s="16"/>
      <c r="E755" s="16"/>
      <c r="F755" s="16"/>
      <c r="G755" s="16"/>
      <c r="H755" s="16"/>
      <c r="I755" s="16"/>
      <c r="J755" s="16"/>
      <c r="K755" s="125"/>
      <c r="L755" s="125"/>
      <c r="M755" s="125"/>
      <c r="N755" s="16"/>
      <c r="O755" s="16"/>
      <c r="P755" s="16"/>
      <c r="Q755" s="16"/>
      <c r="R755" s="16"/>
      <c r="S755" s="125"/>
      <c r="T755" s="125"/>
      <c r="U755" s="125"/>
      <c r="V755" s="16"/>
      <c r="W755" s="16"/>
      <c r="X755" s="16"/>
      <c r="Y755" s="16"/>
      <c r="Z755" s="16"/>
      <c r="AA755" s="16"/>
      <c r="AB755" s="16"/>
      <c r="AC755" s="125"/>
      <c r="AD755" s="125"/>
      <c r="AE755" s="125"/>
      <c r="AF755" s="125"/>
      <c r="AG755" s="16"/>
      <c r="AH755" s="16"/>
      <c r="AI755" s="16"/>
      <c r="AJ755" s="16"/>
      <c r="AK755" s="16"/>
      <c r="AL755" s="16"/>
      <c r="AM755" s="16"/>
      <c r="AN755" s="125"/>
      <c r="AO755" s="125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</row>
    <row r="756" spans="1:58" ht="15.75" customHeight="1">
      <c r="A756" s="124"/>
      <c r="B756" s="16"/>
      <c r="C756" s="16"/>
      <c r="D756" s="16"/>
      <c r="E756" s="16"/>
      <c r="F756" s="16"/>
      <c r="G756" s="16"/>
      <c r="H756" s="16"/>
      <c r="I756" s="16"/>
      <c r="J756" s="16"/>
      <c r="K756" s="125"/>
      <c r="L756" s="125"/>
      <c r="M756" s="125"/>
      <c r="N756" s="16"/>
      <c r="O756" s="16"/>
      <c r="P756" s="16"/>
      <c r="Q756" s="16"/>
      <c r="R756" s="16"/>
      <c r="S756" s="125"/>
      <c r="T756" s="125"/>
      <c r="U756" s="125"/>
      <c r="V756" s="16"/>
      <c r="W756" s="16"/>
      <c r="X756" s="16"/>
      <c r="Y756" s="16"/>
      <c r="Z756" s="16"/>
      <c r="AA756" s="16"/>
      <c r="AB756" s="16"/>
      <c r="AC756" s="125"/>
      <c r="AD756" s="125"/>
      <c r="AE756" s="125"/>
      <c r="AF756" s="125"/>
      <c r="AG756" s="16"/>
      <c r="AH756" s="16"/>
      <c r="AI756" s="16"/>
      <c r="AJ756" s="16"/>
      <c r="AK756" s="16"/>
      <c r="AL756" s="16"/>
      <c r="AM756" s="16"/>
      <c r="AN756" s="125"/>
      <c r="AO756" s="125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</row>
    <row r="757" spans="1:58" ht="15.75" customHeight="1">
      <c r="A757" s="124"/>
      <c r="B757" s="16"/>
      <c r="C757" s="16"/>
      <c r="D757" s="16"/>
      <c r="E757" s="16"/>
      <c r="F757" s="16"/>
      <c r="G757" s="16"/>
      <c r="H757" s="16"/>
      <c r="I757" s="16"/>
      <c r="J757" s="16"/>
      <c r="K757" s="125"/>
      <c r="L757" s="125"/>
      <c r="M757" s="125"/>
      <c r="N757" s="16"/>
      <c r="O757" s="16"/>
      <c r="P757" s="16"/>
      <c r="Q757" s="16"/>
      <c r="R757" s="16"/>
      <c r="S757" s="125"/>
      <c r="T757" s="125"/>
      <c r="U757" s="125"/>
      <c r="V757" s="16"/>
      <c r="W757" s="16"/>
      <c r="X757" s="16"/>
      <c r="Y757" s="16"/>
      <c r="Z757" s="16"/>
      <c r="AA757" s="16"/>
      <c r="AB757" s="16"/>
      <c r="AC757" s="125"/>
      <c r="AD757" s="125"/>
      <c r="AE757" s="125"/>
      <c r="AF757" s="125"/>
      <c r="AG757" s="16"/>
      <c r="AH757" s="16"/>
      <c r="AI757" s="16"/>
      <c r="AJ757" s="16"/>
      <c r="AK757" s="16"/>
      <c r="AL757" s="16"/>
      <c r="AM757" s="16"/>
      <c r="AN757" s="125"/>
      <c r="AO757" s="125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</row>
    <row r="758" spans="1:58" ht="15.75" customHeight="1">
      <c r="A758" s="124"/>
      <c r="B758" s="16"/>
      <c r="C758" s="16"/>
      <c r="D758" s="16"/>
      <c r="E758" s="16"/>
      <c r="F758" s="16"/>
      <c r="G758" s="16"/>
      <c r="H758" s="16"/>
      <c r="I758" s="16"/>
      <c r="J758" s="16"/>
      <c r="K758" s="125"/>
      <c r="L758" s="125"/>
      <c r="M758" s="125"/>
      <c r="N758" s="16"/>
      <c r="O758" s="16"/>
      <c r="P758" s="16"/>
      <c r="Q758" s="16"/>
      <c r="R758" s="16"/>
      <c r="S758" s="125"/>
      <c r="T758" s="125"/>
      <c r="U758" s="125"/>
      <c r="V758" s="16"/>
      <c r="W758" s="16"/>
      <c r="X758" s="16"/>
      <c r="Y758" s="16"/>
      <c r="Z758" s="16"/>
      <c r="AA758" s="16"/>
      <c r="AB758" s="16"/>
      <c r="AC758" s="125"/>
      <c r="AD758" s="125"/>
      <c r="AE758" s="125"/>
      <c r="AF758" s="125"/>
      <c r="AG758" s="16"/>
      <c r="AH758" s="16"/>
      <c r="AI758" s="16"/>
      <c r="AJ758" s="16"/>
      <c r="AK758" s="16"/>
      <c r="AL758" s="16"/>
      <c r="AM758" s="16"/>
      <c r="AN758" s="125"/>
      <c r="AO758" s="125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</row>
    <row r="759" spans="1:58" ht="15.75" customHeight="1">
      <c r="A759" s="124"/>
      <c r="B759" s="16"/>
      <c r="C759" s="16"/>
      <c r="D759" s="16"/>
      <c r="E759" s="16"/>
      <c r="F759" s="16"/>
      <c r="G759" s="16"/>
      <c r="H759" s="16"/>
      <c r="I759" s="16"/>
      <c r="J759" s="16"/>
      <c r="K759" s="125"/>
      <c r="L759" s="125"/>
      <c r="M759" s="125"/>
      <c r="N759" s="16"/>
      <c r="O759" s="16"/>
      <c r="P759" s="16"/>
      <c r="Q759" s="16"/>
      <c r="R759" s="16"/>
      <c r="S759" s="125"/>
      <c r="T759" s="125"/>
      <c r="U759" s="125"/>
      <c r="V759" s="16"/>
      <c r="W759" s="16"/>
      <c r="X759" s="16"/>
      <c r="Y759" s="16"/>
      <c r="Z759" s="16"/>
      <c r="AA759" s="16"/>
      <c r="AB759" s="16"/>
      <c r="AC759" s="125"/>
      <c r="AD759" s="125"/>
      <c r="AE759" s="125"/>
      <c r="AF759" s="125"/>
      <c r="AG759" s="16"/>
      <c r="AH759" s="16"/>
      <c r="AI759" s="16"/>
      <c r="AJ759" s="16"/>
      <c r="AK759" s="16"/>
      <c r="AL759" s="16"/>
      <c r="AM759" s="16"/>
      <c r="AN759" s="125"/>
      <c r="AO759" s="125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</row>
    <row r="760" spans="1:58" ht="15.75" customHeight="1">
      <c r="A760" s="124"/>
      <c r="B760" s="16"/>
      <c r="C760" s="16"/>
      <c r="D760" s="16"/>
      <c r="E760" s="16"/>
      <c r="F760" s="16"/>
      <c r="G760" s="16"/>
      <c r="H760" s="16"/>
      <c r="I760" s="16"/>
      <c r="J760" s="16"/>
      <c r="K760" s="125"/>
      <c r="L760" s="125"/>
      <c r="M760" s="125"/>
      <c r="N760" s="16"/>
      <c r="O760" s="16"/>
      <c r="P760" s="16"/>
      <c r="Q760" s="16"/>
      <c r="R760" s="16"/>
      <c r="S760" s="125"/>
      <c r="T760" s="125"/>
      <c r="U760" s="125"/>
      <c r="V760" s="16"/>
      <c r="W760" s="16"/>
      <c r="X760" s="16"/>
      <c r="Y760" s="16"/>
      <c r="Z760" s="16"/>
      <c r="AA760" s="16"/>
      <c r="AB760" s="16"/>
      <c r="AC760" s="125"/>
      <c r="AD760" s="125"/>
      <c r="AE760" s="125"/>
      <c r="AF760" s="125"/>
      <c r="AG760" s="16"/>
      <c r="AH760" s="16"/>
      <c r="AI760" s="16"/>
      <c r="AJ760" s="16"/>
      <c r="AK760" s="16"/>
      <c r="AL760" s="16"/>
      <c r="AM760" s="16"/>
      <c r="AN760" s="125"/>
      <c r="AO760" s="125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</row>
    <row r="761" spans="1:58" ht="15.75" customHeight="1">
      <c r="A761" s="124"/>
      <c r="B761" s="16"/>
      <c r="C761" s="16"/>
      <c r="D761" s="16"/>
      <c r="E761" s="16"/>
      <c r="F761" s="16"/>
      <c r="G761" s="16"/>
      <c r="H761" s="16"/>
      <c r="I761" s="16"/>
      <c r="J761" s="16"/>
      <c r="K761" s="125"/>
      <c r="L761" s="125"/>
      <c r="M761" s="125"/>
      <c r="N761" s="16"/>
      <c r="O761" s="16"/>
      <c r="P761" s="16"/>
      <c r="Q761" s="16"/>
      <c r="R761" s="16"/>
      <c r="S761" s="125"/>
      <c r="T761" s="125"/>
      <c r="U761" s="125"/>
      <c r="V761" s="16"/>
      <c r="W761" s="16"/>
      <c r="X761" s="16"/>
      <c r="Y761" s="16"/>
      <c r="Z761" s="16"/>
      <c r="AA761" s="16"/>
      <c r="AB761" s="16"/>
      <c r="AC761" s="125"/>
      <c r="AD761" s="125"/>
      <c r="AE761" s="125"/>
      <c r="AF761" s="125"/>
      <c r="AG761" s="16"/>
      <c r="AH761" s="16"/>
      <c r="AI761" s="16"/>
      <c r="AJ761" s="16"/>
      <c r="AK761" s="16"/>
      <c r="AL761" s="16"/>
      <c r="AM761" s="16"/>
      <c r="AN761" s="125"/>
      <c r="AO761" s="125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</row>
    <row r="762" spans="1:58" ht="15.75" customHeight="1">
      <c r="A762" s="124"/>
      <c r="B762" s="16"/>
      <c r="C762" s="16"/>
      <c r="D762" s="16"/>
      <c r="E762" s="16"/>
      <c r="F762" s="16"/>
      <c r="G762" s="16"/>
      <c r="H762" s="16"/>
      <c r="I762" s="16"/>
      <c r="J762" s="16"/>
      <c r="K762" s="125"/>
      <c r="L762" s="125"/>
      <c r="M762" s="125"/>
      <c r="N762" s="16"/>
      <c r="O762" s="16"/>
      <c r="P762" s="16"/>
      <c r="Q762" s="16"/>
      <c r="R762" s="16"/>
      <c r="S762" s="125"/>
      <c r="T762" s="125"/>
      <c r="U762" s="125"/>
      <c r="V762" s="16"/>
      <c r="W762" s="16"/>
      <c r="X762" s="16"/>
      <c r="Y762" s="16"/>
      <c r="Z762" s="16"/>
      <c r="AA762" s="16"/>
      <c r="AB762" s="16"/>
      <c r="AC762" s="125"/>
      <c r="AD762" s="125"/>
      <c r="AE762" s="125"/>
      <c r="AF762" s="125"/>
      <c r="AG762" s="16"/>
      <c r="AH762" s="16"/>
      <c r="AI762" s="16"/>
      <c r="AJ762" s="16"/>
      <c r="AK762" s="16"/>
      <c r="AL762" s="16"/>
      <c r="AM762" s="16"/>
      <c r="AN762" s="125"/>
      <c r="AO762" s="125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</row>
    <row r="763" spans="1:58" ht="15.75" customHeight="1">
      <c r="A763" s="124"/>
      <c r="B763" s="16"/>
      <c r="C763" s="16"/>
      <c r="D763" s="16"/>
      <c r="E763" s="16"/>
      <c r="F763" s="16"/>
      <c r="G763" s="16"/>
      <c r="H763" s="16"/>
      <c r="I763" s="16"/>
      <c r="J763" s="16"/>
      <c r="K763" s="125"/>
      <c r="L763" s="125"/>
      <c r="M763" s="125"/>
      <c r="N763" s="16"/>
      <c r="O763" s="16"/>
      <c r="P763" s="16"/>
      <c r="Q763" s="16"/>
      <c r="R763" s="16"/>
      <c r="S763" s="125"/>
      <c r="T763" s="125"/>
      <c r="U763" s="125"/>
      <c r="V763" s="16"/>
      <c r="W763" s="16"/>
      <c r="X763" s="16"/>
      <c r="Y763" s="16"/>
      <c r="Z763" s="16"/>
      <c r="AA763" s="16"/>
      <c r="AB763" s="16"/>
      <c r="AC763" s="125"/>
      <c r="AD763" s="125"/>
      <c r="AE763" s="125"/>
      <c r="AF763" s="125"/>
      <c r="AG763" s="16"/>
      <c r="AH763" s="16"/>
      <c r="AI763" s="16"/>
      <c r="AJ763" s="16"/>
      <c r="AK763" s="16"/>
      <c r="AL763" s="16"/>
      <c r="AM763" s="16"/>
      <c r="AN763" s="125"/>
      <c r="AO763" s="125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</row>
    <row r="764" spans="1:58" ht="15.75" customHeight="1">
      <c r="A764" s="124"/>
      <c r="B764" s="16"/>
      <c r="C764" s="16"/>
      <c r="D764" s="16"/>
      <c r="E764" s="16"/>
      <c r="F764" s="16"/>
      <c r="G764" s="16"/>
      <c r="H764" s="16"/>
      <c r="I764" s="16"/>
      <c r="J764" s="16"/>
      <c r="K764" s="125"/>
      <c r="L764" s="125"/>
      <c r="M764" s="125"/>
      <c r="N764" s="16"/>
      <c r="O764" s="16"/>
      <c r="P764" s="16"/>
      <c r="Q764" s="16"/>
      <c r="R764" s="16"/>
      <c r="S764" s="125"/>
      <c r="T764" s="125"/>
      <c r="U764" s="125"/>
      <c r="V764" s="16"/>
      <c r="W764" s="16"/>
      <c r="X764" s="16"/>
      <c r="Y764" s="16"/>
      <c r="Z764" s="16"/>
      <c r="AA764" s="16"/>
      <c r="AB764" s="16"/>
      <c r="AC764" s="125"/>
      <c r="AD764" s="125"/>
      <c r="AE764" s="125"/>
      <c r="AF764" s="125"/>
      <c r="AG764" s="16"/>
      <c r="AH764" s="16"/>
      <c r="AI764" s="16"/>
      <c r="AJ764" s="16"/>
      <c r="AK764" s="16"/>
      <c r="AL764" s="16"/>
      <c r="AM764" s="16"/>
      <c r="AN764" s="125"/>
      <c r="AO764" s="125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</row>
    <row r="765" spans="1:58" ht="15.75" customHeight="1">
      <c r="A765" s="124"/>
      <c r="B765" s="16"/>
      <c r="C765" s="16"/>
      <c r="D765" s="16"/>
      <c r="E765" s="16"/>
      <c r="F765" s="16"/>
      <c r="G765" s="16"/>
      <c r="H765" s="16"/>
      <c r="I765" s="16"/>
      <c r="J765" s="16"/>
      <c r="K765" s="125"/>
      <c r="L765" s="125"/>
      <c r="M765" s="125"/>
      <c r="N765" s="16"/>
      <c r="O765" s="16"/>
      <c r="P765" s="16"/>
      <c r="Q765" s="16"/>
      <c r="R765" s="16"/>
      <c r="S765" s="125"/>
      <c r="T765" s="125"/>
      <c r="U765" s="125"/>
      <c r="V765" s="16"/>
      <c r="W765" s="16"/>
      <c r="X765" s="16"/>
      <c r="Y765" s="16"/>
      <c r="Z765" s="16"/>
      <c r="AA765" s="16"/>
      <c r="AB765" s="16"/>
      <c r="AC765" s="125"/>
      <c r="AD765" s="125"/>
      <c r="AE765" s="125"/>
      <c r="AF765" s="125"/>
      <c r="AG765" s="16"/>
      <c r="AH765" s="16"/>
      <c r="AI765" s="16"/>
      <c r="AJ765" s="16"/>
      <c r="AK765" s="16"/>
      <c r="AL765" s="16"/>
      <c r="AM765" s="16"/>
      <c r="AN765" s="125"/>
      <c r="AO765" s="125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</row>
    <row r="766" spans="1:58" ht="15.75" customHeight="1">
      <c r="A766" s="124"/>
      <c r="B766" s="16"/>
      <c r="C766" s="16"/>
      <c r="D766" s="16"/>
      <c r="E766" s="16"/>
      <c r="F766" s="16"/>
      <c r="G766" s="16"/>
      <c r="H766" s="16"/>
      <c r="I766" s="16"/>
      <c r="J766" s="16"/>
      <c r="K766" s="125"/>
      <c r="L766" s="125"/>
      <c r="M766" s="125"/>
      <c r="N766" s="16"/>
      <c r="O766" s="16"/>
      <c r="P766" s="16"/>
      <c r="Q766" s="16"/>
      <c r="R766" s="16"/>
      <c r="S766" s="125"/>
      <c r="T766" s="125"/>
      <c r="U766" s="125"/>
      <c r="V766" s="16"/>
      <c r="W766" s="16"/>
      <c r="X766" s="16"/>
      <c r="Y766" s="16"/>
      <c r="Z766" s="16"/>
      <c r="AA766" s="16"/>
      <c r="AB766" s="16"/>
      <c r="AC766" s="125"/>
      <c r="AD766" s="125"/>
      <c r="AE766" s="125"/>
      <c r="AF766" s="125"/>
      <c r="AG766" s="16"/>
      <c r="AH766" s="16"/>
      <c r="AI766" s="16"/>
      <c r="AJ766" s="16"/>
      <c r="AK766" s="16"/>
      <c r="AL766" s="16"/>
      <c r="AM766" s="16"/>
      <c r="AN766" s="125"/>
      <c r="AO766" s="125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</row>
    <row r="767" spans="1:58" ht="15.75" customHeight="1">
      <c r="A767" s="124"/>
      <c r="B767" s="16"/>
      <c r="C767" s="16"/>
      <c r="D767" s="16"/>
      <c r="E767" s="16"/>
      <c r="F767" s="16"/>
      <c r="G767" s="16"/>
      <c r="H767" s="16"/>
      <c r="I767" s="16"/>
      <c r="J767" s="16"/>
      <c r="K767" s="125"/>
      <c r="L767" s="125"/>
      <c r="M767" s="125"/>
      <c r="N767" s="16"/>
      <c r="O767" s="16"/>
      <c r="P767" s="16"/>
      <c r="Q767" s="16"/>
      <c r="R767" s="16"/>
      <c r="S767" s="125"/>
      <c r="T767" s="125"/>
      <c r="U767" s="125"/>
      <c r="V767" s="16"/>
      <c r="W767" s="16"/>
      <c r="X767" s="16"/>
      <c r="Y767" s="16"/>
      <c r="Z767" s="16"/>
      <c r="AA767" s="16"/>
      <c r="AB767" s="16"/>
      <c r="AC767" s="125"/>
      <c r="AD767" s="125"/>
      <c r="AE767" s="125"/>
      <c r="AF767" s="125"/>
      <c r="AG767" s="16"/>
      <c r="AH767" s="16"/>
      <c r="AI767" s="16"/>
      <c r="AJ767" s="16"/>
      <c r="AK767" s="16"/>
      <c r="AL767" s="16"/>
      <c r="AM767" s="16"/>
      <c r="AN767" s="125"/>
      <c r="AO767" s="125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</row>
    <row r="768" spans="1:58" ht="15.75" customHeight="1">
      <c r="A768" s="124"/>
      <c r="B768" s="16"/>
      <c r="C768" s="16"/>
      <c r="D768" s="16"/>
      <c r="E768" s="16"/>
      <c r="F768" s="16"/>
      <c r="G768" s="16"/>
      <c r="H768" s="16"/>
      <c r="I768" s="16"/>
      <c r="J768" s="16"/>
      <c r="K768" s="125"/>
      <c r="L768" s="125"/>
      <c r="M768" s="125"/>
      <c r="N768" s="16"/>
      <c r="O768" s="16"/>
      <c r="P768" s="16"/>
      <c r="Q768" s="16"/>
      <c r="R768" s="16"/>
      <c r="S768" s="125"/>
      <c r="T768" s="125"/>
      <c r="U768" s="125"/>
      <c r="V768" s="16"/>
      <c r="W768" s="16"/>
      <c r="X768" s="16"/>
      <c r="Y768" s="16"/>
      <c r="Z768" s="16"/>
      <c r="AA768" s="16"/>
      <c r="AB768" s="16"/>
      <c r="AC768" s="125"/>
      <c r="AD768" s="125"/>
      <c r="AE768" s="125"/>
      <c r="AF768" s="125"/>
      <c r="AG768" s="16"/>
      <c r="AH768" s="16"/>
      <c r="AI768" s="16"/>
      <c r="AJ768" s="16"/>
      <c r="AK768" s="16"/>
      <c r="AL768" s="16"/>
      <c r="AM768" s="16"/>
      <c r="AN768" s="125"/>
      <c r="AO768" s="125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</row>
    <row r="769" spans="1:58" ht="15.75" customHeight="1">
      <c r="A769" s="124"/>
      <c r="B769" s="16"/>
      <c r="C769" s="16"/>
      <c r="D769" s="16"/>
      <c r="E769" s="16"/>
      <c r="F769" s="16"/>
      <c r="G769" s="16"/>
      <c r="H769" s="16"/>
      <c r="I769" s="16"/>
      <c r="J769" s="16"/>
      <c r="K769" s="125"/>
      <c r="L769" s="125"/>
      <c r="M769" s="125"/>
      <c r="N769" s="16"/>
      <c r="O769" s="16"/>
      <c r="P769" s="16"/>
      <c r="Q769" s="16"/>
      <c r="R769" s="16"/>
      <c r="S769" s="125"/>
      <c r="T769" s="125"/>
      <c r="U769" s="125"/>
      <c r="V769" s="16"/>
      <c r="W769" s="16"/>
      <c r="X769" s="16"/>
      <c r="Y769" s="16"/>
      <c r="Z769" s="16"/>
      <c r="AA769" s="16"/>
      <c r="AB769" s="16"/>
      <c r="AC769" s="125"/>
      <c r="AD769" s="125"/>
      <c r="AE769" s="125"/>
      <c r="AF769" s="125"/>
      <c r="AG769" s="16"/>
      <c r="AH769" s="16"/>
      <c r="AI769" s="16"/>
      <c r="AJ769" s="16"/>
      <c r="AK769" s="16"/>
      <c r="AL769" s="16"/>
      <c r="AM769" s="16"/>
      <c r="AN769" s="125"/>
      <c r="AO769" s="125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</row>
    <row r="770" spans="1:58" ht="15.75" customHeight="1">
      <c r="A770" s="124"/>
      <c r="B770" s="16"/>
      <c r="C770" s="16"/>
      <c r="D770" s="16"/>
      <c r="E770" s="16"/>
      <c r="F770" s="16"/>
      <c r="G770" s="16"/>
      <c r="H770" s="16"/>
      <c r="I770" s="16"/>
      <c r="J770" s="16"/>
      <c r="K770" s="125"/>
      <c r="L770" s="125"/>
      <c r="M770" s="125"/>
      <c r="N770" s="16"/>
      <c r="O770" s="16"/>
      <c r="P770" s="16"/>
      <c r="Q770" s="16"/>
      <c r="R770" s="16"/>
      <c r="S770" s="125"/>
      <c r="T770" s="125"/>
      <c r="U770" s="125"/>
      <c r="V770" s="16"/>
      <c r="W770" s="16"/>
      <c r="X770" s="16"/>
      <c r="Y770" s="16"/>
      <c r="Z770" s="16"/>
      <c r="AA770" s="16"/>
      <c r="AB770" s="16"/>
      <c r="AC770" s="125"/>
      <c r="AD770" s="125"/>
      <c r="AE770" s="125"/>
      <c r="AF770" s="125"/>
      <c r="AG770" s="16"/>
      <c r="AH770" s="16"/>
      <c r="AI770" s="16"/>
      <c r="AJ770" s="16"/>
      <c r="AK770" s="16"/>
      <c r="AL770" s="16"/>
      <c r="AM770" s="16"/>
      <c r="AN770" s="125"/>
      <c r="AO770" s="125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</row>
    <row r="771" spans="1:58" ht="15.75" customHeight="1">
      <c r="A771" s="124"/>
      <c r="B771" s="16"/>
      <c r="C771" s="16"/>
      <c r="D771" s="16"/>
      <c r="E771" s="16"/>
      <c r="F771" s="16"/>
      <c r="G771" s="16"/>
      <c r="H771" s="16"/>
      <c r="I771" s="16"/>
      <c r="J771" s="16"/>
      <c r="K771" s="125"/>
      <c r="L771" s="125"/>
      <c r="M771" s="125"/>
      <c r="N771" s="16"/>
      <c r="O771" s="16"/>
      <c r="P771" s="16"/>
      <c r="Q771" s="16"/>
      <c r="R771" s="16"/>
      <c r="S771" s="125"/>
      <c r="T771" s="125"/>
      <c r="U771" s="125"/>
      <c r="V771" s="16"/>
      <c r="W771" s="16"/>
      <c r="X771" s="16"/>
      <c r="Y771" s="16"/>
      <c r="Z771" s="16"/>
      <c r="AA771" s="16"/>
      <c r="AB771" s="16"/>
      <c r="AC771" s="125"/>
      <c r="AD771" s="125"/>
      <c r="AE771" s="125"/>
      <c r="AF771" s="125"/>
      <c r="AG771" s="16"/>
      <c r="AH771" s="16"/>
      <c r="AI771" s="16"/>
      <c r="AJ771" s="16"/>
      <c r="AK771" s="16"/>
      <c r="AL771" s="16"/>
      <c r="AM771" s="16"/>
      <c r="AN771" s="125"/>
      <c r="AO771" s="125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</row>
    <row r="772" spans="1:58" ht="15.75" customHeight="1">
      <c r="A772" s="124"/>
      <c r="B772" s="16"/>
      <c r="C772" s="16"/>
      <c r="D772" s="16"/>
      <c r="E772" s="16"/>
      <c r="F772" s="16"/>
      <c r="G772" s="16"/>
      <c r="H772" s="16"/>
      <c r="I772" s="16"/>
      <c r="J772" s="16"/>
      <c r="K772" s="125"/>
      <c r="L772" s="125"/>
      <c r="M772" s="125"/>
      <c r="N772" s="16"/>
      <c r="O772" s="16"/>
      <c r="P772" s="16"/>
      <c r="Q772" s="16"/>
      <c r="R772" s="16"/>
      <c r="S772" s="125"/>
      <c r="T772" s="125"/>
      <c r="U772" s="125"/>
      <c r="V772" s="16"/>
      <c r="W772" s="16"/>
      <c r="X772" s="16"/>
      <c r="Y772" s="16"/>
      <c r="Z772" s="16"/>
      <c r="AA772" s="16"/>
      <c r="AB772" s="16"/>
      <c r="AC772" s="125"/>
      <c r="AD772" s="125"/>
      <c r="AE772" s="125"/>
      <c r="AF772" s="125"/>
      <c r="AG772" s="16"/>
      <c r="AH772" s="16"/>
      <c r="AI772" s="16"/>
      <c r="AJ772" s="16"/>
      <c r="AK772" s="16"/>
      <c r="AL772" s="16"/>
      <c r="AM772" s="16"/>
      <c r="AN772" s="125"/>
      <c r="AO772" s="125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</row>
    <row r="773" spans="1:58" ht="15.75" customHeight="1">
      <c r="A773" s="124"/>
      <c r="B773" s="16"/>
      <c r="C773" s="16"/>
      <c r="D773" s="16"/>
      <c r="E773" s="16"/>
      <c r="F773" s="16"/>
      <c r="G773" s="16"/>
      <c r="H773" s="16"/>
      <c r="I773" s="16"/>
      <c r="J773" s="16"/>
      <c r="K773" s="125"/>
      <c r="L773" s="125"/>
      <c r="M773" s="125"/>
      <c r="N773" s="16"/>
      <c r="O773" s="16"/>
      <c r="P773" s="16"/>
      <c r="Q773" s="16"/>
      <c r="R773" s="16"/>
      <c r="S773" s="125"/>
      <c r="T773" s="125"/>
      <c r="U773" s="125"/>
      <c r="V773" s="16"/>
      <c r="W773" s="16"/>
      <c r="X773" s="16"/>
      <c r="Y773" s="16"/>
      <c r="Z773" s="16"/>
      <c r="AA773" s="16"/>
      <c r="AB773" s="16"/>
      <c r="AC773" s="125"/>
      <c r="AD773" s="125"/>
      <c r="AE773" s="125"/>
      <c r="AF773" s="125"/>
      <c r="AG773" s="16"/>
      <c r="AH773" s="16"/>
      <c r="AI773" s="16"/>
      <c r="AJ773" s="16"/>
      <c r="AK773" s="16"/>
      <c r="AL773" s="16"/>
      <c r="AM773" s="16"/>
      <c r="AN773" s="125"/>
      <c r="AO773" s="125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</row>
    <row r="774" spans="1:58" ht="15.75" customHeight="1">
      <c r="A774" s="124"/>
      <c r="B774" s="16"/>
      <c r="C774" s="16"/>
      <c r="D774" s="16"/>
      <c r="E774" s="16"/>
      <c r="F774" s="16"/>
      <c r="G774" s="16"/>
      <c r="H774" s="16"/>
      <c r="I774" s="16"/>
      <c r="J774" s="16"/>
      <c r="K774" s="125"/>
      <c r="L774" s="125"/>
      <c r="M774" s="125"/>
      <c r="N774" s="16"/>
      <c r="O774" s="16"/>
      <c r="P774" s="16"/>
      <c r="Q774" s="16"/>
      <c r="R774" s="16"/>
      <c r="S774" s="125"/>
      <c r="T774" s="125"/>
      <c r="U774" s="125"/>
      <c r="V774" s="16"/>
      <c r="W774" s="16"/>
      <c r="X774" s="16"/>
      <c r="Y774" s="16"/>
      <c r="Z774" s="16"/>
      <c r="AA774" s="16"/>
      <c r="AB774" s="16"/>
      <c r="AC774" s="125"/>
      <c r="AD774" s="125"/>
      <c r="AE774" s="125"/>
      <c r="AF774" s="125"/>
      <c r="AG774" s="16"/>
      <c r="AH774" s="16"/>
      <c r="AI774" s="16"/>
      <c r="AJ774" s="16"/>
      <c r="AK774" s="16"/>
      <c r="AL774" s="16"/>
      <c r="AM774" s="16"/>
      <c r="AN774" s="125"/>
      <c r="AO774" s="125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</row>
    <row r="775" spans="1:58" ht="15.75" customHeight="1">
      <c r="A775" s="124"/>
      <c r="B775" s="16"/>
      <c r="C775" s="16"/>
      <c r="D775" s="16"/>
      <c r="E775" s="16"/>
      <c r="F775" s="16"/>
      <c r="G775" s="16"/>
      <c r="H775" s="16"/>
      <c r="I775" s="16"/>
      <c r="J775" s="16"/>
      <c r="K775" s="125"/>
      <c r="L775" s="125"/>
      <c r="M775" s="125"/>
      <c r="N775" s="16"/>
      <c r="O775" s="16"/>
      <c r="P775" s="16"/>
      <c r="Q775" s="16"/>
      <c r="R775" s="16"/>
      <c r="S775" s="125"/>
      <c r="T775" s="125"/>
      <c r="U775" s="125"/>
      <c r="V775" s="16"/>
      <c r="W775" s="16"/>
      <c r="X775" s="16"/>
      <c r="Y775" s="16"/>
      <c r="Z775" s="16"/>
      <c r="AA775" s="16"/>
      <c r="AB775" s="16"/>
      <c r="AC775" s="125"/>
      <c r="AD775" s="125"/>
      <c r="AE775" s="125"/>
      <c r="AF775" s="125"/>
      <c r="AG775" s="16"/>
      <c r="AH775" s="16"/>
      <c r="AI775" s="16"/>
      <c r="AJ775" s="16"/>
      <c r="AK775" s="16"/>
      <c r="AL775" s="16"/>
      <c r="AM775" s="16"/>
      <c r="AN775" s="125"/>
      <c r="AO775" s="125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</row>
    <row r="776" spans="1:58" ht="15.75" customHeight="1">
      <c r="A776" s="124"/>
      <c r="B776" s="16"/>
      <c r="C776" s="16"/>
      <c r="D776" s="16"/>
      <c r="E776" s="16"/>
      <c r="F776" s="16"/>
      <c r="G776" s="16"/>
      <c r="H776" s="16"/>
      <c r="I776" s="16"/>
      <c r="J776" s="16"/>
      <c r="K776" s="125"/>
      <c r="L776" s="125"/>
      <c r="M776" s="125"/>
      <c r="N776" s="16"/>
      <c r="O776" s="16"/>
      <c r="P776" s="16"/>
      <c r="Q776" s="16"/>
      <c r="R776" s="16"/>
      <c r="S776" s="125"/>
      <c r="T776" s="125"/>
      <c r="U776" s="125"/>
      <c r="V776" s="16"/>
      <c r="W776" s="16"/>
      <c r="X776" s="16"/>
      <c r="Y776" s="16"/>
      <c r="Z776" s="16"/>
      <c r="AA776" s="16"/>
      <c r="AB776" s="16"/>
      <c r="AC776" s="125"/>
      <c r="AD776" s="125"/>
      <c r="AE776" s="125"/>
      <c r="AF776" s="125"/>
      <c r="AG776" s="16"/>
      <c r="AH776" s="16"/>
      <c r="AI776" s="16"/>
      <c r="AJ776" s="16"/>
      <c r="AK776" s="16"/>
      <c r="AL776" s="16"/>
      <c r="AM776" s="16"/>
      <c r="AN776" s="125"/>
      <c r="AO776" s="125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</row>
    <row r="777" spans="1:58" ht="15.75" customHeight="1">
      <c r="A777" s="124"/>
      <c r="B777" s="16"/>
      <c r="C777" s="16"/>
      <c r="D777" s="16"/>
      <c r="E777" s="16"/>
      <c r="F777" s="16"/>
      <c r="G777" s="16"/>
      <c r="H777" s="16"/>
      <c r="I777" s="16"/>
      <c r="J777" s="16"/>
      <c r="K777" s="125"/>
      <c r="L777" s="125"/>
      <c r="M777" s="125"/>
      <c r="N777" s="16"/>
      <c r="O777" s="16"/>
      <c r="P777" s="16"/>
      <c r="Q777" s="16"/>
      <c r="R777" s="16"/>
      <c r="S777" s="125"/>
      <c r="T777" s="125"/>
      <c r="U777" s="125"/>
      <c r="V777" s="16"/>
      <c r="W777" s="16"/>
      <c r="X777" s="16"/>
      <c r="Y777" s="16"/>
      <c r="Z777" s="16"/>
      <c r="AA777" s="16"/>
      <c r="AB777" s="16"/>
      <c r="AC777" s="125"/>
      <c r="AD777" s="125"/>
      <c r="AE777" s="125"/>
      <c r="AF777" s="125"/>
      <c r="AG777" s="16"/>
      <c r="AH777" s="16"/>
      <c r="AI777" s="16"/>
      <c r="AJ777" s="16"/>
      <c r="AK777" s="16"/>
      <c r="AL777" s="16"/>
      <c r="AM777" s="16"/>
      <c r="AN777" s="125"/>
      <c r="AO777" s="125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</row>
    <row r="778" spans="1:58" ht="15.75" customHeight="1">
      <c r="A778" s="124"/>
      <c r="B778" s="16"/>
      <c r="C778" s="16"/>
      <c r="D778" s="16"/>
      <c r="E778" s="16"/>
      <c r="F778" s="16"/>
      <c r="G778" s="16"/>
      <c r="H778" s="16"/>
      <c r="I778" s="16"/>
      <c r="J778" s="16"/>
      <c r="K778" s="125"/>
      <c r="L778" s="125"/>
      <c r="M778" s="125"/>
      <c r="N778" s="16"/>
      <c r="O778" s="16"/>
      <c r="P778" s="16"/>
      <c r="Q778" s="16"/>
      <c r="R778" s="16"/>
      <c r="S778" s="125"/>
      <c r="T778" s="125"/>
      <c r="U778" s="125"/>
      <c r="V778" s="16"/>
      <c r="W778" s="16"/>
      <c r="X778" s="16"/>
      <c r="Y778" s="16"/>
      <c r="Z778" s="16"/>
      <c r="AA778" s="16"/>
      <c r="AB778" s="16"/>
      <c r="AC778" s="125"/>
      <c r="AD778" s="125"/>
      <c r="AE778" s="125"/>
      <c r="AF778" s="125"/>
      <c r="AG778" s="16"/>
      <c r="AH778" s="16"/>
      <c r="AI778" s="16"/>
      <c r="AJ778" s="16"/>
      <c r="AK778" s="16"/>
      <c r="AL778" s="16"/>
      <c r="AM778" s="16"/>
      <c r="AN778" s="125"/>
      <c r="AO778" s="125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</row>
    <row r="779" spans="1:58" ht="15.75" customHeight="1">
      <c r="A779" s="124"/>
      <c r="B779" s="16"/>
      <c r="C779" s="16"/>
      <c r="D779" s="16"/>
      <c r="E779" s="16"/>
      <c r="F779" s="16"/>
      <c r="G779" s="16"/>
      <c r="H779" s="16"/>
      <c r="I779" s="16"/>
      <c r="J779" s="16"/>
      <c r="K779" s="125"/>
      <c r="L779" s="125"/>
      <c r="M779" s="125"/>
      <c r="N779" s="16"/>
      <c r="O779" s="16"/>
      <c r="P779" s="16"/>
      <c r="Q779" s="16"/>
      <c r="R779" s="16"/>
      <c r="S779" s="125"/>
      <c r="T779" s="125"/>
      <c r="U779" s="125"/>
      <c r="V779" s="16"/>
      <c r="W779" s="16"/>
      <c r="X779" s="16"/>
      <c r="Y779" s="16"/>
      <c r="Z779" s="16"/>
      <c r="AA779" s="16"/>
      <c r="AB779" s="16"/>
      <c r="AC779" s="125"/>
      <c r="AD779" s="125"/>
      <c r="AE779" s="125"/>
      <c r="AF779" s="125"/>
      <c r="AG779" s="16"/>
      <c r="AH779" s="16"/>
      <c r="AI779" s="16"/>
      <c r="AJ779" s="16"/>
      <c r="AK779" s="16"/>
      <c r="AL779" s="16"/>
      <c r="AM779" s="16"/>
      <c r="AN779" s="125"/>
      <c r="AO779" s="125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</row>
    <row r="780" spans="1:58" ht="15.75" customHeight="1">
      <c r="A780" s="124"/>
      <c r="B780" s="16"/>
      <c r="C780" s="16"/>
      <c r="D780" s="16"/>
      <c r="E780" s="16"/>
      <c r="F780" s="16"/>
      <c r="G780" s="16"/>
      <c r="H780" s="16"/>
      <c r="I780" s="16"/>
      <c r="J780" s="16"/>
      <c r="K780" s="125"/>
      <c r="L780" s="125"/>
      <c r="M780" s="125"/>
      <c r="N780" s="16"/>
      <c r="O780" s="16"/>
      <c r="P780" s="16"/>
      <c r="Q780" s="16"/>
      <c r="R780" s="16"/>
      <c r="S780" s="125"/>
      <c r="T780" s="125"/>
      <c r="U780" s="125"/>
      <c r="V780" s="16"/>
      <c r="W780" s="16"/>
      <c r="X780" s="16"/>
      <c r="Y780" s="16"/>
      <c r="Z780" s="16"/>
      <c r="AA780" s="16"/>
      <c r="AB780" s="16"/>
      <c r="AC780" s="125"/>
      <c r="AD780" s="125"/>
      <c r="AE780" s="125"/>
      <c r="AF780" s="125"/>
      <c r="AG780" s="16"/>
      <c r="AH780" s="16"/>
      <c r="AI780" s="16"/>
      <c r="AJ780" s="16"/>
      <c r="AK780" s="16"/>
      <c r="AL780" s="16"/>
      <c r="AM780" s="16"/>
      <c r="AN780" s="125"/>
      <c r="AO780" s="125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</row>
    <row r="781" spans="1:58" ht="15.75" customHeight="1">
      <c r="A781" s="124"/>
      <c r="B781" s="16"/>
      <c r="C781" s="16"/>
      <c r="D781" s="16"/>
      <c r="E781" s="16"/>
      <c r="F781" s="16"/>
      <c r="G781" s="16"/>
      <c r="H781" s="16"/>
      <c r="I781" s="16"/>
      <c r="J781" s="16"/>
      <c r="K781" s="125"/>
      <c r="L781" s="125"/>
      <c r="M781" s="125"/>
      <c r="N781" s="16"/>
      <c r="O781" s="16"/>
      <c r="P781" s="16"/>
      <c r="Q781" s="16"/>
      <c r="R781" s="16"/>
      <c r="S781" s="125"/>
      <c r="T781" s="125"/>
      <c r="U781" s="125"/>
      <c r="V781" s="16"/>
      <c r="W781" s="16"/>
      <c r="X781" s="16"/>
      <c r="Y781" s="16"/>
      <c r="Z781" s="16"/>
      <c r="AA781" s="16"/>
      <c r="AB781" s="16"/>
      <c r="AC781" s="125"/>
      <c r="AD781" s="125"/>
      <c r="AE781" s="125"/>
      <c r="AF781" s="125"/>
      <c r="AG781" s="16"/>
      <c r="AH781" s="16"/>
      <c r="AI781" s="16"/>
      <c r="AJ781" s="16"/>
      <c r="AK781" s="16"/>
      <c r="AL781" s="16"/>
      <c r="AM781" s="16"/>
      <c r="AN781" s="125"/>
      <c r="AO781" s="125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</row>
    <row r="782" spans="1:58" ht="15.75" customHeight="1">
      <c r="A782" s="124"/>
      <c r="B782" s="16"/>
      <c r="C782" s="16"/>
      <c r="D782" s="16"/>
      <c r="E782" s="16"/>
      <c r="F782" s="16"/>
      <c r="G782" s="16"/>
      <c r="H782" s="16"/>
      <c r="I782" s="16"/>
      <c r="J782" s="16"/>
      <c r="K782" s="125"/>
      <c r="L782" s="125"/>
      <c r="M782" s="125"/>
      <c r="N782" s="16"/>
      <c r="O782" s="16"/>
      <c r="P782" s="16"/>
      <c r="Q782" s="16"/>
      <c r="R782" s="16"/>
      <c r="S782" s="125"/>
      <c r="T782" s="125"/>
      <c r="U782" s="125"/>
      <c r="V782" s="16"/>
      <c r="W782" s="16"/>
      <c r="X782" s="16"/>
      <c r="Y782" s="16"/>
      <c r="Z782" s="16"/>
      <c r="AA782" s="16"/>
      <c r="AB782" s="16"/>
      <c r="AC782" s="125"/>
      <c r="AD782" s="125"/>
      <c r="AE782" s="125"/>
      <c r="AF782" s="125"/>
      <c r="AG782" s="16"/>
      <c r="AH782" s="16"/>
      <c r="AI782" s="16"/>
      <c r="AJ782" s="16"/>
      <c r="AK782" s="16"/>
      <c r="AL782" s="16"/>
      <c r="AM782" s="16"/>
      <c r="AN782" s="125"/>
      <c r="AO782" s="125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</row>
    <row r="783" spans="1:58" ht="15.75" customHeight="1">
      <c r="A783" s="124"/>
      <c r="B783" s="16"/>
      <c r="C783" s="16"/>
      <c r="D783" s="16"/>
      <c r="E783" s="16"/>
      <c r="F783" s="16"/>
      <c r="G783" s="16"/>
      <c r="H783" s="16"/>
      <c r="I783" s="16"/>
      <c r="J783" s="16"/>
      <c r="K783" s="125"/>
      <c r="L783" s="125"/>
      <c r="M783" s="125"/>
      <c r="N783" s="16"/>
      <c r="O783" s="16"/>
      <c r="P783" s="16"/>
      <c r="Q783" s="16"/>
      <c r="R783" s="16"/>
      <c r="S783" s="125"/>
      <c r="T783" s="125"/>
      <c r="U783" s="125"/>
      <c r="V783" s="16"/>
      <c r="W783" s="16"/>
      <c r="X783" s="16"/>
      <c r="Y783" s="16"/>
      <c r="Z783" s="16"/>
      <c r="AA783" s="16"/>
      <c r="AB783" s="16"/>
      <c r="AC783" s="125"/>
      <c r="AD783" s="125"/>
      <c r="AE783" s="125"/>
      <c r="AF783" s="125"/>
      <c r="AG783" s="16"/>
      <c r="AH783" s="16"/>
      <c r="AI783" s="16"/>
      <c r="AJ783" s="16"/>
      <c r="AK783" s="16"/>
      <c r="AL783" s="16"/>
      <c r="AM783" s="16"/>
      <c r="AN783" s="125"/>
      <c r="AO783" s="125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</row>
    <row r="784" spans="1:58" ht="15.75" customHeight="1">
      <c r="A784" s="124"/>
      <c r="B784" s="16"/>
      <c r="C784" s="16"/>
      <c r="D784" s="16"/>
      <c r="E784" s="16"/>
      <c r="F784" s="16"/>
      <c r="G784" s="16"/>
      <c r="H784" s="16"/>
      <c r="I784" s="16"/>
      <c r="J784" s="16"/>
      <c r="K784" s="125"/>
      <c r="L784" s="125"/>
      <c r="M784" s="125"/>
      <c r="N784" s="16"/>
      <c r="O784" s="16"/>
      <c r="P784" s="16"/>
      <c r="Q784" s="16"/>
      <c r="R784" s="16"/>
      <c r="S784" s="125"/>
      <c r="T784" s="125"/>
      <c r="U784" s="125"/>
      <c r="V784" s="16"/>
      <c r="W784" s="16"/>
      <c r="X784" s="16"/>
      <c r="Y784" s="16"/>
      <c r="Z784" s="16"/>
      <c r="AA784" s="16"/>
      <c r="AB784" s="16"/>
      <c r="AC784" s="125"/>
      <c r="AD784" s="125"/>
      <c r="AE784" s="125"/>
      <c r="AF784" s="125"/>
      <c r="AG784" s="16"/>
      <c r="AH784" s="16"/>
      <c r="AI784" s="16"/>
      <c r="AJ784" s="16"/>
      <c r="AK784" s="16"/>
      <c r="AL784" s="16"/>
      <c r="AM784" s="16"/>
      <c r="AN784" s="125"/>
      <c r="AO784" s="125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</row>
    <row r="785" spans="1:58" ht="15.75" customHeight="1">
      <c r="A785" s="124"/>
      <c r="B785" s="16"/>
      <c r="C785" s="16"/>
      <c r="D785" s="16"/>
      <c r="E785" s="16"/>
      <c r="F785" s="16"/>
      <c r="G785" s="16"/>
      <c r="H785" s="16"/>
      <c r="I785" s="16"/>
      <c r="J785" s="16"/>
      <c r="K785" s="125"/>
      <c r="L785" s="125"/>
      <c r="M785" s="125"/>
      <c r="N785" s="16"/>
      <c r="O785" s="16"/>
      <c r="P785" s="16"/>
      <c r="Q785" s="16"/>
      <c r="R785" s="16"/>
      <c r="S785" s="125"/>
      <c r="T785" s="125"/>
      <c r="U785" s="125"/>
      <c r="V785" s="16"/>
      <c r="W785" s="16"/>
      <c r="X785" s="16"/>
      <c r="Y785" s="16"/>
      <c r="Z785" s="16"/>
      <c r="AA785" s="16"/>
      <c r="AB785" s="16"/>
      <c r="AC785" s="125"/>
      <c r="AD785" s="125"/>
      <c r="AE785" s="125"/>
      <c r="AF785" s="125"/>
      <c r="AG785" s="16"/>
      <c r="AH785" s="16"/>
      <c r="AI785" s="16"/>
      <c r="AJ785" s="16"/>
      <c r="AK785" s="16"/>
      <c r="AL785" s="16"/>
      <c r="AM785" s="16"/>
      <c r="AN785" s="125"/>
      <c r="AO785" s="125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</row>
    <row r="786" spans="1:58" ht="15.75" customHeight="1">
      <c r="A786" s="124"/>
      <c r="B786" s="16"/>
      <c r="C786" s="16"/>
      <c r="D786" s="16"/>
      <c r="E786" s="16"/>
      <c r="F786" s="16"/>
      <c r="G786" s="16"/>
      <c r="H786" s="16"/>
      <c r="I786" s="16"/>
      <c r="J786" s="16"/>
      <c r="K786" s="125"/>
      <c r="L786" s="125"/>
      <c r="M786" s="125"/>
      <c r="N786" s="16"/>
      <c r="O786" s="16"/>
      <c r="P786" s="16"/>
      <c r="Q786" s="16"/>
      <c r="R786" s="16"/>
      <c r="S786" s="125"/>
      <c r="T786" s="125"/>
      <c r="U786" s="125"/>
      <c r="V786" s="16"/>
      <c r="W786" s="16"/>
      <c r="X786" s="16"/>
      <c r="Y786" s="16"/>
      <c r="Z786" s="16"/>
      <c r="AA786" s="16"/>
      <c r="AB786" s="16"/>
      <c r="AC786" s="125"/>
      <c r="AD786" s="125"/>
      <c r="AE786" s="125"/>
      <c r="AF786" s="125"/>
      <c r="AG786" s="16"/>
      <c r="AH786" s="16"/>
      <c r="AI786" s="16"/>
      <c r="AJ786" s="16"/>
      <c r="AK786" s="16"/>
      <c r="AL786" s="16"/>
      <c r="AM786" s="16"/>
      <c r="AN786" s="125"/>
      <c r="AO786" s="125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</row>
    <row r="787" spans="1:58" ht="15.75" customHeight="1">
      <c r="A787" s="124"/>
      <c r="B787" s="16"/>
      <c r="C787" s="16"/>
      <c r="D787" s="16"/>
      <c r="E787" s="16"/>
      <c r="F787" s="16"/>
      <c r="G787" s="16"/>
      <c r="H787" s="16"/>
      <c r="I787" s="16"/>
      <c r="J787" s="16"/>
      <c r="K787" s="125"/>
      <c r="L787" s="125"/>
      <c r="M787" s="125"/>
      <c r="N787" s="16"/>
      <c r="O787" s="16"/>
      <c r="P787" s="16"/>
      <c r="Q787" s="16"/>
      <c r="R787" s="16"/>
      <c r="S787" s="125"/>
      <c r="T787" s="125"/>
      <c r="U787" s="125"/>
      <c r="V787" s="16"/>
      <c r="W787" s="16"/>
      <c r="X787" s="16"/>
      <c r="Y787" s="16"/>
      <c r="Z787" s="16"/>
      <c r="AA787" s="16"/>
      <c r="AB787" s="16"/>
      <c r="AC787" s="125"/>
      <c r="AD787" s="125"/>
      <c r="AE787" s="125"/>
      <c r="AF787" s="125"/>
      <c r="AG787" s="16"/>
      <c r="AH787" s="16"/>
      <c r="AI787" s="16"/>
      <c r="AJ787" s="16"/>
      <c r="AK787" s="16"/>
      <c r="AL787" s="16"/>
      <c r="AM787" s="16"/>
      <c r="AN787" s="125"/>
      <c r="AO787" s="125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</row>
    <row r="788" spans="1:58" ht="15.75" customHeight="1">
      <c r="A788" s="124"/>
      <c r="B788" s="16"/>
      <c r="C788" s="16"/>
      <c r="D788" s="16"/>
      <c r="E788" s="16"/>
      <c r="F788" s="16"/>
      <c r="G788" s="16"/>
      <c r="H788" s="16"/>
      <c r="I788" s="16"/>
      <c r="J788" s="16"/>
      <c r="K788" s="125"/>
      <c r="L788" s="125"/>
      <c r="M788" s="125"/>
      <c r="N788" s="16"/>
      <c r="O788" s="16"/>
      <c r="P788" s="16"/>
      <c r="Q788" s="16"/>
      <c r="R788" s="16"/>
      <c r="S788" s="125"/>
      <c r="T788" s="125"/>
      <c r="U788" s="125"/>
      <c r="V788" s="16"/>
      <c r="W788" s="16"/>
      <c r="X788" s="16"/>
      <c r="Y788" s="16"/>
      <c r="Z788" s="16"/>
      <c r="AA788" s="16"/>
      <c r="AB788" s="16"/>
      <c r="AC788" s="125"/>
      <c r="AD788" s="125"/>
      <c r="AE788" s="125"/>
      <c r="AF788" s="125"/>
      <c r="AG788" s="16"/>
      <c r="AH788" s="16"/>
      <c r="AI788" s="16"/>
      <c r="AJ788" s="16"/>
      <c r="AK788" s="16"/>
      <c r="AL788" s="16"/>
      <c r="AM788" s="16"/>
      <c r="AN788" s="125"/>
      <c r="AO788" s="125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</row>
  </sheetData>
  <hyperlinks>
    <hyperlink ref="N238" r:id="rId1" xr:uid="{00000000-0004-0000-0000-000000000000}"/>
    <hyperlink ref="E339" r:id="rId2" xr:uid="{00000000-0004-0000-0000-000001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F999"/>
  <sheetViews>
    <sheetView workbookViewId="0">
      <pane xSplit="5" ySplit="3" topLeftCell="P4" activePane="bottomRight" state="frozen"/>
      <selection pane="topRight" activeCell="F1" sqref="F1"/>
      <selection pane="bottomLeft" activeCell="A4" sqref="A4"/>
      <selection pane="bottomRight" activeCell="S3" sqref="S3"/>
    </sheetView>
  </sheetViews>
  <sheetFormatPr baseColWidth="10" defaultColWidth="14.5" defaultRowHeight="15" customHeight="1"/>
  <cols>
    <col min="1" max="1" width="10.83203125" customWidth="1"/>
    <col min="2" max="2" width="17.5" customWidth="1"/>
    <col min="3" max="3" width="21" customWidth="1"/>
    <col min="4" max="4" width="32.5" customWidth="1"/>
    <col min="5" max="5" width="19.5" customWidth="1"/>
    <col min="6" max="6" width="13" customWidth="1"/>
    <col min="7" max="7" width="15.33203125" customWidth="1"/>
    <col min="8" max="8" width="28.83203125" customWidth="1"/>
    <col min="9" max="9" width="21" customWidth="1"/>
    <col min="10" max="10" width="44.1640625" customWidth="1"/>
    <col min="11" max="11" width="26.33203125" customWidth="1"/>
    <col min="12" max="12" width="36.6640625" customWidth="1"/>
    <col min="13" max="13" width="17.33203125" customWidth="1"/>
    <col min="14" max="14" width="18.33203125" customWidth="1"/>
    <col min="15" max="15" width="26.33203125" customWidth="1"/>
    <col min="16" max="17" width="22.83203125" customWidth="1"/>
    <col min="18" max="18" width="20.5" customWidth="1"/>
    <col min="19" max="19" width="26.33203125" customWidth="1"/>
    <col min="20" max="20" width="32" customWidth="1"/>
    <col min="21" max="21" width="23" customWidth="1"/>
    <col min="22" max="22" width="39.5" customWidth="1"/>
    <col min="24" max="24" width="17.33203125" customWidth="1"/>
    <col min="25" max="25" width="19.5" customWidth="1"/>
    <col min="26" max="26" width="18.1640625" customWidth="1"/>
    <col min="28" max="28" width="17.83203125" customWidth="1"/>
    <col min="30" max="30" width="23.1640625" customWidth="1"/>
    <col min="32" max="32" width="20.6640625" customWidth="1"/>
  </cols>
  <sheetData>
    <row r="1" spans="1:32" ht="16.5" customHeight="1">
      <c r="A1" s="126" t="s">
        <v>0</v>
      </c>
      <c r="B1" s="126" t="s">
        <v>1778</v>
      </c>
      <c r="C1" s="127" t="s">
        <v>1</v>
      </c>
      <c r="D1" s="126" t="s">
        <v>1779</v>
      </c>
      <c r="E1" s="126" t="s">
        <v>2</v>
      </c>
      <c r="F1" s="128" t="s">
        <v>1780</v>
      </c>
      <c r="G1" s="128" t="s">
        <v>1781</v>
      </c>
      <c r="H1" s="128" t="s">
        <v>1782</v>
      </c>
      <c r="I1" s="128" t="s">
        <v>1783</v>
      </c>
      <c r="J1" s="128" t="s">
        <v>1784</v>
      </c>
      <c r="K1" s="128" t="s">
        <v>1785</v>
      </c>
      <c r="L1" s="128" t="s">
        <v>1786</v>
      </c>
      <c r="M1" s="128" t="s">
        <v>1787</v>
      </c>
      <c r="N1" s="128" t="s">
        <v>1788</v>
      </c>
      <c r="O1" s="129" t="s">
        <v>1789</v>
      </c>
      <c r="P1" s="129" t="s">
        <v>1790</v>
      </c>
      <c r="Q1" s="129" t="s">
        <v>1791</v>
      </c>
      <c r="R1" s="129" t="s">
        <v>1792</v>
      </c>
      <c r="S1" s="129" t="s">
        <v>1793</v>
      </c>
      <c r="T1" s="129" t="s">
        <v>1794</v>
      </c>
      <c r="U1" s="129" t="s">
        <v>1795</v>
      </c>
      <c r="V1" s="130" t="s">
        <v>1796</v>
      </c>
      <c r="W1" s="130" t="s">
        <v>1797</v>
      </c>
      <c r="X1" s="130"/>
      <c r="Y1" s="130"/>
      <c r="Z1" s="130"/>
      <c r="AA1" s="130"/>
      <c r="AB1" s="130"/>
      <c r="AC1" s="130"/>
      <c r="AD1" s="130"/>
      <c r="AE1" s="130"/>
      <c r="AF1" s="130"/>
    </row>
    <row r="2" spans="1:32" ht="15.75" customHeight="1">
      <c r="A2" s="126"/>
      <c r="B2" s="126"/>
      <c r="C2" s="126"/>
      <c r="D2" s="126"/>
      <c r="E2" s="126"/>
      <c r="F2" s="128" t="s">
        <v>1798</v>
      </c>
      <c r="G2" s="128" t="s">
        <v>1798</v>
      </c>
      <c r="H2" s="128" t="s">
        <v>1798</v>
      </c>
      <c r="I2" s="128" t="s">
        <v>1799</v>
      </c>
      <c r="J2" s="128" t="s">
        <v>1799</v>
      </c>
      <c r="K2" s="128" t="s">
        <v>1799</v>
      </c>
      <c r="L2" s="128" t="s">
        <v>1799</v>
      </c>
      <c r="M2" s="128" t="s">
        <v>1799</v>
      </c>
      <c r="N2" s="128" t="s">
        <v>1799</v>
      </c>
      <c r="O2" s="129" t="s">
        <v>1800</v>
      </c>
      <c r="P2" s="129" t="s">
        <v>1801</v>
      </c>
      <c r="Q2" s="129" t="s">
        <v>1801</v>
      </c>
      <c r="R2" s="129" t="s">
        <v>1801</v>
      </c>
      <c r="S2" s="129" t="s">
        <v>1801</v>
      </c>
      <c r="T2" s="129" t="s">
        <v>1801</v>
      </c>
      <c r="U2" s="129" t="s">
        <v>1801</v>
      </c>
      <c r="V2" s="131" t="s">
        <v>1802</v>
      </c>
      <c r="W2" s="131"/>
      <c r="X2" s="131"/>
      <c r="Y2" s="131"/>
      <c r="Z2" s="132" t="s">
        <v>1803</v>
      </c>
      <c r="AA2" s="132"/>
      <c r="AB2" s="132"/>
      <c r="AC2" s="132"/>
      <c r="AD2" s="133"/>
      <c r="AE2" s="133" t="s">
        <v>1804</v>
      </c>
      <c r="AF2" s="133"/>
    </row>
    <row r="3" spans="1:32" ht="15.75" customHeight="1">
      <c r="A3" s="126"/>
      <c r="B3" s="126"/>
      <c r="C3" s="126"/>
      <c r="D3" s="126"/>
      <c r="E3" s="126"/>
      <c r="F3" s="128" t="s">
        <v>1780</v>
      </c>
      <c r="G3" s="128" t="s">
        <v>1781</v>
      </c>
      <c r="H3" s="128" t="s">
        <v>1782</v>
      </c>
      <c r="I3" s="128" t="s">
        <v>1783</v>
      </c>
      <c r="J3" s="128" t="s">
        <v>1784</v>
      </c>
      <c r="K3" s="128" t="s">
        <v>1785</v>
      </c>
      <c r="L3" s="128" t="s">
        <v>1786</v>
      </c>
      <c r="M3" s="128" t="s">
        <v>1787</v>
      </c>
      <c r="N3" s="128" t="s">
        <v>1788</v>
      </c>
      <c r="O3" s="129" t="s">
        <v>1789</v>
      </c>
      <c r="P3" s="129" t="s">
        <v>1790</v>
      </c>
      <c r="Q3" s="129" t="s">
        <v>1791</v>
      </c>
      <c r="R3" s="129" t="s">
        <v>1792</v>
      </c>
      <c r="S3" s="129" t="s">
        <v>1793</v>
      </c>
      <c r="T3" s="129" t="s">
        <v>1794</v>
      </c>
      <c r="U3" s="129" t="s">
        <v>1795</v>
      </c>
      <c r="V3" s="132" t="s">
        <v>1805</v>
      </c>
      <c r="W3" s="132" t="s">
        <v>1806</v>
      </c>
      <c r="X3" s="132" t="s">
        <v>1807</v>
      </c>
      <c r="Y3" s="132" t="s">
        <v>1808</v>
      </c>
      <c r="Z3" s="132" t="s">
        <v>1809</v>
      </c>
      <c r="AA3" s="132" t="s">
        <v>1810</v>
      </c>
      <c r="AB3" s="132" t="s">
        <v>1811</v>
      </c>
      <c r="AC3" s="132" t="s">
        <v>1812</v>
      </c>
      <c r="AD3" s="132" t="s">
        <v>1813</v>
      </c>
      <c r="AE3" s="133" t="s">
        <v>1806</v>
      </c>
      <c r="AF3" s="133" t="s">
        <v>1814</v>
      </c>
    </row>
    <row r="4" spans="1:32" ht="18.75" customHeight="1">
      <c r="A4" s="134">
        <v>1</v>
      </c>
      <c r="B4" s="135"/>
      <c r="C4" s="16" t="s">
        <v>42</v>
      </c>
      <c r="D4" s="135" t="s">
        <v>1815</v>
      </c>
      <c r="E4" s="135" t="s">
        <v>43</v>
      </c>
      <c r="F4" s="136">
        <v>1</v>
      </c>
      <c r="G4" s="136">
        <v>1</v>
      </c>
      <c r="H4" s="136">
        <v>1</v>
      </c>
      <c r="I4" s="136">
        <v>1</v>
      </c>
      <c r="J4" s="136">
        <v>0</v>
      </c>
      <c r="K4" s="136">
        <v>1</v>
      </c>
      <c r="L4" s="136">
        <v>1</v>
      </c>
      <c r="M4" s="136">
        <v>0</v>
      </c>
      <c r="N4" s="136">
        <v>1</v>
      </c>
      <c r="O4" s="135">
        <v>59</v>
      </c>
      <c r="P4" s="135">
        <v>4.8</v>
      </c>
      <c r="Q4" s="135">
        <v>0.745</v>
      </c>
      <c r="R4" s="135">
        <v>87</v>
      </c>
      <c r="S4" s="135">
        <v>4.8</v>
      </c>
      <c r="T4" s="135">
        <v>0.752</v>
      </c>
      <c r="U4" s="135">
        <v>85</v>
      </c>
      <c r="V4" s="137">
        <v>6.3899999999999998E-2</v>
      </c>
      <c r="W4" s="136">
        <v>1364000</v>
      </c>
      <c r="X4" s="136">
        <v>3075000</v>
      </c>
      <c r="Y4" s="136">
        <v>7814000</v>
      </c>
      <c r="Z4" s="136"/>
      <c r="AA4" s="136"/>
      <c r="AB4" s="136"/>
      <c r="AC4" s="138"/>
      <c r="AD4" s="139"/>
      <c r="AE4" s="136">
        <v>311963</v>
      </c>
      <c r="AF4" s="136">
        <v>1535000</v>
      </c>
    </row>
    <row r="5" spans="1:32" ht="18.75" customHeight="1">
      <c r="A5" s="134">
        <v>2</v>
      </c>
      <c r="B5" s="135"/>
      <c r="C5" s="16" t="s">
        <v>45</v>
      </c>
      <c r="D5" s="135" t="s">
        <v>1816</v>
      </c>
      <c r="E5" s="135" t="s">
        <v>43</v>
      </c>
      <c r="F5" s="136">
        <v>1</v>
      </c>
      <c r="G5" s="136">
        <v>1</v>
      </c>
      <c r="H5" s="136">
        <v>1</v>
      </c>
      <c r="I5" s="136">
        <v>1</v>
      </c>
      <c r="J5" s="136">
        <v>0</v>
      </c>
      <c r="K5" s="136">
        <v>0</v>
      </c>
      <c r="L5" s="136">
        <v>1</v>
      </c>
      <c r="M5" s="136">
        <v>1</v>
      </c>
      <c r="N5" s="136">
        <v>1</v>
      </c>
      <c r="O5" s="135">
        <v>29</v>
      </c>
      <c r="P5" s="135">
        <v>4.8</v>
      </c>
      <c r="Q5" s="135">
        <v>0.49</v>
      </c>
      <c r="R5" s="135">
        <v>68</v>
      </c>
      <c r="S5" s="135">
        <v>4.4000000000000004</v>
      </c>
      <c r="T5" s="135">
        <v>0.63200000000000001</v>
      </c>
      <c r="U5" s="135">
        <v>77</v>
      </c>
      <c r="V5" s="137">
        <v>8.3299999999999999E-2</v>
      </c>
      <c r="W5" s="136">
        <v>1463000</v>
      </c>
      <c r="X5" s="136">
        <v>3823000</v>
      </c>
      <c r="Y5" s="136">
        <v>10040000</v>
      </c>
      <c r="Z5" s="137"/>
      <c r="AA5" s="136"/>
      <c r="AB5" s="136"/>
      <c r="AC5" s="138"/>
      <c r="AD5" s="139"/>
      <c r="AE5" s="136">
        <v>489293</v>
      </c>
      <c r="AF5" s="136">
        <v>20850000</v>
      </c>
    </row>
    <row r="6" spans="1:32" ht="18.75" customHeight="1">
      <c r="A6" s="134">
        <v>3</v>
      </c>
      <c r="B6" s="135"/>
      <c r="C6" s="16" t="s">
        <v>49</v>
      </c>
      <c r="D6" s="135" t="s">
        <v>1817</v>
      </c>
      <c r="E6" s="135" t="s">
        <v>43</v>
      </c>
      <c r="F6" s="136">
        <v>1</v>
      </c>
      <c r="G6" s="136">
        <v>1</v>
      </c>
      <c r="H6" s="136">
        <v>1</v>
      </c>
      <c r="I6" s="136">
        <v>1</v>
      </c>
      <c r="J6" s="136">
        <v>1</v>
      </c>
      <c r="K6" s="136">
        <v>0</v>
      </c>
      <c r="L6" s="136">
        <v>1</v>
      </c>
      <c r="M6" s="136">
        <v>0</v>
      </c>
      <c r="N6" s="136">
        <v>1</v>
      </c>
      <c r="O6" s="135">
        <v>23</v>
      </c>
      <c r="P6" s="135">
        <v>1</v>
      </c>
      <c r="Q6" s="135">
        <v>0.24170616113744001</v>
      </c>
      <c r="R6" s="135">
        <v>20</v>
      </c>
      <c r="S6" s="136">
        <v>0</v>
      </c>
      <c r="T6" s="136">
        <v>0</v>
      </c>
      <c r="U6" s="135">
        <v>75</v>
      </c>
      <c r="V6" s="136"/>
      <c r="W6" s="136"/>
      <c r="X6" s="136"/>
      <c r="Y6" s="136"/>
      <c r="Z6" s="136"/>
      <c r="AA6" s="136"/>
      <c r="AB6" s="136"/>
      <c r="AC6" s="136"/>
      <c r="AD6" s="139"/>
      <c r="AE6" s="136">
        <v>106495</v>
      </c>
      <c r="AF6" s="136">
        <v>505146</v>
      </c>
    </row>
    <row r="7" spans="1:32" ht="18.75" customHeight="1">
      <c r="A7" s="134">
        <v>4</v>
      </c>
      <c r="B7" s="135"/>
      <c r="C7" s="16" t="s">
        <v>53</v>
      </c>
      <c r="D7" s="135" t="s">
        <v>1818</v>
      </c>
      <c r="E7" s="135" t="s">
        <v>43</v>
      </c>
      <c r="F7" s="136">
        <v>1</v>
      </c>
      <c r="G7" s="136">
        <v>1</v>
      </c>
      <c r="H7" s="136">
        <v>1</v>
      </c>
      <c r="I7" s="136">
        <v>1</v>
      </c>
      <c r="J7" s="136">
        <v>1</v>
      </c>
      <c r="K7" s="136">
        <v>0</v>
      </c>
      <c r="L7" s="136">
        <v>1</v>
      </c>
      <c r="M7" s="136">
        <v>0</v>
      </c>
      <c r="N7" s="136">
        <v>1</v>
      </c>
      <c r="O7" s="135">
        <v>49</v>
      </c>
      <c r="P7" s="135">
        <v>0</v>
      </c>
      <c r="Q7" s="135">
        <v>5.5837563451776602E-2</v>
      </c>
      <c r="R7" s="135">
        <v>0</v>
      </c>
      <c r="S7" s="136">
        <v>3.6</v>
      </c>
      <c r="T7" s="136">
        <v>0.62255639097744297</v>
      </c>
      <c r="U7" s="140"/>
      <c r="V7" s="137">
        <v>1E-4</v>
      </c>
      <c r="W7" s="136"/>
      <c r="X7" s="136">
        <v>0</v>
      </c>
      <c r="Y7" s="136"/>
      <c r="Z7" s="137"/>
      <c r="AA7" s="136"/>
      <c r="AB7" s="136"/>
      <c r="AC7" s="138"/>
      <c r="AD7" s="139"/>
      <c r="AE7" s="136">
        <v>83113</v>
      </c>
      <c r="AF7" s="136">
        <v>902234</v>
      </c>
    </row>
    <row r="8" spans="1:32" ht="18.75" customHeight="1">
      <c r="A8" s="134">
        <v>5</v>
      </c>
      <c r="B8" s="135"/>
      <c r="C8" s="16" t="s">
        <v>55</v>
      </c>
      <c r="D8" s="135" t="s">
        <v>1815</v>
      </c>
      <c r="E8" s="135" t="s">
        <v>43</v>
      </c>
      <c r="F8" s="136">
        <v>1</v>
      </c>
      <c r="G8" s="136">
        <v>1</v>
      </c>
      <c r="H8" s="136">
        <v>1</v>
      </c>
      <c r="I8" s="136">
        <v>1</v>
      </c>
      <c r="J8" s="136">
        <v>1</v>
      </c>
      <c r="K8" s="136">
        <v>0</v>
      </c>
      <c r="L8" s="136">
        <v>1</v>
      </c>
      <c r="M8" s="136">
        <v>0</v>
      </c>
      <c r="N8" s="136">
        <v>1</v>
      </c>
      <c r="O8" s="135">
        <v>30</v>
      </c>
      <c r="P8" s="135">
        <v>1</v>
      </c>
      <c r="Q8" s="135">
        <v>0.63636363636363602</v>
      </c>
      <c r="R8" s="135">
        <v>0</v>
      </c>
      <c r="S8" s="136">
        <v>3.1</v>
      </c>
      <c r="T8" s="136">
        <v>0.49623790756001401</v>
      </c>
      <c r="U8" s="141"/>
      <c r="V8" s="136">
        <v>5.7999999999999996E-3</v>
      </c>
      <c r="W8" s="136">
        <v>157092</v>
      </c>
      <c r="X8" s="136">
        <v>81038</v>
      </c>
      <c r="Y8" s="136">
        <v>477994</v>
      </c>
      <c r="Z8" s="136"/>
      <c r="AA8" s="136"/>
      <c r="AB8" s="136"/>
      <c r="AC8" s="138"/>
      <c r="AD8" s="139"/>
      <c r="AE8" s="136"/>
      <c r="AF8" s="136"/>
    </row>
    <row r="9" spans="1:32" ht="18.75" customHeight="1">
      <c r="A9" s="134">
        <v>6</v>
      </c>
      <c r="B9" s="135"/>
      <c r="C9" s="16" t="s">
        <v>57</v>
      </c>
      <c r="D9" s="135" t="s">
        <v>1819</v>
      </c>
      <c r="E9" s="135" t="s">
        <v>43</v>
      </c>
      <c r="F9" s="136">
        <v>1</v>
      </c>
      <c r="G9" s="136">
        <v>1</v>
      </c>
      <c r="H9" s="136">
        <v>1</v>
      </c>
      <c r="I9" s="136">
        <v>1</v>
      </c>
      <c r="J9" s="136">
        <v>1</v>
      </c>
      <c r="K9" s="136">
        <v>0</v>
      </c>
      <c r="L9" s="136">
        <v>1</v>
      </c>
      <c r="M9" s="136">
        <v>0</v>
      </c>
      <c r="N9" s="136">
        <v>1</v>
      </c>
      <c r="O9" s="135">
        <v>3</v>
      </c>
      <c r="P9" s="135">
        <v>1</v>
      </c>
      <c r="Q9" s="135">
        <v>0.14285714285714199</v>
      </c>
      <c r="R9" s="135">
        <v>20</v>
      </c>
      <c r="S9" s="136">
        <v>4.5999999999999996</v>
      </c>
      <c r="T9" s="136">
        <v>0.92102598717516004</v>
      </c>
      <c r="U9" s="136">
        <v>0</v>
      </c>
      <c r="V9" s="136">
        <v>5.5999999999999999E-3</v>
      </c>
      <c r="W9" s="136">
        <v>184408</v>
      </c>
      <c r="X9" s="136">
        <v>82868</v>
      </c>
      <c r="Y9" s="136">
        <v>442960</v>
      </c>
      <c r="Z9" s="136"/>
      <c r="AA9" s="136"/>
      <c r="AB9" s="136"/>
      <c r="AC9" s="138"/>
      <c r="AD9" s="139"/>
      <c r="AE9" s="136"/>
      <c r="AF9" s="136"/>
    </row>
    <row r="10" spans="1:32" ht="18.75" customHeight="1">
      <c r="A10" s="134">
        <v>7</v>
      </c>
      <c r="B10" s="135"/>
      <c r="C10" s="16" t="s">
        <v>61</v>
      </c>
      <c r="D10" s="135" t="s">
        <v>1330</v>
      </c>
      <c r="E10" s="135" t="s">
        <v>43</v>
      </c>
      <c r="F10" s="136">
        <v>1</v>
      </c>
      <c r="G10" s="136">
        <v>1</v>
      </c>
      <c r="H10" s="136">
        <v>1</v>
      </c>
      <c r="I10" s="136">
        <v>1</v>
      </c>
      <c r="J10" s="136">
        <v>1</v>
      </c>
      <c r="K10" s="136">
        <v>0</v>
      </c>
      <c r="L10" s="136">
        <v>1</v>
      </c>
      <c r="M10" s="136">
        <v>0</v>
      </c>
      <c r="N10" s="136">
        <v>1</v>
      </c>
      <c r="O10" s="135">
        <v>16</v>
      </c>
      <c r="P10" s="135">
        <v>3.8</v>
      </c>
      <c r="Q10" s="135">
        <v>0</v>
      </c>
      <c r="R10" s="135">
        <v>76</v>
      </c>
      <c r="S10" s="136">
        <v>1</v>
      </c>
      <c r="T10" s="136">
        <v>0</v>
      </c>
      <c r="U10" s="136">
        <v>72</v>
      </c>
      <c r="V10" s="137">
        <v>1E-4</v>
      </c>
      <c r="W10" s="136"/>
      <c r="X10" s="136">
        <v>0</v>
      </c>
      <c r="Y10" s="136"/>
      <c r="Z10" s="137"/>
      <c r="AA10" s="136"/>
      <c r="AB10" s="136"/>
      <c r="AC10" s="136"/>
      <c r="AD10" s="139"/>
      <c r="AE10" s="136"/>
      <c r="AF10" s="136"/>
    </row>
    <row r="11" spans="1:32" ht="18.75" customHeight="1">
      <c r="A11" s="134">
        <v>8</v>
      </c>
      <c r="B11" s="135"/>
      <c r="C11" s="16" t="s">
        <v>65</v>
      </c>
      <c r="D11" s="135" t="s">
        <v>1820</v>
      </c>
      <c r="E11" s="135" t="s">
        <v>43</v>
      </c>
      <c r="F11" s="136">
        <v>1</v>
      </c>
      <c r="G11" s="136">
        <v>1</v>
      </c>
      <c r="H11" s="136">
        <v>1</v>
      </c>
      <c r="I11" s="136">
        <v>1</v>
      </c>
      <c r="J11" s="136">
        <v>1</v>
      </c>
      <c r="K11" s="136">
        <v>0</v>
      </c>
      <c r="L11" s="136">
        <v>1</v>
      </c>
      <c r="M11" s="136">
        <v>0</v>
      </c>
      <c r="N11" s="136">
        <v>1</v>
      </c>
      <c r="O11" s="135">
        <v>24</v>
      </c>
      <c r="P11" s="140"/>
      <c r="Q11" s="135">
        <v>1</v>
      </c>
      <c r="R11" s="140"/>
      <c r="S11" s="136">
        <v>1</v>
      </c>
      <c r="T11" s="136">
        <v>0</v>
      </c>
      <c r="U11" s="136">
        <v>63</v>
      </c>
      <c r="V11" s="136"/>
      <c r="W11" s="136"/>
      <c r="X11" s="136"/>
      <c r="Y11" s="136"/>
      <c r="Z11" s="136"/>
      <c r="AA11" s="136"/>
      <c r="AB11" s="136"/>
      <c r="AC11" s="138"/>
      <c r="AD11" s="139"/>
      <c r="AE11" s="136">
        <v>81855</v>
      </c>
      <c r="AF11" s="136">
        <v>904851</v>
      </c>
    </row>
    <row r="12" spans="1:32" ht="18.75" customHeight="1">
      <c r="A12" s="134">
        <v>9</v>
      </c>
      <c r="B12" s="135"/>
      <c r="C12" s="16" t="s">
        <v>67</v>
      </c>
      <c r="D12" s="135" t="s">
        <v>1821</v>
      </c>
      <c r="E12" s="135" t="s">
        <v>43</v>
      </c>
      <c r="F12" s="136">
        <v>1</v>
      </c>
      <c r="G12" s="136">
        <v>1</v>
      </c>
      <c r="H12" s="136">
        <v>1</v>
      </c>
      <c r="I12" s="136">
        <v>1</v>
      </c>
      <c r="J12" s="136">
        <v>1</v>
      </c>
      <c r="K12" s="136">
        <v>0</v>
      </c>
      <c r="L12" s="136">
        <v>1</v>
      </c>
      <c r="M12" s="136">
        <v>0</v>
      </c>
      <c r="N12" s="136">
        <v>1</v>
      </c>
      <c r="O12" s="135">
        <v>18</v>
      </c>
      <c r="P12" s="135">
        <v>0</v>
      </c>
      <c r="Q12" s="135">
        <v>0.51305970149253699</v>
      </c>
      <c r="R12" s="135">
        <v>0</v>
      </c>
      <c r="S12" s="136">
        <v>0</v>
      </c>
      <c r="T12" s="136">
        <v>0</v>
      </c>
      <c r="U12" s="136">
        <v>92</v>
      </c>
      <c r="V12" s="136"/>
      <c r="W12" s="136"/>
      <c r="X12" s="136"/>
      <c r="Y12" s="136"/>
      <c r="Z12" s="136"/>
      <c r="AA12" s="136"/>
      <c r="AB12" s="136"/>
      <c r="AC12" s="138"/>
      <c r="AD12" s="139"/>
      <c r="AE12" s="136">
        <v>101002</v>
      </c>
      <c r="AF12" s="136">
        <v>556350</v>
      </c>
    </row>
    <row r="13" spans="1:32" ht="18.75" customHeight="1">
      <c r="A13" s="134">
        <v>10</v>
      </c>
      <c r="B13" s="135"/>
      <c r="C13" s="16" t="s">
        <v>73</v>
      </c>
      <c r="D13" s="135" t="s">
        <v>1822</v>
      </c>
      <c r="E13" s="135" t="s">
        <v>43</v>
      </c>
      <c r="F13" s="136">
        <v>1</v>
      </c>
      <c r="G13" s="136">
        <v>1</v>
      </c>
      <c r="H13" s="136">
        <v>1</v>
      </c>
      <c r="I13" s="136">
        <v>1</v>
      </c>
      <c r="J13" s="136">
        <v>1</v>
      </c>
      <c r="K13" s="136">
        <v>0</v>
      </c>
      <c r="L13" s="136">
        <v>1</v>
      </c>
      <c r="M13" s="136">
        <v>0</v>
      </c>
      <c r="N13" s="136">
        <v>1</v>
      </c>
      <c r="O13" s="135">
        <v>22</v>
      </c>
      <c r="P13" s="135">
        <v>2.6</v>
      </c>
      <c r="Q13" s="135">
        <v>0.12253829321663</v>
      </c>
      <c r="R13" s="135">
        <v>52</v>
      </c>
      <c r="S13" s="136">
        <v>4.2</v>
      </c>
      <c r="T13" s="136">
        <v>0.78874654609394601</v>
      </c>
      <c r="U13" s="136">
        <v>20</v>
      </c>
      <c r="V13" s="136"/>
      <c r="W13" s="136"/>
      <c r="X13" s="136"/>
      <c r="Y13" s="136"/>
      <c r="Z13" s="136"/>
      <c r="AA13" s="136"/>
      <c r="AB13" s="136"/>
      <c r="AC13" s="136"/>
      <c r="AD13" s="139"/>
      <c r="AE13" s="136"/>
      <c r="AF13" s="136"/>
    </row>
    <row r="14" spans="1:32" ht="18.75" customHeight="1">
      <c r="A14" s="134">
        <v>11</v>
      </c>
      <c r="B14" s="135"/>
      <c r="C14" s="16" t="s">
        <v>78</v>
      </c>
      <c r="D14" s="135" t="s">
        <v>1823</v>
      </c>
      <c r="E14" s="135" t="s">
        <v>43</v>
      </c>
      <c r="F14" s="136">
        <v>1</v>
      </c>
      <c r="G14" s="136">
        <v>1</v>
      </c>
      <c r="H14" s="136">
        <v>1</v>
      </c>
      <c r="I14" s="136">
        <v>1</v>
      </c>
      <c r="J14" s="136">
        <v>1</v>
      </c>
      <c r="K14" s="136">
        <v>0</v>
      </c>
      <c r="L14" s="136">
        <v>1</v>
      </c>
      <c r="M14" s="136">
        <v>0</v>
      </c>
      <c r="N14" s="136">
        <v>1</v>
      </c>
      <c r="O14" s="135">
        <v>37</v>
      </c>
      <c r="P14" s="140"/>
      <c r="Q14" s="135">
        <v>1</v>
      </c>
      <c r="R14" s="140"/>
      <c r="S14" s="136">
        <v>3.4</v>
      </c>
      <c r="T14" s="136">
        <v>0.55073250135648399</v>
      </c>
      <c r="U14" s="136">
        <v>20</v>
      </c>
      <c r="V14" s="136"/>
      <c r="W14" s="136"/>
      <c r="X14" s="136"/>
      <c r="Y14" s="136"/>
      <c r="Z14" s="136"/>
      <c r="AA14" s="136"/>
      <c r="AB14" s="136"/>
      <c r="AC14" s="136"/>
      <c r="AD14" s="139"/>
      <c r="AE14" s="136"/>
      <c r="AF14" s="136"/>
    </row>
    <row r="15" spans="1:32" ht="18.75" customHeight="1">
      <c r="A15" s="134">
        <v>12</v>
      </c>
      <c r="B15" s="135"/>
      <c r="C15" s="16" t="s">
        <v>80</v>
      </c>
      <c r="D15" s="135" t="s">
        <v>1824</v>
      </c>
      <c r="E15" s="135" t="s">
        <v>43</v>
      </c>
      <c r="F15" s="136">
        <v>1</v>
      </c>
      <c r="G15" s="136">
        <v>1</v>
      </c>
      <c r="H15" s="136">
        <v>1</v>
      </c>
      <c r="I15" s="136">
        <v>1</v>
      </c>
      <c r="J15" s="136">
        <v>1</v>
      </c>
      <c r="K15" s="136">
        <v>0</v>
      </c>
      <c r="L15" s="136">
        <v>1</v>
      </c>
      <c r="M15" s="136">
        <v>0</v>
      </c>
      <c r="N15" s="136">
        <v>1</v>
      </c>
      <c r="O15" s="135"/>
      <c r="P15" s="141"/>
      <c r="Q15" s="142"/>
      <c r="R15" s="141"/>
      <c r="S15" s="136">
        <v>0</v>
      </c>
      <c r="T15" s="136">
        <v>0</v>
      </c>
      <c r="U15" s="136">
        <v>0</v>
      </c>
      <c r="V15" s="137">
        <v>8.0000000000000004E-4</v>
      </c>
      <c r="W15" s="143">
        <v>26287</v>
      </c>
      <c r="X15" s="143">
        <v>5120</v>
      </c>
      <c r="Y15" s="143">
        <v>50199</v>
      </c>
      <c r="Z15" s="137"/>
      <c r="AA15" s="136"/>
      <c r="AB15" s="136"/>
      <c r="AC15" s="138"/>
      <c r="AD15" s="139"/>
      <c r="AE15" s="136"/>
      <c r="AF15" s="136"/>
    </row>
    <row r="16" spans="1:32" ht="18.75" customHeight="1">
      <c r="A16" s="134">
        <v>13</v>
      </c>
      <c r="B16" s="135"/>
      <c r="C16" s="16" t="s">
        <v>83</v>
      </c>
      <c r="D16" s="135" t="s">
        <v>1825</v>
      </c>
      <c r="E16" s="135" t="s">
        <v>43</v>
      </c>
      <c r="F16" s="136">
        <v>1</v>
      </c>
      <c r="G16" s="136">
        <v>1</v>
      </c>
      <c r="H16" s="136">
        <v>1</v>
      </c>
      <c r="I16" s="136">
        <v>1</v>
      </c>
      <c r="J16" s="136">
        <v>1</v>
      </c>
      <c r="K16" s="136">
        <v>0</v>
      </c>
      <c r="L16" s="136">
        <v>1</v>
      </c>
      <c r="M16" s="136">
        <v>0</v>
      </c>
      <c r="N16" s="136">
        <v>1</v>
      </c>
      <c r="O16" s="135">
        <v>24</v>
      </c>
      <c r="P16" s="136">
        <v>0</v>
      </c>
      <c r="Q16" s="142"/>
      <c r="R16" s="136">
        <v>0</v>
      </c>
      <c r="S16" s="142"/>
      <c r="T16" s="142"/>
      <c r="U16" s="136">
        <v>84</v>
      </c>
      <c r="V16" s="137">
        <v>1E-3</v>
      </c>
      <c r="W16" s="143">
        <v>26167</v>
      </c>
      <c r="X16" s="136">
        <v>67</v>
      </c>
      <c r="Y16" s="143">
        <v>2059</v>
      </c>
      <c r="Z16" s="137"/>
      <c r="AA16" s="136"/>
      <c r="AB16" s="136"/>
      <c r="AC16" s="136"/>
      <c r="AD16" s="139"/>
      <c r="AE16" s="136"/>
      <c r="AF16" s="136"/>
    </row>
    <row r="17" spans="1:32" ht="18.75" customHeight="1">
      <c r="A17" s="134">
        <v>14</v>
      </c>
      <c r="B17" s="135"/>
      <c r="C17" s="16" t="s">
        <v>86</v>
      </c>
      <c r="D17" s="144" t="s">
        <v>1826</v>
      </c>
      <c r="E17" s="135" t="s">
        <v>43</v>
      </c>
      <c r="F17" s="136">
        <v>1</v>
      </c>
      <c r="G17" s="136">
        <v>1</v>
      </c>
      <c r="H17" s="136">
        <v>1</v>
      </c>
      <c r="I17" s="136">
        <v>1</v>
      </c>
      <c r="J17" s="136">
        <v>1</v>
      </c>
      <c r="K17" s="136">
        <v>0</v>
      </c>
      <c r="L17" s="136">
        <v>1</v>
      </c>
      <c r="M17" s="136">
        <v>0</v>
      </c>
      <c r="N17" s="136">
        <v>1</v>
      </c>
      <c r="O17" s="144">
        <v>18</v>
      </c>
      <c r="P17" s="135">
        <v>2.4</v>
      </c>
      <c r="Q17" s="136">
        <v>0</v>
      </c>
      <c r="R17" s="135">
        <v>49</v>
      </c>
      <c r="S17" s="142"/>
      <c r="T17" s="142"/>
      <c r="U17" s="136">
        <v>67</v>
      </c>
      <c r="V17" s="137">
        <v>0</v>
      </c>
      <c r="W17" s="143">
        <v>1718</v>
      </c>
      <c r="X17" s="136">
        <v>141</v>
      </c>
      <c r="Y17" s="136">
        <v>758</v>
      </c>
      <c r="Z17" s="137"/>
      <c r="AA17" s="136"/>
      <c r="AB17" s="136"/>
      <c r="AC17" s="145"/>
      <c r="AD17" s="139"/>
      <c r="AE17" s="136"/>
      <c r="AF17" s="136"/>
    </row>
    <row r="18" spans="1:32" ht="15.75" customHeight="1">
      <c r="A18" s="134">
        <v>15</v>
      </c>
      <c r="B18" s="135"/>
      <c r="C18" s="16" t="s">
        <v>89</v>
      </c>
      <c r="D18" s="135" t="s">
        <v>1352</v>
      </c>
      <c r="E18" s="135" t="s">
        <v>43</v>
      </c>
      <c r="F18" s="136">
        <v>1</v>
      </c>
      <c r="G18" s="136">
        <v>1</v>
      </c>
      <c r="H18" s="136">
        <v>1</v>
      </c>
      <c r="I18" s="136">
        <v>1</v>
      </c>
      <c r="J18" s="136">
        <v>1</v>
      </c>
      <c r="K18" s="136">
        <v>0</v>
      </c>
      <c r="L18" s="136">
        <v>1</v>
      </c>
      <c r="M18" s="136">
        <v>0</v>
      </c>
      <c r="N18" s="136">
        <v>1</v>
      </c>
      <c r="O18" s="135">
        <v>24</v>
      </c>
      <c r="P18" s="135">
        <v>1.7</v>
      </c>
      <c r="Q18" s="136"/>
      <c r="R18" s="135">
        <v>35</v>
      </c>
      <c r="S18" s="136">
        <v>0</v>
      </c>
      <c r="T18" s="136">
        <v>0</v>
      </c>
      <c r="U18" s="136">
        <v>0</v>
      </c>
      <c r="V18" s="137">
        <v>8.0000000000000004E-4</v>
      </c>
      <c r="W18" s="143">
        <v>25438</v>
      </c>
      <c r="X18" s="143">
        <v>3484</v>
      </c>
      <c r="Y18" s="143">
        <v>40148</v>
      </c>
      <c r="Z18" s="137"/>
      <c r="AA18" s="136"/>
      <c r="AB18" s="136"/>
      <c r="AC18" s="145"/>
      <c r="AD18" s="139"/>
      <c r="AE18" s="136"/>
      <c r="AF18" s="143">
        <v>36121</v>
      </c>
    </row>
    <row r="19" spans="1:32" ht="15.75" customHeight="1">
      <c r="A19" s="134">
        <v>16</v>
      </c>
      <c r="B19" s="135"/>
      <c r="C19" s="16" t="s">
        <v>92</v>
      </c>
      <c r="D19" s="135" t="s">
        <v>1827</v>
      </c>
      <c r="E19" s="135" t="s">
        <v>43</v>
      </c>
      <c r="F19" s="136">
        <v>1</v>
      </c>
      <c r="G19" s="136">
        <v>1</v>
      </c>
      <c r="H19" s="136">
        <v>1</v>
      </c>
      <c r="I19" s="136">
        <v>1</v>
      </c>
      <c r="J19" s="136">
        <v>1</v>
      </c>
      <c r="K19" s="136">
        <v>0</v>
      </c>
      <c r="L19" s="136">
        <v>1</v>
      </c>
      <c r="M19" s="136">
        <v>0</v>
      </c>
      <c r="N19" s="136">
        <v>1</v>
      </c>
      <c r="O19" s="135">
        <v>52</v>
      </c>
      <c r="P19" s="135">
        <v>3.8</v>
      </c>
      <c r="Q19" s="135">
        <v>0.214285714285714</v>
      </c>
      <c r="R19" s="135">
        <v>75</v>
      </c>
      <c r="S19" s="136">
        <v>2.1</v>
      </c>
      <c r="T19" s="136">
        <v>0.18181818180000001</v>
      </c>
      <c r="U19" s="142"/>
      <c r="V19" s="137">
        <v>0</v>
      </c>
      <c r="W19" s="136">
        <v>688</v>
      </c>
      <c r="X19" s="136">
        <v>10</v>
      </c>
      <c r="Y19" s="136">
        <v>96</v>
      </c>
      <c r="Z19" s="137"/>
      <c r="AA19" s="136"/>
      <c r="AB19" s="136"/>
      <c r="AC19" s="145"/>
      <c r="AD19" s="139"/>
      <c r="AE19" s="136"/>
      <c r="AF19" s="143">
        <v>7575</v>
      </c>
    </row>
    <row r="20" spans="1:32" ht="15.75" customHeight="1">
      <c r="A20" s="134">
        <v>17</v>
      </c>
      <c r="B20" s="135"/>
      <c r="C20" s="16" t="s">
        <v>97</v>
      </c>
      <c r="D20" s="135" t="s">
        <v>1828</v>
      </c>
      <c r="E20" s="135" t="s">
        <v>43</v>
      </c>
      <c r="F20" s="136">
        <v>1</v>
      </c>
      <c r="G20" s="136">
        <v>1</v>
      </c>
      <c r="H20" s="136">
        <v>1</v>
      </c>
      <c r="I20" s="136">
        <v>1</v>
      </c>
      <c r="J20" s="136">
        <v>1</v>
      </c>
      <c r="K20" s="136">
        <v>0</v>
      </c>
      <c r="L20" s="136">
        <v>1</v>
      </c>
      <c r="M20" s="136">
        <v>0</v>
      </c>
      <c r="N20" s="136">
        <v>1</v>
      </c>
      <c r="O20" s="135"/>
      <c r="P20" s="135">
        <v>1.6</v>
      </c>
      <c r="Q20" s="135">
        <v>1.85185185185185E-2</v>
      </c>
      <c r="R20" s="135">
        <v>31</v>
      </c>
      <c r="S20" s="135"/>
      <c r="T20" s="135"/>
      <c r="U20" s="142"/>
      <c r="V20" s="137">
        <v>1E-4</v>
      </c>
      <c r="W20" s="143">
        <v>8949</v>
      </c>
      <c r="X20" s="136">
        <v>632</v>
      </c>
      <c r="Y20" s="143">
        <v>9856</v>
      </c>
      <c r="Z20" s="137"/>
      <c r="AA20" s="136"/>
      <c r="AB20" s="136"/>
      <c r="AC20" s="145"/>
      <c r="AD20" s="139"/>
      <c r="AE20" s="136"/>
      <c r="AF20" s="136"/>
    </row>
    <row r="21" spans="1:32" ht="15.75" customHeight="1">
      <c r="A21" s="134">
        <v>18</v>
      </c>
      <c r="B21" s="135"/>
      <c r="C21" s="16" t="s">
        <v>103</v>
      </c>
      <c r="D21" s="135" t="s">
        <v>1829</v>
      </c>
      <c r="E21" s="135" t="s">
        <v>43</v>
      </c>
      <c r="F21" s="135">
        <v>1</v>
      </c>
      <c r="G21" s="135">
        <v>1</v>
      </c>
      <c r="H21" s="135">
        <v>1</v>
      </c>
      <c r="I21" s="135">
        <v>0</v>
      </c>
      <c r="J21" s="135">
        <v>0</v>
      </c>
      <c r="K21" s="135">
        <v>1</v>
      </c>
      <c r="L21" s="135">
        <v>1</v>
      </c>
      <c r="M21" s="135">
        <v>1</v>
      </c>
      <c r="N21" s="135">
        <v>0</v>
      </c>
      <c r="O21" s="135">
        <v>25</v>
      </c>
      <c r="P21" s="135">
        <v>1</v>
      </c>
      <c r="Q21" s="135">
        <v>0</v>
      </c>
      <c r="R21" s="135">
        <v>20</v>
      </c>
      <c r="S21" s="135">
        <v>0</v>
      </c>
      <c r="T21" s="135">
        <v>0</v>
      </c>
      <c r="U21" s="136">
        <v>0</v>
      </c>
      <c r="V21" s="137">
        <v>0</v>
      </c>
      <c r="W21" s="143">
        <v>4943</v>
      </c>
      <c r="X21" s="136">
        <v>50</v>
      </c>
      <c r="Y21" s="143">
        <v>1027</v>
      </c>
      <c r="Z21" s="137"/>
      <c r="AA21" s="136"/>
      <c r="AB21" s="136"/>
      <c r="AC21" s="145"/>
      <c r="AD21" s="139"/>
      <c r="AE21" s="143">
        <v>6910</v>
      </c>
      <c r="AF21" s="143">
        <v>83486</v>
      </c>
    </row>
    <row r="22" spans="1:32" ht="15.75" customHeight="1">
      <c r="A22" s="134">
        <v>19</v>
      </c>
      <c r="B22" s="135"/>
      <c r="C22" s="16" t="s">
        <v>105</v>
      </c>
      <c r="D22" s="135" t="s">
        <v>1830</v>
      </c>
      <c r="E22" s="135" t="s">
        <v>43</v>
      </c>
      <c r="F22" s="135">
        <v>1</v>
      </c>
      <c r="G22" s="135">
        <v>1</v>
      </c>
      <c r="H22" s="135">
        <v>1</v>
      </c>
      <c r="I22" s="135">
        <v>0</v>
      </c>
      <c r="J22" s="135">
        <v>0</v>
      </c>
      <c r="K22" s="135">
        <v>1</v>
      </c>
      <c r="L22" s="135">
        <v>1</v>
      </c>
      <c r="M22" s="135">
        <v>1</v>
      </c>
      <c r="N22" s="135">
        <v>1</v>
      </c>
      <c r="O22" s="135">
        <v>27</v>
      </c>
      <c r="P22" s="135">
        <v>0</v>
      </c>
      <c r="Q22" s="135">
        <v>0</v>
      </c>
      <c r="R22" s="135">
        <v>100</v>
      </c>
      <c r="S22" s="135">
        <v>2.8</v>
      </c>
      <c r="T22" s="135">
        <v>0.33333333333333298</v>
      </c>
      <c r="U22" s="136">
        <v>43</v>
      </c>
      <c r="V22" s="137">
        <v>6.9999999999999999E-4</v>
      </c>
      <c r="W22" s="143">
        <v>23362</v>
      </c>
      <c r="X22" s="143">
        <v>3065</v>
      </c>
      <c r="Y22" s="143">
        <v>38219</v>
      </c>
      <c r="Z22" s="137"/>
      <c r="AA22" s="136"/>
      <c r="AB22" s="136"/>
      <c r="AC22" s="145"/>
      <c r="AD22" s="139"/>
      <c r="AE22" s="136"/>
      <c r="AF22" s="136"/>
    </row>
    <row r="23" spans="1:32" ht="15.75" customHeight="1">
      <c r="A23" s="134">
        <v>20</v>
      </c>
      <c r="B23" s="135"/>
      <c r="C23" s="16" t="s">
        <v>110</v>
      </c>
      <c r="D23" s="135" t="s">
        <v>1831</v>
      </c>
      <c r="E23" s="135" t="s">
        <v>43</v>
      </c>
      <c r="F23" s="135">
        <v>1</v>
      </c>
      <c r="G23" s="135">
        <v>1</v>
      </c>
      <c r="H23" s="135">
        <v>1</v>
      </c>
      <c r="I23" s="135">
        <v>0</v>
      </c>
      <c r="J23" s="135" t="s">
        <v>1832</v>
      </c>
      <c r="K23" s="135">
        <v>1</v>
      </c>
      <c r="L23" s="135">
        <v>1</v>
      </c>
      <c r="M23" s="135">
        <v>1</v>
      </c>
      <c r="N23" s="135">
        <v>0</v>
      </c>
      <c r="O23" s="135">
        <v>20</v>
      </c>
      <c r="P23" s="135">
        <v>1</v>
      </c>
      <c r="Q23" s="135">
        <v>0</v>
      </c>
      <c r="R23" s="135">
        <v>0</v>
      </c>
      <c r="S23" s="135">
        <v>0</v>
      </c>
      <c r="T23" s="135">
        <v>0</v>
      </c>
      <c r="U23" s="135">
        <v>0</v>
      </c>
      <c r="V23" s="137">
        <v>2.0000000000000001E-4</v>
      </c>
      <c r="W23" s="143">
        <v>13054</v>
      </c>
      <c r="X23" s="136">
        <v>190</v>
      </c>
      <c r="Y23" s="143">
        <v>5830</v>
      </c>
      <c r="Z23" s="137"/>
      <c r="AA23" s="136"/>
      <c r="AB23" s="136"/>
      <c r="AC23" s="145"/>
      <c r="AD23" s="139"/>
      <c r="AE23" s="136"/>
      <c r="AF23" s="136"/>
    </row>
    <row r="24" spans="1:32" ht="15.75" customHeight="1">
      <c r="A24" s="134">
        <v>21</v>
      </c>
      <c r="B24" s="135"/>
      <c r="C24" s="16" t="s">
        <v>114</v>
      </c>
      <c r="D24" s="135" t="s">
        <v>1833</v>
      </c>
      <c r="E24" s="135" t="s">
        <v>43</v>
      </c>
      <c r="F24" s="135">
        <v>1</v>
      </c>
      <c r="G24" s="135">
        <v>1</v>
      </c>
      <c r="H24" s="135">
        <v>1</v>
      </c>
      <c r="I24" s="135">
        <v>0</v>
      </c>
      <c r="J24" s="135">
        <v>0</v>
      </c>
      <c r="K24" s="135">
        <v>0</v>
      </c>
      <c r="L24" s="135">
        <v>0</v>
      </c>
      <c r="M24" s="135">
        <v>1</v>
      </c>
      <c r="N24" s="135">
        <v>0</v>
      </c>
      <c r="O24" s="135">
        <v>5</v>
      </c>
      <c r="P24" s="135">
        <v>1</v>
      </c>
      <c r="Q24" s="135">
        <v>0</v>
      </c>
      <c r="R24" s="135">
        <v>20</v>
      </c>
      <c r="S24" s="135">
        <v>0</v>
      </c>
      <c r="T24" s="135">
        <v>0</v>
      </c>
      <c r="U24" s="135">
        <v>0</v>
      </c>
      <c r="V24" s="137">
        <v>0</v>
      </c>
      <c r="W24" s="136" t="s">
        <v>1832</v>
      </c>
      <c r="X24" s="136">
        <v>0</v>
      </c>
      <c r="Y24" s="136" t="s">
        <v>1832</v>
      </c>
      <c r="Z24" s="137"/>
      <c r="AA24" s="136"/>
      <c r="AB24" s="136"/>
      <c r="AC24" s="145"/>
      <c r="AD24" s="139"/>
      <c r="AE24" s="136"/>
      <c r="AF24" s="143">
        <v>19509</v>
      </c>
    </row>
    <row r="25" spans="1:32" ht="15.75" customHeight="1">
      <c r="A25" s="134">
        <v>22</v>
      </c>
      <c r="B25" s="135"/>
      <c r="C25" s="16" t="s">
        <v>117</v>
      </c>
      <c r="D25" s="135" t="s">
        <v>1834</v>
      </c>
      <c r="E25" s="135" t="s">
        <v>43</v>
      </c>
      <c r="F25" s="135">
        <v>1</v>
      </c>
      <c r="G25" s="135">
        <v>1</v>
      </c>
      <c r="H25" s="135">
        <v>0</v>
      </c>
      <c r="I25" s="135">
        <v>0</v>
      </c>
      <c r="J25" s="135">
        <v>0</v>
      </c>
      <c r="K25" s="135">
        <v>0</v>
      </c>
      <c r="L25" s="135">
        <v>0</v>
      </c>
      <c r="M25" s="135">
        <v>1</v>
      </c>
      <c r="N25" s="135">
        <v>0</v>
      </c>
      <c r="O25" s="135">
        <v>16</v>
      </c>
      <c r="P25" s="135">
        <v>3.8</v>
      </c>
      <c r="Q25" s="135">
        <v>0.64516129032257996</v>
      </c>
      <c r="R25" s="135">
        <v>76</v>
      </c>
      <c r="S25" s="135">
        <v>1</v>
      </c>
      <c r="T25" s="135"/>
      <c r="U25" s="135">
        <v>20</v>
      </c>
      <c r="V25" s="146"/>
      <c r="W25" s="136">
        <v>1588</v>
      </c>
      <c r="X25" s="136">
        <v>8</v>
      </c>
      <c r="Y25" s="136" t="s">
        <v>1832</v>
      </c>
      <c r="Z25" s="136"/>
      <c r="AA25" s="136"/>
      <c r="AB25" s="136"/>
      <c r="AC25" s="145"/>
      <c r="AD25" s="139"/>
      <c r="AE25" s="143">
        <v>5694</v>
      </c>
      <c r="AF25" s="143">
        <v>51989</v>
      </c>
    </row>
    <row r="26" spans="1:32" ht="15.75" customHeight="1">
      <c r="A26" s="134">
        <v>23</v>
      </c>
      <c r="B26" s="135"/>
      <c r="C26" s="16" t="s">
        <v>120</v>
      </c>
      <c r="D26" s="142"/>
      <c r="E26" s="135" t="s">
        <v>43</v>
      </c>
      <c r="F26" s="142"/>
      <c r="G26" s="142"/>
      <c r="H26" s="142">
        <v>0</v>
      </c>
      <c r="I26" s="142">
        <v>0</v>
      </c>
      <c r="J26" s="142">
        <v>0</v>
      </c>
      <c r="K26" s="142">
        <v>0</v>
      </c>
      <c r="L26" s="142">
        <v>0</v>
      </c>
      <c r="M26" s="142">
        <v>0</v>
      </c>
      <c r="N26" s="142">
        <v>0</v>
      </c>
      <c r="O26" s="135">
        <v>19</v>
      </c>
      <c r="P26" s="140"/>
      <c r="Q26" s="140"/>
      <c r="R26" s="140"/>
      <c r="S26" s="140"/>
      <c r="T26" s="140"/>
      <c r="U26" s="140"/>
      <c r="V26" s="146"/>
      <c r="W26" s="136"/>
      <c r="X26" s="136"/>
      <c r="Y26" s="136"/>
      <c r="Z26" s="136"/>
      <c r="AA26" s="136"/>
      <c r="AB26" s="136"/>
      <c r="AC26" s="145"/>
      <c r="AD26" s="139"/>
      <c r="AE26" s="136"/>
      <c r="AF26" s="136"/>
    </row>
    <row r="27" spans="1:32" ht="15.75" customHeight="1">
      <c r="A27" s="134">
        <v>24</v>
      </c>
      <c r="B27" s="135"/>
      <c r="C27" s="16" t="s">
        <v>122</v>
      </c>
      <c r="D27" s="135" t="s">
        <v>1835</v>
      </c>
      <c r="E27" s="135" t="s">
        <v>43</v>
      </c>
      <c r="F27" s="135">
        <v>1</v>
      </c>
      <c r="G27" s="135">
        <v>1</v>
      </c>
      <c r="H27" s="135">
        <v>0</v>
      </c>
      <c r="I27" s="135">
        <v>0</v>
      </c>
      <c r="J27" s="135">
        <v>0</v>
      </c>
      <c r="K27" s="135">
        <v>0</v>
      </c>
      <c r="L27" s="135">
        <v>0</v>
      </c>
      <c r="M27" s="135">
        <v>0</v>
      </c>
      <c r="N27" s="135">
        <v>1</v>
      </c>
      <c r="O27" s="135">
        <v>22</v>
      </c>
      <c r="P27" s="135">
        <v>0</v>
      </c>
      <c r="Q27" s="135">
        <v>0</v>
      </c>
      <c r="R27" s="135">
        <v>0</v>
      </c>
      <c r="S27" s="135">
        <v>0</v>
      </c>
      <c r="T27" s="135">
        <v>0</v>
      </c>
      <c r="U27" s="135">
        <v>0</v>
      </c>
      <c r="V27" s="146"/>
      <c r="W27" s="136" t="s">
        <v>1832</v>
      </c>
      <c r="X27" s="136" t="s">
        <v>1832</v>
      </c>
      <c r="Y27" s="136" t="s">
        <v>1832</v>
      </c>
      <c r="Z27" s="136"/>
      <c r="AA27" s="136"/>
      <c r="AB27" s="136"/>
      <c r="AC27" s="145"/>
      <c r="AD27" s="139"/>
      <c r="AE27" s="136"/>
      <c r="AF27" s="136"/>
    </row>
    <row r="28" spans="1:32" ht="15.75" customHeight="1">
      <c r="A28" s="134">
        <v>25</v>
      </c>
      <c r="B28" s="135"/>
      <c r="C28" s="16" t="s">
        <v>127</v>
      </c>
      <c r="D28" s="135" t="s">
        <v>1836</v>
      </c>
      <c r="E28" s="135" t="s">
        <v>43</v>
      </c>
      <c r="F28" s="135">
        <v>1</v>
      </c>
      <c r="G28" s="135">
        <v>1</v>
      </c>
      <c r="H28" s="135">
        <v>1</v>
      </c>
      <c r="I28" s="135">
        <v>1</v>
      </c>
      <c r="J28" s="135">
        <v>0</v>
      </c>
      <c r="K28" s="135">
        <v>0</v>
      </c>
      <c r="L28" s="135">
        <v>1</v>
      </c>
      <c r="M28" s="135">
        <v>1</v>
      </c>
      <c r="N28" s="135">
        <v>1</v>
      </c>
      <c r="O28" s="135">
        <v>5</v>
      </c>
      <c r="P28" s="135">
        <v>2.6</v>
      </c>
      <c r="Q28" s="135">
        <v>0.3125</v>
      </c>
      <c r="R28" s="135">
        <v>52</v>
      </c>
      <c r="S28" s="135">
        <v>3.7</v>
      </c>
      <c r="T28" s="135">
        <v>0.672371638141809</v>
      </c>
      <c r="U28" s="135">
        <v>75</v>
      </c>
      <c r="V28" s="146"/>
      <c r="W28" s="136">
        <v>122544</v>
      </c>
      <c r="X28" s="136">
        <v>72726</v>
      </c>
      <c r="Y28" s="136">
        <v>395222</v>
      </c>
      <c r="Z28" s="136"/>
      <c r="AA28" s="136"/>
      <c r="AB28" s="136"/>
      <c r="AC28" s="145"/>
      <c r="AD28" s="139"/>
      <c r="AE28" s="136"/>
      <c r="AF28" s="136"/>
    </row>
    <row r="29" spans="1:32" ht="15.75" customHeight="1">
      <c r="A29" s="134">
        <v>26</v>
      </c>
      <c r="B29" s="135"/>
      <c r="C29" s="16" t="s">
        <v>132</v>
      </c>
      <c r="D29" s="142"/>
      <c r="E29" s="135" t="s">
        <v>43</v>
      </c>
      <c r="F29" s="142"/>
      <c r="G29" s="142"/>
      <c r="H29" s="142">
        <v>0</v>
      </c>
      <c r="I29" s="142">
        <v>0</v>
      </c>
      <c r="J29" s="142">
        <v>0</v>
      </c>
      <c r="K29" s="142">
        <v>0</v>
      </c>
      <c r="L29" s="142">
        <v>0</v>
      </c>
      <c r="M29" s="142">
        <v>0</v>
      </c>
      <c r="N29" s="142">
        <v>0</v>
      </c>
      <c r="O29" s="135">
        <v>38</v>
      </c>
      <c r="P29" s="140"/>
      <c r="Q29" s="140"/>
      <c r="R29" s="140"/>
      <c r="S29" s="140"/>
      <c r="T29" s="140"/>
      <c r="U29" s="140"/>
      <c r="V29" s="146"/>
      <c r="W29" s="136"/>
      <c r="X29" s="136"/>
      <c r="Y29" s="136"/>
      <c r="Z29" s="136"/>
      <c r="AA29" s="136"/>
      <c r="AB29" s="136"/>
      <c r="AC29" s="136"/>
      <c r="AD29" s="139"/>
      <c r="AE29" s="136"/>
      <c r="AF29" s="136"/>
    </row>
    <row r="30" spans="1:32" ht="15.75" customHeight="1">
      <c r="A30" s="134">
        <v>27</v>
      </c>
      <c r="B30" s="135"/>
      <c r="C30" s="16" t="s">
        <v>135</v>
      </c>
      <c r="D30" s="141" t="s">
        <v>1837</v>
      </c>
      <c r="E30" s="135" t="s">
        <v>43</v>
      </c>
      <c r="F30" s="141">
        <v>1</v>
      </c>
      <c r="G30" s="141">
        <v>1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1</v>
      </c>
      <c r="O30" s="141">
        <v>50</v>
      </c>
      <c r="P30" s="141"/>
      <c r="Q30" s="141"/>
      <c r="R30" s="141"/>
      <c r="S30" s="141"/>
      <c r="T30" s="141"/>
      <c r="U30" s="141"/>
      <c r="V30" s="146"/>
      <c r="W30" s="147"/>
      <c r="X30" s="147"/>
      <c r="Y30" s="147"/>
      <c r="Z30" s="147"/>
      <c r="AA30" s="147"/>
      <c r="AB30" s="136"/>
      <c r="AC30" s="136"/>
      <c r="AD30" s="139"/>
      <c r="AE30" s="143">
        <v>31094</v>
      </c>
      <c r="AF30" s="136"/>
    </row>
    <row r="31" spans="1:32" ht="15.75" customHeight="1">
      <c r="A31" s="134">
        <v>28</v>
      </c>
      <c r="B31" s="135"/>
      <c r="C31" s="16" t="s">
        <v>139</v>
      </c>
      <c r="D31" s="136" t="s">
        <v>1838</v>
      </c>
      <c r="E31" s="135" t="s">
        <v>43</v>
      </c>
      <c r="F31" s="136">
        <v>0</v>
      </c>
      <c r="G31" s="136">
        <v>1</v>
      </c>
      <c r="H31" s="136">
        <v>0</v>
      </c>
      <c r="I31" s="136">
        <v>0</v>
      </c>
      <c r="J31" s="136">
        <v>0</v>
      </c>
      <c r="K31" s="136">
        <v>0</v>
      </c>
      <c r="L31" s="136">
        <v>0</v>
      </c>
      <c r="M31" s="136">
        <v>0</v>
      </c>
      <c r="N31" s="136">
        <v>0</v>
      </c>
      <c r="O31" s="135">
        <v>43</v>
      </c>
      <c r="P31" s="136">
        <v>0</v>
      </c>
      <c r="Q31" s="136">
        <v>0</v>
      </c>
      <c r="R31" s="136">
        <v>0</v>
      </c>
      <c r="S31" s="136">
        <v>0</v>
      </c>
      <c r="T31" s="136">
        <v>0</v>
      </c>
      <c r="U31" s="136">
        <v>0</v>
      </c>
      <c r="V31" s="146"/>
      <c r="W31" s="136"/>
      <c r="X31" s="136"/>
      <c r="Y31" s="136"/>
      <c r="Z31" s="136"/>
      <c r="AA31" s="136"/>
      <c r="AB31" s="136"/>
      <c r="AC31" s="136"/>
      <c r="AD31" s="139"/>
      <c r="AE31" s="143">
        <v>36643</v>
      </c>
      <c r="AF31" s="143">
        <v>101059</v>
      </c>
    </row>
    <row r="32" spans="1:32" ht="15.75" customHeight="1">
      <c r="A32" s="134">
        <v>29</v>
      </c>
      <c r="B32" s="135"/>
      <c r="C32" s="16" t="s">
        <v>144</v>
      </c>
      <c r="D32" s="136" t="s">
        <v>1839</v>
      </c>
      <c r="E32" s="135" t="s">
        <v>43</v>
      </c>
      <c r="F32" s="136">
        <v>1</v>
      </c>
      <c r="G32" s="136">
        <v>1</v>
      </c>
      <c r="H32" s="135">
        <v>1</v>
      </c>
      <c r="I32" s="135">
        <v>0</v>
      </c>
      <c r="J32" s="135">
        <v>0</v>
      </c>
      <c r="K32" s="135">
        <v>0</v>
      </c>
      <c r="L32" s="135">
        <v>1</v>
      </c>
      <c r="M32" s="135">
        <v>0</v>
      </c>
      <c r="N32" s="135">
        <v>1</v>
      </c>
      <c r="O32" s="135">
        <v>21</v>
      </c>
      <c r="P32" s="135">
        <v>2.4</v>
      </c>
      <c r="Q32" s="135">
        <v>0.24170616113744001</v>
      </c>
      <c r="R32" s="135">
        <v>49</v>
      </c>
      <c r="S32" s="136">
        <v>3.6</v>
      </c>
      <c r="T32" s="136">
        <v>0.62255639097744297</v>
      </c>
      <c r="U32" s="136">
        <v>72</v>
      </c>
      <c r="V32" s="146"/>
      <c r="W32" s="136">
        <v>36263</v>
      </c>
      <c r="X32" s="136">
        <v>18457</v>
      </c>
      <c r="Y32" s="136">
        <v>120061</v>
      </c>
      <c r="Z32" s="136"/>
      <c r="AA32" s="136"/>
      <c r="AB32" s="136"/>
      <c r="AC32" s="145"/>
      <c r="AD32" s="139"/>
      <c r="AE32" s="136"/>
      <c r="AF32" s="136"/>
    </row>
    <row r="33" spans="1:32" ht="15.75" customHeight="1">
      <c r="A33" s="134">
        <v>30</v>
      </c>
      <c r="B33" s="135"/>
      <c r="C33" s="16" t="s">
        <v>146</v>
      </c>
      <c r="D33" s="136" t="s">
        <v>1840</v>
      </c>
      <c r="E33" s="135" t="s">
        <v>43</v>
      </c>
      <c r="F33" s="136">
        <v>1</v>
      </c>
      <c r="G33" s="136">
        <v>1</v>
      </c>
      <c r="H33" s="135">
        <v>1</v>
      </c>
      <c r="I33" s="135">
        <v>1</v>
      </c>
      <c r="J33" s="135">
        <v>0</v>
      </c>
      <c r="K33" s="135">
        <v>0</v>
      </c>
      <c r="L33" s="135">
        <v>1</v>
      </c>
      <c r="M33" s="135">
        <v>0</v>
      </c>
      <c r="N33" s="135">
        <v>1</v>
      </c>
      <c r="O33" s="135">
        <v>22</v>
      </c>
      <c r="P33" s="135">
        <v>1.7</v>
      </c>
      <c r="Q33" s="135">
        <v>5.5837563451776602E-2</v>
      </c>
      <c r="R33" s="135">
        <v>35</v>
      </c>
      <c r="S33" s="136">
        <v>3.1</v>
      </c>
      <c r="T33" s="136">
        <v>0.49623790756001401</v>
      </c>
      <c r="U33" s="136">
        <v>63</v>
      </c>
      <c r="V33" s="146"/>
      <c r="W33" s="136">
        <v>272397</v>
      </c>
      <c r="X33" s="136">
        <v>43193</v>
      </c>
      <c r="Y33" s="136">
        <v>290565</v>
      </c>
      <c r="Z33" s="136"/>
      <c r="AA33" s="136"/>
      <c r="AB33" s="136"/>
      <c r="AC33" s="145"/>
      <c r="AD33" s="139"/>
      <c r="AE33" s="143">
        <v>7529</v>
      </c>
      <c r="AF33" s="143">
        <v>39704</v>
      </c>
    </row>
    <row r="34" spans="1:32" ht="15.75" customHeight="1">
      <c r="A34" s="134">
        <v>31</v>
      </c>
      <c r="B34" s="135"/>
      <c r="C34" s="16" t="s">
        <v>150</v>
      </c>
      <c r="D34" s="136" t="s">
        <v>1841</v>
      </c>
      <c r="E34" s="135" t="s">
        <v>43</v>
      </c>
      <c r="F34" s="136">
        <v>1</v>
      </c>
      <c r="G34" s="136">
        <v>1</v>
      </c>
      <c r="H34" s="135">
        <v>1</v>
      </c>
      <c r="I34" s="135">
        <v>1</v>
      </c>
      <c r="J34" s="135">
        <v>0</v>
      </c>
      <c r="K34" s="135">
        <v>0</v>
      </c>
      <c r="L34" s="135">
        <v>1</v>
      </c>
      <c r="M34" s="135">
        <v>1</v>
      </c>
      <c r="N34" s="135">
        <v>1</v>
      </c>
      <c r="O34" s="135">
        <v>27</v>
      </c>
      <c r="P34" s="135">
        <v>3.8</v>
      </c>
      <c r="Q34" s="135">
        <v>0.63636363636363602</v>
      </c>
      <c r="R34" s="135">
        <v>75</v>
      </c>
      <c r="S34" s="136">
        <v>4.5999999999999996</v>
      </c>
      <c r="T34" s="136">
        <v>0.92102598717516004</v>
      </c>
      <c r="U34" s="136">
        <v>92</v>
      </c>
      <c r="V34" s="146"/>
      <c r="W34" s="136">
        <v>137429</v>
      </c>
      <c r="X34" s="136">
        <v>72503</v>
      </c>
      <c r="Y34" s="136">
        <v>460182</v>
      </c>
      <c r="Z34" s="136"/>
      <c r="AA34" s="136"/>
      <c r="AB34" s="136"/>
      <c r="AC34" s="145"/>
      <c r="AD34" s="139"/>
      <c r="AE34" s="136">
        <v>83113</v>
      </c>
      <c r="AF34" s="136">
        <v>902234</v>
      </c>
    </row>
    <row r="35" spans="1:32" ht="15.75" customHeight="1">
      <c r="A35" s="134">
        <v>32</v>
      </c>
      <c r="B35" s="135"/>
      <c r="C35" s="16" t="s">
        <v>152</v>
      </c>
      <c r="D35" s="136" t="s">
        <v>1388</v>
      </c>
      <c r="E35" s="135" t="s">
        <v>43</v>
      </c>
      <c r="F35" s="136">
        <v>1</v>
      </c>
      <c r="G35" s="136">
        <v>1</v>
      </c>
      <c r="H35" s="135">
        <v>0</v>
      </c>
      <c r="I35" s="135">
        <v>0</v>
      </c>
      <c r="J35" s="135">
        <v>0</v>
      </c>
      <c r="K35" s="135">
        <v>0</v>
      </c>
      <c r="L35" s="135">
        <v>0</v>
      </c>
      <c r="M35" s="135">
        <v>0</v>
      </c>
      <c r="N35" s="135">
        <v>0</v>
      </c>
      <c r="O35" s="135">
        <v>27</v>
      </c>
      <c r="P35" s="135">
        <v>1.6</v>
      </c>
      <c r="Q35" s="135">
        <v>0.14285714285714199</v>
      </c>
      <c r="R35" s="135">
        <v>31</v>
      </c>
      <c r="S35" s="136">
        <v>1</v>
      </c>
      <c r="T35" s="136">
        <v>0</v>
      </c>
      <c r="U35" s="136">
        <v>20</v>
      </c>
      <c r="V35" s="137">
        <v>1E-4</v>
      </c>
      <c r="W35" s="136" t="s">
        <v>1832</v>
      </c>
      <c r="X35" s="136">
        <v>0</v>
      </c>
      <c r="Y35" s="136" t="s">
        <v>1832</v>
      </c>
      <c r="Z35" s="137"/>
      <c r="AA35" s="137"/>
      <c r="AB35" s="136"/>
      <c r="AC35" s="145"/>
      <c r="AD35" s="139"/>
      <c r="AE35" s="136"/>
      <c r="AF35" s="136"/>
    </row>
    <row r="36" spans="1:32" ht="15.75" customHeight="1">
      <c r="A36" s="134">
        <v>33</v>
      </c>
      <c r="B36" s="135"/>
      <c r="C36" s="16" t="s">
        <v>155</v>
      </c>
      <c r="D36" s="136" t="s">
        <v>1842</v>
      </c>
      <c r="E36" s="135" t="s">
        <v>43</v>
      </c>
      <c r="F36" s="136">
        <v>1</v>
      </c>
      <c r="G36" s="136">
        <v>1</v>
      </c>
      <c r="H36" s="135">
        <v>0</v>
      </c>
      <c r="I36" s="135">
        <v>0</v>
      </c>
      <c r="J36" s="135">
        <v>0</v>
      </c>
      <c r="K36" s="135">
        <v>0</v>
      </c>
      <c r="L36" s="135">
        <v>1</v>
      </c>
      <c r="M36" s="135">
        <v>0</v>
      </c>
      <c r="N36" s="135">
        <v>1</v>
      </c>
      <c r="O36" s="135">
        <v>64</v>
      </c>
      <c r="P36" s="135">
        <v>1</v>
      </c>
      <c r="Q36" s="135">
        <v>0</v>
      </c>
      <c r="R36" s="135">
        <v>20</v>
      </c>
      <c r="S36" s="136">
        <v>1</v>
      </c>
      <c r="T36" s="136">
        <v>0</v>
      </c>
      <c r="U36" s="136">
        <v>20</v>
      </c>
      <c r="V36" s="136"/>
      <c r="W36" s="136"/>
      <c r="X36" s="136"/>
      <c r="Y36" s="136"/>
      <c r="Z36" s="136"/>
      <c r="AA36" s="136"/>
      <c r="AB36" s="136"/>
      <c r="AC36" s="145"/>
      <c r="AD36" s="139"/>
      <c r="AE36" s="136"/>
      <c r="AF36" s="136"/>
    </row>
    <row r="37" spans="1:32" ht="15.75" customHeight="1">
      <c r="A37" s="134">
        <v>34</v>
      </c>
      <c r="B37" s="135"/>
      <c r="C37" s="16" t="s">
        <v>159</v>
      </c>
      <c r="D37" s="136" t="s">
        <v>1843</v>
      </c>
      <c r="E37" s="135" t="s">
        <v>43</v>
      </c>
      <c r="F37" s="136">
        <v>1</v>
      </c>
      <c r="G37" s="136">
        <v>1</v>
      </c>
      <c r="H37" s="135">
        <v>0</v>
      </c>
      <c r="I37" s="135">
        <v>0</v>
      </c>
      <c r="J37" s="135">
        <v>0</v>
      </c>
      <c r="K37" s="135">
        <v>0</v>
      </c>
      <c r="L37" s="135">
        <v>0</v>
      </c>
      <c r="M37" s="135">
        <v>1</v>
      </c>
      <c r="N37" s="135">
        <v>0</v>
      </c>
      <c r="O37" s="135">
        <v>56</v>
      </c>
      <c r="P37" s="135">
        <v>5</v>
      </c>
      <c r="Q37" s="135">
        <v>1</v>
      </c>
      <c r="R37" s="135">
        <v>100</v>
      </c>
      <c r="S37" s="136">
        <v>0</v>
      </c>
      <c r="T37" s="136">
        <v>0</v>
      </c>
      <c r="U37" s="136">
        <v>0</v>
      </c>
      <c r="V37" s="137">
        <v>1E-4</v>
      </c>
      <c r="W37" s="136"/>
      <c r="X37" s="136">
        <v>0</v>
      </c>
      <c r="Y37" s="136"/>
      <c r="Z37" s="137"/>
      <c r="AA37" s="137"/>
      <c r="AB37" s="136"/>
      <c r="AC37" s="145"/>
      <c r="AD37" s="139"/>
      <c r="AE37" s="136"/>
      <c r="AF37" s="136"/>
    </row>
    <row r="38" spans="1:32" ht="15.75" customHeight="1">
      <c r="A38" s="134">
        <v>35</v>
      </c>
      <c r="B38" s="135"/>
      <c r="C38" s="16" t="s">
        <v>164</v>
      </c>
      <c r="D38" s="136" t="s">
        <v>1844</v>
      </c>
      <c r="E38" s="135" t="s">
        <v>43</v>
      </c>
      <c r="F38" s="136">
        <v>1</v>
      </c>
      <c r="G38" s="136">
        <v>1</v>
      </c>
      <c r="H38" s="135">
        <v>1</v>
      </c>
      <c r="I38" s="135">
        <v>1</v>
      </c>
      <c r="J38" s="135">
        <v>0</v>
      </c>
      <c r="K38" s="135">
        <v>0</v>
      </c>
      <c r="L38" s="135">
        <v>1</v>
      </c>
      <c r="M38" s="135">
        <v>1</v>
      </c>
      <c r="N38" s="135">
        <v>1</v>
      </c>
      <c r="O38" s="135">
        <v>9</v>
      </c>
      <c r="P38" s="135">
        <v>3.3</v>
      </c>
      <c r="Q38" s="135">
        <v>0.51305970149253699</v>
      </c>
      <c r="R38" s="135">
        <v>67</v>
      </c>
      <c r="S38" s="136">
        <v>4.2</v>
      </c>
      <c r="T38" s="136">
        <v>0.78874654609394601</v>
      </c>
      <c r="U38" s="136">
        <v>84</v>
      </c>
      <c r="V38" s="136">
        <v>5.7999999999999996E-3</v>
      </c>
      <c r="W38" s="136">
        <v>157092</v>
      </c>
      <c r="X38" s="136">
        <v>81038</v>
      </c>
      <c r="Y38" s="136">
        <v>477994</v>
      </c>
      <c r="Z38" s="136"/>
      <c r="AA38" s="136"/>
      <c r="AB38" s="136"/>
      <c r="AC38" s="145"/>
      <c r="AD38" s="139"/>
      <c r="AE38" s="136">
        <v>81855</v>
      </c>
      <c r="AF38" s="136">
        <v>904851</v>
      </c>
    </row>
    <row r="39" spans="1:32" ht="15.75" customHeight="1">
      <c r="A39" s="134">
        <v>36</v>
      </c>
      <c r="B39" s="135"/>
      <c r="C39" s="16" t="s">
        <v>168</v>
      </c>
      <c r="D39" s="136" t="s">
        <v>1845</v>
      </c>
      <c r="E39" s="135" t="s">
        <v>43</v>
      </c>
      <c r="F39" s="136">
        <v>1</v>
      </c>
      <c r="G39" s="136">
        <v>1</v>
      </c>
      <c r="H39" s="135">
        <v>1</v>
      </c>
      <c r="I39" s="135">
        <v>1</v>
      </c>
      <c r="J39" s="135">
        <v>0</v>
      </c>
      <c r="K39" s="135">
        <v>0</v>
      </c>
      <c r="L39" s="135">
        <v>1</v>
      </c>
      <c r="M39" s="135">
        <v>0</v>
      </c>
      <c r="N39" s="135">
        <v>1</v>
      </c>
      <c r="O39" s="135">
        <v>55</v>
      </c>
      <c r="P39" s="135">
        <v>1.9</v>
      </c>
      <c r="Q39" s="135">
        <v>0.12253829321663</v>
      </c>
      <c r="R39" s="135">
        <v>38</v>
      </c>
      <c r="S39" s="136">
        <v>3.4</v>
      </c>
      <c r="T39" s="136">
        <v>0.55073250135648399</v>
      </c>
      <c r="U39" s="136">
        <v>67</v>
      </c>
      <c r="V39" s="136">
        <v>5.5999999999999999E-3</v>
      </c>
      <c r="W39" s="136">
        <v>184408</v>
      </c>
      <c r="X39" s="136">
        <v>82868</v>
      </c>
      <c r="Y39" s="136">
        <v>442960</v>
      </c>
      <c r="Z39" s="136"/>
      <c r="AA39" s="136"/>
      <c r="AB39" s="136"/>
      <c r="AC39" s="145"/>
      <c r="AD39" s="139"/>
      <c r="AE39" s="136">
        <v>101002</v>
      </c>
      <c r="AF39" s="136">
        <v>556350</v>
      </c>
    </row>
    <row r="40" spans="1:32" ht="15.75" customHeight="1">
      <c r="A40" s="134">
        <v>37</v>
      </c>
      <c r="B40" s="135"/>
      <c r="C40" s="16" t="s">
        <v>171</v>
      </c>
      <c r="D40" s="136" t="s">
        <v>1846</v>
      </c>
      <c r="E40" s="135" t="s">
        <v>43</v>
      </c>
      <c r="F40" s="136">
        <v>1</v>
      </c>
      <c r="G40" s="136">
        <v>1</v>
      </c>
      <c r="H40" s="135">
        <v>0</v>
      </c>
      <c r="I40" s="135">
        <v>0</v>
      </c>
      <c r="J40" s="135">
        <v>0</v>
      </c>
      <c r="K40" s="135">
        <v>0</v>
      </c>
      <c r="L40" s="135">
        <v>1</v>
      </c>
      <c r="M40" s="135">
        <v>1</v>
      </c>
      <c r="N40" s="135">
        <v>1</v>
      </c>
      <c r="O40" s="135">
        <v>17</v>
      </c>
      <c r="P40" s="135">
        <v>5</v>
      </c>
      <c r="Q40" s="135">
        <v>1</v>
      </c>
      <c r="R40" s="135">
        <v>100</v>
      </c>
      <c r="S40" s="136">
        <v>0</v>
      </c>
      <c r="T40" s="136">
        <v>0</v>
      </c>
      <c r="U40" s="136">
        <v>0</v>
      </c>
      <c r="V40" s="137">
        <v>1E-4</v>
      </c>
      <c r="W40" s="136"/>
      <c r="X40" s="136">
        <v>0</v>
      </c>
      <c r="Y40" s="136"/>
      <c r="Z40" s="137"/>
      <c r="AA40" s="137"/>
      <c r="AB40" s="136"/>
      <c r="AC40" s="136"/>
      <c r="AD40" s="139"/>
      <c r="AE40" s="136"/>
      <c r="AF40" s="136"/>
    </row>
    <row r="41" spans="1:32" ht="15.75" customHeight="1">
      <c r="A41" s="134">
        <v>38</v>
      </c>
      <c r="B41" s="135"/>
      <c r="C41" s="16" t="s">
        <v>177</v>
      </c>
      <c r="D41" s="142"/>
      <c r="E41" s="135" t="s">
        <v>43</v>
      </c>
      <c r="F41" s="135">
        <v>0</v>
      </c>
      <c r="G41" s="135">
        <v>0</v>
      </c>
      <c r="H41" s="135">
        <v>0</v>
      </c>
      <c r="I41" s="135">
        <v>0</v>
      </c>
      <c r="J41" s="135">
        <v>0</v>
      </c>
      <c r="K41" s="135">
        <v>0</v>
      </c>
      <c r="L41" s="135">
        <v>0</v>
      </c>
      <c r="M41" s="135">
        <v>0</v>
      </c>
      <c r="N41" s="135">
        <v>0</v>
      </c>
      <c r="O41" s="135">
        <v>17</v>
      </c>
      <c r="P41" s="142"/>
      <c r="Q41" s="142"/>
      <c r="R41" s="142"/>
      <c r="S41" s="142"/>
      <c r="T41" s="142"/>
      <c r="U41" s="142"/>
      <c r="V41" s="136"/>
      <c r="W41" s="136"/>
      <c r="X41" s="136"/>
      <c r="Y41" s="136"/>
      <c r="Z41" s="136"/>
      <c r="AA41" s="136"/>
      <c r="AB41" s="136"/>
      <c r="AC41" s="136"/>
      <c r="AD41" s="139"/>
      <c r="AE41" s="136"/>
      <c r="AF41" s="136"/>
    </row>
    <row r="42" spans="1:32" ht="15.75" customHeight="1">
      <c r="A42" s="134">
        <v>39</v>
      </c>
      <c r="B42" s="135"/>
      <c r="C42" s="16" t="s">
        <v>179</v>
      </c>
      <c r="D42" s="142"/>
      <c r="E42" s="135" t="s">
        <v>43</v>
      </c>
      <c r="F42" s="135">
        <v>0</v>
      </c>
      <c r="G42" s="135">
        <v>0</v>
      </c>
      <c r="H42" s="135">
        <v>0</v>
      </c>
      <c r="I42" s="135">
        <v>0</v>
      </c>
      <c r="J42" s="135">
        <v>0</v>
      </c>
      <c r="K42" s="135">
        <v>0</v>
      </c>
      <c r="L42" s="135">
        <v>0</v>
      </c>
      <c r="M42" s="135">
        <v>0</v>
      </c>
      <c r="N42" s="135">
        <v>0</v>
      </c>
      <c r="O42" s="135">
        <v>42</v>
      </c>
      <c r="P42" s="142"/>
      <c r="Q42" s="142"/>
      <c r="R42" s="142"/>
      <c r="S42" s="142"/>
      <c r="T42" s="142"/>
      <c r="U42" s="142"/>
      <c r="V42" s="136"/>
      <c r="W42" s="136"/>
      <c r="X42" s="136"/>
      <c r="Y42" s="136"/>
      <c r="Z42" s="136"/>
      <c r="AA42" s="136"/>
      <c r="AB42" s="136"/>
      <c r="AC42" s="136"/>
      <c r="AD42" s="139"/>
      <c r="AE42" s="136"/>
      <c r="AF42" s="136"/>
    </row>
    <row r="43" spans="1:32" ht="15.75" customHeight="1">
      <c r="A43" s="134">
        <v>40</v>
      </c>
      <c r="B43" s="135"/>
      <c r="C43" s="16" t="s">
        <v>182</v>
      </c>
      <c r="D43" s="136" t="s">
        <v>1406</v>
      </c>
      <c r="E43" s="135" t="s">
        <v>43</v>
      </c>
      <c r="F43" s="135">
        <v>1</v>
      </c>
      <c r="G43" s="135">
        <v>1</v>
      </c>
      <c r="H43" s="135">
        <v>0</v>
      </c>
      <c r="I43" s="135">
        <v>0</v>
      </c>
      <c r="J43" s="135">
        <v>0</v>
      </c>
      <c r="K43" s="135">
        <v>0</v>
      </c>
      <c r="L43" s="135">
        <v>0</v>
      </c>
      <c r="M43" s="135">
        <v>0</v>
      </c>
      <c r="N43" s="135">
        <v>0</v>
      </c>
      <c r="O43" s="135">
        <v>32</v>
      </c>
      <c r="P43" s="136">
        <v>0</v>
      </c>
      <c r="Q43" s="136">
        <v>0</v>
      </c>
      <c r="R43" s="136">
        <v>0</v>
      </c>
      <c r="S43" s="136">
        <v>0</v>
      </c>
      <c r="T43" s="136">
        <v>0</v>
      </c>
      <c r="U43" s="136">
        <v>0</v>
      </c>
      <c r="V43" s="136"/>
      <c r="W43" s="136"/>
      <c r="X43" s="136"/>
      <c r="Y43" s="136"/>
      <c r="Z43" s="136"/>
      <c r="AA43" s="136"/>
      <c r="AB43" s="136"/>
      <c r="AC43" s="136"/>
      <c r="AD43" s="139"/>
      <c r="AE43" s="136"/>
      <c r="AF43" s="136"/>
    </row>
    <row r="44" spans="1:32" ht="15.75" customHeight="1">
      <c r="A44" s="134">
        <v>41</v>
      </c>
      <c r="B44" s="135"/>
      <c r="C44" s="16" t="s">
        <v>185</v>
      </c>
      <c r="D44" s="136" t="s">
        <v>1847</v>
      </c>
      <c r="E44" s="135" t="s">
        <v>43</v>
      </c>
      <c r="F44" s="135">
        <v>1</v>
      </c>
      <c r="G44" s="135">
        <v>1</v>
      </c>
      <c r="H44" s="135">
        <v>1</v>
      </c>
      <c r="I44" s="135">
        <v>1</v>
      </c>
      <c r="J44" s="135">
        <v>0</v>
      </c>
      <c r="K44" s="135">
        <v>0</v>
      </c>
      <c r="L44" s="135">
        <v>1</v>
      </c>
      <c r="M44" s="135">
        <v>1</v>
      </c>
      <c r="N44" s="135">
        <v>0</v>
      </c>
      <c r="O44" s="135">
        <v>37</v>
      </c>
      <c r="P44" s="136">
        <v>1.4</v>
      </c>
      <c r="Q44" s="136"/>
      <c r="R44" s="136">
        <v>27</v>
      </c>
      <c r="S44" s="136">
        <v>2.1</v>
      </c>
      <c r="T44" s="136">
        <v>0.18181818180000001</v>
      </c>
      <c r="U44" s="136">
        <v>43</v>
      </c>
      <c r="V44" s="136"/>
      <c r="W44" s="136"/>
      <c r="X44" s="136"/>
      <c r="Y44" s="136"/>
      <c r="Z44" s="136"/>
      <c r="AA44" s="136"/>
      <c r="AB44" s="136"/>
      <c r="AC44" s="136"/>
      <c r="AD44" s="139"/>
      <c r="AE44" s="136"/>
      <c r="AF44" s="136"/>
    </row>
    <row r="45" spans="1:32" ht="15.75" customHeight="1">
      <c r="A45" s="134">
        <v>42</v>
      </c>
      <c r="B45" s="135"/>
      <c r="C45" s="16" t="s">
        <v>189</v>
      </c>
      <c r="D45" s="135" t="s">
        <v>1848</v>
      </c>
      <c r="E45" s="135" t="s">
        <v>43</v>
      </c>
      <c r="F45" s="135">
        <v>1</v>
      </c>
      <c r="G45" s="135">
        <v>1</v>
      </c>
      <c r="H45" s="135">
        <v>1</v>
      </c>
      <c r="I45" s="135">
        <v>1</v>
      </c>
      <c r="J45" s="135">
        <v>0</v>
      </c>
      <c r="K45" s="135">
        <v>1</v>
      </c>
      <c r="L45" s="135">
        <v>1</v>
      </c>
      <c r="M45" s="135">
        <v>1</v>
      </c>
      <c r="N45" s="135">
        <v>1</v>
      </c>
      <c r="O45" s="135">
        <v>21</v>
      </c>
      <c r="P45" s="135">
        <v>2.1</v>
      </c>
      <c r="Q45" s="135">
        <v>0.214285714285714</v>
      </c>
      <c r="R45" s="135"/>
      <c r="S45" s="135">
        <v>1.9</v>
      </c>
      <c r="T45" s="135">
        <v>0.21052631578947301</v>
      </c>
      <c r="U45" s="135">
        <v>39</v>
      </c>
      <c r="V45" s="137">
        <v>8.0000000000000004E-4</v>
      </c>
      <c r="W45" s="143">
        <v>26287</v>
      </c>
      <c r="X45" s="143">
        <v>5120</v>
      </c>
      <c r="Y45" s="143">
        <v>50199</v>
      </c>
      <c r="Z45" s="137"/>
      <c r="AA45" s="137"/>
      <c r="AB45" s="136"/>
      <c r="AC45" s="138"/>
      <c r="AD45" s="139"/>
      <c r="AE45" s="136"/>
      <c r="AF45" s="143">
        <v>36121</v>
      </c>
    </row>
    <row r="46" spans="1:32" ht="18" customHeight="1">
      <c r="A46" s="134">
        <v>43</v>
      </c>
      <c r="B46" s="135"/>
      <c r="C46" s="16" t="s">
        <v>194</v>
      </c>
      <c r="D46" s="148" t="s">
        <v>1849</v>
      </c>
      <c r="E46" s="135" t="s">
        <v>43</v>
      </c>
      <c r="F46" s="135">
        <v>1</v>
      </c>
      <c r="G46" s="135">
        <v>1</v>
      </c>
      <c r="H46" s="135">
        <v>1</v>
      </c>
      <c r="I46" s="135">
        <v>1</v>
      </c>
      <c r="J46" s="135">
        <v>0</v>
      </c>
      <c r="K46" s="135">
        <v>1</v>
      </c>
      <c r="L46" s="135">
        <v>1</v>
      </c>
      <c r="M46" s="135">
        <v>1</v>
      </c>
      <c r="N46" s="135">
        <v>1</v>
      </c>
      <c r="O46" s="135">
        <v>28</v>
      </c>
      <c r="P46" s="135">
        <v>1.1000000000000001</v>
      </c>
      <c r="Q46" s="135">
        <v>1.85185185185185E-2</v>
      </c>
      <c r="R46" s="135">
        <v>22</v>
      </c>
      <c r="S46" s="135">
        <v>5.6074766355140103E-2</v>
      </c>
      <c r="T46" s="135">
        <v>30</v>
      </c>
      <c r="U46" s="135">
        <v>113</v>
      </c>
      <c r="V46" s="137">
        <v>1E-3</v>
      </c>
      <c r="W46" s="143">
        <v>26167</v>
      </c>
      <c r="X46" s="136">
        <v>67</v>
      </c>
      <c r="Y46" s="143">
        <v>2059</v>
      </c>
      <c r="Z46" s="137"/>
      <c r="AA46" s="137"/>
      <c r="AB46" s="136"/>
      <c r="AC46" s="138"/>
      <c r="AD46" s="139"/>
      <c r="AE46" s="136"/>
      <c r="AF46" s="143">
        <v>7575</v>
      </c>
    </row>
    <row r="47" spans="1:32" ht="15.75" customHeight="1">
      <c r="A47" s="134">
        <v>44</v>
      </c>
      <c r="B47" s="135"/>
      <c r="C47" s="16" t="s">
        <v>197</v>
      </c>
      <c r="D47" s="135" t="s">
        <v>1850</v>
      </c>
      <c r="E47" s="135" t="s">
        <v>43</v>
      </c>
      <c r="F47" s="135">
        <v>1</v>
      </c>
      <c r="G47" s="135">
        <v>1</v>
      </c>
      <c r="H47" s="135">
        <v>1</v>
      </c>
      <c r="I47" s="135">
        <v>1</v>
      </c>
      <c r="J47" s="135">
        <v>0</v>
      </c>
      <c r="K47" s="135">
        <v>1</v>
      </c>
      <c r="L47" s="135">
        <v>1</v>
      </c>
      <c r="M47" s="135">
        <v>0</v>
      </c>
      <c r="N47" s="135"/>
      <c r="O47" s="135">
        <v>35</v>
      </c>
      <c r="P47" s="135">
        <v>1</v>
      </c>
      <c r="Q47" s="135"/>
      <c r="R47" s="135">
        <v>20</v>
      </c>
      <c r="S47" s="135"/>
      <c r="T47" s="135"/>
      <c r="U47" s="135"/>
      <c r="V47" s="137">
        <v>0</v>
      </c>
      <c r="W47" s="143">
        <v>1718</v>
      </c>
      <c r="X47" s="136">
        <v>141</v>
      </c>
      <c r="Y47" s="136">
        <v>758</v>
      </c>
      <c r="Z47" s="137"/>
      <c r="AA47" s="137"/>
      <c r="AB47" s="136"/>
      <c r="AC47" s="138"/>
      <c r="AD47" s="139"/>
      <c r="AE47" s="136"/>
      <c r="AF47" s="136"/>
    </row>
    <row r="48" spans="1:32" ht="15.75" customHeight="1">
      <c r="A48" s="134">
        <v>45</v>
      </c>
      <c r="B48" s="135"/>
      <c r="C48" s="16" t="s">
        <v>201</v>
      </c>
      <c r="D48" s="135" t="s">
        <v>1436</v>
      </c>
      <c r="E48" s="135" t="s">
        <v>43</v>
      </c>
      <c r="F48" s="135">
        <v>1</v>
      </c>
      <c r="G48" s="135">
        <v>1</v>
      </c>
      <c r="H48" s="135">
        <v>1</v>
      </c>
      <c r="I48" s="135">
        <v>1</v>
      </c>
      <c r="J48" s="135">
        <v>0</v>
      </c>
      <c r="K48" s="135">
        <v>0</v>
      </c>
      <c r="L48" s="135">
        <v>1</v>
      </c>
      <c r="M48" s="135">
        <v>1</v>
      </c>
      <c r="N48" s="135">
        <v>1</v>
      </c>
      <c r="O48" s="135">
        <v>19</v>
      </c>
      <c r="P48" s="135">
        <v>4.0999999999999996</v>
      </c>
      <c r="Q48" s="135">
        <v>0.80701754385964897</v>
      </c>
      <c r="R48" s="135">
        <v>83</v>
      </c>
      <c r="S48" s="135">
        <v>3.9</v>
      </c>
      <c r="T48" s="135">
        <v>0.68686868686868596</v>
      </c>
      <c r="U48" s="135">
        <v>78</v>
      </c>
      <c r="V48" s="137">
        <v>8.0000000000000004E-4</v>
      </c>
      <c r="W48" s="143">
        <v>25438</v>
      </c>
      <c r="X48" s="143">
        <v>3484</v>
      </c>
      <c r="Y48" s="143">
        <v>40148</v>
      </c>
      <c r="Z48" s="137"/>
      <c r="AA48" s="137"/>
      <c r="AB48" s="136"/>
      <c r="AC48" s="138"/>
      <c r="AD48" s="139"/>
      <c r="AE48" s="143">
        <v>6910</v>
      </c>
      <c r="AF48" s="143">
        <v>83486</v>
      </c>
    </row>
    <row r="49" spans="1:32" ht="15.75" customHeight="1">
      <c r="A49" s="134">
        <v>46</v>
      </c>
      <c r="B49" s="135"/>
      <c r="C49" s="16" t="s">
        <v>204</v>
      </c>
      <c r="D49" s="148" t="s">
        <v>1851</v>
      </c>
      <c r="E49" s="135" t="s">
        <v>43</v>
      </c>
      <c r="F49" s="135">
        <v>0</v>
      </c>
      <c r="G49" s="135">
        <v>1</v>
      </c>
      <c r="H49" s="135">
        <v>1</v>
      </c>
      <c r="I49" s="135">
        <v>1</v>
      </c>
      <c r="J49" s="135">
        <v>0</v>
      </c>
      <c r="K49" s="135">
        <v>0</v>
      </c>
      <c r="L49" s="135">
        <v>1</v>
      </c>
      <c r="M49" s="135">
        <v>0</v>
      </c>
      <c r="N49" s="135">
        <v>0</v>
      </c>
      <c r="O49" s="135">
        <v>57</v>
      </c>
      <c r="P49" s="135">
        <v>1.1000000000000001</v>
      </c>
      <c r="Q49" s="135"/>
      <c r="R49" s="135">
        <v>21</v>
      </c>
      <c r="S49" s="135">
        <v>1.1000000000000001</v>
      </c>
      <c r="T49" s="135"/>
      <c r="U49" s="135">
        <v>23</v>
      </c>
      <c r="V49" s="137">
        <v>0</v>
      </c>
      <c r="W49" s="136">
        <v>688</v>
      </c>
      <c r="X49" s="136">
        <v>10</v>
      </c>
      <c r="Y49" s="136">
        <v>96</v>
      </c>
      <c r="Z49" s="137"/>
      <c r="AA49" s="137"/>
      <c r="AB49" s="136"/>
      <c r="AC49" s="138"/>
      <c r="AD49" s="139"/>
      <c r="AE49" s="136"/>
      <c r="AF49" s="136"/>
    </row>
    <row r="50" spans="1:32" ht="15.75" customHeight="1">
      <c r="A50" s="134">
        <v>47</v>
      </c>
      <c r="B50" s="135"/>
      <c r="C50" s="16" t="s">
        <v>208</v>
      </c>
      <c r="D50" s="135" t="s">
        <v>1852</v>
      </c>
      <c r="E50" s="135" t="s">
        <v>43</v>
      </c>
      <c r="F50" s="135">
        <v>1</v>
      </c>
      <c r="G50" s="135">
        <v>1</v>
      </c>
      <c r="H50" s="135">
        <v>1</v>
      </c>
      <c r="I50" s="135">
        <v>1</v>
      </c>
      <c r="J50" s="135">
        <v>0</v>
      </c>
      <c r="K50" s="135">
        <v>1</v>
      </c>
      <c r="L50" s="135"/>
      <c r="M50" s="135">
        <v>1</v>
      </c>
      <c r="N50" s="135">
        <v>1</v>
      </c>
      <c r="O50" s="135">
        <v>26</v>
      </c>
      <c r="P50" s="135">
        <v>3.7</v>
      </c>
      <c r="Q50" s="135">
        <v>0.33333333333333298</v>
      </c>
      <c r="R50" s="135">
        <v>73</v>
      </c>
      <c r="S50" s="135">
        <v>5</v>
      </c>
      <c r="T50" s="135">
        <v>1</v>
      </c>
      <c r="U50" s="135">
        <v>100</v>
      </c>
      <c r="V50" s="137">
        <v>1E-4</v>
      </c>
      <c r="W50" s="143">
        <v>8949</v>
      </c>
      <c r="X50" s="136">
        <v>632</v>
      </c>
      <c r="Y50" s="143">
        <v>9856</v>
      </c>
      <c r="Z50" s="137"/>
      <c r="AA50" s="137"/>
      <c r="AB50" s="136"/>
      <c r="AC50" s="138"/>
      <c r="AD50" s="139"/>
      <c r="AE50" s="136"/>
      <c r="AF50" s="136"/>
    </row>
    <row r="51" spans="1:32" ht="15.75" customHeight="1">
      <c r="A51" s="134">
        <v>48</v>
      </c>
      <c r="B51" s="135"/>
      <c r="C51" s="16" t="s">
        <v>211</v>
      </c>
      <c r="D51" s="135" t="s">
        <v>1853</v>
      </c>
      <c r="E51" s="135" t="s">
        <v>43</v>
      </c>
      <c r="F51" s="135">
        <v>1</v>
      </c>
      <c r="G51" s="135">
        <v>1</v>
      </c>
      <c r="H51" s="135">
        <v>1</v>
      </c>
      <c r="I51" s="135">
        <v>1</v>
      </c>
      <c r="J51" s="135">
        <v>0</v>
      </c>
      <c r="K51" s="135">
        <v>1</v>
      </c>
      <c r="L51" s="135">
        <v>0</v>
      </c>
      <c r="M51" s="135">
        <v>1</v>
      </c>
      <c r="N51" s="135">
        <v>0</v>
      </c>
      <c r="O51" s="135">
        <v>42</v>
      </c>
      <c r="P51" s="135">
        <v>1.1000000000000001</v>
      </c>
      <c r="Q51" s="135"/>
      <c r="R51" s="135">
        <v>21</v>
      </c>
      <c r="S51" s="135">
        <v>2.2000000000000002</v>
      </c>
      <c r="T51" s="135">
        <v>0.25</v>
      </c>
      <c r="U51" s="135">
        <v>44</v>
      </c>
      <c r="V51" s="137">
        <v>0</v>
      </c>
      <c r="W51" s="143">
        <v>4943</v>
      </c>
      <c r="X51" s="136">
        <v>50</v>
      </c>
      <c r="Y51" s="143">
        <v>1027</v>
      </c>
      <c r="Z51" s="137"/>
      <c r="AA51" s="137"/>
      <c r="AB51" s="136"/>
      <c r="AC51" s="136"/>
      <c r="AD51" s="139"/>
      <c r="AE51" s="136"/>
      <c r="AF51" s="143">
        <v>19509</v>
      </c>
    </row>
    <row r="52" spans="1:32" ht="15.75" customHeight="1">
      <c r="A52" s="134">
        <v>49</v>
      </c>
      <c r="B52" s="135"/>
      <c r="C52" s="16" t="s">
        <v>216</v>
      </c>
      <c r="D52" s="135" t="s">
        <v>1854</v>
      </c>
      <c r="E52" s="135" t="s">
        <v>43</v>
      </c>
      <c r="F52" s="135">
        <v>1</v>
      </c>
      <c r="G52" s="135">
        <v>1</v>
      </c>
      <c r="H52" s="135">
        <v>1</v>
      </c>
      <c r="I52" s="135">
        <v>1</v>
      </c>
      <c r="J52" s="135">
        <v>0</v>
      </c>
      <c r="K52" s="135">
        <v>1</v>
      </c>
      <c r="L52" s="135">
        <v>0</v>
      </c>
      <c r="M52" s="135">
        <v>1</v>
      </c>
      <c r="N52" s="135">
        <v>1</v>
      </c>
      <c r="O52" s="135">
        <v>17</v>
      </c>
      <c r="P52" s="135">
        <v>1.2</v>
      </c>
      <c r="Q52" s="135"/>
      <c r="R52" s="135">
        <v>24</v>
      </c>
      <c r="S52" s="135">
        <v>3.1</v>
      </c>
      <c r="T52" s="135">
        <v>0.5</v>
      </c>
      <c r="U52" s="135">
        <v>63</v>
      </c>
      <c r="V52" s="137">
        <v>6.9999999999999999E-4</v>
      </c>
      <c r="W52" s="143">
        <v>23362</v>
      </c>
      <c r="X52" s="143">
        <v>3065</v>
      </c>
      <c r="Y52" s="143">
        <v>38219</v>
      </c>
      <c r="Z52" s="137"/>
      <c r="AA52" s="137"/>
      <c r="AB52" s="136"/>
      <c r="AC52" s="138"/>
      <c r="AD52" s="139"/>
      <c r="AE52" s="143">
        <v>5694</v>
      </c>
      <c r="AF52" s="143">
        <v>51989</v>
      </c>
    </row>
    <row r="53" spans="1:32" ht="15.75" customHeight="1">
      <c r="A53" s="134">
        <v>50</v>
      </c>
      <c r="B53" s="135"/>
      <c r="C53" s="16" t="s">
        <v>221</v>
      </c>
      <c r="D53" s="148" t="s">
        <v>1855</v>
      </c>
      <c r="E53" s="135" t="s">
        <v>43</v>
      </c>
      <c r="F53" s="135">
        <v>1</v>
      </c>
      <c r="G53" s="135">
        <v>1</v>
      </c>
      <c r="H53" s="135">
        <v>0</v>
      </c>
      <c r="I53" s="135">
        <v>1</v>
      </c>
      <c r="J53" s="135">
        <v>0</v>
      </c>
      <c r="K53" s="135">
        <v>0</v>
      </c>
      <c r="L53" s="135">
        <v>0</v>
      </c>
      <c r="M53" s="135">
        <v>1</v>
      </c>
      <c r="N53" s="135">
        <v>0</v>
      </c>
      <c r="O53" s="135">
        <v>28</v>
      </c>
      <c r="P53" s="135">
        <v>1</v>
      </c>
      <c r="Q53" s="135"/>
      <c r="R53" s="135">
        <v>20</v>
      </c>
      <c r="S53" s="135">
        <v>1.4</v>
      </c>
      <c r="T53" s="135">
        <v>9.0909090909090898E-2</v>
      </c>
      <c r="U53" s="135">
        <v>27</v>
      </c>
      <c r="V53" s="137">
        <v>2.0000000000000001E-4</v>
      </c>
      <c r="W53" s="143">
        <v>13054</v>
      </c>
      <c r="X53" s="136">
        <v>190</v>
      </c>
      <c r="Y53" s="143">
        <v>5830</v>
      </c>
      <c r="Z53" s="137"/>
      <c r="AA53" s="137"/>
      <c r="AB53" s="136"/>
      <c r="AC53" s="138"/>
      <c r="AD53" s="139"/>
      <c r="AE53" s="136"/>
      <c r="AF53" s="136"/>
    </row>
    <row r="54" spans="1:32" ht="15.75" customHeight="1">
      <c r="A54" s="134">
        <v>51</v>
      </c>
      <c r="B54" s="135"/>
      <c r="C54" s="16" t="s">
        <v>224</v>
      </c>
      <c r="D54" s="135" t="s">
        <v>1856</v>
      </c>
      <c r="E54" s="135" t="s">
        <v>43</v>
      </c>
      <c r="F54" s="135">
        <v>1</v>
      </c>
      <c r="G54" s="135">
        <v>0</v>
      </c>
      <c r="H54" s="135">
        <v>1</v>
      </c>
      <c r="I54" s="135">
        <v>1</v>
      </c>
      <c r="J54" s="135">
        <v>0</v>
      </c>
      <c r="K54" s="135">
        <v>0</v>
      </c>
      <c r="L54" s="135">
        <v>0</v>
      </c>
      <c r="M54" s="135">
        <v>0</v>
      </c>
      <c r="N54" s="135">
        <v>0</v>
      </c>
      <c r="O54" s="135">
        <v>5</v>
      </c>
      <c r="P54" s="135">
        <v>2</v>
      </c>
      <c r="Q54" s="135"/>
      <c r="R54" s="135">
        <v>40</v>
      </c>
      <c r="S54" s="135"/>
      <c r="T54" s="135"/>
      <c r="U54" s="135"/>
      <c r="V54" s="137">
        <v>0</v>
      </c>
      <c r="W54" s="136" t="s">
        <v>1832</v>
      </c>
      <c r="X54" s="136">
        <v>0</v>
      </c>
      <c r="Y54" s="136" t="s">
        <v>1832</v>
      </c>
      <c r="Z54" s="137"/>
      <c r="AA54" s="137"/>
      <c r="AB54" s="136"/>
      <c r="AC54" s="136"/>
      <c r="AD54" s="139"/>
      <c r="AE54" s="136"/>
      <c r="AF54" s="136"/>
    </row>
    <row r="55" spans="1:32" ht="15.75" customHeight="1">
      <c r="A55" s="134">
        <v>52</v>
      </c>
      <c r="B55" s="135"/>
      <c r="C55" s="16" t="s">
        <v>227</v>
      </c>
      <c r="D55" s="135" t="s">
        <v>1857</v>
      </c>
      <c r="E55" s="135" t="s">
        <v>43</v>
      </c>
      <c r="F55" s="135">
        <v>1</v>
      </c>
      <c r="G55" s="135">
        <v>1</v>
      </c>
      <c r="H55" s="135">
        <v>1</v>
      </c>
      <c r="I55" s="135">
        <v>1</v>
      </c>
      <c r="J55" s="135">
        <v>0</v>
      </c>
      <c r="K55" s="135">
        <v>1</v>
      </c>
      <c r="L55" s="135">
        <v>1</v>
      </c>
      <c r="M55" s="135">
        <v>1</v>
      </c>
      <c r="N55" s="135">
        <v>1</v>
      </c>
      <c r="O55" s="135">
        <v>29</v>
      </c>
      <c r="P55" s="135">
        <v>2.2999999999999998</v>
      </c>
      <c r="Q55" s="135"/>
      <c r="R55" s="135">
        <v>47</v>
      </c>
      <c r="S55" s="135">
        <v>1</v>
      </c>
      <c r="T55" s="135"/>
      <c r="U55" s="135">
        <v>20</v>
      </c>
      <c r="V55" s="136"/>
      <c r="W55" s="136"/>
      <c r="X55" s="136"/>
      <c r="Y55" s="136"/>
      <c r="Z55" s="136"/>
      <c r="AA55" s="136"/>
      <c r="AB55" s="136"/>
      <c r="AC55" s="136"/>
      <c r="AD55" s="139"/>
      <c r="AE55" s="136"/>
      <c r="AF55" s="136"/>
    </row>
    <row r="56" spans="1:32" ht="15.75" customHeight="1">
      <c r="A56" s="134">
        <v>53</v>
      </c>
      <c r="B56" s="135"/>
      <c r="C56" s="16" t="s">
        <v>229</v>
      </c>
      <c r="D56" s="140"/>
      <c r="E56" s="135" t="s">
        <v>43</v>
      </c>
      <c r="F56" s="135">
        <v>1</v>
      </c>
      <c r="G56" s="135">
        <v>1</v>
      </c>
      <c r="H56" s="135">
        <v>0</v>
      </c>
      <c r="I56" s="135">
        <v>0</v>
      </c>
      <c r="J56" s="135">
        <v>0</v>
      </c>
      <c r="K56" s="135">
        <v>0</v>
      </c>
      <c r="L56" s="135">
        <v>0</v>
      </c>
      <c r="M56" s="135">
        <v>0</v>
      </c>
      <c r="N56" s="135">
        <v>0</v>
      </c>
      <c r="O56" s="135">
        <v>60</v>
      </c>
      <c r="P56" s="135"/>
      <c r="Q56" s="135"/>
      <c r="R56" s="135"/>
      <c r="S56" s="135"/>
      <c r="T56" s="135"/>
      <c r="U56" s="135"/>
      <c r="V56" s="136"/>
      <c r="W56" s="136"/>
      <c r="X56" s="136"/>
      <c r="Y56" s="136"/>
      <c r="Z56" s="136"/>
      <c r="AA56" s="136"/>
      <c r="AB56" s="136"/>
      <c r="AC56" s="136"/>
      <c r="AD56" s="139"/>
      <c r="AE56" s="136"/>
      <c r="AF56" s="136"/>
    </row>
    <row r="57" spans="1:32" ht="15.75" customHeight="1">
      <c r="A57" s="134">
        <v>54</v>
      </c>
      <c r="B57" s="135"/>
      <c r="C57" s="16" t="s">
        <v>232</v>
      </c>
      <c r="D57" s="148" t="s">
        <v>1858</v>
      </c>
      <c r="E57" s="135" t="s">
        <v>43</v>
      </c>
      <c r="F57" s="135">
        <v>1</v>
      </c>
      <c r="G57" s="135">
        <v>1</v>
      </c>
      <c r="H57" s="135">
        <v>1</v>
      </c>
      <c r="I57" s="135">
        <v>1</v>
      </c>
      <c r="J57" s="135">
        <v>0</v>
      </c>
      <c r="K57" s="135">
        <v>1</v>
      </c>
      <c r="L57" s="135">
        <v>1</v>
      </c>
      <c r="M57" s="135">
        <v>1</v>
      </c>
      <c r="N57" s="135">
        <v>0</v>
      </c>
      <c r="O57" s="135">
        <v>51</v>
      </c>
      <c r="P57" s="135">
        <v>2.9</v>
      </c>
      <c r="Q57" s="135">
        <v>0.39130434782608597</v>
      </c>
      <c r="R57" s="135">
        <v>57</v>
      </c>
      <c r="S57" s="135">
        <v>3.5</v>
      </c>
      <c r="T57" s="135">
        <v>0.57894736842105199</v>
      </c>
      <c r="U57" s="135">
        <v>71</v>
      </c>
      <c r="V57" s="137">
        <v>1.1000000000000001E-3</v>
      </c>
      <c r="W57" s="143">
        <v>29436</v>
      </c>
      <c r="X57" s="143">
        <v>4351</v>
      </c>
      <c r="Y57" s="143">
        <v>50469</v>
      </c>
      <c r="Z57" s="137"/>
      <c r="AA57" s="137"/>
      <c r="AB57" s="136"/>
      <c r="AC57" s="138"/>
      <c r="AD57" s="139"/>
      <c r="AE57" s="143">
        <v>31094</v>
      </c>
      <c r="AF57" s="136"/>
    </row>
    <row r="58" spans="1:32" ht="15.75" customHeight="1">
      <c r="A58" s="134">
        <v>55</v>
      </c>
      <c r="B58" s="135"/>
      <c r="C58" s="16" t="s">
        <v>235</v>
      </c>
      <c r="D58" s="135" t="s">
        <v>1859</v>
      </c>
      <c r="E58" s="135" t="s">
        <v>43</v>
      </c>
      <c r="F58" s="135">
        <v>1</v>
      </c>
      <c r="G58" s="135">
        <v>1</v>
      </c>
      <c r="H58" s="135">
        <v>1</v>
      </c>
      <c r="I58" s="135">
        <v>1</v>
      </c>
      <c r="J58" s="135">
        <v>0</v>
      </c>
      <c r="K58" s="135">
        <v>0</v>
      </c>
      <c r="L58" s="135">
        <v>1</v>
      </c>
      <c r="M58" s="135">
        <v>1</v>
      </c>
      <c r="N58" s="135">
        <v>1</v>
      </c>
      <c r="O58" s="135">
        <v>9</v>
      </c>
      <c r="P58" s="135">
        <v>3.9</v>
      </c>
      <c r="Q58" s="135">
        <v>0.67934782608695599</v>
      </c>
      <c r="R58" s="135">
        <v>78</v>
      </c>
      <c r="S58" s="135">
        <v>3.7</v>
      </c>
      <c r="T58" s="135">
        <v>0.65887850467289699</v>
      </c>
      <c r="U58" s="135">
        <v>74</v>
      </c>
      <c r="V58" s="137">
        <v>1.2999999999999999E-3</v>
      </c>
      <c r="W58" s="143">
        <v>61097</v>
      </c>
      <c r="X58" s="143">
        <v>2380</v>
      </c>
      <c r="Y58" s="143">
        <v>50510</v>
      </c>
      <c r="Z58" s="137"/>
      <c r="AA58" s="137"/>
      <c r="AB58" s="136"/>
      <c r="AC58" s="138"/>
      <c r="AD58" s="139"/>
      <c r="AE58" s="143">
        <v>36643</v>
      </c>
      <c r="AF58" s="143">
        <v>101059</v>
      </c>
    </row>
    <row r="59" spans="1:32" ht="15.75" customHeight="1">
      <c r="A59" s="134">
        <v>56</v>
      </c>
      <c r="B59" s="135"/>
      <c r="C59" s="16" t="s">
        <v>239</v>
      </c>
      <c r="D59" s="140"/>
      <c r="E59" s="135" t="s">
        <v>43</v>
      </c>
      <c r="F59" s="135">
        <v>1</v>
      </c>
      <c r="G59" s="135">
        <v>1</v>
      </c>
      <c r="H59" s="135">
        <v>0</v>
      </c>
      <c r="I59" s="135">
        <v>0</v>
      </c>
      <c r="J59" s="135">
        <v>0</v>
      </c>
      <c r="K59" s="135">
        <v>0</v>
      </c>
      <c r="L59" s="135">
        <v>0</v>
      </c>
      <c r="M59" s="135">
        <v>0</v>
      </c>
      <c r="N59" s="135">
        <v>0</v>
      </c>
      <c r="O59" s="135">
        <v>39</v>
      </c>
      <c r="P59" s="135"/>
      <c r="Q59" s="135"/>
      <c r="R59" s="135"/>
      <c r="S59" s="135"/>
      <c r="T59" s="135"/>
      <c r="U59" s="135"/>
      <c r="V59" s="137">
        <v>4.0000000000000002E-4</v>
      </c>
      <c r="W59" s="136"/>
      <c r="X59" s="136"/>
      <c r="Y59" s="136"/>
      <c r="Z59" s="136"/>
      <c r="AA59" s="136"/>
      <c r="AB59" s="136"/>
      <c r="AC59" s="136"/>
      <c r="AD59" s="139"/>
      <c r="AE59" s="136"/>
      <c r="AF59" s="136"/>
    </row>
    <row r="60" spans="1:32" ht="15.75" customHeight="1">
      <c r="A60" s="134">
        <v>57</v>
      </c>
      <c r="B60" s="135"/>
      <c r="C60" s="16" t="s">
        <v>242</v>
      </c>
      <c r="D60" s="148" t="s">
        <v>1860</v>
      </c>
      <c r="E60" s="135" t="s">
        <v>43</v>
      </c>
      <c r="F60" s="135">
        <v>1</v>
      </c>
      <c r="G60" s="135">
        <v>1</v>
      </c>
      <c r="H60" s="135">
        <v>1</v>
      </c>
      <c r="I60" s="135">
        <v>1</v>
      </c>
      <c r="J60" s="135">
        <v>0</v>
      </c>
      <c r="K60" s="135">
        <v>0</v>
      </c>
      <c r="L60" s="135">
        <v>1</v>
      </c>
      <c r="M60" s="135">
        <v>0</v>
      </c>
      <c r="N60" s="135">
        <v>0</v>
      </c>
      <c r="O60" s="135">
        <v>51</v>
      </c>
      <c r="P60" s="135">
        <v>3.2</v>
      </c>
      <c r="Q60" s="135">
        <v>0.55555555555555503</v>
      </c>
      <c r="R60" s="135">
        <v>64</v>
      </c>
      <c r="S60" s="135">
        <v>3.1</v>
      </c>
      <c r="T60" s="135">
        <v>0.5625</v>
      </c>
      <c r="U60" s="135">
        <v>61</v>
      </c>
      <c r="V60" s="137">
        <v>0</v>
      </c>
      <c r="W60" s="143">
        <v>13487</v>
      </c>
      <c r="X60" s="136">
        <v>334</v>
      </c>
      <c r="Y60" s="143">
        <v>10228</v>
      </c>
      <c r="Z60" s="137"/>
      <c r="AA60" s="137"/>
      <c r="AB60" s="136"/>
      <c r="AC60" s="138"/>
      <c r="AD60" s="139"/>
      <c r="AE60" s="143">
        <v>7529</v>
      </c>
      <c r="AF60" s="143">
        <v>39704</v>
      </c>
    </row>
    <row r="61" spans="1:32" ht="15.75" customHeight="1">
      <c r="A61" s="134">
        <v>58</v>
      </c>
      <c r="B61" s="135"/>
      <c r="C61" s="16" t="s">
        <v>247</v>
      </c>
      <c r="D61" s="135" t="s">
        <v>1861</v>
      </c>
      <c r="E61" s="135" t="s">
        <v>43</v>
      </c>
      <c r="F61" s="135">
        <v>0</v>
      </c>
      <c r="G61" s="135">
        <v>0</v>
      </c>
      <c r="H61" s="135">
        <v>0</v>
      </c>
      <c r="I61" s="135">
        <v>1</v>
      </c>
      <c r="J61" s="135">
        <v>0</v>
      </c>
      <c r="K61" s="135">
        <v>0</v>
      </c>
      <c r="L61" s="135">
        <v>1</v>
      </c>
      <c r="M61" s="135">
        <v>1</v>
      </c>
      <c r="N61" s="135">
        <v>0</v>
      </c>
      <c r="O61" s="135">
        <v>30</v>
      </c>
      <c r="P61" s="135"/>
      <c r="Q61" s="135"/>
      <c r="R61" s="135"/>
      <c r="S61" s="135"/>
      <c r="T61" s="135"/>
      <c r="U61" s="135"/>
      <c r="V61" s="137">
        <v>8.9999999999999998E-4</v>
      </c>
      <c r="W61" s="136" t="s">
        <v>1832</v>
      </c>
      <c r="X61" s="136">
        <v>0</v>
      </c>
      <c r="Y61" s="136" t="s">
        <v>1832</v>
      </c>
      <c r="Z61" s="137"/>
      <c r="AA61" s="137"/>
      <c r="AB61" s="136"/>
      <c r="AC61" s="136"/>
      <c r="AD61" s="139"/>
      <c r="AE61" s="136"/>
      <c r="AF61" s="136"/>
    </row>
    <row r="62" spans="1:32" ht="15.75" customHeight="1">
      <c r="A62" s="134">
        <v>49</v>
      </c>
      <c r="B62" s="135"/>
      <c r="C62" s="16" t="s">
        <v>250</v>
      </c>
      <c r="D62" s="135" t="s">
        <v>1862</v>
      </c>
      <c r="E62" s="135" t="s">
        <v>43</v>
      </c>
      <c r="F62" s="135">
        <v>1</v>
      </c>
      <c r="G62" s="135">
        <v>1</v>
      </c>
      <c r="H62" s="135">
        <v>1</v>
      </c>
      <c r="I62" s="135">
        <v>1</v>
      </c>
      <c r="J62" s="135">
        <v>0</v>
      </c>
      <c r="K62" s="135">
        <v>0</v>
      </c>
      <c r="L62" s="135">
        <v>1</v>
      </c>
      <c r="M62" s="135">
        <v>1</v>
      </c>
      <c r="N62" s="135">
        <v>0</v>
      </c>
      <c r="O62" s="135">
        <v>20</v>
      </c>
      <c r="P62" s="135">
        <v>1.8</v>
      </c>
      <c r="Q62" s="135">
        <v>0.11206896551724101</v>
      </c>
      <c r="R62" s="135">
        <v>36</v>
      </c>
      <c r="S62" s="135">
        <v>3.4</v>
      </c>
      <c r="T62" s="135">
        <v>0.57723577235772305</v>
      </c>
      <c r="U62" s="135">
        <v>68</v>
      </c>
      <c r="V62" s="136"/>
      <c r="W62" s="143">
        <v>31759</v>
      </c>
      <c r="X62" s="143">
        <v>1961</v>
      </c>
      <c r="Y62" s="143">
        <v>36578</v>
      </c>
      <c r="Z62" s="137"/>
      <c r="AA62" s="137"/>
      <c r="AB62" s="136"/>
      <c r="AC62" s="138"/>
      <c r="AD62" s="139"/>
      <c r="AE62" s="136"/>
      <c r="AF62" s="143">
        <v>56728</v>
      </c>
    </row>
    <row r="63" spans="1:32" ht="15.75" customHeight="1">
      <c r="A63" s="134">
        <v>60</v>
      </c>
      <c r="B63" s="135"/>
      <c r="C63" s="16" t="s">
        <v>253</v>
      </c>
      <c r="D63" s="140"/>
      <c r="E63" s="135" t="s">
        <v>43</v>
      </c>
      <c r="F63" s="135">
        <v>1</v>
      </c>
      <c r="G63" s="135">
        <v>0</v>
      </c>
      <c r="H63" s="135">
        <v>0</v>
      </c>
      <c r="I63" s="135">
        <v>0</v>
      </c>
      <c r="J63" s="135">
        <v>0</v>
      </c>
      <c r="K63" s="135">
        <v>0</v>
      </c>
      <c r="L63" s="135">
        <v>0</v>
      </c>
      <c r="M63" s="135">
        <v>0</v>
      </c>
      <c r="N63" s="135">
        <v>0</v>
      </c>
      <c r="O63" s="135">
        <v>33</v>
      </c>
      <c r="P63" s="135"/>
      <c r="Q63" s="135"/>
      <c r="R63" s="135"/>
      <c r="S63" s="135"/>
      <c r="T63" s="135"/>
      <c r="U63" s="135"/>
      <c r="V63" s="136"/>
      <c r="W63" s="136"/>
      <c r="X63" s="136"/>
      <c r="Y63" s="136"/>
      <c r="Z63" s="136"/>
      <c r="AA63" s="136"/>
      <c r="AB63" s="136"/>
      <c r="AC63" s="136"/>
      <c r="AD63" s="139"/>
      <c r="AE63" s="136"/>
      <c r="AF63" s="136"/>
    </row>
    <row r="64" spans="1:32" ht="15.75" customHeight="1">
      <c r="A64" s="134">
        <v>61</v>
      </c>
      <c r="B64" s="135"/>
      <c r="C64" s="16" t="s">
        <v>254</v>
      </c>
      <c r="D64" s="148" t="s">
        <v>1863</v>
      </c>
      <c r="E64" s="135" t="s">
        <v>43</v>
      </c>
      <c r="F64" s="135">
        <v>1</v>
      </c>
      <c r="G64" s="135">
        <v>1</v>
      </c>
      <c r="H64" s="135">
        <v>1</v>
      </c>
      <c r="I64" s="135">
        <v>1</v>
      </c>
      <c r="J64" s="135">
        <v>0</v>
      </c>
      <c r="K64" s="135">
        <v>0</v>
      </c>
      <c r="L64" s="135">
        <v>1</v>
      </c>
      <c r="M64" s="135">
        <v>1</v>
      </c>
      <c r="N64" s="135">
        <v>0</v>
      </c>
      <c r="O64" s="135">
        <v>37</v>
      </c>
      <c r="P64" s="135">
        <v>2.2999999999999998</v>
      </c>
      <c r="Q64" s="135">
        <v>0.16666666666666599</v>
      </c>
      <c r="R64" s="135">
        <v>47</v>
      </c>
      <c r="S64" s="135">
        <v>1</v>
      </c>
      <c r="T64" s="135"/>
      <c r="U64" s="135">
        <v>20</v>
      </c>
      <c r="V64" s="137">
        <v>2.0000000000000001E-4</v>
      </c>
      <c r="W64" s="143">
        <v>2070</v>
      </c>
      <c r="X64" s="136">
        <v>831</v>
      </c>
      <c r="Y64" s="143">
        <v>13245</v>
      </c>
      <c r="Z64" s="137"/>
      <c r="AA64" s="137"/>
      <c r="AB64" s="136"/>
      <c r="AC64" s="138"/>
      <c r="AD64" s="139"/>
      <c r="AE64" s="136"/>
      <c r="AF64" s="143">
        <v>62199</v>
      </c>
    </row>
    <row r="65" spans="1:32" ht="15.75" customHeight="1">
      <c r="A65" s="134">
        <v>62</v>
      </c>
      <c r="B65" s="135"/>
      <c r="C65" s="16" t="s">
        <v>257</v>
      </c>
      <c r="D65" s="140"/>
      <c r="E65" s="135" t="s">
        <v>43</v>
      </c>
      <c r="F65" s="135">
        <v>0</v>
      </c>
      <c r="G65" s="135">
        <v>0</v>
      </c>
      <c r="H65" s="135">
        <v>0</v>
      </c>
      <c r="I65" s="135">
        <v>0</v>
      </c>
      <c r="J65" s="135">
        <v>0</v>
      </c>
      <c r="K65" s="135">
        <v>0</v>
      </c>
      <c r="L65" s="135">
        <v>0</v>
      </c>
      <c r="M65" s="135">
        <v>0</v>
      </c>
      <c r="N65" s="135">
        <v>0</v>
      </c>
      <c r="O65" s="135">
        <v>19</v>
      </c>
      <c r="P65" s="135"/>
      <c r="Q65" s="135"/>
      <c r="R65" s="135"/>
      <c r="S65" s="135"/>
      <c r="T65" s="135"/>
      <c r="U65" s="135"/>
      <c r="V65" s="136"/>
      <c r="W65" s="136"/>
      <c r="X65" s="136"/>
      <c r="Y65" s="136"/>
      <c r="Z65" s="136"/>
      <c r="AA65" s="136"/>
      <c r="AB65" s="136"/>
      <c r="AC65" s="136"/>
      <c r="AD65" s="139"/>
      <c r="AE65" s="136"/>
      <c r="AF65" s="136"/>
    </row>
    <row r="66" spans="1:32" ht="15.75" customHeight="1">
      <c r="A66" s="134">
        <v>63</v>
      </c>
      <c r="B66" s="135"/>
      <c r="C66" s="16" t="s">
        <v>261</v>
      </c>
      <c r="D66" s="135" t="s">
        <v>1864</v>
      </c>
      <c r="E66" s="135" t="s">
        <v>43</v>
      </c>
      <c r="F66" s="135">
        <v>1</v>
      </c>
      <c r="G66" s="135">
        <v>1</v>
      </c>
      <c r="H66" s="135">
        <v>1</v>
      </c>
      <c r="I66" s="135">
        <v>1</v>
      </c>
      <c r="J66" s="135">
        <v>0</v>
      </c>
      <c r="K66" s="135">
        <v>1</v>
      </c>
      <c r="L66" s="135">
        <v>1</v>
      </c>
      <c r="M66" s="135">
        <v>1</v>
      </c>
      <c r="N66" s="135"/>
      <c r="O66" s="135">
        <v>18</v>
      </c>
      <c r="P66" s="135"/>
      <c r="Q66" s="135"/>
      <c r="R66" s="135"/>
      <c r="S66" s="135"/>
      <c r="T66" s="135"/>
      <c r="U66" s="135"/>
      <c r="V66" s="137">
        <v>0</v>
      </c>
      <c r="W66" s="136" t="s">
        <v>1832</v>
      </c>
      <c r="X66" s="136">
        <v>0</v>
      </c>
      <c r="Y66" s="136" t="s">
        <v>1832</v>
      </c>
      <c r="Z66" s="137"/>
      <c r="AA66" s="137"/>
      <c r="AB66" s="136"/>
      <c r="AC66" s="136"/>
      <c r="AD66" s="139"/>
      <c r="AE66" s="136"/>
      <c r="AF66" s="136"/>
    </row>
    <row r="67" spans="1:32" ht="15.75" customHeight="1">
      <c r="A67" s="134">
        <v>64</v>
      </c>
      <c r="B67" s="135"/>
      <c r="C67" s="16" t="s">
        <v>265</v>
      </c>
      <c r="D67" s="140"/>
      <c r="E67" s="135" t="s">
        <v>43</v>
      </c>
      <c r="F67" s="135">
        <v>0</v>
      </c>
      <c r="G67" s="135">
        <v>1</v>
      </c>
      <c r="H67" s="135">
        <v>0</v>
      </c>
      <c r="I67" s="135">
        <v>0</v>
      </c>
      <c r="J67" s="135">
        <v>0</v>
      </c>
      <c r="K67" s="135">
        <v>0</v>
      </c>
      <c r="L67" s="135">
        <v>0</v>
      </c>
      <c r="M67" s="135">
        <v>0</v>
      </c>
      <c r="N67" s="135">
        <v>0</v>
      </c>
      <c r="O67" s="135">
        <v>36</v>
      </c>
      <c r="P67" s="135"/>
      <c r="Q67" s="135"/>
      <c r="R67" s="135"/>
      <c r="S67" s="135"/>
      <c r="T67" s="135"/>
      <c r="U67" s="135"/>
      <c r="V67" s="136"/>
      <c r="W67" s="136"/>
      <c r="X67" s="136"/>
      <c r="Y67" s="136"/>
      <c r="Z67" s="136"/>
      <c r="AA67" s="136"/>
      <c r="AB67" s="136"/>
      <c r="AC67" s="136"/>
      <c r="AD67" s="139"/>
      <c r="AE67" s="136"/>
      <c r="AF67" s="136"/>
    </row>
    <row r="68" spans="1:32" ht="15.75" customHeight="1">
      <c r="A68" s="134">
        <v>65</v>
      </c>
      <c r="B68" s="135"/>
      <c r="C68" s="16" t="s">
        <v>270</v>
      </c>
      <c r="D68" s="140"/>
      <c r="E68" s="135" t="s">
        <v>43</v>
      </c>
      <c r="F68" s="135">
        <v>1</v>
      </c>
      <c r="G68" s="135">
        <v>0</v>
      </c>
      <c r="H68" s="135">
        <v>0</v>
      </c>
      <c r="I68" s="135">
        <v>0</v>
      </c>
      <c r="J68" s="135">
        <v>0</v>
      </c>
      <c r="K68" s="135">
        <v>0</v>
      </c>
      <c r="L68" s="135">
        <v>0</v>
      </c>
      <c r="M68" s="135">
        <v>0</v>
      </c>
      <c r="N68" s="135">
        <v>0</v>
      </c>
      <c r="O68" s="135">
        <v>6</v>
      </c>
      <c r="P68" s="135"/>
      <c r="Q68" s="135"/>
      <c r="R68" s="135"/>
      <c r="S68" s="135"/>
      <c r="T68" s="135"/>
      <c r="U68" s="135"/>
      <c r="V68" s="136"/>
      <c r="W68" s="136"/>
      <c r="X68" s="136"/>
      <c r="Y68" s="136"/>
      <c r="Z68" s="136"/>
      <c r="AA68" s="136"/>
      <c r="AB68" s="136"/>
      <c r="AC68" s="136"/>
      <c r="AD68" s="139"/>
      <c r="AE68" s="136"/>
      <c r="AF68" s="136"/>
    </row>
    <row r="69" spans="1:32" ht="15.75" customHeight="1">
      <c r="A69" s="134">
        <v>66</v>
      </c>
      <c r="B69" s="135"/>
      <c r="C69" s="16" t="s">
        <v>274</v>
      </c>
      <c r="D69" s="135" t="s">
        <v>1865</v>
      </c>
      <c r="E69" s="135" t="s">
        <v>43</v>
      </c>
      <c r="F69" s="135">
        <v>1</v>
      </c>
      <c r="G69" s="135">
        <v>1</v>
      </c>
      <c r="H69" s="135">
        <v>1</v>
      </c>
      <c r="I69" s="135">
        <v>1</v>
      </c>
      <c r="J69" s="135">
        <v>1</v>
      </c>
      <c r="K69" s="135">
        <v>1</v>
      </c>
      <c r="L69" s="135">
        <v>1</v>
      </c>
      <c r="M69" s="135">
        <v>1</v>
      </c>
      <c r="N69" s="135">
        <v>1</v>
      </c>
      <c r="O69" s="135">
        <v>50</v>
      </c>
      <c r="P69" s="135">
        <v>2.9</v>
      </c>
      <c r="Q69" s="135">
        <v>0.38323353293413098</v>
      </c>
      <c r="R69" s="135">
        <v>59</v>
      </c>
      <c r="S69" s="135">
        <v>3.5</v>
      </c>
      <c r="T69" s="135">
        <v>0.58718330849478295</v>
      </c>
      <c r="U69" s="135">
        <v>70</v>
      </c>
      <c r="V69" s="137">
        <v>1.7299999999999999E-2</v>
      </c>
      <c r="W69" s="143">
        <v>582686</v>
      </c>
      <c r="X69" s="143">
        <v>32605</v>
      </c>
      <c r="Y69" s="143">
        <v>376024</v>
      </c>
      <c r="Z69" s="137"/>
      <c r="AA69" s="137"/>
      <c r="AB69" s="136"/>
      <c r="AC69" s="138"/>
      <c r="AD69" s="139"/>
      <c r="AE69" s="143">
        <v>172822</v>
      </c>
      <c r="AF69" s="143">
        <v>588600</v>
      </c>
    </row>
    <row r="70" spans="1:32" ht="15.75" customHeight="1">
      <c r="A70" s="134">
        <v>67</v>
      </c>
      <c r="B70" s="135"/>
      <c r="C70" s="16" t="s">
        <v>277</v>
      </c>
      <c r="D70" s="135" t="s">
        <v>1866</v>
      </c>
      <c r="E70" s="135" t="s">
        <v>43</v>
      </c>
      <c r="F70" s="135">
        <v>1</v>
      </c>
      <c r="G70" s="135">
        <v>1</v>
      </c>
      <c r="H70" s="135">
        <v>1</v>
      </c>
      <c r="I70" s="135">
        <v>1</v>
      </c>
      <c r="J70" s="135">
        <v>0</v>
      </c>
      <c r="K70" s="135">
        <v>0</v>
      </c>
      <c r="L70" s="135">
        <v>1</v>
      </c>
      <c r="M70" s="135">
        <v>1</v>
      </c>
      <c r="N70" s="135">
        <v>0</v>
      </c>
      <c r="O70" s="135">
        <v>40</v>
      </c>
      <c r="P70" s="135">
        <v>1</v>
      </c>
      <c r="Q70" s="135"/>
      <c r="R70" s="135">
        <v>20</v>
      </c>
      <c r="S70" s="135">
        <v>2.1</v>
      </c>
      <c r="T70" s="135">
        <v>0.27272727272727199</v>
      </c>
      <c r="U70" s="135">
        <v>42</v>
      </c>
      <c r="V70" s="137">
        <v>1E-4</v>
      </c>
      <c r="W70" s="143">
        <v>7266</v>
      </c>
      <c r="X70" s="136">
        <v>4</v>
      </c>
      <c r="Y70" s="136" t="s">
        <v>1832</v>
      </c>
      <c r="Z70" s="137"/>
      <c r="AA70" s="137"/>
      <c r="AB70" s="136"/>
      <c r="AC70" s="138"/>
      <c r="AD70" s="139"/>
      <c r="AE70" s="136"/>
      <c r="AF70" s="143"/>
    </row>
    <row r="71" spans="1:32" ht="15.75" customHeight="1">
      <c r="A71" s="134">
        <v>68</v>
      </c>
      <c r="B71" s="135"/>
      <c r="C71" s="16" t="s">
        <v>281</v>
      </c>
      <c r="D71" s="140"/>
      <c r="E71" s="135" t="s">
        <v>43</v>
      </c>
      <c r="F71" s="135">
        <v>1</v>
      </c>
      <c r="G71" s="135">
        <v>1</v>
      </c>
      <c r="H71" s="135">
        <v>1</v>
      </c>
      <c r="I71" s="135">
        <v>1</v>
      </c>
      <c r="J71" s="135">
        <v>1</v>
      </c>
      <c r="K71" s="135">
        <v>1</v>
      </c>
      <c r="L71" s="135">
        <v>1</v>
      </c>
      <c r="M71" s="135">
        <v>1</v>
      </c>
      <c r="N71" s="135">
        <v>1</v>
      </c>
      <c r="O71" s="135">
        <v>31</v>
      </c>
      <c r="P71" s="135"/>
      <c r="Q71" s="135"/>
      <c r="R71" s="135"/>
      <c r="S71" s="135"/>
      <c r="T71" s="135"/>
      <c r="U71" s="135"/>
      <c r="V71" s="136"/>
      <c r="W71" s="136"/>
      <c r="X71" s="136"/>
      <c r="Y71" s="136"/>
      <c r="Z71" s="136"/>
      <c r="AA71" s="136"/>
      <c r="AB71" s="136"/>
      <c r="AC71" s="136"/>
      <c r="AD71" s="139"/>
      <c r="AE71" s="136"/>
      <c r="AF71" s="136"/>
    </row>
    <row r="72" spans="1:32" ht="15.75" customHeight="1">
      <c r="A72" s="134">
        <v>69</v>
      </c>
      <c r="B72" s="135"/>
      <c r="C72" s="16" t="s">
        <v>283</v>
      </c>
      <c r="D72" s="148" t="s">
        <v>1867</v>
      </c>
      <c r="E72" s="135" t="s">
        <v>43</v>
      </c>
      <c r="F72" s="135">
        <v>1</v>
      </c>
      <c r="G72" s="135">
        <v>1</v>
      </c>
      <c r="H72" s="135">
        <v>1</v>
      </c>
      <c r="I72" s="135">
        <v>1</v>
      </c>
      <c r="J72" s="135">
        <v>0</v>
      </c>
      <c r="K72" s="135">
        <v>0</v>
      </c>
      <c r="L72" s="135">
        <v>1</v>
      </c>
      <c r="M72" s="135">
        <v>1</v>
      </c>
      <c r="N72" s="135">
        <v>0</v>
      </c>
      <c r="O72" s="135">
        <v>27</v>
      </c>
      <c r="P72" s="135"/>
      <c r="Q72" s="135"/>
      <c r="R72" s="135"/>
      <c r="S72" s="135"/>
      <c r="T72" s="135"/>
      <c r="U72" s="135"/>
      <c r="V72" s="137">
        <v>0</v>
      </c>
      <c r="W72" s="136">
        <v>746</v>
      </c>
      <c r="X72" s="136">
        <v>0</v>
      </c>
      <c r="Y72" s="136" t="s">
        <v>1832</v>
      </c>
      <c r="Z72" s="137"/>
      <c r="AA72" s="137"/>
      <c r="AB72" s="136"/>
      <c r="AC72" s="136"/>
      <c r="AD72" s="139"/>
      <c r="AE72" s="136"/>
      <c r="AF72" s="136"/>
    </row>
    <row r="73" spans="1:32" ht="15.75" customHeight="1">
      <c r="A73" s="134">
        <v>70</v>
      </c>
      <c r="B73" s="135"/>
      <c r="C73" s="16" t="s">
        <v>286</v>
      </c>
      <c r="D73" s="140"/>
      <c r="E73" s="135" t="s">
        <v>43</v>
      </c>
      <c r="F73" s="135">
        <v>0</v>
      </c>
      <c r="G73" s="135">
        <v>0</v>
      </c>
      <c r="H73" s="135">
        <v>0</v>
      </c>
      <c r="I73" s="135">
        <v>0</v>
      </c>
      <c r="J73" s="135">
        <v>0</v>
      </c>
      <c r="K73" s="135">
        <v>0</v>
      </c>
      <c r="L73" s="135">
        <v>0</v>
      </c>
      <c r="M73" s="135">
        <v>0</v>
      </c>
      <c r="N73" s="135">
        <v>0</v>
      </c>
      <c r="O73" s="135">
        <v>51</v>
      </c>
      <c r="P73" s="135"/>
      <c r="Q73" s="135"/>
      <c r="R73" s="135"/>
      <c r="S73" s="135"/>
      <c r="T73" s="135"/>
      <c r="U73" s="135"/>
      <c r="V73" s="136"/>
      <c r="W73" s="136"/>
      <c r="X73" s="136"/>
      <c r="Y73" s="136"/>
      <c r="Z73" s="136"/>
      <c r="AA73" s="136"/>
      <c r="AB73" s="136"/>
      <c r="AC73" s="136"/>
      <c r="AD73" s="139"/>
      <c r="AE73" s="136"/>
      <c r="AF73" s="136"/>
    </row>
    <row r="74" spans="1:32" ht="15.75" customHeight="1">
      <c r="A74" s="134">
        <v>71</v>
      </c>
      <c r="B74" s="135"/>
      <c r="C74" s="16" t="s">
        <v>290</v>
      </c>
      <c r="D74" s="135" t="s">
        <v>1868</v>
      </c>
      <c r="E74" s="135" t="s">
        <v>43</v>
      </c>
      <c r="F74" s="135">
        <v>1</v>
      </c>
      <c r="G74" s="135">
        <v>1</v>
      </c>
      <c r="H74" s="135">
        <v>1</v>
      </c>
      <c r="I74" s="135">
        <v>1</v>
      </c>
      <c r="J74" s="135">
        <v>0</v>
      </c>
      <c r="K74" s="135">
        <v>1</v>
      </c>
      <c r="L74" s="135">
        <v>1</v>
      </c>
      <c r="M74" s="135">
        <v>1</v>
      </c>
      <c r="N74" s="135"/>
      <c r="O74" s="135">
        <v>24</v>
      </c>
      <c r="P74" s="135"/>
      <c r="Q74" s="135"/>
      <c r="R74" s="135"/>
      <c r="S74" s="135">
        <v>1</v>
      </c>
      <c r="T74" s="135"/>
      <c r="U74" s="135">
        <v>20</v>
      </c>
      <c r="V74" s="137"/>
      <c r="W74" s="143"/>
      <c r="X74" s="136"/>
      <c r="Y74" s="143"/>
      <c r="Z74" s="137"/>
      <c r="AA74" s="137"/>
      <c r="AB74" s="136"/>
      <c r="AC74" s="138"/>
      <c r="AD74" s="139"/>
      <c r="AE74" s="136"/>
      <c r="AF74" s="136"/>
    </row>
    <row r="75" spans="1:32" ht="15.75" customHeight="1">
      <c r="A75" s="134">
        <v>72</v>
      </c>
      <c r="B75" s="135"/>
      <c r="C75" s="16" t="s">
        <v>294</v>
      </c>
      <c r="D75" s="135" t="s">
        <v>1869</v>
      </c>
      <c r="E75" s="135" t="s">
        <v>43</v>
      </c>
      <c r="F75" s="135">
        <v>1</v>
      </c>
      <c r="G75" s="135">
        <v>1</v>
      </c>
      <c r="H75" s="135">
        <v>1</v>
      </c>
      <c r="I75" s="135">
        <v>1</v>
      </c>
      <c r="J75" s="135">
        <v>0</v>
      </c>
      <c r="K75" s="135">
        <v>0</v>
      </c>
      <c r="L75" s="135">
        <v>1</v>
      </c>
      <c r="M75" s="135">
        <v>1</v>
      </c>
      <c r="N75" s="135">
        <v>1</v>
      </c>
      <c r="O75" s="135">
        <v>25</v>
      </c>
      <c r="P75" s="135">
        <v>2.5</v>
      </c>
      <c r="Q75" s="135">
        <v>0.24</v>
      </c>
      <c r="R75" s="135">
        <v>50</v>
      </c>
      <c r="S75" s="135">
        <v>3.9</v>
      </c>
      <c r="T75" s="135">
        <v>0.75</v>
      </c>
      <c r="U75" s="135">
        <v>79</v>
      </c>
      <c r="V75" s="137">
        <v>8.0000000000000004E-4</v>
      </c>
      <c r="W75" s="143">
        <v>33134</v>
      </c>
      <c r="X75" s="136">
        <v>865</v>
      </c>
      <c r="Y75" s="143">
        <v>21142</v>
      </c>
      <c r="Z75" s="137"/>
      <c r="AA75" s="137"/>
      <c r="AB75" s="136"/>
      <c r="AC75" s="138"/>
      <c r="AD75" s="139"/>
      <c r="AE75" s="136"/>
      <c r="AF75" s="136"/>
    </row>
    <row r="76" spans="1:32" ht="15.75" customHeight="1">
      <c r="A76" s="134">
        <v>73</v>
      </c>
      <c r="B76" s="135"/>
      <c r="C76" s="16" t="s">
        <v>297</v>
      </c>
      <c r="D76" s="135" t="s">
        <v>1870</v>
      </c>
      <c r="E76" s="135" t="s">
        <v>43</v>
      </c>
      <c r="F76" s="135">
        <v>1</v>
      </c>
      <c r="G76" s="135">
        <v>1</v>
      </c>
      <c r="H76" s="135">
        <v>1</v>
      </c>
      <c r="I76" s="135">
        <v>1</v>
      </c>
      <c r="J76" s="135">
        <v>0</v>
      </c>
      <c r="K76" s="135">
        <v>1</v>
      </c>
      <c r="L76" s="135">
        <v>1</v>
      </c>
      <c r="M76" s="135">
        <v>1</v>
      </c>
      <c r="N76" s="135">
        <v>1</v>
      </c>
      <c r="O76" s="135">
        <v>23</v>
      </c>
      <c r="P76" s="135"/>
      <c r="Q76" s="135"/>
      <c r="R76" s="135"/>
      <c r="S76" s="135"/>
      <c r="T76" s="135"/>
      <c r="U76" s="135"/>
      <c r="V76" s="136"/>
      <c r="W76" s="136"/>
      <c r="X76" s="136"/>
      <c r="Y76" s="136"/>
      <c r="Z76" s="136"/>
      <c r="AA76" s="136"/>
      <c r="AB76" s="136"/>
      <c r="AC76" s="136"/>
      <c r="AD76" s="139"/>
      <c r="AE76" s="136"/>
      <c r="AF76" s="136"/>
    </row>
    <row r="77" spans="1:32" ht="15.75" customHeight="1">
      <c r="A77" s="134">
        <v>74</v>
      </c>
      <c r="B77" s="135"/>
      <c r="C77" s="16" t="s">
        <v>300</v>
      </c>
      <c r="D77" s="135" t="s">
        <v>1871</v>
      </c>
      <c r="E77" s="135" t="s">
        <v>43</v>
      </c>
      <c r="F77" s="135">
        <v>0</v>
      </c>
      <c r="G77" s="135">
        <v>0</v>
      </c>
      <c r="H77" s="135">
        <v>0</v>
      </c>
      <c r="I77" s="135">
        <v>0</v>
      </c>
      <c r="J77" s="135">
        <v>0</v>
      </c>
      <c r="K77" s="135">
        <v>0</v>
      </c>
      <c r="L77" s="135">
        <v>0</v>
      </c>
      <c r="M77" s="135">
        <v>0</v>
      </c>
      <c r="N77" s="135">
        <v>0</v>
      </c>
      <c r="O77" s="135">
        <v>18</v>
      </c>
      <c r="P77" s="135">
        <v>0</v>
      </c>
      <c r="Q77" s="135">
        <v>0</v>
      </c>
      <c r="R77" s="135">
        <v>0</v>
      </c>
      <c r="S77" s="142"/>
      <c r="T77" s="142"/>
      <c r="U77" s="142"/>
      <c r="V77" s="136"/>
      <c r="W77" s="136"/>
      <c r="X77" s="136"/>
      <c r="Y77" s="136"/>
      <c r="Z77" s="136"/>
      <c r="AA77" s="136"/>
      <c r="AB77" s="136"/>
      <c r="AC77" s="136"/>
      <c r="AD77" s="139"/>
      <c r="AE77" s="136"/>
      <c r="AF77" s="136"/>
    </row>
    <row r="78" spans="1:32" ht="15.75" customHeight="1">
      <c r="A78" s="134">
        <v>75</v>
      </c>
      <c r="B78" s="135"/>
      <c r="C78" s="16" t="s">
        <v>303</v>
      </c>
      <c r="D78" s="142"/>
      <c r="E78" s="135" t="s">
        <v>43</v>
      </c>
      <c r="F78" s="135">
        <v>0</v>
      </c>
      <c r="G78" s="135">
        <v>0</v>
      </c>
      <c r="H78" s="142">
        <v>0</v>
      </c>
      <c r="I78" s="142">
        <v>0</v>
      </c>
      <c r="J78" s="142">
        <v>0</v>
      </c>
      <c r="K78" s="142">
        <v>0</v>
      </c>
      <c r="L78" s="142">
        <v>0</v>
      </c>
      <c r="M78" s="142">
        <v>0</v>
      </c>
      <c r="N78" s="142">
        <v>0</v>
      </c>
      <c r="O78" s="135">
        <v>44</v>
      </c>
      <c r="P78" s="142"/>
      <c r="Q78" s="142"/>
      <c r="R78" s="142"/>
      <c r="S78" s="142"/>
      <c r="T78" s="142"/>
      <c r="U78" s="142"/>
      <c r="V78" s="136"/>
      <c r="W78" s="136"/>
      <c r="X78" s="136"/>
      <c r="Y78" s="136"/>
      <c r="Z78" s="136"/>
      <c r="AA78" s="136"/>
      <c r="AB78" s="136"/>
      <c r="AC78" s="136"/>
      <c r="AD78" s="139"/>
      <c r="AE78" s="136"/>
      <c r="AF78" s="136"/>
    </row>
    <row r="79" spans="1:32" ht="15.75" customHeight="1">
      <c r="A79" s="134">
        <v>76</v>
      </c>
      <c r="B79" s="135"/>
      <c r="C79" s="16" t="s">
        <v>308</v>
      </c>
      <c r="D79" s="135" t="s">
        <v>1872</v>
      </c>
      <c r="E79" s="135" t="s">
        <v>43</v>
      </c>
      <c r="F79" s="135"/>
      <c r="G79" s="135"/>
      <c r="H79" s="135">
        <v>0</v>
      </c>
      <c r="I79" s="135">
        <v>1</v>
      </c>
      <c r="J79" s="135">
        <v>0</v>
      </c>
      <c r="K79" s="135">
        <v>0</v>
      </c>
      <c r="L79" s="135">
        <v>0</v>
      </c>
      <c r="M79" s="135">
        <v>0</v>
      </c>
      <c r="N79" s="135">
        <v>0</v>
      </c>
      <c r="O79" s="135">
        <v>6</v>
      </c>
      <c r="P79" s="135">
        <v>0</v>
      </c>
      <c r="Q79" s="135">
        <v>0</v>
      </c>
      <c r="R79" s="135">
        <v>0</v>
      </c>
      <c r="S79" s="135">
        <v>1</v>
      </c>
      <c r="T79" s="135">
        <v>0</v>
      </c>
      <c r="U79" s="135">
        <v>20</v>
      </c>
      <c r="V79" s="137">
        <v>1E-4</v>
      </c>
      <c r="W79" s="143">
        <v>2433</v>
      </c>
      <c r="X79" s="143">
        <v>1532</v>
      </c>
      <c r="Y79" s="143">
        <v>15094</v>
      </c>
      <c r="Z79" s="137"/>
      <c r="AA79" s="137"/>
      <c r="AB79" s="136"/>
      <c r="AC79" s="138"/>
      <c r="AD79" s="139"/>
      <c r="AE79" s="136"/>
      <c r="AF79" s="136"/>
    </row>
    <row r="80" spans="1:32" ht="15.75" customHeight="1">
      <c r="A80" s="134">
        <v>77</v>
      </c>
      <c r="B80" s="135"/>
      <c r="C80" s="16" t="s">
        <v>311</v>
      </c>
      <c r="D80" s="135" t="s">
        <v>1873</v>
      </c>
      <c r="E80" s="135" t="s">
        <v>43</v>
      </c>
      <c r="F80" s="135">
        <v>1</v>
      </c>
      <c r="G80" s="135">
        <v>1</v>
      </c>
      <c r="H80" s="135">
        <v>0</v>
      </c>
      <c r="I80" s="135">
        <v>0</v>
      </c>
      <c r="J80" s="135">
        <v>0</v>
      </c>
      <c r="K80" s="135">
        <v>0</v>
      </c>
      <c r="L80" s="135">
        <v>1</v>
      </c>
      <c r="M80" s="135">
        <v>1</v>
      </c>
      <c r="N80" s="135">
        <v>0</v>
      </c>
      <c r="O80" s="135">
        <v>29</v>
      </c>
      <c r="P80" s="135">
        <v>1.2</v>
      </c>
      <c r="Q80" s="135">
        <v>0</v>
      </c>
      <c r="R80" s="135">
        <v>24</v>
      </c>
      <c r="S80" s="135">
        <v>3.4</v>
      </c>
      <c r="T80" s="135">
        <v>0.56666666669999999</v>
      </c>
      <c r="U80" s="135">
        <v>68</v>
      </c>
      <c r="V80" s="137">
        <v>2.9999999999999997E-4</v>
      </c>
      <c r="W80" s="143">
        <v>21777</v>
      </c>
      <c r="X80" s="136">
        <v>245</v>
      </c>
      <c r="Y80" s="143">
        <v>5058</v>
      </c>
      <c r="Z80" s="137"/>
      <c r="AA80" s="137"/>
      <c r="AB80" s="136"/>
      <c r="AC80" s="138"/>
      <c r="AD80" s="139"/>
      <c r="AE80" s="136"/>
      <c r="AF80" s="136"/>
    </row>
    <row r="81" spans="1:32" ht="15.75" customHeight="1">
      <c r="A81" s="134">
        <v>78</v>
      </c>
      <c r="B81" s="135"/>
      <c r="C81" s="16" t="s">
        <v>314</v>
      </c>
      <c r="D81" s="142"/>
      <c r="E81" s="135" t="s">
        <v>43</v>
      </c>
      <c r="F81" s="135">
        <v>0</v>
      </c>
      <c r="G81" s="135">
        <v>0</v>
      </c>
      <c r="H81" s="142">
        <v>0</v>
      </c>
      <c r="I81" s="142">
        <v>0</v>
      </c>
      <c r="J81" s="142">
        <v>0</v>
      </c>
      <c r="K81" s="142">
        <v>0</v>
      </c>
      <c r="L81" s="142">
        <v>0</v>
      </c>
      <c r="M81" s="142">
        <v>0</v>
      </c>
      <c r="N81" s="142">
        <v>0</v>
      </c>
      <c r="O81" s="135">
        <v>33</v>
      </c>
      <c r="P81" s="142"/>
      <c r="Q81" s="142"/>
      <c r="R81" s="142"/>
      <c r="S81" s="142"/>
      <c r="T81" s="142"/>
      <c r="U81" s="142"/>
      <c r="V81" s="136"/>
      <c r="W81" s="136"/>
      <c r="X81" s="136"/>
      <c r="Y81" s="136"/>
      <c r="Z81" s="136"/>
      <c r="AA81" s="136"/>
      <c r="AB81" s="136"/>
      <c r="AC81" s="136"/>
      <c r="AD81" s="139"/>
      <c r="AE81" s="136"/>
      <c r="AF81" s="136"/>
    </row>
    <row r="82" spans="1:32" ht="15.75" customHeight="1">
      <c r="A82" s="134">
        <v>79</v>
      </c>
      <c r="B82" s="135"/>
      <c r="C82" s="16" t="s">
        <v>316</v>
      </c>
      <c r="D82" s="142"/>
      <c r="E82" s="135" t="s">
        <v>43</v>
      </c>
      <c r="F82" s="135">
        <v>0</v>
      </c>
      <c r="G82" s="135">
        <v>0</v>
      </c>
      <c r="H82" s="142">
        <v>0</v>
      </c>
      <c r="I82" s="142">
        <v>0</v>
      </c>
      <c r="J82" s="142">
        <v>0</v>
      </c>
      <c r="K82" s="142">
        <v>0</v>
      </c>
      <c r="L82" s="142">
        <v>0</v>
      </c>
      <c r="M82" s="142">
        <v>0</v>
      </c>
      <c r="N82" s="142">
        <v>0</v>
      </c>
      <c r="O82" s="135">
        <v>16</v>
      </c>
      <c r="P82" s="142"/>
      <c r="Q82" s="142"/>
      <c r="R82" s="142"/>
      <c r="S82" s="142"/>
      <c r="T82" s="142"/>
      <c r="U82" s="142"/>
      <c r="V82" s="136"/>
      <c r="W82" s="136"/>
      <c r="X82" s="136"/>
      <c r="Y82" s="136"/>
      <c r="Z82" s="136"/>
      <c r="AA82" s="136"/>
      <c r="AB82" s="136"/>
      <c r="AC82" s="136"/>
      <c r="AD82" s="139"/>
      <c r="AE82" s="136"/>
      <c r="AF82" s="136"/>
    </row>
    <row r="83" spans="1:32" ht="15.75" customHeight="1">
      <c r="A83" s="134">
        <v>80</v>
      </c>
      <c r="B83" s="135"/>
      <c r="C83" s="16" t="s">
        <v>321</v>
      </c>
      <c r="D83" s="135" t="s">
        <v>730</v>
      </c>
      <c r="E83" s="135" t="s">
        <v>43</v>
      </c>
      <c r="F83" s="135">
        <v>1</v>
      </c>
      <c r="G83" s="135">
        <v>1</v>
      </c>
      <c r="H83" s="135">
        <v>1</v>
      </c>
      <c r="I83" s="135">
        <v>1</v>
      </c>
      <c r="J83" s="135">
        <v>1</v>
      </c>
      <c r="K83" s="135">
        <v>0</v>
      </c>
      <c r="L83" s="135">
        <v>1</v>
      </c>
      <c r="M83" s="135">
        <v>1</v>
      </c>
      <c r="N83" s="135">
        <v>1</v>
      </c>
      <c r="O83" s="135">
        <v>52</v>
      </c>
      <c r="P83" s="135">
        <v>3.7</v>
      </c>
      <c r="Q83" s="135">
        <v>0.59982713919999997</v>
      </c>
      <c r="R83" s="135">
        <v>74</v>
      </c>
      <c r="S83" s="135">
        <v>3.7</v>
      </c>
      <c r="T83" s="149">
        <v>0.65629999999999999</v>
      </c>
      <c r="U83" s="135">
        <v>75</v>
      </c>
      <c r="V83" s="137">
        <v>1.4500000000000001E-2</v>
      </c>
      <c r="W83" s="143">
        <v>518567</v>
      </c>
      <c r="X83" s="143">
        <v>47090</v>
      </c>
      <c r="Y83" s="143">
        <v>499917</v>
      </c>
      <c r="Z83" s="137"/>
      <c r="AA83" s="137"/>
      <c r="AB83" s="136"/>
      <c r="AC83" s="138"/>
      <c r="AD83" s="139"/>
      <c r="AE83" s="143">
        <v>236925</v>
      </c>
      <c r="AF83" s="136">
        <v>1015000</v>
      </c>
    </row>
    <row r="84" spans="1:32" ht="15.75" customHeight="1">
      <c r="A84" s="134">
        <v>81</v>
      </c>
      <c r="B84" s="135"/>
      <c r="C84" s="16" t="s">
        <v>324</v>
      </c>
      <c r="D84" s="142"/>
      <c r="E84" s="135" t="s">
        <v>43</v>
      </c>
      <c r="F84" s="135">
        <v>0</v>
      </c>
      <c r="G84" s="135">
        <v>0</v>
      </c>
      <c r="H84" s="142">
        <v>0</v>
      </c>
      <c r="I84" s="142">
        <v>0</v>
      </c>
      <c r="J84" s="142">
        <v>0</v>
      </c>
      <c r="K84" s="142">
        <v>0</v>
      </c>
      <c r="L84" s="142">
        <v>0</v>
      </c>
      <c r="M84" s="142">
        <v>0</v>
      </c>
      <c r="N84" s="142">
        <v>0</v>
      </c>
      <c r="O84" s="135">
        <v>27</v>
      </c>
      <c r="P84" s="142"/>
      <c r="Q84" s="142"/>
      <c r="R84" s="142"/>
      <c r="S84" s="142"/>
      <c r="T84" s="142"/>
      <c r="U84" s="142"/>
      <c r="V84" s="136"/>
      <c r="W84" s="136"/>
      <c r="X84" s="136"/>
      <c r="Y84" s="136"/>
      <c r="Z84" s="136"/>
      <c r="AA84" s="136"/>
      <c r="AB84" s="136"/>
      <c r="AC84" s="136"/>
      <c r="AD84" s="139"/>
      <c r="AE84" s="136"/>
      <c r="AF84" s="136"/>
    </row>
    <row r="85" spans="1:32" ht="15.75" customHeight="1">
      <c r="A85" s="134">
        <v>82</v>
      </c>
      <c r="B85" s="135"/>
      <c r="C85" s="16" t="s">
        <v>327</v>
      </c>
      <c r="D85" s="142"/>
      <c r="E85" s="135" t="s">
        <v>43</v>
      </c>
      <c r="F85" s="135">
        <v>0</v>
      </c>
      <c r="G85" s="135">
        <v>0</v>
      </c>
      <c r="H85" s="142">
        <v>0</v>
      </c>
      <c r="I85" s="142">
        <v>0</v>
      </c>
      <c r="J85" s="142">
        <v>0</v>
      </c>
      <c r="K85" s="142">
        <v>0</v>
      </c>
      <c r="L85" s="142">
        <v>0</v>
      </c>
      <c r="M85" s="142">
        <v>0</v>
      </c>
      <c r="N85" s="142">
        <v>0</v>
      </c>
      <c r="O85" s="135">
        <v>27</v>
      </c>
      <c r="P85" s="142"/>
      <c r="Q85" s="142"/>
      <c r="R85" s="142"/>
      <c r="S85" s="142"/>
      <c r="T85" s="142"/>
      <c r="U85" s="142"/>
      <c r="V85" s="136"/>
      <c r="W85" s="136"/>
      <c r="X85" s="136"/>
      <c r="Y85" s="136"/>
      <c r="Z85" s="136"/>
      <c r="AA85" s="136"/>
      <c r="AB85" s="136"/>
      <c r="AC85" s="136"/>
      <c r="AD85" s="139"/>
      <c r="AE85" s="136"/>
      <c r="AF85" s="136"/>
    </row>
    <row r="86" spans="1:32" ht="15.75" customHeight="1">
      <c r="A86" s="134">
        <v>83</v>
      </c>
      <c r="B86" s="135"/>
      <c r="C86" s="16" t="s">
        <v>330</v>
      </c>
      <c r="D86" s="135" t="s">
        <v>1874</v>
      </c>
      <c r="E86" s="135" t="s">
        <v>43</v>
      </c>
      <c r="F86" s="135">
        <v>1</v>
      </c>
      <c r="G86" s="135">
        <v>1</v>
      </c>
      <c r="H86" s="135">
        <v>1</v>
      </c>
      <c r="I86" s="135">
        <v>0</v>
      </c>
      <c r="J86" s="135">
        <v>0</v>
      </c>
      <c r="K86" s="135">
        <v>0</v>
      </c>
      <c r="L86" s="135">
        <v>0</v>
      </c>
      <c r="M86" s="135">
        <v>0</v>
      </c>
      <c r="N86" s="135">
        <v>0</v>
      </c>
      <c r="O86" s="135">
        <v>18</v>
      </c>
      <c r="P86" s="135">
        <v>3.1</v>
      </c>
      <c r="Q86" s="135">
        <v>0.4391534392</v>
      </c>
      <c r="R86" s="135">
        <v>61</v>
      </c>
      <c r="S86" s="135">
        <v>4.0999999999999996</v>
      </c>
      <c r="T86" s="135">
        <v>0.78718258770000005</v>
      </c>
      <c r="U86" s="135">
        <v>82</v>
      </c>
      <c r="V86" s="137">
        <v>4.5999999999999999E-3</v>
      </c>
      <c r="W86" s="143">
        <v>100930</v>
      </c>
      <c r="X86" s="143">
        <v>7669</v>
      </c>
      <c r="Y86" s="143">
        <v>115778</v>
      </c>
      <c r="Z86" s="137"/>
      <c r="AA86" s="137"/>
      <c r="AB86" s="136"/>
      <c r="AC86" s="138"/>
      <c r="AD86" s="139"/>
      <c r="AE86" s="136"/>
      <c r="AF86" s="136"/>
    </row>
    <row r="87" spans="1:32" ht="15.75" customHeight="1">
      <c r="A87" s="134">
        <v>84</v>
      </c>
      <c r="B87" s="135"/>
      <c r="C87" s="16" t="s">
        <v>333</v>
      </c>
      <c r="D87" s="135" t="s">
        <v>1412</v>
      </c>
      <c r="E87" s="135" t="s">
        <v>43</v>
      </c>
      <c r="F87" s="135">
        <v>1</v>
      </c>
      <c r="G87" s="135">
        <v>1</v>
      </c>
      <c r="H87" s="135">
        <v>1</v>
      </c>
      <c r="I87" s="135">
        <v>1</v>
      </c>
      <c r="J87" s="135">
        <v>0</v>
      </c>
      <c r="K87" s="135">
        <v>1</v>
      </c>
      <c r="L87" s="135">
        <v>1</v>
      </c>
      <c r="M87" s="135">
        <v>1</v>
      </c>
      <c r="N87" s="135">
        <v>0</v>
      </c>
      <c r="O87" s="135">
        <v>26</v>
      </c>
      <c r="P87" s="135">
        <v>3.2</v>
      </c>
      <c r="Q87" s="135">
        <v>0.43433133730000001</v>
      </c>
      <c r="R87" s="135">
        <v>63</v>
      </c>
      <c r="S87" s="135">
        <v>4.3</v>
      </c>
      <c r="T87" s="149">
        <v>0.82630000000000003</v>
      </c>
      <c r="U87" s="135">
        <v>85</v>
      </c>
      <c r="V87" s="137">
        <v>4.3E-3</v>
      </c>
      <c r="W87" s="143">
        <v>160863</v>
      </c>
      <c r="X87" s="143">
        <v>18170</v>
      </c>
      <c r="Y87" s="143">
        <v>204554</v>
      </c>
      <c r="Z87" s="137"/>
      <c r="AA87" s="137"/>
      <c r="AB87" s="136"/>
      <c r="AC87" s="138"/>
      <c r="AD87" s="139"/>
      <c r="AE87" s="136">
        <v>153494</v>
      </c>
      <c r="AF87" s="136">
        <v>1066000</v>
      </c>
    </row>
    <row r="88" spans="1:32" ht="15.75" customHeight="1">
      <c r="A88" s="134">
        <v>85</v>
      </c>
      <c r="B88" s="135"/>
      <c r="C88" s="16" t="s">
        <v>335</v>
      </c>
      <c r="D88" s="135" t="s">
        <v>1875</v>
      </c>
      <c r="E88" s="135" t="s">
        <v>43</v>
      </c>
      <c r="F88" s="135">
        <v>1</v>
      </c>
      <c r="G88" s="135">
        <v>1</v>
      </c>
      <c r="H88" s="135">
        <v>0</v>
      </c>
      <c r="I88" s="135">
        <v>0</v>
      </c>
      <c r="J88" s="135">
        <v>0</v>
      </c>
      <c r="K88" s="135">
        <v>0</v>
      </c>
      <c r="L88" s="135">
        <v>1</v>
      </c>
      <c r="M88" s="135">
        <v>1</v>
      </c>
      <c r="N88" s="135">
        <v>0</v>
      </c>
      <c r="O88" s="135">
        <v>29</v>
      </c>
      <c r="P88" s="135">
        <v>0</v>
      </c>
      <c r="Q88" s="135">
        <v>0</v>
      </c>
      <c r="R88" s="135">
        <v>0</v>
      </c>
      <c r="S88" s="135">
        <v>4.2</v>
      </c>
      <c r="T88" s="135">
        <v>0.875</v>
      </c>
      <c r="U88" s="135">
        <v>85</v>
      </c>
      <c r="V88" s="137">
        <v>1E-4</v>
      </c>
      <c r="W88" s="143">
        <v>3131</v>
      </c>
      <c r="X88" s="136">
        <v>467</v>
      </c>
      <c r="Y88" s="143">
        <v>2463</v>
      </c>
      <c r="Z88" s="137"/>
      <c r="AA88" s="137"/>
      <c r="AB88" s="136"/>
      <c r="AC88" s="138"/>
      <c r="AD88" s="139"/>
      <c r="AE88" s="136"/>
      <c r="AF88" s="136"/>
    </row>
    <row r="89" spans="1:32" ht="15.75" customHeight="1">
      <c r="A89" s="134">
        <v>86</v>
      </c>
      <c r="B89" s="135"/>
      <c r="C89" s="16" t="s">
        <v>338</v>
      </c>
      <c r="D89" s="135" t="s">
        <v>1610</v>
      </c>
      <c r="E89" s="135" t="s">
        <v>43</v>
      </c>
      <c r="F89" s="135">
        <v>1</v>
      </c>
      <c r="G89" s="135">
        <v>1</v>
      </c>
      <c r="H89" s="135">
        <v>0</v>
      </c>
      <c r="I89" s="135">
        <v>0</v>
      </c>
      <c r="J89" s="135">
        <v>0</v>
      </c>
      <c r="K89" s="135">
        <v>1</v>
      </c>
      <c r="L89" s="135">
        <v>1</v>
      </c>
      <c r="M89" s="135">
        <v>1</v>
      </c>
      <c r="N89" s="135">
        <v>1</v>
      </c>
      <c r="O89" s="135">
        <v>54</v>
      </c>
      <c r="P89" s="135">
        <v>5</v>
      </c>
      <c r="Q89" s="135">
        <v>1</v>
      </c>
      <c r="R89" s="135">
        <v>100</v>
      </c>
      <c r="S89" s="135">
        <v>4.5999999999999996</v>
      </c>
      <c r="T89" s="135">
        <v>0.9152542373</v>
      </c>
      <c r="U89" s="135">
        <v>92</v>
      </c>
      <c r="V89" s="137">
        <v>1E-4</v>
      </c>
      <c r="W89" s="143">
        <v>8494</v>
      </c>
      <c r="X89" s="136">
        <v>14</v>
      </c>
      <c r="Y89" s="136" t="s">
        <v>1832</v>
      </c>
      <c r="Z89" s="137"/>
      <c r="AA89" s="137"/>
      <c r="AB89" s="136"/>
      <c r="AC89" s="138"/>
      <c r="AD89" s="139"/>
      <c r="AE89" s="136"/>
      <c r="AF89" s="136"/>
    </row>
    <row r="90" spans="1:32" ht="15.75" customHeight="1">
      <c r="A90" s="134">
        <v>87</v>
      </c>
      <c r="B90" s="135"/>
      <c r="C90" s="16" t="s">
        <v>341</v>
      </c>
      <c r="D90" s="142"/>
      <c r="E90" s="135" t="s">
        <v>43</v>
      </c>
      <c r="F90" s="135">
        <v>0</v>
      </c>
      <c r="G90" s="135">
        <v>0</v>
      </c>
      <c r="H90" s="142">
        <v>0</v>
      </c>
      <c r="I90" s="142">
        <v>0</v>
      </c>
      <c r="J90" s="142">
        <v>0</v>
      </c>
      <c r="K90" s="142">
        <v>0</v>
      </c>
      <c r="L90" s="142">
        <v>0</v>
      </c>
      <c r="M90" s="142">
        <v>0</v>
      </c>
      <c r="N90" s="142">
        <v>0</v>
      </c>
      <c r="O90" s="135">
        <v>18</v>
      </c>
      <c r="P90" s="142"/>
      <c r="Q90" s="142"/>
      <c r="R90" s="142"/>
      <c r="S90" s="142"/>
      <c r="T90" s="142"/>
      <c r="U90" s="142"/>
      <c r="V90" s="136"/>
      <c r="W90" s="136"/>
      <c r="X90" s="136"/>
      <c r="Y90" s="136"/>
      <c r="Z90" s="136"/>
      <c r="AA90" s="136"/>
      <c r="AB90" s="136"/>
      <c r="AC90" s="136"/>
      <c r="AD90" s="139"/>
      <c r="AE90" s="136"/>
      <c r="AF90" s="136"/>
    </row>
    <row r="91" spans="1:32" ht="15.75" customHeight="1">
      <c r="A91" s="134">
        <v>88</v>
      </c>
      <c r="B91" s="135"/>
      <c r="C91" s="16" t="s">
        <v>343</v>
      </c>
      <c r="D91" s="142"/>
      <c r="E91" s="135" t="s">
        <v>43</v>
      </c>
      <c r="F91" s="135">
        <v>0</v>
      </c>
      <c r="G91" s="135">
        <v>0</v>
      </c>
      <c r="H91" s="142">
        <v>0</v>
      </c>
      <c r="I91" s="142">
        <v>0</v>
      </c>
      <c r="J91" s="142">
        <v>0</v>
      </c>
      <c r="K91" s="142">
        <v>0</v>
      </c>
      <c r="L91" s="142">
        <v>0</v>
      </c>
      <c r="M91" s="142">
        <v>0</v>
      </c>
      <c r="N91" s="142">
        <v>0</v>
      </c>
      <c r="O91" s="135">
        <v>45</v>
      </c>
      <c r="P91" s="142"/>
      <c r="Q91" s="142"/>
      <c r="R91" s="142"/>
      <c r="S91" s="142"/>
      <c r="T91" s="142"/>
      <c r="U91" s="142"/>
      <c r="V91" s="136"/>
      <c r="W91" s="136"/>
      <c r="X91" s="136"/>
      <c r="Y91" s="136"/>
      <c r="Z91" s="136"/>
      <c r="AA91" s="136"/>
      <c r="AB91" s="136"/>
      <c r="AC91" s="136"/>
      <c r="AD91" s="139"/>
      <c r="AE91" s="136"/>
      <c r="AF91" s="136"/>
    </row>
    <row r="92" spans="1:32" ht="15.75" customHeight="1">
      <c r="A92" s="134">
        <v>89</v>
      </c>
      <c r="B92" s="135"/>
      <c r="C92" s="16" t="s">
        <v>345</v>
      </c>
      <c r="D92" s="135" t="s">
        <v>1876</v>
      </c>
      <c r="E92" s="135" t="s">
        <v>43</v>
      </c>
      <c r="F92" s="135">
        <v>1</v>
      </c>
      <c r="G92" s="135">
        <v>1</v>
      </c>
      <c r="H92" s="135">
        <v>0</v>
      </c>
      <c r="I92" s="135">
        <v>0</v>
      </c>
      <c r="J92" s="135">
        <v>0</v>
      </c>
      <c r="K92" s="135">
        <v>1</v>
      </c>
      <c r="L92" s="135">
        <v>1</v>
      </c>
      <c r="M92" s="135">
        <v>1</v>
      </c>
      <c r="N92" s="135">
        <v>1</v>
      </c>
      <c r="O92" s="135">
        <v>36</v>
      </c>
      <c r="P92" s="135">
        <v>0</v>
      </c>
      <c r="Q92" s="135">
        <v>0</v>
      </c>
      <c r="R92" s="135">
        <v>0</v>
      </c>
      <c r="S92" s="135">
        <v>0</v>
      </c>
      <c r="T92" s="135">
        <v>0</v>
      </c>
      <c r="U92" s="135">
        <v>0</v>
      </c>
      <c r="V92" s="137">
        <v>0</v>
      </c>
      <c r="W92" s="136" t="s">
        <v>1832</v>
      </c>
      <c r="X92" s="136">
        <v>0</v>
      </c>
      <c r="Y92" s="136" t="s">
        <v>1832</v>
      </c>
      <c r="Z92" s="137"/>
      <c r="AA92" s="137"/>
      <c r="AB92" s="136"/>
      <c r="AC92" s="136"/>
      <c r="AD92" s="139"/>
      <c r="AE92" s="136"/>
      <c r="AF92" s="136"/>
    </row>
    <row r="93" spans="1:32" ht="15.75" customHeight="1">
      <c r="A93" s="150">
        <v>1</v>
      </c>
      <c r="B93" s="151"/>
      <c r="C93" s="38" t="s">
        <v>348</v>
      </c>
      <c r="D93" s="152"/>
      <c r="E93" s="151" t="s">
        <v>349</v>
      </c>
      <c r="F93" s="151">
        <v>0</v>
      </c>
      <c r="G93" s="151">
        <v>0</v>
      </c>
      <c r="H93" s="152">
        <v>0</v>
      </c>
      <c r="I93" s="152">
        <v>0</v>
      </c>
      <c r="J93" s="152">
        <v>0</v>
      </c>
      <c r="K93" s="152">
        <v>0</v>
      </c>
      <c r="L93" s="152">
        <v>0</v>
      </c>
      <c r="M93" s="152">
        <v>0</v>
      </c>
      <c r="N93" s="152">
        <v>0</v>
      </c>
      <c r="O93" s="151">
        <v>31</v>
      </c>
      <c r="P93" s="152"/>
      <c r="Q93" s="152"/>
      <c r="R93" s="152"/>
      <c r="S93" s="152"/>
      <c r="T93" s="152"/>
      <c r="U93" s="152"/>
      <c r="V93" s="153"/>
      <c r="W93" s="153"/>
      <c r="X93" s="153"/>
      <c r="Y93" s="153"/>
      <c r="Z93" s="153"/>
      <c r="AA93" s="153"/>
      <c r="AB93" s="153"/>
      <c r="AC93" s="153"/>
      <c r="AD93" s="154">
        <f t="shared" ref="AD93:AD191" si="0">HOUR(AC93)*3600+MINUTE(AC93)*60+ SECOND(AC93)</f>
        <v>0</v>
      </c>
      <c r="AE93" s="153"/>
      <c r="AF93" s="153"/>
    </row>
    <row r="94" spans="1:32" ht="15.75" customHeight="1">
      <c r="A94" s="150">
        <v>2</v>
      </c>
      <c r="B94" s="151"/>
      <c r="C94" s="38" t="s">
        <v>354</v>
      </c>
      <c r="D94" s="151" t="s">
        <v>1877</v>
      </c>
      <c r="E94" s="151" t="s">
        <v>349</v>
      </c>
      <c r="F94" s="151">
        <v>1</v>
      </c>
      <c r="G94" s="151">
        <v>1</v>
      </c>
      <c r="H94" s="151">
        <v>1</v>
      </c>
      <c r="I94" s="151">
        <v>1</v>
      </c>
      <c r="J94" s="151">
        <v>1</v>
      </c>
      <c r="K94" s="151">
        <v>0</v>
      </c>
      <c r="L94" s="151">
        <v>1</v>
      </c>
      <c r="M94" s="151">
        <v>1</v>
      </c>
      <c r="N94" s="151">
        <v>1</v>
      </c>
      <c r="O94" s="151">
        <v>39</v>
      </c>
      <c r="P94" s="151">
        <v>3.9</v>
      </c>
      <c r="Q94" s="151">
        <v>0.65852989579999999</v>
      </c>
      <c r="R94" s="151">
        <v>77</v>
      </c>
      <c r="S94" s="151">
        <v>4.3</v>
      </c>
      <c r="T94" s="151">
        <v>0.83908486709999996</v>
      </c>
      <c r="U94" s="151">
        <v>87</v>
      </c>
      <c r="V94" s="155">
        <v>2.01E-2</v>
      </c>
      <c r="W94" s="156">
        <v>459736</v>
      </c>
      <c r="X94" s="156">
        <v>194643</v>
      </c>
      <c r="Y94" s="153">
        <v>1185000</v>
      </c>
      <c r="Z94" s="155">
        <v>1.6999999999999999E-3</v>
      </c>
      <c r="AA94" s="155">
        <v>8.2100000000000006E-2</v>
      </c>
      <c r="AB94" s="153">
        <v>2.2200000000000002</v>
      </c>
      <c r="AC94" s="157">
        <v>2.2222222222222222E-3</v>
      </c>
      <c r="AD94" s="154">
        <f t="shared" si="0"/>
        <v>192</v>
      </c>
      <c r="AE94" s="156">
        <v>139104</v>
      </c>
      <c r="AF94" s="153">
        <v>2133000</v>
      </c>
    </row>
    <row r="95" spans="1:32" ht="15.75" customHeight="1">
      <c r="A95" s="150">
        <v>3</v>
      </c>
      <c r="B95" s="151"/>
      <c r="C95" s="38" t="s">
        <v>360</v>
      </c>
      <c r="D95" s="151" t="s">
        <v>1878</v>
      </c>
      <c r="E95" s="151" t="s">
        <v>349</v>
      </c>
      <c r="F95" s="151">
        <v>1</v>
      </c>
      <c r="G95" s="151">
        <v>1</v>
      </c>
      <c r="H95" s="151">
        <v>0</v>
      </c>
      <c r="I95" s="151">
        <v>0</v>
      </c>
      <c r="J95" s="151">
        <v>0</v>
      </c>
      <c r="K95" s="151">
        <v>1</v>
      </c>
      <c r="L95" s="151">
        <v>0</v>
      </c>
      <c r="M95" s="151">
        <v>0</v>
      </c>
      <c r="N95" s="151">
        <v>0</v>
      </c>
      <c r="O95" s="151">
        <v>15</v>
      </c>
      <c r="P95" s="151">
        <v>0</v>
      </c>
      <c r="Q95" s="151">
        <v>0</v>
      </c>
      <c r="R95" s="151">
        <v>0</v>
      </c>
      <c r="S95" s="151">
        <v>0</v>
      </c>
      <c r="T95" s="151">
        <v>0</v>
      </c>
      <c r="U95" s="151">
        <v>0</v>
      </c>
      <c r="V95" s="155">
        <v>0</v>
      </c>
      <c r="W95" s="153" t="s">
        <v>1832</v>
      </c>
      <c r="X95" s="153">
        <v>58</v>
      </c>
      <c r="Y95" s="153" t="s">
        <v>1832</v>
      </c>
      <c r="Z95" s="155">
        <v>0</v>
      </c>
      <c r="AA95" s="155">
        <v>0.30620000000000003</v>
      </c>
      <c r="AB95" s="153">
        <v>0.36399999999999999</v>
      </c>
      <c r="AC95" s="157">
        <v>4.6296296296296298E-4</v>
      </c>
      <c r="AD95" s="154">
        <f t="shared" si="0"/>
        <v>40</v>
      </c>
      <c r="AE95" s="153"/>
      <c r="AF95" s="153"/>
    </row>
    <row r="96" spans="1:32" ht="15.75" customHeight="1">
      <c r="A96" s="150">
        <v>4</v>
      </c>
      <c r="B96" s="151"/>
      <c r="C96" s="38" t="s">
        <v>364</v>
      </c>
      <c r="D96" s="152"/>
      <c r="E96" s="151" t="s">
        <v>349</v>
      </c>
      <c r="F96" s="151">
        <v>0</v>
      </c>
      <c r="G96" s="151">
        <v>0</v>
      </c>
      <c r="H96" s="152">
        <v>0</v>
      </c>
      <c r="I96" s="152">
        <v>0</v>
      </c>
      <c r="J96" s="152">
        <v>0</v>
      </c>
      <c r="K96" s="152">
        <v>0</v>
      </c>
      <c r="L96" s="152">
        <v>0</v>
      </c>
      <c r="M96" s="152">
        <v>0</v>
      </c>
      <c r="N96" s="152">
        <v>0</v>
      </c>
      <c r="O96" s="151">
        <v>50</v>
      </c>
      <c r="P96" s="152"/>
      <c r="Q96" s="152"/>
      <c r="R96" s="152"/>
      <c r="S96" s="152"/>
      <c r="T96" s="152"/>
      <c r="U96" s="152"/>
      <c r="V96" s="153"/>
      <c r="W96" s="153"/>
      <c r="X96" s="153"/>
      <c r="Y96" s="153"/>
      <c r="Z96" s="153"/>
      <c r="AA96" s="153"/>
      <c r="AB96" s="153"/>
      <c r="AC96" s="153"/>
      <c r="AD96" s="154">
        <f t="shared" si="0"/>
        <v>0</v>
      </c>
      <c r="AE96" s="153"/>
      <c r="AF96" s="153"/>
    </row>
    <row r="97" spans="1:32" ht="15.75" customHeight="1">
      <c r="A97" s="150">
        <v>5</v>
      </c>
      <c r="B97" s="151"/>
      <c r="C97" s="38" t="s">
        <v>367</v>
      </c>
      <c r="D97" s="151" t="s">
        <v>1879</v>
      </c>
      <c r="E97" s="151" t="s">
        <v>349</v>
      </c>
      <c r="F97" s="151">
        <v>1</v>
      </c>
      <c r="G97" s="151">
        <v>1</v>
      </c>
      <c r="H97" s="151">
        <v>0</v>
      </c>
      <c r="I97" s="151">
        <v>0</v>
      </c>
      <c r="J97" s="151">
        <v>0</v>
      </c>
      <c r="K97" s="151">
        <v>0</v>
      </c>
      <c r="L97" s="151">
        <v>0</v>
      </c>
      <c r="M97" s="151">
        <v>1</v>
      </c>
      <c r="N97" s="151">
        <v>0</v>
      </c>
      <c r="O97" s="151">
        <v>15</v>
      </c>
      <c r="P97" s="151">
        <v>1</v>
      </c>
      <c r="Q97" s="151">
        <v>0</v>
      </c>
      <c r="R97" s="151">
        <v>20</v>
      </c>
      <c r="S97" s="151">
        <v>0</v>
      </c>
      <c r="T97" s="151">
        <v>0</v>
      </c>
      <c r="U97" s="151">
        <v>0</v>
      </c>
      <c r="V97" s="155">
        <v>0</v>
      </c>
      <c r="W97" s="153" t="s">
        <v>1832</v>
      </c>
      <c r="X97" s="153">
        <v>8</v>
      </c>
      <c r="Y97" s="153" t="s">
        <v>1832</v>
      </c>
      <c r="Z97" s="155">
        <v>0</v>
      </c>
      <c r="AA97" s="155">
        <v>3.04E-2</v>
      </c>
      <c r="AB97" s="153">
        <v>6.5000000000000002E-2</v>
      </c>
      <c r="AC97" s="157">
        <v>3.4722222222222222E-5</v>
      </c>
      <c r="AD97" s="154">
        <f t="shared" si="0"/>
        <v>3</v>
      </c>
      <c r="AE97" s="153"/>
      <c r="AF97" s="153"/>
    </row>
    <row r="98" spans="1:32" ht="15.75" customHeight="1">
      <c r="A98" s="150">
        <v>6</v>
      </c>
      <c r="B98" s="151"/>
      <c r="C98" s="38" t="s">
        <v>371</v>
      </c>
      <c r="D98" s="152"/>
      <c r="E98" s="151" t="s">
        <v>349</v>
      </c>
      <c r="F98" s="151">
        <v>0</v>
      </c>
      <c r="G98" s="151">
        <v>0</v>
      </c>
      <c r="H98" s="152">
        <v>0</v>
      </c>
      <c r="I98" s="152">
        <v>0</v>
      </c>
      <c r="J98" s="152">
        <v>0</v>
      </c>
      <c r="K98" s="152">
        <v>0</v>
      </c>
      <c r="L98" s="152">
        <v>0</v>
      </c>
      <c r="M98" s="152">
        <v>0</v>
      </c>
      <c r="N98" s="152">
        <v>0</v>
      </c>
      <c r="O98" s="151">
        <v>31</v>
      </c>
      <c r="P98" s="152"/>
      <c r="Q98" s="152"/>
      <c r="R98" s="152"/>
      <c r="S98" s="152"/>
      <c r="T98" s="152"/>
      <c r="U98" s="152"/>
      <c r="V98" s="153"/>
      <c r="W98" s="153"/>
      <c r="X98" s="153"/>
      <c r="Y98" s="153"/>
      <c r="Z98" s="153"/>
      <c r="AA98" s="153"/>
      <c r="AB98" s="153"/>
      <c r="AC98" s="153"/>
      <c r="AD98" s="154">
        <f t="shared" si="0"/>
        <v>0</v>
      </c>
      <c r="AE98" s="153"/>
      <c r="AF98" s="153"/>
    </row>
    <row r="99" spans="1:32" ht="15.75" customHeight="1">
      <c r="A99" s="150">
        <v>7</v>
      </c>
      <c r="B99" s="151"/>
      <c r="C99" s="38" t="s">
        <v>376</v>
      </c>
      <c r="D99" s="151" t="s">
        <v>1880</v>
      </c>
      <c r="E99" s="151" t="s">
        <v>349</v>
      </c>
      <c r="F99" s="151">
        <v>1</v>
      </c>
      <c r="G99" s="151">
        <v>1</v>
      </c>
      <c r="H99" s="151">
        <v>1</v>
      </c>
      <c r="I99" s="151">
        <v>1</v>
      </c>
      <c r="J99" s="151">
        <v>0</v>
      </c>
      <c r="K99" s="151">
        <v>0</v>
      </c>
      <c r="L99" s="151">
        <v>1</v>
      </c>
      <c r="M99" s="151">
        <v>1</v>
      </c>
      <c r="N99" s="151">
        <v>0</v>
      </c>
      <c r="O99" s="151">
        <v>25</v>
      </c>
      <c r="P99" s="151">
        <v>2.2999999999999998</v>
      </c>
      <c r="Q99" s="151">
        <v>0.28571428570000001</v>
      </c>
      <c r="R99" s="151">
        <v>45</v>
      </c>
      <c r="S99" s="151">
        <v>2.2999999999999998</v>
      </c>
      <c r="T99" s="158">
        <v>0.17649999999999999</v>
      </c>
      <c r="U99" s="151">
        <v>45</v>
      </c>
      <c r="V99" s="155">
        <v>0</v>
      </c>
      <c r="W99" s="156">
        <v>2969</v>
      </c>
      <c r="X99" s="153">
        <v>11</v>
      </c>
      <c r="Y99" s="153">
        <v>134</v>
      </c>
      <c r="Z99" s="155">
        <v>0</v>
      </c>
      <c r="AA99" s="155">
        <v>7.4000000000000003E-3</v>
      </c>
      <c r="AB99" s="153" t="s">
        <v>1832</v>
      </c>
      <c r="AC99" s="153" t="s">
        <v>1832</v>
      </c>
      <c r="AD99" s="154" t="e">
        <f t="shared" si="0"/>
        <v>#VALUE!</v>
      </c>
      <c r="AE99" s="153"/>
      <c r="AF99" s="153"/>
    </row>
    <row r="100" spans="1:32" ht="15.75" customHeight="1">
      <c r="A100" s="150">
        <v>8</v>
      </c>
      <c r="B100" s="151"/>
      <c r="C100" s="38" t="s">
        <v>379</v>
      </c>
      <c r="D100" s="151" t="s">
        <v>1881</v>
      </c>
      <c r="E100" s="151" t="s">
        <v>349</v>
      </c>
      <c r="F100" s="151">
        <v>1</v>
      </c>
      <c r="G100" s="151">
        <v>1</v>
      </c>
      <c r="H100" s="151">
        <v>1</v>
      </c>
      <c r="I100" s="151">
        <v>1</v>
      </c>
      <c r="J100" s="151">
        <v>0</v>
      </c>
      <c r="K100" s="151">
        <v>1</v>
      </c>
      <c r="L100" s="151">
        <v>1</v>
      </c>
      <c r="M100" s="151">
        <v>0</v>
      </c>
      <c r="N100" s="151">
        <v>0</v>
      </c>
      <c r="O100" s="151">
        <v>24</v>
      </c>
      <c r="P100" s="151">
        <v>4</v>
      </c>
      <c r="Q100" s="151">
        <v>0.73177842569999996</v>
      </c>
      <c r="R100" s="151">
        <v>80</v>
      </c>
      <c r="S100" s="151">
        <v>4.2</v>
      </c>
      <c r="T100" s="151">
        <v>0.79651162789999996</v>
      </c>
      <c r="U100" s="151">
        <v>84</v>
      </c>
      <c r="V100" s="155">
        <v>2.7000000000000001E-3</v>
      </c>
      <c r="W100" s="156">
        <v>108253</v>
      </c>
      <c r="X100" s="156">
        <v>4439</v>
      </c>
      <c r="Y100" s="156">
        <v>78472</v>
      </c>
      <c r="Z100" s="155">
        <v>0</v>
      </c>
      <c r="AA100" s="155">
        <v>1.3899999999999999E-2</v>
      </c>
      <c r="AB100" s="153">
        <v>1.613</v>
      </c>
      <c r="AC100" s="157">
        <v>1.8981481481481482E-3</v>
      </c>
      <c r="AD100" s="154">
        <f t="shared" si="0"/>
        <v>164</v>
      </c>
      <c r="AE100" s="156">
        <v>87701</v>
      </c>
      <c r="AF100" s="153"/>
    </row>
    <row r="101" spans="1:32" ht="15.75" customHeight="1">
      <c r="A101" s="150">
        <v>9</v>
      </c>
      <c r="B101" s="151"/>
      <c r="C101" s="38" t="s">
        <v>383</v>
      </c>
      <c r="D101" s="151" t="s">
        <v>1882</v>
      </c>
      <c r="E101" s="151" t="s">
        <v>349</v>
      </c>
      <c r="F101" s="151">
        <v>1</v>
      </c>
      <c r="G101" s="151">
        <v>1</v>
      </c>
      <c r="H101" s="151">
        <v>1</v>
      </c>
      <c r="I101" s="151">
        <v>1</v>
      </c>
      <c r="J101" s="151">
        <v>1</v>
      </c>
      <c r="K101" s="151">
        <v>1</v>
      </c>
      <c r="L101" s="151">
        <v>1</v>
      </c>
      <c r="M101" s="151">
        <v>1</v>
      </c>
      <c r="N101" s="151">
        <v>1</v>
      </c>
      <c r="O101" s="151"/>
      <c r="P101" s="151">
        <v>1</v>
      </c>
      <c r="Q101" s="151">
        <v>0</v>
      </c>
      <c r="R101" s="151">
        <v>20</v>
      </c>
      <c r="S101" s="151">
        <v>1.1000000000000001</v>
      </c>
      <c r="T101" s="151">
        <v>0</v>
      </c>
      <c r="U101" s="151">
        <v>22</v>
      </c>
      <c r="V101" s="155">
        <v>1E-4</v>
      </c>
      <c r="W101" s="156">
        <v>3625</v>
      </c>
      <c r="X101" s="153">
        <v>9</v>
      </c>
      <c r="Y101" s="153" t="s">
        <v>1832</v>
      </c>
      <c r="Z101" s="155">
        <v>0</v>
      </c>
      <c r="AA101" s="155">
        <v>6.9999999999999999E-4</v>
      </c>
      <c r="AB101" s="153">
        <v>0.11899999999999999</v>
      </c>
      <c r="AC101" s="157">
        <v>5.7870370370370373E-5</v>
      </c>
      <c r="AD101" s="154">
        <f t="shared" si="0"/>
        <v>5</v>
      </c>
      <c r="AE101" s="153"/>
      <c r="AF101" s="153"/>
    </row>
    <row r="102" spans="1:32" ht="15.75" customHeight="1">
      <c r="A102" s="150">
        <v>10</v>
      </c>
      <c r="B102" s="151"/>
      <c r="C102" s="38" t="s">
        <v>387</v>
      </c>
      <c r="D102" s="152"/>
      <c r="E102" s="151" t="s">
        <v>349</v>
      </c>
      <c r="F102" s="151">
        <v>0</v>
      </c>
      <c r="G102" s="151">
        <v>0</v>
      </c>
      <c r="H102" s="152">
        <v>0</v>
      </c>
      <c r="I102" s="152">
        <v>0</v>
      </c>
      <c r="J102" s="152">
        <v>0</v>
      </c>
      <c r="K102" s="152">
        <v>0</v>
      </c>
      <c r="L102" s="152">
        <v>0</v>
      </c>
      <c r="M102" s="152">
        <v>0</v>
      </c>
      <c r="N102" s="152">
        <v>0</v>
      </c>
      <c r="O102" s="151">
        <v>10</v>
      </c>
      <c r="P102" s="152"/>
      <c r="Q102" s="152"/>
      <c r="R102" s="152"/>
      <c r="S102" s="152"/>
      <c r="T102" s="152"/>
      <c r="U102" s="152"/>
      <c r="V102" s="153"/>
      <c r="W102" s="153"/>
      <c r="X102" s="153"/>
      <c r="Y102" s="153"/>
      <c r="Z102" s="153"/>
      <c r="AA102" s="153"/>
      <c r="AB102" s="153"/>
      <c r="AC102" s="153"/>
      <c r="AD102" s="154">
        <f t="shared" si="0"/>
        <v>0</v>
      </c>
      <c r="AE102" s="153"/>
      <c r="AF102" s="153"/>
    </row>
    <row r="103" spans="1:32" ht="15.75" customHeight="1">
      <c r="A103" s="150">
        <v>11</v>
      </c>
      <c r="B103" s="151"/>
      <c r="C103" s="38" t="s">
        <v>391</v>
      </c>
      <c r="D103" s="151" t="s">
        <v>1883</v>
      </c>
      <c r="E103" s="151" t="s">
        <v>349</v>
      </c>
      <c r="F103" s="151">
        <v>1</v>
      </c>
      <c r="G103" s="151">
        <v>1</v>
      </c>
      <c r="H103" s="151">
        <v>0</v>
      </c>
      <c r="I103" s="151">
        <v>0</v>
      </c>
      <c r="J103" s="151">
        <v>0</v>
      </c>
      <c r="K103" s="151">
        <v>0</v>
      </c>
      <c r="L103" s="151">
        <v>0</v>
      </c>
      <c r="M103" s="151">
        <v>0</v>
      </c>
      <c r="N103" s="151">
        <v>0</v>
      </c>
      <c r="O103" s="151">
        <v>3</v>
      </c>
      <c r="P103" s="151">
        <v>0</v>
      </c>
      <c r="Q103" s="151">
        <v>0</v>
      </c>
      <c r="R103" s="151">
        <v>0</v>
      </c>
      <c r="S103" s="151">
        <v>0</v>
      </c>
      <c r="T103" s="151">
        <v>0</v>
      </c>
      <c r="U103" s="151">
        <v>0</v>
      </c>
      <c r="V103" s="155">
        <v>0</v>
      </c>
      <c r="W103" s="153" t="s">
        <v>1832</v>
      </c>
      <c r="X103" s="153">
        <v>0</v>
      </c>
      <c r="Y103" s="153" t="s">
        <v>1832</v>
      </c>
      <c r="Z103" s="155">
        <v>0</v>
      </c>
      <c r="AA103" s="155">
        <v>0</v>
      </c>
      <c r="AB103" s="153" t="s">
        <v>1832</v>
      </c>
      <c r="AC103" s="153" t="s">
        <v>1832</v>
      </c>
      <c r="AD103" s="154" t="e">
        <f t="shared" si="0"/>
        <v>#VALUE!</v>
      </c>
      <c r="AE103" s="153"/>
      <c r="AF103" s="153"/>
    </row>
    <row r="104" spans="1:32" ht="15.75" customHeight="1">
      <c r="A104" s="150">
        <v>12</v>
      </c>
      <c r="B104" s="151"/>
      <c r="C104" s="38" t="s">
        <v>394</v>
      </c>
      <c r="D104" s="151" t="s">
        <v>1884</v>
      </c>
      <c r="E104" s="151" t="s">
        <v>349</v>
      </c>
      <c r="F104" s="151">
        <v>1</v>
      </c>
      <c r="G104" s="151">
        <v>1</v>
      </c>
      <c r="H104" s="151">
        <v>0</v>
      </c>
      <c r="I104" s="151">
        <v>0</v>
      </c>
      <c r="J104" s="151">
        <v>0</v>
      </c>
      <c r="K104" s="151">
        <v>0</v>
      </c>
      <c r="L104" s="151">
        <v>1</v>
      </c>
      <c r="M104" s="151">
        <v>0</v>
      </c>
      <c r="N104" s="151">
        <v>0</v>
      </c>
      <c r="O104" s="151">
        <v>21</v>
      </c>
      <c r="P104" s="151">
        <v>1.7</v>
      </c>
      <c r="Q104" s="151">
        <v>9.7026604069999994E-2</v>
      </c>
      <c r="R104" s="151">
        <v>35</v>
      </c>
      <c r="S104" s="151">
        <v>2.7</v>
      </c>
      <c r="T104" s="158">
        <v>0.38979999999999998</v>
      </c>
      <c r="U104" s="151">
        <v>55</v>
      </c>
      <c r="V104" s="155">
        <v>2.5000000000000001E-3</v>
      </c>
      <c r="W104" s="156">
        <v>135353</v>
      </c>
      <c r="X104" s="156">
        <v>5646</v>
      </c>
      <c r="Y104" s="156">
        <v>96036</v>
      </c>
      <c r="Z104" s="155">
        <v>0</v>
      </c>
      <c r="AA104" s="155">
        <v>1.9199999999999998E-2</v>
      </c>
      <c r="AB104" s="153">
        <v>2.0270000000000001</v>
      </c>
      <c r="AC104" s="157">
        <v>2.1759259259259258E-3</v>
      </c>
      <c r="AD104" s="154">
        <f t="shared" si="0"/>
        <v>188</v>
      </c>
      <c r="AE104" s="153"/>
      <c r="AF104" s="153"/>
    </row>
    <row r="105" spans="1:32" ht="15.75" customHeight="1">
      <c r="A105" s="150">
        <v>13</v>
      </c>
      <c r="B105" s="151"/>
      <c r="C105" s="38" t="s">
        <v>398</v>
      </c>
      <c r="D105" s="152"/>
      <c r="E105" s="151" t="s">
        <v>349</v>
      </c>
      <c r="F105" s="151">
        <v>0</v>
      </c>
      <c r="G105" s="151">
        <v>0</v>
      </c>
      <c r="H105" s="152">
        <v>0</v>
      </c>
      <c r="I105" s="152">
        <v>0</v>
      </c>
      <c r="J105" s="152">
        <v>0</v>
      </c>
      <c r="K105" s="152">
        <v>0</v>
      </c>
      <c r="L105" s="152">
        <v>0</v>
      </c>
      <c r="M105" s="152">
        <v>0</v>
      </c>
      <c r="N105" s="152">
        <v>0</v>
      </c>
      <c r="O105" s="151">
        <v>41</v>
      </c>
      <c r="P105" s="152"/>
      <c r="Q105" s="152"/>
      <c r="R105" s="152"/>
      <c r="S105" s="152"/>
      <c r="T105" s="152"/>
      <c r="U105" s="152"/>
      <c r="V105" s="153"/>
      <c r="W105" s="153"/>
      <c r="X105" s="153"/>
      <c r="Y105" s="153"/>
      <c r="Z105" s="153"/>
      <c r="AA105" s="153"/>
      <c r="AB105" s="153"/>
      <c r="AC105" s="153"/>
      <c r="AD105" s="154">
        <f t="shared" si="0"/>
        <v>0</v>
      </c>
      <c r="AE105" s="153"/>
      <c r="AF105" s="153"/>
    </row>
    <row r="106" spans="1:32" ht="15.75" customHeight="1">
      <c r="A106" s="150">
        <v>14</v>
      </c>
      <c r="B106" s="151"/>
      <c r="C106" s="38" t="s">
        <v>402</v>
      </c>
      <c r="D106" s="153" t="s">
        <v>1885</v>
      </c>
      <c r="E106" s="151" t="s">
        <v>349</v>
      </c>
      <c r="F106" s="151">
        <v>1</v>
      </c>
      <c r="G106" s="151">
        <v>1</v>
      </c>
      <c r="H106" s="151">
        <v>1</v>
      </c>
      <c r="I106" s="151">
        <v>0</v>
      </c>
      <c r="J106" s="151">
        <v>1</v>
      </c>
      <c r="K106" s="151">
        <v>1</v>
      </c>
      <c r="L106" s="151">
        <v>1</v>
      </c>
      <c r="M106" s="151">
        <v>1</v>
      </c>
      <c r="N106" s="151">
        <v>1</v>
      </c>
      <c r="O106" s="151">
        <v>32</v>
      </c>
      <c r="P106" s="151">
        <v>0</v>
      </c>
      <c r="Q106" s="151">
        <v>0</v>
      </c>
      <c r="R106" s="151">
        <v>0</v>
      </c>
      <c r="S106" s="151">
        <v>0</v>
      </c>
      <c r="T106" s="151">
        <v>0</v>
      </c>
      <c r="U106" s="151">
        <v>0</v>
      </c>
      <c r="V106" s="155">
        <v>0</v>
      </c>
      <c r="W106" s="153" t="s">
        <v>1832</v>
      </c>
      <c r="X106" s="153">
        <v>6</v>
      </c>
      <c r="Y106" s="153" t="s">
        <v>1832</v>
      </c>
      <c r="Z106" s="155">
        <v>0</v>
      </c>
      <c r="AA106" s="155">
        <v>2.9700000000000001E-2</v>
      </c>
      <c r="AB106" s="153">
        <v>3.3000000000000002E-2</v>
      </c>
      <c r="AC106" s="157">
        <v>1.0416666666666667E-4</v>
      </c>
      <c r="AD106" s="154">
        <f t="shared" si="0"/>
        <v>9</v>
      </c>
      <c r="AE106" s="153"/>
      <c r="AF106" s="153"/>
    </row>
    <row r="107" spans="1:32" ht="15.75" customHeight="1">
      <c r="A107" s="150">
        <v>15</v>
      </c>
      <c r="B107" s="151"/>
      <c r="C107" s="38" t="s">
        <v>407</v>
      </c>
      <c r="D107" s="151" t="s">
        <v>1886</v>
      </c>
      <c r="E107" s="151" t="s">
        <v>349</v>
      </c>
      <c r="F107" s="151">
        <v>1</v>
      </c>
      <c r="G107" s="151">
        <v>1</v>
      </c>
      <c r="H107" s="151">
        <v>0</v>
      </c>
      <c r="I107" s="151">
        <v>0</v>
      </c>
      <c r="J107" s="151">
        <v>0</v>
      </c>
      <c r="K107" s="151">
        <v>0</v>
      </c>
      <c r="L107" s="151">
        <v>1</v>
      </c>
      <c r="M107" s="151">
        <v>0</v>
      </c>
      <c r="N107" s="151">
        <v>0</v>
      </c>
      <c r="O107" s="151">
        <v>14</v>
      </c>
      <c r="P107" s="151">
        <v>2</v>
      </c>
      <c r="Q107" s="151">
        <v>0</v>
      </c>
      <c r="R107" s="151">
        <v>40</v>
      </c>
      <c r="S107" s="151">
        <v>3.8</v>
      </c>
      <c r="T107" s="158">
        <v>0.66669999999999996</v>
      </c>
      <c r="U107" s="151">
        <v>75</v>
      </c>
      <c r="V107" s="155">
        <v>2.0000000000000001E-4</v>
      </c>
      <c r="W107" s="156">
        <v>14843</v>
      </c>
      <c r="X107" s="153">
        <v>55</v>
      </c>
      <c r="Y107" s="153">
        <v>984</v>
      </c>
      <c r="Z107" s="155">
        <v>0</v>
      </c>
      <c r="AA107" s="155">
        <v>2E-3</v>
      </c>
      <c r="AB107" s="153">
        <v>1.65</v>
      </c>
      <c r="AC107" s="157">
        <v>4.4444444444444444E-3</v>
      </c>
      <c r="AD107" s="154">
        <f t="shared" si="0"/>
        <v>384</v>
      </c>
      <c r="AE107" s="153"/>
      <c r="AF107" s="153">
        <v>862</v>
      </c>
    </row>
    <row r="108" spans="1:32" ht="15.75" customHeight="1">
      <c r="A108" s="150">
        <v>16</v>
      </c>
      <c r="B108" s="151"/>
      <c r="C108" s="38" t="s">
        <v>410</v>
      </c>
      <c r="D108" s="152"/>
      <c r="E108" s="151" t="s">
        <v>349</v>
      </c>
      <c r="F108" s="151">
        <v>0</v>
      </c>
      <c r="G108" s="151">
        <v>0</v>
      </c>
      <c r="H108" s="152">
        <v>0</v>
      </c>
      <c r="I108" s="152">
        <v>0</v>
      </c>
      <c r="J108" s="152">
        <v>0</v>
      </c>
      <c r="K108" s="152">
        <v>0</v>
      </c>
      <c r="L108" s="152">
        <v>0</v>
      </c>
      <c r="M108" s="152">
        <v>0</v>
      </c>
      <c r="N108" s="152">
        <v>0</v>
      </c>
      <c r="O108" s="151">
        <v>24</v>
      </c>
      <c r="P108" s="152"/>
      <c r="Q108" s="152"/>
      <c r="R108" s="152"/>
      <c r="S108" s="152"/>
      <c r="T108" s="152"/>
      <c r="U108" s="152"/>
      <c r="V108" s="153"/>
      <c r="W108" s="153"/>
      <c r="X108" s="153"/>
      <c r="Y108" s="153"/>
      <c r="Z108" s="153"/>
      <c r="AA108" s="153"/>
      <c r="AB108" s="153"/>
      <c r="AC108" s="153"/>
      <c r="AD108" s="154">
        <f t="shared" si="0"/>
        <v>0</v>
      </c>
      <c r="AE108" s="153"/>
      <c r="AF108" s="153"/>
    </row>
    <row r="109" spans="1:32" ht="15.75" customHeight="1">
      <c r="A109" s="150">
        <v>17</v>
      </c>
      <c r="B109" s="151"/>
      <c r="C109" s="38" t="s">
        <v>416</v>
      </c>
      <c r="D109" s="159"/>
      <c r="E109" s="151" t="s">
        <v>349</v>
      </c>
      <c r="F109" s="160">
        <v>0</v>
      </c>
      <c r="G109" s="160">
        <v>0</v>
      </c>
      <c r="H109" s="152">
        <v>0</v>
      </c>
      <c r="I109" s="152">
        <v>0</v>
      </c>
      <c r="J109" s="152">
        <v>0</v>
      </c>
      <c r="K109" s="152">
        <v>0</v>
      </c>
      <c r="L109" s="152">
        <v>0</v>
      </c>
      <c r="M109" s="152">
        <v>0</v>
      </c>
      <c r="N109" s="152">
        <v>0</v>
      </c>
      <c r="O109" s="160">
        <v>93</v>
      </c>
      <c r="P109" s="159"/>
      <c r="Q109" s="159"/>
      <c r="R109" s="159"/>
      <c r="S109" s="159"/>
      <c r="T109" s="159"/>
      <c r="U109" s="159"/>
      <c r="V109" s="153"/>
      <c r="W109" s="153"/>
      <c r="X109" s="153"/>
      <c r="Y109" s="153"/>
      <c r="Z109" s="153"/>
      <c r="AA109" s="153"/>
      <c r="AB109" s="153"/>
      <c r="AC109" s="153"/>
      <c r="AD109" s="154">
        <f t="shared" si="0"/>
        <v>0</v>
      </c>
      <c r="AE109" s="153"/>
      <c r="AF109" s="153"/>
    </row>
    <row r="110" spans="1:32" ht="15.75" customHeight="1">
      <c r="A110" s="150">
        <v>18</v>
      </c>
      <c r="B110" s="151"/>
      <c r="C110" s="38" t="s">
        <v>420</v>
      </c>
      <c r="D110" s="161"/>
      <c r="E110" s="151" t="s">
        <v>349</v>
      </c>
      <c r="F110" s="162">
        <v>0</v>
      </c>
      <c r="G110" s="162">
        <v>0</v>
      </c>
      <c r="H110" s="162">
        <v>0</v>
      </c>
      <c r="I110" s="162">
        <v>0</v>
      </c>
      <c r="J110" s="162">
        <v>0</v>
      </c>
      <c r="K110" s="162">
        <v>0</v>
      </c>
      <c r="L110" s="162">
        <v>0</v>
      </c>
      <c r="M110" s="162">
        <v>0</v>
      </c>
      <c r="N110" s="162">
        <v>0</v>
      </c>
      <c r="O110" s="162">
        <v>5</v>
      </c>
      <c r="P110" s="161"/>
      <c r="Q110" s="161"/>
      <c r="R110" s="161"/>
      <c r="S110" s="161"/>
      <c r="T110" s="161"/>
      <c r="U110" s="161"/>
      <c r="V110" s="163"/>
      <c r="W110" s="163"/>
      <c r="X110" s="163"/>
      <c r="Y110" s="163"/>
      <c r="Z110" s="163"/>
      <c r="AA110" s="163"/>
      <c r="AB110" s="153"/>
      <c r="AC110" s="153"/>
      <c r="AD110" s="154">
        <f t="shared" si="0"/>
        <v>0</v>
      </c>
      <c r="AE110" s="153"/>
      <c r="AF110" s="153"/>
    </row>
    <row r="111" spans="1:32" ht="15.75" customHeight="1">
      <c r="A111" s="150">
        <v>19</v>
      </c>
      <c r="B111" s="151"/>
      <c r="C111" s="38" t="s">
        <v>423</v>
      </c>
      <c r="D111" s="152"/>
      <c r="E111" s="151" t="s">
        <v>349</v>
      </c>
      <c r="F111" s="151">
        <v>0</v>
      </c>
      <c r="G111" s="151">
        <v>0</v>
      </c>
      <c r="H111" s="151">
        <v>0</v>
      </c>
      <c r="I111" s="151">
        <v>0</v>
      </c>
      <c r="J111" s="151">
        <v>0</v>
      </c>
      <c r="K111" s="151">
        <v>0</v>
      </c>
      <c r="L111" s="151">
        <v>0</v>
      </c>
      <c r="M111" s="151">
        <v>0</v>
      </c>
      <c r="N111" s="151">
        <v>0</v>
      </c>
      <c r="O111" s="151">
        <v>28</v>
      </c>
      <c r="P111" s="152"/>
      <c r="Q111" s="152"/>
      <c r="R111" s="152"/>
      <c r="S111" s="152"/>
      <c r="T111" s="152"/>
      <c r="U111" s="152"/>
      <c r="V111" s="153"/>
      <c r="W111" s="153"/>
      <c r="X111" s="153"/>
      <c r="Y111" s="153"/>
      <c r="Z111" s="153"/>
      <c r="AA111" s="153"/>
      <c r="AB111" s="153"/>
      <c r="AC111" s="153"/>
      <c r="AD111" s="154">
        <f t="shared" si="0"/>
        <v>0</v>
      </c>
      <c r="AE111" s="153"/>
      <c r="AF111" s="153"/>
    </row>
    <row r="112" spans="1:32" ht="15.75" customHeight="1">
      <c r="A112" s="150">
        <v>20</v>
      </c>
      <c r="B112" s="151"/>
      <c r="C112" s="38" t="s">
        <v>428</v>
      </c>
      <c r="D112" s="151" t="s">
        <v>1887</v>
      </c>
      <c r="E112" s="151" t="s">
        <v>349</v>
      </c>
      <c r="F112" s="151">
        <v>1</v>
      </c>
      <c r="G112" s="151">
        <v>1</v>
      </c>
      <c r="H112" s="151">
        <v>0</v>
      </c>
      <c r="I112" s="151">
        <v>0</v>
      </c>
      <c r="J112" s="151">
        <v>0</v>
      </c>
      <c r="K112" s="151">
        <v>0</v>
      </c>
      <c r="L112" s="151">
        <v>1</v>
      </c>
      <c r="M112" s="151">
        <v>0</v>
      </c>
      <c r="N112" s="151">
        <v>0</v>
      </c>
      <c r="O112" s="151">
        <v>22</v>
      </c>
      <c r="P112" s="151">
        <v>2.7</v>
      </c>
      <c r="Q112" s="151">
        <v>0.32666666666666599</v>
      </c>
      <c r="R112" s="151">
        <v>54</v>
      </c>
      <c r="S112" s="151">
        <v>1.7</v>
      </c>
      <c r="T112" s="151">
        <v>0.13636363636363599</v>
      </c>
      <c r="U112" s="151">
        <v>35</v>
      </c>
      <c r="V112" s="155">
        <v>1.2999999999999999E-3</v>
      </c>
      <c r="W112" s="156">
        <v>54146</v>
      </c>
      <c r="X112" s="156">
        <v>1496</v>
      </c>
      <c r="Y112" s="156">
        <v>31607</v>
      </c>
      <c r="Z112" s="155">
        <v>0</v>
      </c>
      <c r="AA112" s="155">
        <v>9.4000000000000004E-3</v>
      </c>
      <c r="AB112" s="153">
        <v>1.5009999999999999</v>
      </c>
      <c r="AC112" s="157">
        <v>2.5115740740740741E-3</v>
      </c>
      <c r="AD112" s="154">
        <f t="shared" si="0"/>
        <v>217</v>
      </c>
      <c r="AE112" s="156">
        <v>4978</v>
      </c>
      <c r="AF112" s="156">
        <v>11019</v>
      </c>
    </row>
    <row r="113" spans="1:32" ht="15.75" customHeight="1">
      <c r="A113" s="150">
        <v>21</v>
      </c>
      <c r="B113" s="151"/>
      <c r="C113" s="38" t="s">
        <v>432</v>
      </c>
      <c r="D113" s="151" t="s">
        <v>1888</v>
      </c>
      <c r="E113" s="151" t="s">
        <v>349</v>
      </c>
      <c r="F113" s="151">
        <v>1</v>
      </c>
      <c r="G113" s="151">
        <v>1</v>
      </c>
      <c r="H113" s="151">
        <v>0</v>
      </c>
      <c r="I113" s="151">
        <v>0</v>
      </c>
      <c r="J113" s="151">
        <v>0</v>
      </c>
      <c r="K113" s="151">
        <v>1</v>
      </c>
      <c r="L113" s="151">
        <v>0</v>
      </c>
      <c r="M113" s="151">
        <v>0</v>
      </c>
      <c r="N113" s="151">
        <v>0</v>
      </c>
      <c r="O113" s="151">
        <v>58</v>
      </c>
      <c r="P113" s="151">
        <v>5</v>
      </c>
      <c r="Q113" s="151">
        <v>1</v>
      </c>
      <c r="R113" s="151">
        <v>100</v>
      </c>
      <c r="S113" s="151">
        <v>5</v>
      </c>
      <c r="T113" s="151">
        <v>1</v>
      </c>
      <c r="U113" s="151">
        <v>100</v>
      </c>
      <c r="V113" s="155">
        <v>0</v>
      </c>
      <c r="W113" s="153" t="s">
        <v>1832</v>
      </c>
      <c r="X113" s="153">
        <v>0</v>
      </c>
      <c r="Y113" s="153" t="s">
        <v>1832</v>
      </c>
      <c r="Z113" s="155">
        <v>0</v>
      </c>
      <c r="AA113" s="155">
        <v>0</v>
      </c>
      <c r="AB113" s="153" t="s">
        <v>1832</v>
      </c>
      <c r="AC113" s="153" t="s">
        <v>1832</v>
      </c>
      <c r="AD113" s="154" t="e">
        <f t="shared" si="0"/>
        <v>#VALUE!</v>
      </c>
      <c r="AE113" s="153"/>
      <c r="AF113" s="153"/>
    </row>
    <row r="114" spans="1:32" ht="15.75" customHeight="1">
      <c r="A114" s="150">
        <v>22</v>
      </c>
      <c r="B114" s="151"/>
      <c r="C114" s="38" t="s">
        <v>436</v>
      </c>
      <c r="D114" s="151" t="s">
        <v>1889</v>
      </c>
      <c r="E114" s="151" t="s">
        <v>349</v>
      </c>
      <c r="F114" s="151">
        <v>1</v>
      </c>
      <c r="G114" s="151">
        <v>1</v>
      </c>
      <c r="H114" s="151">
        <v>1</v>
      </c>
      <c r="I114" s="151">
        <v>1</v>
      </c>
      <c r="J114" s="151">
        <v>0</v>
      </c>
      <c r="K114" s="151">
        <v>0</v>
      </c>
      <c r="L114" s="151">
        <v>1</v>
      </c>
      <c r="M114" s="151">
        <v>1</v>
      </c>
      <c r="N114" s="151">
        <v>0</v>
      </c>
      <c r="O114" s="151">
        <v>17</v>
      </c>
      <c r="P114" s="151">
        <v>1.2</v>
      </c>
      <c r="Q114" s="151">
        <v>0</v>
      </c>
      <c r="R114" s="151">
        <v>24</v>
      </c>
      <c r="S114" s="151">
        <v>2</v>
      </c>
      <c r="T114" s="151">
        <v>0.13636363636363599</v>
      </c>
      <c r="U114" s="151">
        <v>40</v>
      </c>
      <c r="V114" s="155">
        <v>1E-4</v>
      </c>
      <c r="W114" s="156">
        <v>1473</v>
      </c>
      <c r="X114" s="153">
        <v>0</v>
      </c>
      <c r="Y114" s="153" t="s">
        <v>1832</v>
      </c>
      <c r="Z114" s="155">
        <v>0</v>
      </c>
      <c r="AA114" s="155">
        <v>0</v>
      </c>
      <c r="AB114" s="153" t="s">
        <v>1832</v>
      </c>
      <c r="AC114" s="153" t="s">
        <v>1832</v>
      </c>
      <c r="AD114" s="154" t="e">
        <f t="shared" si="0"/>
        <v>#VALUE!</v>
      </c>
      <c r="AE114" s="153"/>
      <c r="AF114" s="153"/>
    </row>
    <row r="115" spans="1:32" ht="15.75" customHeight="1">
      <c r="A115" s="150">
        <v>23</v>
      </c>
      <c r="B115" s="151"/>
      <c r="C115" s="38" t="s">
        <v>438</v>
      </c>
      <c r="D115" s="151" t="s">
        <v>1890</v>
      </c>
      <c r="E115" s="151" t="s">
        <v>349</v>
      </c>
      <c r="F115" s="151">
        <v>1</v>
      </c>
      <c r="G115" s="151">
        <v>1</v>
      </c>
      <c r="H115" s="151">
        <v>1</v>
      </c>
      <c r="I115" s="151">
        <v>1</v>
      </c>
      <c r="J115" s="151">
        <v>0</v>
      </c>
      <c r="K115" s="151">
        <v>0</v>
      </c>
      <c r="L115" s="151">
        <v>1</v>
      </c>
      <c r="M115" s="151">
        <v>1</v>
      </c>
      <c r="N115" s="151">
        <v>1</v>
      </c>
      <c r="O115" s="151">
        <v>16</v>
      </c>
      <c r="P115" s="151">
        <v>2.5</v>
      </c>
      <c r="Q115" s="151">
        <v>0.27500000000000002</v>
      </c>
      <c r="R115" s="151">
        <v>50</v>
      </c>
      <c r="S115" s="151">
        <v>3.1</v>
      </c>
      <c r="T115" s="151">
        <v>0.46774193548387</v>
      </c>
      <c r="U115" s="151">
        <v>61</v>
      </c>
      <c r="V115" s="155">
        <v>2.9999999999999997E-4</v>
      </c>
      <c r="W115" s="156">
        <v>9225</v>
      </c>
      <c r="X115" s="153">
        <v>206</v>
      </c>
      <c r="Y115" s="156">
        <v>5487</v>
      </c>
      <c r="Z115" s="155">
        <v>0</v>
      </c>
      <c r="AA115" s="155">
        <v>6.1999999999999998E-3</v>
      </c>
      <c r="AB115" s="153">
        <v>0.39800000000000002</v>
      </c>
      <c r="AC115" s="157">
        <v>2.7777777777777778E-4</v>
      </c>
      <c r="AD115" s="154">
        <f t="shared" si="0"/>
        <v>24</v>
      </c>
      <c r="AE115" s="153"/>
      <c r="AF115" s="153"/>
    </row>
    <row r="116" spans="1:32" ht="15.75" customHeight="1">
      <c r="A116" s="150">
        <v>24</v>
      </c>
      <c r="B116" s="151"/>
      <c r="C116" s="38" t="s">
        <v>442</v>
      </c>
      <c r="D116" s="151" t="s">
        <v>1891</v>
      </c>
      <c r="E116" s="151" t="s">
        <v>349</v>
      </c>
      <c r="F116" s="151">
        <v>1</v>
      </c>
      <c r="G116" s="151">
        <v>1</v>
      </c>
      <c r="H116" s="151">
        <v>0</v>
      </c>
      <c r="I116" s="151">
        <v>0</v>
      </c>
      <c r="J116" s="151">
        <v>0</v>
      </c>
      <c r="K116" s="151">
        <v>1</v>
      </c>
      <c r="L116" s="151">
        <v>1</v>
      </c>
      <c r="M116" s="151">
        <v>0</v>
      </c>
      <c r="N116" s="151">
        <v>0</v>
      </c>
      <c r="O116" s="151">
        <v>12</v>
      </c>
      <c r="P116" s="151">
        <v>3.3</v>
      </c>
      <c r="Q116" s="151">
        <v>0.4</v>
      </c>
      <c r="R116" s="151">
        <v>66</v>
      </c>
      <c r="S116" s="151">
        <v>4.4000000000000004</v>
      </c>
      <c r="T116" s="151">
        <v>0.852739726027397</v>
      </c>
      <c r="U116" s="151">
        <v>88</v>
      </c>
      <c r="V116" s="155">
        <v>5.0000000000000001E-4</v>
      </c>
      <c r="W116" s="156">
        <v>54828</v>
      </c>
      <c r="X116" s="156">
        <v>3621</v>
      </c>
      <c r="Y116" s="156">
        <v>35881</v>
      </c>
      <c r="Z116" s="155">
        <v>0</v>
      </c>
      <c r="AA116" s="155">
        <v>6.2199999999999998E-2</v>
      </c>
      <c r="AB116" s="153">
        <v>1.3049999999999999</v>
      </c>
      <c r="AC116" s="157">
        <v>2.7314814814814814E-3</v>
      </c>
      <c r="AD116" s="154">
        <f t="shared" si="0"/>
        <v>236</v>
      </c>
      <c r="AE116" s="156">
        <v>44658</v>
      </c>
      <c r="AF116" s="153"/>
    </row>
    <row r="117" spans="1:32" ht="15.75" customHeight="1">
      <c r="A117" s="150">
        <v>25</v>
      </c>
      <c r="B117" s="151"/>
      <c r="C117" s="38" t="s">
        <v>445</v>
      </c>
      <c r="D117" s="152"/>
      <c r="E117" s="151" t="s">
        <v>349</v>
      </c>
      <c r="F117" s="151">
        <v>0</v>
      </c>
      <c r="G117" s="151">
        <v>0</v>
      </c>
      <c r="H117" s="151">
        <v>0</v>
      </c>
      <c r="I117" s="151">
        <v>0</v>
      </c>
      <c r="J117" s="151">
        <v>0</v>
      </c>
      <c r="K117" s="151">
        <v>0</v>
      </c>
      <c r="L117" s="151">
        <v>0</v>
      </c>
      <c r="M117" s="151">
        <v>0</v>
      </c>
      <c r="N117" s="151">
        <v>0</v>
      </c>
      <c r="O117" s="151">
        <v>25</v>
      </c>
      <c r="P117" s="152"/>
      <c r="Q117" s="152"/>
      <c r="R117" s="152"/>
      <c r="S117" s="152"/>
      <c r="T117" s="152"/>
      <c r="U117" s="152"/>
      <c r="V117" s="153"/>
      <c r="W117" s="153"/>
      <c r="X117" s="153"/>
      <c r="Y117" s="153"/>
      <c r="Z117" s="153"/>
      <c r="AA117" s="153"/>
      <c r="AB117" s="153"/>
      <c r="AC117" s="153"/>
      <c r="AD117" s="154">
        <f t="shared" si="0"/>
        <v>0</v>
      </c>
      <c r="AE117" s="153"/>
      <c r="AF117" s="153"/>
    </row>
    <row r="118" spans="1:32" ht="15.75" customHeight="1">
      <c r="A118" s="150">
        <v>26</v>
      </c>
      <c r="B118" s="151"/>
      <c r="C118" s="38" t="s">
        <v>450</v>
      </c>
      <c r="D118" s="152"/>
      <c r="E118" s="151" t="s">
        <v>349</v>
      </c>
      <c r="F118" s="151">
        <v>0</v>
      </c>
      <c r="G118" s="151">
        <v>0</v>
      </c>
      <c r="H118" s="151">
        <v>0</v>
      </c>
      <c r="I118" s="151">
        <v>0</v>
      </c>
      <c r="J118" s="151">
        <v>0</v>
      </c>
      <c r="K118" s="151">
        <v>0</v>
      </c>
      <c r="L118" s="151">
        <v>0</v>
      </c>
      <c r="M118" s="151">
        <v>0</v>
      </c>
      <c r="N118" s="151">
        <v>0</v>
      </c>
      <c r="O118" s="151">
        <v>20</v>
      </c>
      <c r="P118" s="152"/>
      <c r="Q118" s="152"/>
      <c r="R118" s="152"/>
      <c r="S118" s="152"/>
      <c r="T118" s="152"/>
      <c r="U118" s="152"/>
      <c r="V118" s="153"/>
      <c r="W118" s="153"/>
      <c r="X118" s="153"/>
      <c r="Y118" s="153"/>
      <c r="Z118" s="153"/>
      <c r="AA118" s="153"/>
      <c r="AB118" s="153"/>
      <c r="AC118" s="153"/>
      <c r="AD118" s="154">
        <f t="shared" si="0"/>
        <v>0</v>
      </c>
      <c r="AE118" s="153"/>
      <c r="AF118" s="153"/>
    </row>
    <row r="119" spans="1:32" ht="15.75" customHeight="1">
      <c r="A119" s="150">
        <v>27</v>
      </c>
      <c r="B119" s="151"/>
      <c r="C119" s="38" t="s">
        <v>453</v>
      </c>
      <c r="D119" s="151" t="s">
        <v>1892</v>
      </c>
      <c r="E119" s="151" t="s">
        <v>349</v>
      </c>
      <c r="F119" s="151">
        <v>1</v>
      </c>
      <c r="G119" s="151">
        <v>1</v>
      </c>
      <c r="H119" s="151">
        <v>1</v>
      </c>
      <c r="I119" s="151">
        <v>0</v>
      </c>
      <c r="J119" s="151">
        <v>0</v>
      </c>
      <c r="K119" s="151">
        <v>1</v>
      </c>
      <c r="L119" s="151">
        <v>1</v>
      </c>
      <c r="M119" s="151">
        <v>1</v>
      </c>
      <c r="N119" s="151">
        <v>0</v>
      </c>
      <c r="O119" s="151">
        <v>17</v>
      </c>
      <c r="P119" s="151">
        <v>2.4</v>
      </c>
      <c r="Q119" s="151">
        <v>0.33333333333333298</v>
      </c>
      <c r="R119" s="151">
        <v>75</v>
      </c>
      <c r="S119" s="151">
        <v>2</v>
      </c>
      <c r="T119" s="151">
        <v>0.18179999999999999</v>
      </c>
      <c r="U119" s="151">
        <v>40</v>
      </c>
      <c r="V119" s="155">
        <v>1E-4</v>
      </c>
      <c r="W119" s="156">
        <v>6113</v>
      </c>
      <c r="X119" s="153">
        <v>6</v>
      </c>
      <c r="Y119" s="153">
        <v>128</v>
      </c>
      <c r="Z119" s="155">
        <v>0</v>
      </c>
      <c r="AA119" s="155">
        <v>2.9999999999999997E-4</v>
      </c>
      <c r="AB119" s="153">
        <v>1</v>
      </c>
      <c r="AC119" s="157">
        <v>6.5972222222222224E-4</v>
      </c>
      <c r="AD119" s="154">
        <f t="shared" si="0"/>
        <v>57</v>
      </c>
      <c r="AE119" s="153"/>
      <c r="AF119" s="153"/>
    </row>
    <row r="120" spans="1:32" ht="15.75" customHeight="1">
      <c r="A120" s="150">
        <v>28</v>
      </c>
      <c r="B120" s="151"/>
      <c r="C120" s="38" t="s">
        <v>457</v>
      </c>
      <c r="D120" s="151" t="s">
        <v>954</v>
      </c>
      <c r="E120" s="151" t="s">
        <v>349</v>
      </c>
      <c r="F120" s="151">
        <v>1</v>
      </c>
      <c r="G120" s="151">
        <v>1</v>
      </c>
      <c r="H120" s="151">
        <v>1</v>
      </c>
      <c r="I120" s="151">
        <v>0</v>
      </c>
      <c r="J120" s="151">
        <v>0</v>
      </c>
      <c r="K120" s="151">
        <v>0</v>
      </c>
      <c r="L120" s="151">
        <v>1</v>
      </c>
      <c r="M120" s="151">
        <v>1</v>
      </c>
      <c r="N120" s="151">
        <v>0</v>
      </c>
      <c r="O120" s="151">
        <v>19</v>
      </c>
      <c r="P120" s="151">
        <v>1</v>
      </c>
      <c r="Q120" s="151">
        <v>0</v>
      </c>
      <c r="R120" s="151">
        <v>20</v>
      </c>
      <c r="S120" s="151">
        <v>2.2999999999999998</v>
      </c>
      <c r="T120" s="151">
        <v>0.375</v>
      </c>
      <c r="U120" s="151">
        <v>45</v>
      </c>
      <c r="V120" s="155">
        <v>0</v>
      </c>
      <c r="W120" s="156">
        <v>2387</v>
      </c>
      <c r="X120" s="153">
        <v>21</v>
      </c>
      <c r="Y120" s="153">
        <v>226</v>
      </c>
      <c r="Z120" s="155">
        <v>0</v>
      </c>
      <c r="AA120" s="155">
        <v>9.7000000000000003E-3</v>
      </c>
      <c r="AB120" s="153">
        <v>6.2E-2</v>
      </c>
      <c r="AC120" s="157">
        <v>1.8518518518518518E-4</v>
      </c>
      <c r="AD120" s="154">
        <f t="shared" si="0"/>
        <v>16</v>
      </c>
      <c r="AE120" s="153"/>
      <c r="AF120" s="153"/>
    </row>
    <row r="121" spans="1:32" ht="15.75" customHeight="1">
      <c r="A121" s="150">
        <v>29</v>
      </c>
      <c r="B121" s="151"/>
      <c r="C121" s="38" t="s">
        <v>460</v>
      </c>
      <c r="D121" s="152"/>
      <c r="E121" s="151" t="s">
        <v>349</v>
      </c>
      <c r="F121" s="151">
        <v>0</v>
      </c>
      <c r="G121" s="151">
        <v>0</v>
      </c>
      <c r="H121" s="151">
        <v>0</v>
      </c>
      <c r="I121" s="151">
        <v>0</v>
      </c>
      <c r="J121" s="151">
        <v>0</v>
      </c>
      <c r="K121" s="151">
        <v>0</v>
      </c>
      <c r="L121" s="151">
        <v>0</v>
      </c>
      <c r="M121" s="151">
        <v>0</v>
      </c>
      <c r="N121" s="151">
        <v>0</v>
      </c>
      <c r="O121" s="151">
        <v>10</v>
      </c>
      <c r="P121" s="152"/>
      <c r="Q121" s="152"/>
      <c r="R121" s="152"/>
      <c r="S121" s="152"/>
      <c r="T121" s="152"/>
      <c r="U121" s="152"/>
      <c r="V121" s="153"/>
      <c r="W121" s="153"/>
      <c r="X121" s="153"/>
      <c r="Y121" s="153"/>
      <c r="Z121" s="153"/>
      <c r="AA121" s="153"/>
      <c r="AB121" s="153"/>
      <c r="AC121" s="153"/>
      <c r="AD121" s="154">
        <f t="shared" si="0"/>
        <v>0</v>
      </c>
      <c r="AE121" s="153"/>
      <c r="AF121" s="153"/>
    </row>
    <row r="122" spans="1:32" ht="15.75" customHeight="1">
      <c r="A122" s="150">
        <v>30</v>
      </c>
      <c r="B122" s="151"/>
      <c r="C122" s="38" t="s">
        <v>464</v>
      </c>
      <c r="D122" s="152"/>
      <c r="E122" s="151" t="s">
        <v>349</v>
      </c>
      <c r="F122" s="151">
        <v>0</v>
      </c>
      <c r="G122" s="151">
        <v>0</v>
      </c>
      <c r="H122" s="151">
        <v>0</v>
      </c>
      <c r="I122" s="151">
        <v>0</v>
      </c>
      <c r="J122" s="151">
        <v>0</v>
      </c>
      <c r="K122" s="151">
        <v>0</v>
      </c>
      <c r="L122" s="151">
        <v>0</v>
      </c>
      <c r="M122" s="151">
        <v>0</v>
      </c>
      <c r="N122" s="151">
        <v>0</v>
      </c>
      <c r="O122" s="151">
        <v>58</v>
      </c>
      <c r="P122" s="152"/>
      <c r="Q122" s="152"/>
      <c r="R122" s="152"/>
      <c r="S122" s="152"/>
      <c r="T122" s="152"/>
      <c r="U122" s="152"/>
      <c r="V122" s="153"/>
      <c r="W122" s="153"/>
      <c r="X122" s="153"/>
      <c r="Y122" s="153"/>
      <c r="Z122" s="153"/>
      <c r="AA122" s="153"/>
      <c r="AB122" s="153"/>
      <c r="AC122" s="153"/>
      <c r="AD122" s="154">
        <f t="shared" si="0"/>
        <v>0</v>
      </c>
      <c r="AE122" s="153"/>
      <c r="AF122" s="153"/>
    </row>
    <row r="123" spans="1:32" ht="15.75" customHeight="1">
      <c r="A123" s="150">
        <v>31</v>
      </c>
      <c r="B123" s="151"/>
      <c r="C123" s="38" t="s">
        <v>467</v>
      </c>
      <c r="D123" s="151" t="s">
        <v>1893</v>
      </c>
      <c r="E123" s="151" t="s">
        <v>349</v>
      </c>
      <c r="F123" s="151">
        <v>1</v>
      </c>
      <c r="G123" s="151">
        <v>1</v>
      </c>
      <c r="H123" s="151">
        <v>1</v>
      </c>
      <c r="I123" s="151">
        <v>1</v>
      </c>
      <c r="J123" s="151">
        <v>0</v>
      </c>
      <c r="K123" s="151">
        <v>0</v>
      </c>
      <c r="L123" s="151">
        <v>1</v>
      </c>
      <c r="M123" s="151">
        <v>1</v>
      </c>
      <c r="N123" s="151">
        <v>0</v>
      </c>
      <c r="O123" s="151">
        <v>24</v>
      </c>
      <c r="P123" s="151">
        <v>2</v>
      </c>
      <c r="Q123" s="151">
        <v>0.25</v>
      </c>
      <c r="R123" s="151">
        <v>40</v>
      </c>
      <c r="S123" s="151">
        <v>1</v>
      </c>
      <c r="T123" s="151">
        <v>0</v>
      </c>
      <c r="U123" s="151">
        <v>20</v>
      </c>
      <c r="V123" s="155">
        <v>0</v>
      </c>
      <c r="W123" s="153" t="s">
        <v>1832</v>
      </c>
      <c r="X123" s="153">
        <v>4</v>
      </c>
      <c r="Y123" s="153">
        <v>17</v>
      </c>
      <c r="Z123" s="155">
        <v>0</v>
      </c>
      <c r="AA123" s="155">
        <v>2.5999999999999999E-3</v>
      </c>
      <c r="AB123" s="153" t="s">
        <v>1832</v>
      </c>
      <c r="AC123" s="153" t="s">
        <v>1832</v>
      </c>
      <c r="AD123" s="154" t="e">
        <f t="shared" si="0"/>
        <v>#VALUE!</v>
      </c>
      <c r="AE123" s="153"/>
      <c r="AF123" s="153"/>
    </row>
    <row r="124" spans="1:32" ht="15.75" customHeight="1">
      <c r="A124" s="150">
        <v>32</v>
      </c>
      <c r="B124" s="151"/>
      <c r="C124" s="38" t="s">
        <v>470</v>
      </c>
      <c r="D124" s="152"/>
      <c r="E124" s="151" t="s">
        <v>349</v>
      </c>
      <c r="F124" s="151">
        <v>0</v>
      </c>
      <c r="G124" s="151">
        <v>0</v>
      </c>
      <c r="H124" s="151">
        <v>0</v>
      </c>
      <c r="I124" s="151">
        <v>0</v>
      </c>
      <c r="J124" s="151">
        <v>0</v>
      </c>
      <c r="K124" s="151">
        <v>0</v>
      </c>
      <c r="L124" s="151">
        <v>0</v>
      </c>
      <c r="M124" s="151">
        <v>0</v>
      </c>
      <c r="N124" s="151">
        <v>0</v>
      </c>
      <c r="O124" s="151">
        <v>6</v>
      </c>
      <c r="P124" s="152"/>
      <c r="Q124" s="152"/>
      <c r="R124" s="152"/>
      <c r="S124" s="152"/>
      <c r="T124" s="152"/>
      <c r="U124" s="152"/>
      <c r="V124" s="153"/>
      <c r="W124" s="153"/>
      <c r="X124" s="153"/>
      <c r="Y124" s="153"/>
      <c r="Z124" s="153"/>
      <c r="AA124" s="153"/>
      <c r="AB124" s="153"/>
      <c r="AC124" s="153"/>
      <c r="AD124" s="154">
        <f t="shared" si="0"/>
        <v>0</v>
      </c>
      <c r="AE124" s="153"/>
      <c r="AF124" s="153"/>
    </row>
    <row r="125" spans="1:32" ht="15.75" customHeight="1">
      <c r="A125" s="150">
        <v>33</v>
      </c>
      <c r="B125" s="151"/>
      <c r="C125" s="38" t="s">
        <v>474</v>
      </c>
      <c r="D125" s="151" t="s">
        <v>1894</v>
      </c>
      <c r="E125" s="151" t="s">
        <v>349</v>
      </c>
      <c r="F125" s="151">
        <v>1</v>
      </c>
      <c r="G125" s="151">
        <v>0</v>
      </c>
      <c r="H125" s="151">
        <v>0</v>
      </c>
      <c r="I125" s="151">
        <v>0</v>
      </c>
      <c r="J125" s="151">
        <v>0</v>
      </c>
      <c r="K125" s="151">
        <v>0</v>
      </c>
      <c r="L125" s="151">
        <v>0</v>
      </c>
      <c r="M125" s="151">
        <v>0</v>
      </c>
      <c r="N125" s="151">
        <v>0</v>
      </c>
      <c r="O125" s="151">
        <v>48</v>
      </c>
      <c r="P125" s="151">
        <v>0</v>
      </c>
      <c r="Q125" s="151">
        <v>0</v>
      </c>
      <c r="R125" s="151">
        <v>0</v>
      </c>
      <c r="S125" s="151">
        <v>0</v>
      </c>
      <c r="T125" s="151">
        <v>0</v>
      </c>
      <c r="U125" s="151">
        <v>0</v>
      </c>
      <c r="V125" s="153"/>
      <c r="W125" s="153"/>
      <c r="X125" s="153"/>
      <c r="Y125" s="153"/>
      <c r="Z125" s="153"/>
      <c r="AA125" s="153"/>
      <c r="AB125" s="153"/>
      <c r="AC125" s="153"/>
      <c r="AD125" s="154">
        <f t="shared" si="0"/>
        <v>0</v>
      </c>
      <c r="AE125" s="153"/>
      <c r="AF125" s="153"/>
    </row>
    <row r="126" spans="1:32" ht="15.75" customHeight="1">
      <c r="A126" s="150">
        <v>34</v>
      </c>
      <c r="B126" s="151"/>
      <c r="C126" s="38" t="s">
        <v>479</v>
      </c>
      <c r="D126" s="151" t="s">
        <v>1895</v>
      </c>
      <c r="E126" s="151" t="s">
        <v>349</v>
      </c>
      <c r="F126" s="151">
        <v>1</v>
      </c>
      <c r="G126" s="151">
        <v>1</v>
      </c>
      <c r="H126" s="151">
        <v>1</v>
      </c>
      <c r="I126" s="151">
        <v>0</v>
      </c>
      <c r="J126" s="151">
        <v>0</v>
      </c>
      <c r="K126" s="151">
        <v>0</v>
      </c>
      <c r="L126" s="151">
        <v>1</v>
      </c>
      <c r="M126" s="151">
        <v>0</v>
      </c>
      <c r="N126" s="151">
        <v>1</v>
      </c>
      <c r="O126" s="151">
        <v>22</v>
      </c>
      <c r="P126" s="151">
        <v>4.7</v>
      </c>
      <c r="Q126" s="151">
        <v>0.93274853801169499</v>
      </c>
      <c r="R126" s="151">
        <v>95</v>
      </c>
      <c r="S126" s="151">
        <v>4.5999999999999996</v>
      </c>
      <c r="T126" s="151">
        <v>0.92550790067720001</v>
      </c>
      <c r="U126" s="151">
        <v>93</v>
      </c>
      <c r="V126" s="155">
        <v>2.9999999999999997E-4</v>
      </c>
      <c r="W126" s="156">
        <v>6103</v>
      </c>
      <c r="X126" s="153">
        <v>29</v>
      </c>
      <c r="Y126" s="153">
        <v>897</v>
      </c>
      <c r="Z126" s="155">
        <v>0</v>
      </c>
      <c r="AA126" s="155">
        <v>1E-3</v>
      </c>
      <c r="AB126" s="153">
        <v>1.7999999999999999E-2</v>
      </c>
      <c r="AC126" s="157">
        <v>0</v>
      </c>
      <c r="AD126" s="154">
        <f t="shared" si="0"/>
        <v>0</v>
      </c>
      <c r="AE126" s="153"/>
      <c r="AF126" s="156">
        <v>1376</v>
      </c>
    </row>
    <row r="127" spans="1:32" ht="15.75" customHeight="1">
      <c r="A127" s="150">
        <v>35</v>
      </c>
      <c r="B127" s="151"/>
      <c r="C127" s="38" t="s">
        <v>483</v>
      </c>
      <c r="D127" s="151" t="s">
        <v>1896</v>
      </c>
      <c r="E127" s="151" t="s">
        <v>349</v>
      </c>
      <c r="F127" s="151">
        <v>1</v>
      </c>
      <c r="G127" s="151">
        <v>1</v>
      </c>
      <c r="H127" s="151">
        <v>0</v>
      </c>
      <c r="I127" s="151">
        <v>0</v>
      </c>
      <c r="J127" s="151">
        <v>0</v>
      </c>
      <c r="K127" s="151">
        <v>0</v>
      </c>
      <c r="L127" s="151">
        <v>0</v>
      </c>
      <c r="M127" s="151">
        <v>0</v>
      </c>
      <c r="N127" s="151">
        <v>0</v>
      </c>
      <c r="O127" s="151">
        <v>35</v>
      </c>
      <c r="P127" s="151">
        <v>0</v>
      </c>
      <c r="Q127" s="151">
        <v>0</v>
      </c>
      <c r="R127" s="151">
        <v>0</v>
      </c>
      <c r="S127" s="151">
        <v>1</v>
      </c>
      <c r="T127" s="151">
        <v>0</v>
      </c>
      <c r="U127" s="151">
        <v>20</v>
      </c>
      <c r="V127" s="155">
        <v>0</v>
      </c>
      <c r="W127" s="153" t="s">
        <v>1832</v>
      </c>
      <c r="X127" s="153">
        <v>0</v>
      </c>
      <c r="Y127" s="153" t="s">
        <v>1832</v>
      </c>
      <c r="Z127" s="155">
        <v>0</v>
      </c>
      <c r="AA127" s="155">
        <v>0</v>
      </c>
      <c r="AB127" s="153" t="s">
        <v>1832</v>
      </c>
      <c r="AC127" s="153" t="s">
        <v>1832</v>
      </c>
      <c r="AD127" s="154" t="e">
        <f t="shared" si="0"/>
        <v>#VALUE!</v>
      </c>
      <c r="AE127" s="153"/>
      <c r="AF127" s="153"/>
    </row>
    <row r="128" spans="1:32" ht="15.75" customHeight="1">
      <c r="A128" s="150">
        <v>36</v>
      </c>
      <c r="B128" s="151"/>
      <c r="C128" s="38" t="s">
        <v>486</v>
      </c>
      <c r="D128" s="152"/>
      <c r="E128" s="151" t="s">
        <v>349</v>
      </c>
      <c r="F128" s="151">
        <v>0</v>
      </c>
      <c r="G128" s="151">
        <v>0</v>
      </c>
      <c r="H128" s="151">
        <v>0</v>
      </c>
      <c r="I128" s="151">
        <v>0</v>
      </c>
      <c r="J128" s="151">
        <v>0</v>
      </c>
      <c r="K128" s="151">
        <v>0</v>
      </c>
      <c r="L128" s="151">
        <v>0</v>
      </c>
      <c r="M128" s="151">
        <v>0</v>
      </c>
      <c r="N128" s="151">
        <v>0</v>
      </c>
      <c r="O128" s="151">
        <v>10</v>
      </c>
      <c r="P128" s="152"/>
      <c r="Q128" s="152"/>
      <c r="R128" s="152"/>
      <c r="S128" s="152"/>
      <c r="T128" s="152"/>
      <c r="U128" s="152"/>
      <c r="V128" s="153"/>
      <c r="W128" s="153"/>
      <c r="X128" s="153"/>
      <c r="Y128" s="153"/>
      <c r="Z128" s="153"/>
      <c r="AA128" s="153"/>
      <c r="AB128" s="153"/>
      <c r="AC128" s="153"/>
      <c r="AD128" s="154">
        <f t="shared" si="0"/>
        <v>0</v>
      </c>
      <c r="AE128" s="153"/>
      <c r="AF128" s="153"/>
    </row>
    <row r="129" spans="1:32" ht="15.75" customHeight="1">
      <c r="A129" s="150">
        <v>37</v>
      </c>
      <c r="B129" s="151"/>
      <c r="C129" s="38" t="s">
        <v>490</v>
      </c>
      <c r="D129" s="151" t="s">
        <v>1553</v>
      </c>
      <c r="E129" s="151" t="s">
        <v>349</v>
      </c>
      <c r="F129" s="151">
        <v>1</v>
      </c>
      <c r="G129" s="151">
        <v>1</v>
      </c>
      <c r="H129" s="151">
        <v>1</v>
      </c>
      <c r="I129" s="151">
        <v>0</v>
      </c>
      <c r="J129" s="151">
        <v>0</v>
      </c>
      <c r="K129" s="151">
        <v>1</v>
      </c>
      <c r="L129" s="151">
        <v>0</v>
      </c>
      <c r="M129" s="151">
        <v>0</v>
      </c>
      <c r="N129" s="151">
        <v>0</v>
      </c>
      <c r="O129" s="151">
        <v>45</v>
      </c>
      <c r="P129" s="151">
        <v>1.8</v>
      </c>
      <c r="Q129" s="151">
        <v>0.18390804597701099</v>
      </c>
      <c r="R129" s="151">
        <v>37</v>
      </c>
      <c r="S129" s="151">
        <v>1.4</v>
      </c>
      <c r="T129" s="151">
        <v>2.2222222222222199E-2</v>
      </c>
      <c r="U129" s="151">
        <v>27</v>
      </c>
      <c r="V129" s="155">
        <v>4.0000000000000002E-4</v>
      </c>
      <c r="W129" s="156">
        <v>5309</v>
      </c>
      <c r="X129" s="153">
        <v>196</v>
      </c>
      <c r="Y129" s="156">
        <v>4004</v>
      </c>
      <c r="Z129" s="155">
        <v>0</v>
      </c>
      <c r="AA129" s="155">
        <v>4.3E-3</v>
      </c>
      <c r="AB129" s="153">
        <v>0.83899999999999997</v>
      </c>
      <c r="AC129" s="157">
        <v>9.9537037037037042E-4</v>
      </c>
      <c r="AD129" s="154">
        <f t="shared" si="0"/>
        <v>86</v>
      </c>
      <c r="AE129" s="153"/>
      <c r="AF129" s="156">
        <v>3284</v>
      </c>
    </row>
    <row r="130" spans="1:32" ht="15.75" customHeight="1">
      <c r="A130" s="150">
        <v>38</v>
      </c>
      <c r="B130" s="151"/>
      <c r="C130" s="38" t="s">
        <v>492</v>
      </c>
      <c r="D130" s="151" t="s">
        <v>1897</v>
      </c>
      <c r="E130" s="151" t="s">
        <v>349</v>
      </c>
      <c r="F130" s="151">
        <v>1</v>
      </c>
      <c r="G130" s="151">
        <v>1</v>
      </c>
      <c r="H130" s="151">
        <v>1</v>
      </c>
      <c r="I130" s="151">
        <v>1</v>
      </c>
      <c r="J130" s="151">
        <v>0</v>
      </c>
      <c r="K130" s="151">
        <v>0</v>
      </c>
      <c r="L130" s="151">
        <v>1</v>
      </c>
      <c r="M130" s="151">
        <v>1</v>
      </c>
      <c r="N130" s="151">
        <v>1</v>
      </c>
      <c r="O130" s="151">
        <v>15</v>
      </c>
      <c r="P130" s="151">
        <v>3.3</v>
      </c>
      <c r="Q130" s="151">
        <v>0.47457627118644002</v>
      </c>
      <c r="R130" s="151">
        <v>65</v>
      </c>
      <c r="S130" s="151">
        <v>4.0999999999999996</v>
      </c>
      <c r="T130" s="151">
        <v>0.76762402088772796</v>
      </c>
      <c r="U130" s="151">
        <v>81</v>
      </c>
      <c r="V130" s="155">
        <v>1E-3</v>
      </c>
      <c r="W130" s="156">
        <v>37223</v>
      </c>
      <c r="X130" s="156">
        <v>1461</v>
      </c>
      <c r="Y130" s="156">
        <v>36858</v>
      </c>
      <c r="Z130" s="155">
        <v>0</v>
      </c>
      <c r="AA130" s="155">
        <v>1.29E-2</v>
      </c>
      <c r="AB130" s="153">
        <v>1.3640000000000001</v>
      </c>
      <c r="AC130" s="157">
        <v>1.1226851851851851E-3</v>
      </c>
      <c r="AD130" s="154">
        <f t="shared" si="0"/>
        <v>97</v>
      </c>
      <c r="AE130" s="156">
        <v>7980</v>
      </c>
      <c r="AF130" s="156">
        <v>25932</v>
      </c>
    </row>
    <row r="131" spans="1:32" ht="15.75" customHeight="1">
      <c r="A131" s="150">
        <v>39</v>
      </c>
      <c r="B131" s="151"/>
      <c r="C131" s="38" t="s">
        <v>496</v>
      </c>
      <c r="D131" s="151" t="s">
        <v>1898</v>
      </c>
      <c r="E131" s="151" t="s">
        <v>349</v>
      </c>
      <c r="F131" s="151">
        <v>1</v>
      </c>
      <c r="G131" s="151">
        <v>1</v>
      </c>
      <c r="H131" s="151">
        <v>1</v>
      </c>
      <c r="I131" s="151">
        <v>1</v>
      </c>
      <c r="J131" s="151">
        <v>0</v>
      </c>
      <c r="K131" s="151">
        <v>0</v>
      </c>
      <c r="L131" s="151">
        <v>1</v>
      </c>
      <c r="M131" s="151">
        <v>1</v>
      </c>
      <c r="N131" s="151">
        <v>1</v>
      </c>
      <c r="O131" s="151">
        <v>28</v>
      </c>
      <c r="P131" s="151">
        <v>4.5</v>
      </c>
      <c r="Q131" s="151">
        <v>0.84375</v>
      </c>
      <c r="R131" s="151">
        <v>89</v>
      </c>
      <c r="S131" s="151">
        <v>4.4000000000000004</v>
      </c>
      <c r="T131" s="151">
        <v>0.85510688836104498</v>
      </c>
      <c r="U131" s="151">
        <v>88</v>
      </c>
      <c r="V131" s="155">
        <v>1.6999999999999999E-3</v>
      </c>
      <c r="W131" s="156">
        <v>49217</v>
      </c>
      <c r="X131" s="156">
        <v>1696</v>
      </c>
      <c r="Y131" s="156">
        <v>45031</v>
      </c>
      <c r="Z131" s="155">
        <v>0</v>
      </c>
      <c r="AA131" s="155">
        <v>8.6E-3</v>
      </c>
      <c r="AB131" s="153">
        <v>1.516</v>
      </c>
      <c r="AC131" s="157">
        <v>2.8819444444444444E-3</v>
      </c>
      <c r="AD131" s="154">
        <f t="shared" si="0"/>
        <v>249</v>
      </c>
      <c r="AE131" s="156">
        <v>41384</v>
      </c>
      <c r="AF131" s="156">
        <v>93915</v>
      </c>
    </row>
    <row r="132" spans="1:32" ht="15.75" customHeight="1">
      <c r="A132" s="150">
        <v>40</v>
      </c>
      <c r="B132" s="151"/>
      <c r="C132" s="38" t="s">
        <v>499</v>
      </c>
      <c r="D132" s="151" t="s">
        <v>1899</v>
      </c>
      <c r="E132" s="151" t="s">
        <v>349</v>
      </c>
      <c r="F132" s="151">
        <v>1</v>
      </c>
      <c r="G132" s="151">
        <v>1</v>
      </c>
      <c r="H132" s="151">
        <v>0</v>
      </c>
      <c r="I132" s="151">
        <v>0</v>
      </c>
      <c r="J132" s="151">
        <v>0</v>
      </c>
      <c r="K132" s="151">
        <v>0</v>
      </c>
      <c r="L132" s="151">
        <v>0</v>
      </c>
      <c r="M132" s="151">
        <v>0</v>
      </c>
      <c r="N132" s="151">
        <v>0</v>
      </c>
      <c r="O132" s="151">
        <v>6</v>
      </c>
      <c r="P132" s="151">
        <v>0</v>
      </c>
      <c r="Q132" s="151">
        <v>0</v>
      </c>
      <c r="R132" s="151">
        <v>0</v>
      </c>
      <c r="S132" s="151">
        <v>0</v>
      </c>
      <c r="T132" s="151">
        <v>0</v>
      </c>
      <c r="U132" s="151">
        <v>0</v>
      </c>
      <c r="V132" s="155">
        <v>0</v>
      </c>
      <c r="W132" s="153" t="s">
        <v>1832</v>
      </c>
      <c r="X132" s="153">
        <v>0</v>
      </c>
      <c r="Y132" s="153" t="s">
        <v>1832</v>
      </c>
      <c r="Z132" s="155">
        <v>0</v>
      </c>
      <c r="AA132" s="155">
        <v>0</v>
      </c>
      <c r="AB132" s="153" t="s">
        <v>1832</v>
      </c>
      <c r="AC132" s="153" t="s">
        <v>1832</v>
      </c>
      <c r="AD132" s="154" t="e">
        <f t="shared" si="0"/>
        <v>#VALUE!</v>
      </c>
      <c r="AE132" s="153"/>
      <c r="AF132" s="153"/>
    </row>
    <row r="133" spans="1:32" ht="15.75" customHeight="1">
      <c r="A133" s="150">
        <v>41</v>
      </c>
      <c r="B133" s="151"/>
      <c r="C133" s="38" t="s">
        <v>503</v>
      </c>
      <c r="D133" s="151" t="s">
        <v>1900</v>
      </c>
      <c r="E133" s="151" t="s">
        <v>349</v>
      </c>
      <c r="F133" s="151">
        <v>1</v>
      </c>
      <c r="G133" s="151">
        <v>1</v>
      </c>
      <c r="H133" s="151">
        <v>0</v>
      </c>
      <c r="I133" s="151">
        <v>0</v>
      </c>
      <c r="J133" s="151">
        <v>0</v>
      </c>
      <c r="K133" s="151">
        <v>0</v>
      </c>
      <c r="L133" s="151">
        <v>0</v>
      </c>
      <c r="M133" s="151">
        <v>0</v>
      </c>
      <c r="N133" s="151">
        <v>0</v>
      </c>
      <c r="O133" s="151">
        <v>24</v>
      </c>
      <c r="P133" s="151">
        <v>1</v>
      </c>
      <c r="Q133" s="151">
        <v>0</v>
      </c>
      <c r="R133" s="151">
        <v>20</v>
      </c>
      <c r="S133" s="151">
        <v>3.5</v>
      </c>
      <c r="T133" s="151">
        <v>0.6</v>
      </c>
      <c r="U133" s="151">
        <v>70</v>
      </c>
      <c r="V133" s="155">
        <v>0</v>
      </c>
      <c r="W133" s="156">
        <v>9243</v>
      </c>
      <c r="X133" s="153">
        <v>0</v>
      </c>
      <c r="Y133" s="153" t="s">
        <v>1832</v>
      </c>
      <c r="Z133" s="155">
        <v>0</v>
      </c>
      <c r="AA133" s="155">
        <v>0</v>
      </c>
      <c r="AB133" s="153" t="s">
        <v>1832</v>
      </c>
      <c r="AC133" s="153" t="s">
        <v>1832</v>
      </c>
      <c r="AD133" s="154" t="e">
        <f t="shared" si="0"/>
        <v>#VALUE!</v>
      </c>
      <c r="AE133" s="153"/>
      <c r="AF133" s="153"/>
    </row>
    <row r="134" spans="1:32" ht="15.75" customHeight="1">
      <c r="A134" s="150">
        <v>42</v>
      </c>
      <c r="B134" s="151"/>
      <c r="C134" s="38" t="s">
        <v>508</v>
      </c>
      <c r="D134" s="151" t="s">
        <v>1901</v>
      </c>
      <c r="E134" s="151" t="s">
        <v>349</v>
      </c>
      <c r="F134" s="151">
        <v>1</v>
      </c>
      <c r="G134" s="151">
        <v>1</v>
      </c>
      <c r="H134" s="151">
        <v>1</v>
      </c>
      <c r="I134" s="151">
        <v>1</v>
      </c>
      <c r="J134" s="151">
        <v>0</v>
      </c>
      <c r="K134" s="151">
        <v>0</v>
      </c>
      <c r="L134" s="151">
        <v>1</v>
      </c>
      <c r="M134" s="151">
        <v>1</v>
      </c>
      <c r="N134" s="151">
        <v>0</v>
      </c>
      <c r="O134" s="151">
        <v>16</v>
      </c>
      <c r="P134" s="151">
        <v>1</v>
      </c>
      <c r="Q134" s="151">
        <v>0</v>
      </c>
      <c r="R134" s="151">
        <v>20</v>
      </c>
      <c r="S134" s="151">
        <v>2</v>
      </c>
      <c r="T134" s="151">
        <v>0.25</v>
      </c>
      <c r="U134" s="151">
        <v>40</v>
      </c>
      <c r="V134" s="155">
        <v>0</v>
      </c>
      <c r="W134" s="153" t="s">
        <v>1832</v>
      </c>
      <c r="X134" s="153">
        <v>4</v>
      </c>
      <c r="Y134" s="153" t="s">
        <v>1832</v>
      </c>
      <c r="Z134" s="155">
        <v>0</v>
      </c>
      <c r="AA134" s="155">
        <v>2.8E-3</v>
      </c>
      <c r="AB134" s="153">
        <v>0.10299999999999999</v>
      </c>
      <c r="AC134" s="157">
        <v>1.6203703703703703E-4</v>
      </c>
      <c r="AD134" s="154">
        <f t="shared" si="0"/>
        <v>14</v>
      </c>
      <c r="AE134" s="153"/>
      <c r="AF134" s="153"/>
    </row>
    <row r="135" spans="1:32" ht="15.75" customHeight="1">
      <c r="A135" s="150">
        <v>43</v>
      </c>
      <c r="B135" s="151"/>
      <c r="C135" s="38" t="s">
        <v>512</v>
      </c>
      <c r="D135" s="152"/>
      <c r="E135" s="151" t="s">
        <v>349</v>
      </c>
      <c r="F135" s="151">
        <v>0</v>
      </c>
      <c r="G135" s="151">
        <v>0</v>
      </c>
      <c r="H135" s="151">
        <v>0</v>
      </c>
      <c r="I135" s="151">
        <v>0</v>
      </c>
      <c r="J135" s="151">
        <v>0</v>
      </c>
      <c r="K135" s="151">
        <v>0</v>
      </c>
      <c r="L135" s="151">
        <v>0</v>
      </c>
      <c r="M135" s="151">
        <v>0</v>
      </c>
      <c r="N135" s="151">
        <v>0</v>
      </c>
      <c r="O135" s="151">
        <v>33</v>
      </c>
      <c r="P135" s="152"/>
      <c r="Q135" s="152"/>
      <c r="R135" s="152"/>
      <c r="S135" s="152"/>
      <c r="T135" s="152"/>
      <c r="U135" s="152"/>
      <c r="V135" s="153"/>
      <c r="W135" s="153"/>
      <c r="X135" s="153"/>
      <c r="Y135" s="153"/>
      <c r="Z135" s="153"/>
      <c r="AA135" s="153"/>
      <c r="AB135" s="153"/>
      <c r="AC135" s="153"/>
      <c r="AD135" s="154">
        <f t="shared" si="0"/>
        <v>0</v>
      </c>
      <c r="AE135" s="153"/>
      <c r="AF135" s="153"/>
    </row>
    <row r="136" spans="1:32" ht="15.75" customHeight="1">
      <c r="A136" s="150">
        <v>44</v>
      </c>
      <c r="B136" s="151"/>
      <c r="C136" s="38" t="s">
        <v>516</v>
      </c>
      <c r="D136" s="152"/>
      <c r="E136" s="151" t="s">
        <v>349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/>
      <c r="P136" s="152"/>
      <c r="Q136" s="152"/>
      <c r="R136" s="152"/>
      <c r="S136" s="152"/>
      <c r="T136" s="152"/>
      <c r="U136" s="152"/>
      <c r="V136" s="153"/>
      <c r="W136" s="153"/>
      <c r="X136" s="153"/>
      <c r="Y136" s="153"/>
      <c r="Z136" s="153"/>
      <c r="AA136" s="153"/>
      <c r="AB136" s="153"/>
      <c r="AC136" s="153"/>
      <c r="AD136" s="154">
        <f t="shared" si="0"/>
        <v>0</v>
      </c>
      <c r="AE136" s="153"/>
      <c r="AF136" s="153"/>
    </row>
    <row r="137" spans="1:32" ht="15.75" customHeight="1">
      <c r="A137" s="150">
        <v>45</v>
      </c>
      <c r="B137" s="151"/>
      <c r="C137" s="38" t="s">
        <v>517</v>
      </c>
      <c r="D137" s="152"/>
      <c r="E137" s="151" t="s">
        <v>349</v>
      </c>
      <c r="F137" s="151">
        <v>0</v>
      </c>
      <c r="G137" s="151">
        <v>0</v>
      </c>
      <c r="H137" s="151">
        <v>0</v>
      </c>
      <c r="I137" s="151">
        <v>0</v>
      </c>
      <c r="J137" s="151">
        <v>0</v>
      </c>
      <c r="K137" s="151">
        <v>0</v>
      </c>
      <c r="L137" s="151">
        <v>0</v>
      </c>
      <c r="M137" s="151">
        <v>0</v>
      </c>
      <c r="N137" s="151">
        <v>0</v>
      </c>
      <c r="O137" s="151">
        <v>43</v>
      </c>
      <c r="P137" s="152"/>
      <c r="Q137" s="152"/>
      <c r="R137" s="152"/>
      <c r="S137" s="152"/>
      <c r="T137" s="152"/>
      <c r="U137" s="152"/>
      <c r="V137" s="153"/>
      <c r="W137" s="153"/>
      <c r="X137" s="153"/>
      <c r="Y137" s="153"/>
      <c r="Z137" s="153"/>
      <c r="AA137" s="153"/>
      <c r="AB137" s="153"/>
      <c r="AC137" s="153"/>
      <c r="AD137" s="154">
        <f t="shared" si="0"/>
        <v>0</v>
      </c>
      <c r="AE137" s="153"/>
      <c r="AF137" s="153"/>
    </row>
    <row r="138" spans="1:32" ht="15.75" customHeight="1">
      <c r="A138" s="150">
        <v>46</v>
      </c>
      <c r="B138" s="151"/>
      <c r="C138" s="38" t="s">
        <v>522</v>
      </c>
      <c r="D138" s="151" t="s">
        <v>1902</v>
      </c>
      <c r="E138" s="151" t="s">
        <v>349</v>
      </c>
      <c r="F138" s="151">
        <v>1</v>
      </c>
      <c r="G138" s="151">
        <v>1</v>
      </c>
      <c r="H138" s="151">
        <v>0</v>
      </c>
      <c r="I138" s="151">
        <v>1</v>
      </c>
      <c r="J138" s="151">
        <v>0</v>
      </c>
      <c r="K138" s="151">
        <v>0</v>
      </c>
      <c r="L138" s="151">
        <v>1</v>
      </c>
      <c r="M138" s="151">
        <v>1</v>
      </c>
      <c r="N138" s="151">
        <v>0</v>
      </c>
      <c r="O138" s="151">
        <v>52</v>
      </c>
      <c r="P138" s="151">
        <v>2.4</v>
      </c>
      <c r="Q138" s="151">
        <v>0.28571428571428498</v>
      </c>
      <c r="R138" s="151">
        <v>48</v>
      </c>
      <c r="S138" s="151">
        <v>2.9</v>
      </c>
      <c r="T138" s="151">
        <v>0.452380952380952</v>
      </c>
      <c r="U138" s="151">
        <v>58</v>
      </c>
      <c r="V138" s="155">
        <v>2.9999999999999997E-4</v>
      </c>
      <c r="W138" s="156">
        <v>5754</v>
      </c>
      <c r="X138" s="153">
        <v>133</v>
      </c>
      <c r="Y138" s="156">
        <v>3639</v>
      </c>
      <c r="Z138" s="155">
        <v>0</v>
      </c>
      <c r="AA138" s="155">
        <v>3.5999999999999999E-3</v>
      </c>
      <c r="AB138" s="153">
        <v>1.712</v>
      </c>
      <c r="AC138" s="157">
        <v>1.8749999999999999E-3</v>
      </c>
      <c r="AD138" s="154">
        <f t="shared" si="0"/>
        <v>162</v>
      </c>
      <c r="AE138" s="153"/>
      <c r="AF138" s="153"/>
    </row>
    <row r="139" spans="1:32" ht="15.75" customHeight="1">
      <c r="A139" s="150">
        <v>47</v>
      </c>
      <c r="B139" s="151"/>
      <c r="C139" s="38" t="s">
        <v>525</v>
      </c>
      <c r="D139" s="151" t="s">
        <v>1903</v>
      </c>
      <c r="E139" s="151" t="s">
        <v>349</v>
      </c>
      <c r="F139" s="151">
        <v>1</v>
      </c>
      <c r="G139" s="151">
        <v>0</v>
      </c>
      <c r="H139" s="151">
        <v>0</v>
      </c>
      <c r="I139" s="151">
        <v>0</v>
      </c>
      <c r="J139" s="151">
        <v>0</v>
      </c>
      <c r="K139" s="151">
        <v>0</v>
      </c>
      <c r="L139" s="151">
        <v>0</v>
      </c>
      <c r="M139" s="151">
        <v>0</v>
      </c>
      <c r="N139" s="151">
        <v>0</v>
      </c>
      <c r="O139" s="151">
        <v>24</v>
      </c>
      <c r="P139" s="151">
        <v>0</v>
      </c>
      <c r="Q139" s="151">
        <v>0</v>
      </c>
      <c r="R139" s="151">
        <v>0</v>
      </c>
      <c r="S139" s="151">
        <v>0</v>
      </c>
      <c r="T139" s="151">
        <v>0</v>
      </c>
      <c r="U139" s="151">
        <v>0</v>
      </c>
      <c r="V139" s="153"/>
      <c r="W139" s="153"/>
      <c r="X139" s="153"/>
      <c r="Y139" s="153"/>
      <c r="Z139" s="153"/>
      <c r="AA139" s="153"/>
      <c r="AB139" s="153"/>
      <c r="AC139" s="153"/>
      <c r="AD139" s="154">
        <f t="shared" si="0"/>
        <v>0</v>
      </c>
      <c r="AE139" s="153"/>
      <c r="AF139" s="153"/>
    </row>
    <row r="140" spans="1:32" ht="15.75" customHeight="1">
      <c r="A140" s="150">
        <v>48</v>
      </c>
      <c r="B140" s="151"/>
      <c r="C140" s="38" t="s">
        <v>528</v>
      </c>
      <c r="D140" s="152"/>
      <c r="E140" s="151" t="s">
        <v>349</v>
      </c>
      <c r="F140" s="151">
        <v>0</v>
      </c>
      <c r="G140" s="151">
        <v>0</v>
      </c>
      <c r="H140" s="151">
        <v>0</v>
      </c>
      <c r="I140" s="151">
        <v>0</v>
      </c>
      <c r="J140" s="151">
        <v>0</v>
      </c>
      <c r="K140" s="151">
        <v>0</v>
      </c>
      <c r="L140" s="151">
        <v>0</v>
      </c>
      <c r="M140" s="151">
        <v>0</v>
      </c>
      <c r="N140" s="151">
        <v>0</v>
      </c>
      <c r="O140" s="151">
        <v>26</v>
      </c>
      <c r="P140" s="152"/>
      <c r="Q140" s="152"/>
      <c r="R140" s="152"/>
      <c r="S140" s="152"/>
      <c r="T140" s="152"/>
      <c r="U140" s="152"/>
      <c r="V140" s="153"/>
      <c r="W140" s="153"/>
      <c r="X140" s="153"/>
      <c r="Y140" s="153"/>
      <c r="Z140" s="153"/>
      <c r="AA140" s="153"/>
      <c r="AB140" s="153"/>
      <c r="AC140" s="153"/>
      <c r="AD140" s="154">
        <f t="shared" si="0"/>
        <v>0</v>
      </c>
      <c r="AE140" s="153"/>
      <c r="AF140" s="153"/>
    </row>
    <row r="141" spans="1:32" ht="15.75" customHeight="1">
      <c r="A141" s="150">
        <v>49</v>
      </c>
      <c r="B141" s="151"/>
      <c r="C141" s="38" t="s">
        <v>532</v>
      </c>
      <c r="D141" s="152"/>
      <c r="E141" s="151" t="s">
        <v>349</v>
      </c>
      <c r="F141" s="151">
        <v>0</v>
      </c>
      <c r="G141" s="151">
        <v>0</v>
      </c>
      <c r="H141" s="151">
        <v>0</v>
      </c>
      <c r="I141" s="151">
        <v>0</v>
      </c>
      <c r="J141" s="151">
        <v>0</v>
      </c>
      <c r="K141" s="151">
        <v>0</v>
      </c>
      <c r="L141" s="151">
        <v>0</v>
      </c>
      <c r="M141" s="151">
        <v>0</v>
      </c>
      <c r="N141" s="151">
        <v>0</v>
      </c>
      <c r="O141" s="151">
        <v>41</v>
      </c>
      <c r="P141" s="152"/>
      <c r="Q141" s="152"/>
      <c r="R141" s="152"/>
      <c r="S141" s="152"/>
      <c r="T141" s="152"/>
      <c r="U141" s="152"/>
      <c r="V141" s="153"/>
      <c r="W141" s="153"/>
      <c r="X141" s="153"/>
      <c r="Y141" s="153"/>
      <c r="Z141" s="153"/>
      <c r="AA141" s="153"/>
      <c r="AB141" s="153"/>
      <c r="AC141" s="153"/>
      <c r="AD141" s="154">
        <f t="shared" si="0"/>
        <v>0</v>
      </c>
      <c r="AE141" s="153"/>
      <c r="AF141" s="153"/>
    </row>
    <row r="142" spans="1:32" ht="15.75" customHeight="1">
      <c r="A142" s="150">
        <v>50</v>
      </c>
      <c r="B142" s="151"/>
      <c r="C142" s="38" t="s">
        <v>537</v>
      </c>
      <c r="D142" s="153" t="s">
        <v>1904</v>
      </c>
      <c r="E142" s="151" t="s">
        <v>349</v>
      </c>
      <c r="F142" s="151">
        <v>1</v>
      </c>
      <c r="G142" s="151">
        <v>1</v>
      </c>
      <c r="H142" s="151">
        <v>0</v>
      </c>
      <c r="I142" s="151">
        <v>1</v>
      </c>
      <c r="J142" s="151">
        <v>0</v>
      </c>
      <c r="K142" s="151">
        <v>0</v>
      </c>
      <c r="L142" s="151">
        <v>0</v>
      </c>
      <c r="M142" s="151">
        <v>1</v>
      </c>
      <c r="N142" s="151">
        <v>0</v>
      </c>
      <c r="O142" s="151"/>
      <c r="P142" s="151">
        <v>0</v>
      </c>
      <c r="Q142" s="151">
        <v>0</v>
      </c>
      <c r="R142" s="151">
        <v>0</v>
      </c>
      <c r="S142" s="151">
        <v>2</v>
      </c>
      <c r="T142" s="151">
        <v>0</v>
      </c>
      <c r="U142" s="151">
        <v>40</v>
      </c>
      <c r="V142" s="155">
        <v>1E-4</v>
      </c>
      <c r="W142" s="156">
        <v>745</v>
      </c>
      <c r="X142" s="153">
        <v>41</v>
      </c>
      <c r="Y142" s="153">
        <v>743</v>
      </c>
      <c r="Z142" s="155">
        <v>1E-4</v>
      </c>
      <c r="AA142" s="155">
        <v>1.6400000000000001E-2</v>
      </c>
      <c r="AB142" s="153">
        <v>1.31</v>
      </c>
      <c r="AC142" s="157">
        <v>4.861111111111111E-4</v>
      </c>
      <c r="AD142" s="154">
        <f t="shared" si="0"/>
        <v>42</v>
      </c>
      <c r="AE142" s="153"/>
      <c r="AF142" s="153"/>
    </row>
    <row r="143" spans="1:32" ht="15.75" customHeight="1">
      <c r="A143" s="150">
        <v>51</v>
      </c>
      <c r="B143" s="151"/>
      <c r="C143" s="38" t="s">
        <v>541</v>
      </c>
      <c r="D143" s="151" t="s">
        <v>1905</v>
      </c>
      <c r="E143" s="151" t="s">
        <v>349</v>
      </c>
      <c r="F143" s="151">
        <v>1</v>
      </c>
      <c r="G143" s="151">
        <v>1</v>
      </c>
      <c r="H143" s="151">
        <v>1</v>
      </c>
      <c r="I143" s="151">
        <v>1</v>
      </c>
      <c r="J143" s="151">
        <v>0</v>
      </c>
      <c r="K143" s="151">
        <v>1</v>
      </c>
      <c r="L143" s="151">
        <v>1</v>
      </c>
      <c r="M143" s="151">
        <v>1</v>
      </c>
      <c r="N143" s="151">
        <v>1</v>
      </c>
      <c r="O143" s="151">
        <v>29</v>
      </c>
      <c r="P143" s="151">
        <v>2.5</v>
      </c>
      <c r="Q143" s="151">
        <v>0.223300970873786</v>
      </c>
      <c r="R143" s="151">
        <v>50</v>
      </c>
      <c r="S143" s="151">
        <v>2.9</v>
      </c>
      <c r="T143" s="151">
        <v>0.390946502057613</v>
      </c>
      <c r="U143" s="151">
        <v>59</v>
      </c>
      <c r="V143" s="153">
        <v>2.0000000000000001E-4</v>
      </c>
      <c r="W143" s="153">
        <v>9005</v>
      </c>
      <c r="X143" s="153">
        <v>5756</v>
      </c>
      <c r="Y143" s="153">
        <v>25242</v>
      </c>
      <c r="Z143" s="153">
        <v>0</v>
      </c>
      <c r="AA143" s="153">
        <v>0.2268</v>
      </c>
      <c r="AB143" s="153">
        <v>2.1779999999999999</v>
      </c>
      <c r="AC143" s="164">
        <v>2.638888888888889E-3</v>
      </c>
      <c r="AD143" s="154">
        <f t="shared" si="0"/>
        <v>228</v>
      </c>
      <c r="AE143" s="156">
        <v>6464</v>
      </c>
      <c r="AF143" s="153"/>
    </row>
    <row r="144" spans="1:32" ht="15.75" customHeight="1">
      <c r="A144" s="150">
        <v>52</v>
      </c>
      <c r="B144" s="151"/>
      <c r="C144" s="38" t="s">
        <v>544</v>
      </c>
      <c r="D144" s="151" t="s">
        <v>1906</v>
      </c>
      <c r="E144" s="151" t="s">
        <v>349</v>
      </c>
      <c r="F144" s="151">
        <v>1</v>
      </c>
      <c r="G144" s="151">
        <v>1</v>
      </c>
      <c r="H144" s="151">
        <v>1</v>
      </c>
      <c r="I144" s="151">
        <v>1</v>
      </c>
      <c r="J144" s="151">
        <v>0</v>
      </c>
      <c r="K144" s="151">
        <v>0</v>
      </c>
      <c r="L144" s="151">
        <v>1</v>
      </c>
      <c r="M144" s="151">
        <v>1</v>
      </c>
      <c r="N144" s="151">
        <v>1</v>
      </c>
      <c r="O144" s="151">
        <v>21</v>
      </c>
      <c r="P144" s="151">
        <v>3.8</v>
      </c>
      <c r="Q144" s="151">
        <v>0.65962441314553899</v>
      </c>
      <c r="R144" s="151">
        <v>77</v>
      </c>
      <c r="S144" s="151">
        <v>3.5</v>
      </c>
      <c r="T144" s="151">
        <v>0.57894736842105199</v>
      </c>
      <c r="U144" s="151">
        <v>70</v>
      </c>
      <c r="V144" s="153">
        <v>2.9999999999999997E-4</v>
      </c>
      <c r="W144" s="153">
        <v>8658</v>
      </c>
      <c r="X144" s="153">
        <v>5290</v>
      </c>
      <c r="Y144" s="153">
        <v>34066</v>
      </c>
      <c r="Z144" s="153">
        <v>0</v>
      </c>
      <c r="AA144" s="153">
        <v>0.1295</v>
      </c>
      <c r="AB144" s="153">
        <v>1.278</v>
      </c>
      <c r="AC144" s="164">
        <v>9.3749999999999997E-4</v>
      </c>
      <c r="AD144" s="154">
        <f t="shared" si="0"/>
        <v>81</v>
      </c>
      <c r="AE144" s="153"/>
      <c r="AF144" s="153"/>
    </row>
    <row r="145" spans="1:32" ht="15.75" customHeight="1">
      <c r="A145" s="150">
        <v>53</v>
      </c>
      <c r="B145" s="151"/>
      <c r="C145" s="38" t="s">
        <v>545</v>
      </c>
      <c r="D145" s="151" t="s">
        <v>1907</v>
      </c>
      <c r="E145" s="151" t="s">
        <v>349</v>
      </c>
      <c r="F145" s="151">
        <v>1</v>
      </c>
      <c r="G145" s="151">
        <v>1</v>
      </c>
      <c r="H145" s="151">
        <v>1</v>
      </c>
      <c r="I145" s="151">
        <v>1</v>
      </c>
      <c r="J145" s="151">
        <v>0</v>
      </c>
      <c r="K145" s="151">
        <v>0</v>
      </c>
      <c r="L145" s="151">
        <v>1</v>
      </c>
      <c r="M145" s="151">
        <v>0</v>
      </c>
      <c r="N145" s="151">
        <v>1</v>
      </c>
      <c r="O145" s="151">
        <v>20</v>
      </c>
      <c r="P145" s="151">
        <v>3</v>
      </c>
      <c r="Q145" s="151">
        <v>0.35294117647058798</v>
      </c>
      <c r="R145" s="151">
        <v>60</v>
      </c>
      <c r="S145" s="151">
        <v>4</v>
      </c>
      <c r="T145" s="151">
        <v>0.75362318840579701</v>
      </c>
      <c r="U145" s="151">
        <v>81</v>
      </c>
      <c r="V145" s="153">
        <v>8.7400000000000005E-2</v>
      </c>
      <c r="W145" s="153">
        <v>681658</v>
      </c>
      <c r="X145" s="156">
        <v>1066000</v>
      </c>
      <c r="Y145" s="156">
        <v>5000000</v>
      </c>
      <c r="Z145" s="153">
        <v>8.9999999999999993E-3</v>
      </c>
      <c r="AA145" s="153">
        <v>0.10349999999999999</v>
      </c>
      <c r="AB145" s="153">
        <v>2.109</v>
      </c>
      <c r="AC145" s="164">
        <v>1.8749999999999999E-3</v>
      </c>
      <c r="AD145" s="154">
        <f t="shared" si="0"/>
        <v>162</v>
      </c>
      <c r="AE145" s="156">
        <v>772539</v>
      </c>
      <c r="AF145" s="153" t="s">
        <v>1908</v>
      </c>
    </row>
    <row r="146" spans="1:32" ht="15.75" customHeight="1">
      <c r="A146" s="150">
        <v>54</v>
      </c>
      <c r="B146" s="151"/>
      <c r="C146" s="38" t="s">
        <v>549</v>
      </c>
      <c r="D146" s="151" t="s">
        <v>1909</v>
      </c>
      <c r="E146" s="151" t="s">
        <v>349</v>
      </c>
      <c r="F146" s="151">
        <v>1</v>
      </c>
      <c r="G146" s="151">
        <v>1</v>
      </c>
      <c r="H146" s="151">
        <v>1</v>
      </c>
      <c r="I146" s="151">
        <v>1</v>
      </c>
      <c r="J146" s="151">
        <v>0</v>
      </c>
      <c r="K146" s="151">
        <v>1</v>
      </c>
      <c r="L146" s="151">
        <v>1</v>
      </c>
      <c r="M146" s="151">
        <v>0</v>
      </c>
      <c r="N146" s="151">
        <v>1</v>
      </c>
      <c r="O146" s="151">
        <v>46</v>
      </c>
      <c r="P146" s="151">
        <v>4.2</v>
      </c>
      <c r="Q146" s="151">
        <v>0.741721854304635</v>
      </c>
      <c r="R146" s="151">
        <v>83</v>
      </c>
      <c r="S146" s="151">
        <v>4.3</v>
      </c>
      <c r="T146" s="151">
        <v>0.82624369142033105</v>
      </c>
      <c r="U146" s="151">
        <v>86</v>
      </c>
      <c r="V146" s="153">
        <v>9.3100000000000002E-2</v>
      </c>
      <c r="W146" s="153">
        <v>647783</v>
      </c>
      <c r="X146" s="153">
        <v>904789</v>
      </c>
      <c r="Y146" s="156">
        <v>3414000</v>
      </c>
      <c r="Z146" s="153">
        <v>7.7000000000000002E-3</v>
      </c>
      <c r="AA146" s="153">
        <v>8.2400000000000001E-2</v>
      </c>
      <c r="AB146" s="153">
        <v>2.1890000000000001</v>
      </c>
      <c r="AC146" s="164">
        <v>2.0023148148148148E-3</v>
      </c>
      <c r="AD146" s="154">
        <f t="shared" si="0"/>
        <v>173</v>
      </c>
      <c r="AE146" s="156">
        <v>934494</v>
      </c>
      <c r="AF146" s="153" t="s">
        <v>1910</v>
      </c>
    </row>
    <row r="147" spans="1:32" ht="15.75" customHeight="1">
      <c r="A147" s="150">
        <v>55</v>
      </c>
      <c r="B147" s="151"/>
      <c r="C147" s="38" t="s">
        <v>552</v>
      </c>
      <c r="D147" s="151" t="s">
        <v>1911</v>
      </c>
      <c r="E147" s="151" t="s">
        <v>349</v>
      </c>
      <c r="F147" s="151">
        <v>1</v>
      </c>
      <c r="G147" s="151">
        <v>1</v>
      </c>
      <c r="H147" s="151">
        <v>1</v>
      </c>
      <c r="I147" s="151">
        <v>1</v>
      </c>
      <c r="J147" s="151">
        <v>0</v>
      </c>
      <c r="K147" s="151">
        <v>0</v>
      </c>
      <c r="L147" s="151">
        <v>1</v>
      </c>
      <c r="M147" s="151">
        <v>0</v>
      </c>
      <c r="N147" s="151">
        <v>1</v>
      </c>
      <c r="O147" s="151">
        <v>26</v>
      </c>
      <c r="P147" s="151">
        <v>3.1</v>
      </c>
      <c r="Q147" s="151">
        <v>0.4262295082</v>
      </c>
      <c r="R147" s="151">
        <v>61</v>
      </c>
      <c r="S147" s="151">
        <v>4.2</v>
      </c>
      <c r="T147" s="151">
        <v>0.79760809570000002</v>
      </c>
      <c r="U147" s="151">
        <v>83</v>
      </c>
      <c r="V147" s="153">
        <v>0.06</v>
      </c>
      <c r="W147" s="153">
        <v>503355</v>
      </c>
      <c r="X147" s="153">
        <v>736600</v>
      </c>
      <c r="Y147" s="156">
        <v>3190000</v>
      </c>
      <c r="Z147" s="153">
        <v>6.1999999999999998E-3</v>
      </c>
      <c r="AA147" s="153">
        <v>0.1041</v>
      </c>
      <c r="AB147" s="153">
        <v>2.109</v>
      </c>
      <c r="AC147" s="164">
        <v>1.7939814814814815E-3</v>
      </c>
      <c r="AD147" s="154">
        <f t="shared" si="0"/>
        <v>155</v>
      </c>
      <c r="AE147" s="156">
        <v>603974</v>
      </c>
      <c r="AF147" s="153" t="s">
        <v>1912</v>
      </c>
    </row>
    <row r="148" spans="1:32" ht="15.75" customHeight="1">
      <c r="A148" s="150">
        <v>56</v>
      </c>
      <c r="B148" s="151"/>
      <c r="C148" s="38" t="s">
        <v>556</v>
      </c>
      <c r="D148" s="151" t="s">
        <v>1913</v>
      </c>
      <c r="E148" s="151" t="s">
        <v>349</v>
      </c>
      <c r="F148" s="151">
        <v>1</v>
      </c>
      <c r="G148" s="151">
        <v>1</v>
      </c>
      <c r="H148" s="151">
        <v>1</v>
      </c>
      <c r="I148" s="151">
        <v>1</v>
      </c>
      <c r="J148" s="151">
        <v>0</v>
      </c>
      <c r="K148" s="151">
        <v>0</v>
      </c>
      <c r="L148" s="151">
        <v>1</v>
      </c>
      <c r="M148" s="151">
        <v>0</v>
      </c>
      <c r="N148" s="151">
        <v>1</v>
      </c>
      <c r="O148" s="151">
        <v>43</v>
      </c>
      <c r="P148" s="151">
        <v>2.9</v>
      </c>
      <c r="Q148" s="151">
        <v>0.36363636363636298</v>
      </c>
      <c r="R148" s="151">
        <v>59</v>
      </c>
      <c r="S148" s="151">
        <v>4.4000000000000004</v>
      </c>
      <c r="T148" s="151">
        <v>0.84905660377358405</v>
      </c>
      <c r="U148" s="151">
        <v>89</v>
      </c>
      <c r="V148" s="153">
        <v>3.2899999999999999E-2</v>
      </c>
      <c r="W148" s="153">
        <v>202781</v>
      </c>
      <c r="X148" s="153">
        <v>150290</v>
      </c>
      <c r="Y148" s="156">
        <v>1314000</v>
      </c>
      <c r="Z148" s="153">
        <v>1.2999999999999999E-3</v>
      </c>
      <c r="AA148" s="153">
        <v>3.8800000000000001E-2</v>
      </c>
      <c r="AB148" s="153">
        <v>1.8879999999999999</v>
      </c>
      <c r="AC148" s="164">
        <v>1.8865740740740742E-3</v>
      </c>
      <c r="AD148" s="154">
        <f t="shared" si="0"/>
        <v>163</v>
      </c>
      <c r="AE148" s="156">
        <v>291306</v>
      </c>
      <c r="AF148" s="153" t="s">
        <v>1914</v>
      </c>
    </row>
    <row r="149" spans="1:32" ht="15.75" customHeight="1">
      <c r="A149" s="150">
        <v>57</v>
      </c>
      <c r="B149" s="151"/>
      <c r="C149" s="38" t="s">
        <v>561</v>
      </c>
      <c r="D149" s="151" t="s">
        <v>1915</v>
      </c>
      <c r="E149" s="151" t="s">
        <v>349</v>
      </c>
      <c r="F149" s="151">
        <v>1</v>
      </c>
      <c r="G149" s="151">
        <v>1</v>
      </c>
      <c r="H149" s="151">
        <v>1</v>
      </c>
      <c r="I149" s="151">
        <v>1</v>
      </c>
      <c r="J149" s="151">
        <v>0</v>
      </c>
      <c r="K149" s="151">
        <v>0</v>
      </c>
      <c r="L149" s="151">
        <v>1</v>
      </c>
      <c r="M149" s="151">
        <v>1</v>
      </c>
      <c r="N149" s="151">
        <v>1</v>
      </c>
      <c r="O149" s="151">
        <v>13</v>
      </c>
      <c r="P149" s="151">
        <v>2.4</v>
      </c>
      <c r="Q149" s="151">
        <v>0.27160493827160398</v>
      </c>
      <c r="R149" s="151">
        <v>49</v>
      </c>
      <c r="S149" s="151">
        <v>3</v>
      </c>
      <c r="T149" s="151">
        <v>0.43143812709030099</v>
      </c>
      <c r="U149" s="151">
        <v>60</v>
      </c>
      <c r="V149" s="153">
        <v>1.5100000000000001E-2</v>
      </c>
      <c r="W149" s="153">
        <v>185401</v>
      </c>
      <c r="X149" s="153">
        <v>188049</v>
      </c>
      <c r="Y149" s="153">
        <v>956487</v>
      </c>
      <c r="Z149" s="153">
        <v>1.6000000000000001E-3</v>
      </c>
      <c r="AA149" s="153">
        <v>0.1056</v>
      </c>
      <c r="AB149" s="153">
        <v>2.0230000000000001</v>
      </c>
      <c r="AC149" s="164">
        <v>1.6550925925925926E-3</v>
      </c>
      <c r="AD149" s="154">
        <f t="shared" si="0"/>
        <v>143</v>
      </c>
      <c r="AE149" s="156">
        <v>185035</v>
      </c>
      <c r="AF149" s="153" t="s">
        <v>1916</v>
      </c>
    </row>
    <row r="150" spans="1:32" ht="15.75" customHeight="1">
      <c r="A150" s="150">
        <v>58</v>
      </c>
      <c r="B150" s="151"/>
      <c r="C150" s="38" t="s">
        <v>565</v>
      </c>
      <c r="D150" s="151" t="s">
        <v>1817</v>
      </c>
      <c r="E150" s="151" t="s">
        <v>349</v>
      </c>
      <c r="F150" s="151">
        <v>1</v>
      </c>
      <c r="G150" s="151">
        <v>1</v>
      </c>
      <c r="H150" s="151">
        <v>1</v>
      </c>
      <c r="I150" s="151">
        <v>1</v>
      </c>
      <c r="J150" s="151">
        <v>1</v>
      </c>
      <c r="K150" s="151">
        <v>1</v>
      </c>
      <c r="L150" s="151">
        <v>1</v>
      </c>
      <c r="M150" s="151">
        <v>1</v>
      </c>
      <c r="N150" s="151">
        <v>1</v>
      </c>
      <c r="O150" s="151">
        <v>27</v>
      </c>
      <c r="P150" s="151">
        <v>3.6</v>
      </c>
      <c r="Q150" s="151">
        <v>0.59967715899919205</v>
      </c>
      <c r="R150" s="151">
        <v>72</v>
      </c>
      <c r="S150" s="151">
        <v>4.5999999999999996</v>
      </c>
      <c r="T150" s="151">
        <v>0.91833412110708401</v>
      </c>
      <c r="U150" s="151">
        <v>92</v>
      </c>
      <c r="V150" s="153">
        <v>5.7000000000000002E-3</v>
      </c>
      <c r="W150" s="153">
        <v>45093</v>
      </c>
      <c r="X150" s="153">
        <v>59645</v>
      </c>
      <c r="Y150" s="153">
        <v>388796</v>
      </c>
      <c r="Z150" s="153">
        <v>5.0000000000000001E-4</v>
      </c>
      <c r="AA150" s="153">
        <v>8.8099999999999998E-2</v>
      </c>
      <c r="AB150" s="153">
        <v>1.9610000000000001</v>
      </c>
      <c r="AC150" s="164">
        <v>1.5277777777777779E-3</v>
      </c>
      <c r="AD150" s="154">
        <f t="shared" si="0"/>
        <v>132</v>
      </c>
      <c r="AE150" s="156">
        <v>83113</v>
      </c>
      <c r="AF150" s="156">
        <v>902234</v>
      </c>
    </row>
    <row r="151" spans="1:32" ht="15.75" customHeight="1">
      <c r="A151" s="150">
        <v>59</v>
      </c>
      <c r="B151" s="151"/>
      <c r="C151" s="38" t="s">
        <v>569</v>
      </c>
      <c r="D151" s="151" t="s">
        <v>1817</v>
      </c>
      <c r="E151" s="151" t="s">
        <v>349</v>
      </c>
      <c r="F151" s="151">
        <v>1</v>
      </c>
      <c r="G151" s="151">
        <v>1</v>
      </c>
      <c r="H151" s="151">
        <v>1</v>
      </c>
      <c r="I151" s="151">
        <v>1</v>
      </c>
      <c r="J151" s="151">
        <v>1</v>
      </c>
      <c r="K151" s="151">
        <v>1</v>
      </c>
      <c r="L151" s="151">
        <v>1</v>
      </c>
      <c r="M151" s="151">
        <v>1</v>
      </c>
      <c r="N151" s="151">
        <v>1</v>
      </c>
      <c r="O151" s="151">
        <v>48</v>
      </c>
      <c r="P151" s="151">
        <v>3.6</v>
      </c>
      <c r="Q151" s="151">
        <v>0.60447276036926201</v>
      </c>
      <c r="R151" s="151">
        <v>73</v>
      </c>
      <c r="S151" s="151">
        <v>4.5999999999999996</v>
      </c>
      <c r="T151" s="151">
        <v>0.91249732607610501</v>
      </c>
      <c r="U151" s="151">
        <v>91</v>
      </c>
      <c r="V151" s="153">
        <v>1.24E-2</v>
      </c>
      <c r="W151" s="153">
        <v>87433</v>
      </c>
      <c r="X151" s="153">
        <v>128905</v>
      </c>
      <c r="Y151" s="153">
        <v>745965</v>
      </c>
      <c r="Z151" s="153">
        <v>1.1000000000000001E-3</v>
      </c>
      <c r="AA151" s="153">
        <v>8.7800000000000003E-2</v>
      </c>
      <c r="AB151" s="153">
        <v>2.02</v>
      </c>
      <c r="AC151" s="164">
        <v>1.5740740740740741E-3</v>
      </c>
      <c r="AD151" s="154">
        <f t="shared" si="0"/>
        <v>136</v>
      </c>
      <c r="AE151" s="156">
        <v>147922</v>
      </c>
      <c r="AF151" s="153" t="s">
        <v>1917</v>
      </c>
    </row>
    <row r="152" spans="1:32" ht="15.75" customHeight="1">
      <c r="A152" s="150">
        <v>60</v>
      </c>
      <c r="B152" s="151"/>
      <c r="C152" s="38" t="s">
        <v>575</v>
      </c>
      <c r="D152" s="151" t="s">
        <v>1918</v>
      </c>
      <c r="E152" s="151" t="s">
        <v>349</v>
      </c>
      <c r="F152" s="151">
        <v>1</v>
      </c>
      <c r="G152" s="151">
        <v>1</v>
      </c>
      <c r="H152" s="151">
        <v>1</v>
      </c>
      <c r="I152" s="151">
        <v>1</v>
      </c>
      <c r="J152" s="151">
        <v>0</v>
      </c>
      <c r="K152" s="151">
        <v>0</v>
      </c>
      <c r="L152" s="151">
        <v>1</v>
      </c>
      <c r="M152" s="151">
        <v>0</v>
      </c>
      <c r="N152" s="151">
        <v>1</v>
      </c>
      <c r="O152" s="151">
        <v>26</v>
      </c>
      <c r="P152" s="151">
        <v>3.3</v>
      </c>
      <c r="Q152" s="151">
        <v>0.468354430379746</v>
      </c>
      <c r="R152" s="151">
        <v>66</v>
      </c>
      <c r="S152" s="151">
        <v>4.3</v>
      </c>
      <c r="T152" s="151">
        <v>0.83096366508688702</v>
      </c>
      <c r="U152" s="151">
        <v>87</v>
      </c>
      <c r="V152" s="153">
        <v>0</v>
      </c>
      <c r="W152" s="153" t="s">
        <v>1832</v>
      </c>
      <c r="X152" s="153">
        <v>0</v>
      </c>
      <c r="Y152" s="153" t="s">
        <v>1832</v>
      </c>
      <c r="Z152" s="153">
        <v>0</v>
      </c>
      <c r="AA152" s="153">
        <v>0</v>
      </c>
      <c r="AB152" s="153" t="s">
        <v>1832</v>
      </c>
      <c r="AC152" s="164" t="s">
        <v>1832</v>
      </c>
      <c r="AD152" s="154" t="e">
        <f t="shared" si="0"/>
        <v>#VALUE!</v>
      </c>
      <c r="AE152" s="153"/>
      <c r="AF152" s="153"/>
    </row>
    <row r="153" spans="1:32" ht="15.75" customHeight="1">
      <c r="A153" s="150">
        <v>61</v>
      </c>
      <c r="B153" s="151"/>
      <c r="C153" s="38" t="s">
        <v>578</v>
      </c>
      <c r="D153" s="151" t="s">
        <v>1919</v>
      </c>
      <c r="E153" s="151" t="s">
        <v>349</v>
      </c>
      <c r="F153" s="151">
        <v>1</v>
      </c>
      <c r="G153" s="151">
        <v>1</v>
      </c>
      <c r="H153" s="151">
        <v>1</v>
      </c>
      <c r="I153" s="151">
        <v>1</v>
      </c>
      <c r="J153" s="151">
        <v>0</v>
      </c>
      <c r="K153" s="151">
        <v>0</v>
      </c>
      <c r="L153" s="151">
        <v>1</v>
      </c>
      <c r="M153" s="151">
        <v>1</v>
      </c>
      <c r="N153" s="151">
        <v>1</v>
      </c>
      <c r="O153" s="151"/>
      <c r="P153" s="151">
        <v>1.4</v>
      </c>
      <c r="Q153" s="151">
        <v>2.1739130434782601E-2</v>
      </c>
      <c r="R153" s="151">
        <v>28</v>
      </c>
      <c r="S153" s="151">
        <v>2.2999999999999998</v>
      </c>
      <c r="T153" s="151">
        <v>0.27712418300653502</v>
      </c>
      <c r="U153" s="151">
        <v>46</v>
      </c>
      <c r="V153" s="153">
        <v>0</v>
      </c>
      <c r="W153" s="153" t="s">
        <v>1832</v>
      </c>
      <c r="X153" s="153">
        <v>118</v>
      </c>
      <c r="Y153" s="153">
        <v>1211</v>
      </c>
      <c r="Z153" s="153">
        <v>0</v>
      </c>
      <c r="AA153" s="153">
        <v>0.15229999999999999</v>
      </c>
      <c r="AB153" s="153">
        <v>0.152</v>
      </c>
      <c r="AC153" s="164">
        <v>1.7361111111111112E-4</v>
      </c>
      <c r="AD153" s="154">
        <f t="shared" si="0"/>
        <v>15</v>
      </c>
      <c r="AE153" s="153"/>
      <c r="AF153" s="153"/>
    </row>
    <row r="154" spans="1:32" ht="15.75" customHeight="1">
      <c r="A154" s="150">
        <v>62</v>
      </c>
      <c r="B154" s="151"/>
      <c r="C154" s="38" t="s">
        <v>581</v>
      </c>
      <c r="D154" s="165" t="s">
        <v>1920</v>
      </c>
      <c r="E154" s="151" t="s">
        <v>349</v>
      </c>
      <c r="F154" s="151">
        <v>1</v>
      </c>
      <c r="G154" s="151">
        <v>1</v>
      </c>
      <c r="H154" s="151">
        <v>1</v>
      </c>
      <c r="I154" s="151">
        <v>1</v>
      </c>
      <c r="J154" s="151">
        <v>0</v>
      </c>
      <c r="K154" s="151">
        <v>0</v>
      </c>
      <c r="L154" s="151">
        <v>1</v>
      </c>
      <c r="M154" s="151">
        <v>0</v>
      </c>
      <c r="N154" s="151">
        <v>1</v>
      </c>
      <c r="O154" s="151">
        <v>22</v>
      </c>
      <c r="P154" s="151">
        <v>3.4</v>
      </c>
      <c r="Q154" s="151">
        <v>0.51063829787234005</v>
      </c>
      <c r="R154" s="151">
        <v>69</v>
      </c>
      <c r="S154" s="151">
        <v>3.2</v>
      </c>
      <c r="T154" s="151">
        <v>0.45871559633027498</v>
      </c>
      <c r="U154" s="151">
        <v>64</v>
      </c>
      <c r="V154" s="153">
        <v>1.15E-2</v>
      </c>
      <c r="W154" s="153">
        <v>77583</v>
      </c>
      <c r="X154" s="153">
        <v>127791</v>
      </c>
      <c r="Y154" s="153">
        <v>601260</v>
      </c>
      <c r="Z154" s="153">
        <v>1.1000000000000001E-3</v>
      </c>
      <c r="AA154" s="153">
        <v>9.4399999999999998E-2</v>
      </c>
      <c r="AB154" s="153">
        <v>2.004</v>
      </c>
      <c r="AC154" s="164">
        <v>1.8287037037037037E-3</v>
      </c>
      <c r="AD154" s="154">
        <f t="shared" si="0"/>
        <v>158</v>
      </c>
      <c r="AE154" s="156">
        <v>121887</v>
      </c>
      <c r="AF154" s="153" t="s">
        <v>1921</v>
      </c>
    </row>
    <row r="155" spans="1:32" ht="15.75" customHeight="1">
      <c r="A155" s="150">
        <v>63</v>
      </c>
      <c r="B155" s="151"/>
      <c r="C155" s="38" t="s">
        <v>584</v>
      </c>
      <c r="D155" s="151" t="s">
        <v>321</v>
      </c>
      <c r="E155" s="151" t="s">
        <v>349</v>
      </c>
      <c r="F155" s="151">
        <v>1</v>
      </c>
      <c r="G155" s="151">
        <v>1</v>
      </c>
      <c r="H155" s="151">
        <v>1</v>
      </c>
      <c r="I155" s="151">
        <v>0</v>
      </c>
      <c r="J155" s="151">
        <v>0</v>
      </c>
      <c r="K155" s="151">
        <v>0</v>
      </c>
      <c r="L155" s="151">
        <v>1</v>
      </c>
      <c r="M155" s="151">
        <v>1</v>
      </c>
      <c r="N155" s="151">
        <v>0</v>
      </c>
      <c r="O155" s="151">
        <v>15</v>
      </c>
      <c r="P155" s="151">
        <v>2.2999999999999998</v>
      </c>
      <c r="Q155" s="151">
        <v>0.33333333329999998</v>
      </c>
      <c r="R155" s="151">
        <v>47</v>
      </c>
      <c r="S155" s="151">
        <v>3.9</v>
      </c>
      <c r="T155" s="151">
        <v>0.71428571429999999</v>
      </c>
      <c r="U155" s="151">
        <v>79</v>
      </c>
      <c r="V155" s="153">
        <v>8.43E-2</v>
      </c>
      <c r="W155" s="153">
        <v>438770</v>
      </c>
      <c r="X155" s="153">
        <v>466678</v>
      </c>
      <c r="Y155" s="156">
        <v>3124000</v>
      </c>
      <c r="Z155" s="153">
        <v>4.0000000000000001E-3</v>
      </c>
      <c r="AA155" s="153">
        <v>4.6899999999999997E-2</v>
      </c>
      <c r="AB155" s="153">
        <v>1.889</v>
      </c>
      <c r="AC155" s="164">
        <v>1.6898148148148148E-3</v>
      </c>
      <c r="AD155" s="154">
        <f t="shared" si="0"/>
        <v>146</v>
      </c>
      <c r="AE155" s="156">
        <v>565502</v>
      </c>
      <c r="AF155" s="153" t="s">
        <v>1922</v>
      </c>
    </row>
    <row r="156" spans="1:32" ht="15.75" customHeight="1">
      <c r="A156" s="150">
        <v>64</v>
      </c>
      <c r="B156" s="151"/>
      <c r="C156" s="38" t="s">
        <v>588</v>
      </c>
      <c r="D156" s="151" t="s">
        <v>1923</v>
      </c>
      <c r="E156" s="151" t="s">
        <v>349</v>
      </c>
      <c r="F156" s="151">
        <v>1</v>
      </c>
      <c r="G156" s="151">
        <v>1</v>
      </c>
      <c r="H156" s="151">
        <v>1</v>
      </c>
      <c r="I156" s="151">
        <v>0</v>
      </c>
      <c r="J156" s="151">
        <v>0</v>
      </c>
      <c r="K156" s="151">
        <v>0</v>
      </c>
      <c r="L156" s="151">
        <v>1</v>
      </c>
      <c r="M156" s="151">
        <v>0</v>
      </c>
      <c r="N156" s="151">
        <v>1</v>
      </c>
      <c r="O156" s="151">
        <v>30</v>
      </c>
      <c r="P156" s="151">
        <v>1.6</v>
      </c>
      <c r="Q156" s="151">
        <v>4.8458149780000001E-2</v>
      </c>
      <c r="R156" s="151">
        <v>33</v>
      </c>
      <c r="S156" s="151">
        <v>3</v>
      </c>
      <c r="T156" s="151">
        <v>0.47741935479999997</v>
      </c>
      <c r="U156" s="151">
        <v>61</v>
      </c>
      <c r="V156" s="153">
        <v>2.8999999999999998E-3</v>
      </c>
      <c r="W156" s="153">
        <v>60546</v>
      </c>
      <c r="X156" s="153">
        <v>33740</v>
      </c>
      <c r="Y156" s="153">
        <v>230811</v>
      </c>
      <c r="Z156" s="153">
        <v>2.9999999999999997E-4</v>
      </c>
      <c r="AA156" s="153">
        <v>9.8199999999999996E-2</v>
      </c>
      <c r="AB156" s="153">
        <v>3.165</v>
      </c>
      <c r="AC156" s="164">
        <v>2.9745370370370373E-3</v>
      </c>
      <c r="AD156" s="154">
        <f t="shared" si="0"/>
        <v>257</v>
      </c>
      <c r="AE156" s="156">
        <v>112142</v>
      </c>
      <c r="AF156" s="156">
        <v>908187</v>
      </c>
    </row>
    <row r="157" spans="1:32" ht="15.75" customHeight="1">
      <c r="A157" s="150">
        <v>65</v>
      </c>
      <c r="B157" s="151"/>
      <c r="C157" s="38" t="s">
        <v>592</v>
      </c>
      <c r="D157" s="166" t="s">
        <v>1924</v>
      </c>
      <c r="E157" s="151" t="s">
        <v>349</v>
      </c>
      <c r="F157" s="151">
        <v>1</v>
      </c>
      <c r="G157" s="151">
        <v>1</v>
      </c>
      <c r="H157" s="151">
        <v>1</v>
      </c>
      <c r="I157" s="151">
        <v>1</v>
      </c>
      <c r="J157" s="151">
        <v>0</v>
      </c>
      <c r="K157" s="151">
        <v>0</v>
      </c>
      <c r="L157" s="151">
        <v>1</v>
      </c>
      <c r="M157" s="151">
        <v>1</v>
      </c>
      <c r="N157" s="151">
        <v>0</v>
      </c>
      <c r="O157" s="151">
        <v>50</v>
      </c>
      <c r="P157" s="151">
        <v>3.2</v>
      </c>
      <c r="Q157" s="151">
        <v>0.468926553672316</v>
      </c>
      <c r="R157" s="151">
        <v>64</v>
      </c>
      <c r="S157" s="151">
        <v>3.9</v>
      </c>
      <c r="T157" s="151">
        <v>0.69244604316546698</v>
      </c>
      <c r="U157" s="151">
        <v>77</v>
      </c>
      <c r="V157" s="153">
        <v>0</v>
      </c>
      <c r="W157" s="153" t="s">
        <v>1832</v>
      </c>
      <c r="X157" s="153">
        <v>0</v>
      </c>
      <c r="Y157" s="153" t="s">
        <v>1832</v>
      </c>
      <c r="Z157" s="153">
        <v>0</v>
      </c>
      <c r="AA157" s="153">
        <v>0</v>
      </c>
      <c r="AB157" s="153" t="s">
        <v>1832</v>
      </c>
      <c r="AC157" s="164" t="s">
        <v>1832</v>
      </c>
      <c r="AD157" s="154" t="e">
        <f t="shared" si="0"/>
        <v>#VALUE!</v>
      </c>
      <c r="AE157" s="153"/>
      <c r="AF157" s="153"/>
    </row>
    <row r="158" spans="1:32" ht="15.75" customHeight="1">
      <c r="A158" s="150">
        <v>66</v>
      </c>
      <c r="B158" s="151"/>
      <c r="C158" s="38" t="s">
        <v>596</v>
      </c>
      <c r="D158" s="151" t="s">
        <v>1839</v>
      </c>
      <c r="E158" s="151" t="s">
        <v>349</v>
      </c>
      <c r="F158" s="151">
        <v>1</v>
      </c>
      <c r="G158" s="151">
        <v>1</v>
      </c>
      <c r="H158" s="151">
        <v>1</v>
      </c>
      <c r="I158" s="151">
        <v>1</v>
      </c>
      <c r="J158" s="151">
        <v>1</v>
      </c>
      <c r="K158" s="151">
        <v>1</v>
      </c>
      <c r="L158" s="151">
        <v>1</v>
      </c>
      <c r="M158" s="151">
        <v>1</v>
      </c>
      <c r="N158" s="151">
        <v>1</v>
      </c>
      <c r="O158" s="151">
        <v>7</v>
      </c>
      <c r="P158" s="151">
        <v>2.1</v>
      </c>
      <c r="Q158" s="151">
        <v>0.157894736842105</v>
      </c>
      <c r="R158" s="151">
        <v>43</v>
      </c>
      <c r="S158" s="151">
        <v>3.8</v>
      </c>
      <c r="T158" s="151">
        <v>0.67264573991031396</v>
      </c>
      <c r="U158" s="151">
        <v>76</v>
      </c>
      <c r="V158" s="153">
        <v>0</v>
      </c>
      <c r="W158" s="153" t="s">
        <v>1832</v>
      </c>
      <c r="X158" s="153">
        <v>0</v>
      </c>
      <c r="Y158" s="153" t="s">
        <v>1832</v>
      </c>
      <c r="Z158" s="153">
        <v>0</v>
      </c>
      <c r="AA158" s="153">
        <v>0</v>
      </c>
      <c r="AB158" s="153" t="s">
        <v>1832</v>
      </c>
      <c r="AC158" s="164" t="s">
        <v>1832</v>
      </c>
      <c r="AD158" s="154" t="e">
        <f t="shared" si="0"/>
        <v>#VALUE!</v>
      </c>
      <c r="AE158" s="156">
        <v>20110</v>
      </c>
      <c r="AF158" s="153"/>
    </row>
    <row r="159" spans="1:32" ht="15.75" customHeight="1">
      <c r="A159" s="150">
        <v>67</v>
      </c>
      <c r="B159" s="151"/>
      <c r="C159" s="38" t="s">
        <v>598</v>
      </c>
      <c r="D159" s="151" t="s">
        <v>1925</v>
      </c>
      <c r="E159" s="151" t="s">
        <v>349</v>
      </c>
      <c r="F159" s="151">
        <v>1</v>
      </c>
      <c r="G159" s="151">
        <v>1</v>
      </c>
      <c r="H159" s="151">
        <v>0</v>
      </c>
      <c r="I159" s="151">
        <v>1</v>
      </c>
      <c r="J159" s="151">
        <v>0</v>
      </c>
      <c r="K159" s="151">
        <v>0</v>
      </c>
      <c r="L159" s="151">
        <v>1</v>
      </c>
      <c r="M159" s="151">
        <v>0</v>
      </c>
      <c r="N159" s="151">
        <v>1</v>
      </c>
      <c r="O159" s="151">
        <v>5</v>
      </c>
      <c r="P159" s="151">
        <v>1</v>
      </c>
      <c r="Q159" s="151">
        <v>0</v>
      </c>
      <c r="R159" s="151">
        <v>20</v>
      </c>
      <c r="S159" s="151">
        <v>1</v>
      </c>
      <c r="T159" s="151">
        <v>0</v>
      </c>
      <c r="U159" s="151">
        <v>20</v>
      </c>
      <c r="V159" s="153">
        <v>5.7999999999999996E-3</v>
      </c>
      <c r="W159" s="153">
        <v>54126</v>
      </c>
      <c r="X159" s="153">
        <v>70187</v>
      </c>
      <c r="Y159" s="153">
        <v>417808</v>
      </c>
      <c r="Z159" s="153">
        <v>5.9999999999999995E-4</v>
      </c>
      <c r="AA159" s="153">
        <v>0.10249999999999999</v>
      </c>
      <c r="AB159" s="153">
        <v>2.2850000000000001</v>
      </c>
      <c r="AC159" s="164">
        <v>1.9560185185185184E-3</v>
      </c>
      <c r="AD159" s="154">
        <f t="shared" si="0"/>
        <v>169</v>
      </c>
      <c r="AE159" s="156">
        <v>81855</v>
      </c>
      <c r="AF159" s="156">
        <v>904851</v>
      </c>
    </row>
    <row r="160" spans="1:32" ht="15.75" customHeight="1">
      <c r="A160" s="150">
        <v>68</v>
      </c>
      <c r="B160" s="151"/>
      <c r="C160" s="38" t="s">
        <v>601</v>
      </c>
      <c r="D160" s="151" t="s">
        <v>1926</v>
      </c>
      <c r="E160" s="151" t="s">
        <v>349</v>
      </c>
      <c r="F160" s="151">
        <v>1</v>
      </c>
      <c r="G160" s="151">
        <v>1</v>
      </c>
      <c r="H160" s="151">
        <v>1</v>
      </c>
      <c r="I160" s="151">
        <v>1</v>
      </c>
      <c r="J160" s="151">
        <v>0</v>
      </c>
      <c r="K160" s="151">
        <v>0</v>
      </c>
      <c r="L160" s="151">
        <v>1</v>
      </c>
      <c r="M160" s="151">
        <v>0</v>
      </c>
      <c r="N160" s="151">
        <v>0</v>
      </c>
      <c r="O160" s="151">
        <v>22</v>
      </c>
      <c r="P160" s="151">
        <v>4.0999999999999996</v>
      </c>
      <c r="Q160" s="151">
        <v>0.66666666669999997</v>
      </c>
      <c r="R160" s="151">
        <v>82</v>
      </c>
      <c r="S160" s="151">
        <v>2.8</v>
      </c>
      <c r="T160" s="151">
        <v>0.375</v>
      </c>
      <c r="U160" s="151">
        <v>56</v>
      </c>
      <c r="V160" s="153">
        <v>4.0000000000000002E-4</v>
      </c>
      <c r="W160" s="153">
        <v>4060</v>
      </c>
      <c r="X160" s="153">
        <v>1693</v>
      </c>
      <c r="Y160" s="153">
        <v>21865</v>
      </c>
      <c r="Z160" s="153">
        <v>0</v>
      </c>
      <c r="AA160" s="153">
        <v>3.5299999999999998E-2</v>
      </c>
      <c r="AB160" s="153">
        <v>1.429</v>
      </c>
      <c r="AC160" s="164">
        <v>1.4699074074074074E-3</v>
      </c>
      <c r="AD160" s="154">
        <f t="shared" si="0"/>
        <v>127</v>
      </c>
      <c r="AE160" s="156">
        <v>8659</v>
      </c>
      <c r="AF160" s="156">
        <v>120851</v>
      </c>
    </row>
    <row r="161" spans="1:32" ht="15.75" customHeight="1">
      <c r="A161" s="150">
        <v>69</v>
      </c>
      <c r="B161" s="151"/>
      <c r="C161" s="38" t="s">
        <v>605</v>
      </c>
      <c r="D161" s="167" t="s">
        <v>1927</v>
      </c>
      <c r="E161" s="151" t="s">
        <v>349</v>
      </c>
      <c r="F161" s="151">
        <v>1</v>
      </c>
      <c r="G161" s="151">
        <v>1</v>
      </c>
      <c r="H161" s="151">
        <v>1</v>
      </c>
      <c r="I161" s="151">
        <v>1</v>
      </c>
      <c r="J161" s="151">
        <v>0</v>
      </c>
      <c r="K161" s="151">
        <v>0</v>
      </c>
      <c r="L161" s="151">
        <v>1</v>
      </c>
      <c r="M161" s="151">
        <v>1</v>
      </c>
      <c r="N161" s="151">
        <v>1</v>
      </c>
      <c r="O161" s="151">
        <v>24</v>
      </c>
      <c r="P161" s="151">
        <v>3.8</v>
      </c>
      <c r="Q161" s="151">
        <v>0.64194078947368405</v>
      </c>
      <c r="R161" s="151">
        <v>75</v>
      </c>
      <c r="S161" s="151">
        <v>0</v>
      </c>
      <c r="T161" s="151">
        <v>0</v>
      </c>
      <c r="U161" s="151">
        <v>0</v>
      </c>
      <c r="V161" s="153">
        <v>4.1000000000000003E-3</v>
      </c>
      <c r="W161" s="153">
        <v>32760</v>
      </c>
      <c r="X161" s="153">
        <v>36929</v>
      </c>
      <c r="Y161" s="153">
        <v>236697</v>
      </c>
      <c r="Z161" s="153">
        <v>2.9999999999999997E-4</v>
      </c>
      <c r="AA161" s="153">
        <v>7.6600000000000001E-2</v>
      </c>
      <c r="AB161" s="153">
        <v>1.9339999999999999</v>
      </c>
      <c r="AC161" s="164">
        <v>1.3541666666666667E-3</v>
      </c>
      <c r="AD161" s="154">
        <f t="shared" si="0"/>
        <v>117</v>
      </c>
      <c r="AE161" s="156">
        <v>63294</v>
      </c>
      <c r="AF161" s="153"/>
    </row>
    <row r="162" spans="1:32" ht="15.75" customHeight="1">
      <c r="A162" s="150">
        <v>70</v>
      </c>
      <c r="B162" s="151"/>
      <c r="C162" s="38" t="s">
        <v>606</v>
      </c>
      <c r="D162" s="151" t="s">
        <v>1927</v>
      </c>
      <c r="E162" s="151" t="s">
        <v>349</v>
      </c>
      <c r="F162" s="151">
        <v>1</v>
      </c>
      <c r="G162" s="151">
        <v>1</v>
      </c>
      <c r="H162" s="151">
        <v>1</v>
      </c>
      <c r="I162" s="151">
        <v>1</v>
      </c>
      <c r="J162" s="151">
        <v>0</v>
      </c>
      <c r="K162" s="151">
        <v>0</v>
      </c>
      <c r="L162" s="151">
        <v>1</v>
      </c>
      <c r="M162" s="151">
        <v>1</v>
      </c>
      <c r="N162" s="151">
        <v>1</v>
      </c>
      <c r="O162" s="151">
        <v>23</v>
      </c>
      <c r="P162" s="151">
        <v>3.8</v>
      </c>
      <c r="Q162" s="151">
        <v>0.64194078947368405</v>
      </c>
      <c r="R162" s="151">
        <v>75</v>
      </c>
      <c r="S162" s="151">
        <v>0</v>
      </c>
      <c r="T162" s="151">
        <v>0</v>
      </c>
      <c r="U162" s="151">
        <v>0</v>
      </c>
      <c r="V162" s="153">
        <v>3.8E-3</v>
      </c>
      <c r="W162" s="153">
        <v>66794</v>
      </c>
      <c r="X162" s="153">
        <v>30526</v>
      </c>
      <c r="Y162" s="153">
        <v>252481</v>
      </c>
      <c r="Z162" s="153">
        <v>2.9999999999999997E-4</v>
      </c>
      <c r="AA162" s="153">
        <v>6.7799999999999999E-2</v>
      </c>
      <c r="AB162" s="153">
        <v>1.9830000000000001</v>
      </c>
      <c r="AC162" s="164">
        <v>1.3773148148148147E-3</v>
      </c>
      <c r="AD162" s="154">
        <f t="shared" si="0"/>
        <v>119</v>
      </c>
      <c r="AE162" s="156">
        <v>78723</v>
      </c>
      <c r="AF162" s="156">
        <v>294739</v>
      </c>
    </row>
    <row r="163" spans="1:32" ht="15.75" customHeight="1">
      <c r="A163" s="150">
        <v>71</v>
      </c>
      <c r="B163" s="151"/>
      <c r="C163" s="38" t="s">
        <v>611</v>
      </c>
      <c r="D163" s="151" t="s">
        <v>1928</v>
      </c>
      <c r="E163" s="151" t="s">
        <v>349</v>
      </c>
      <c r="F163" s="151">
        <v>1</v>
      </c>
      <c r="G163" s="151">
        <v>1</v>
      </c>
      <c r="H163" s="151">
        <v>1</v>
      </c>
      <c r="I163" s="151">
        <v>1</v>
      </c>
      <c r="J163" s="151">
        <v>0</v>
      </c>
      <c r="K163" s="151">
        <v>0</v>
      </c>
      <c r="L163" s="151">
        <v>1</v>
      </c>
      <c r="M163" s="151">
        <v>0</v>
      </c>
      <c r="N163" s="151">
        <v>1</v>
      </c>
      <c r="O163" s="151">
        <v>28</v>
      </c>
      <c r="P163" s="151">
        <v>1.3</v>
      </c>
      <c r="Q163" s="151">
        <v>0</v>
      </c>
      <c r="R163" s="151">
        <v>27</v>
      </c>
      <c r="S163" s="151">
        <v>1</v>
      </c>
      <c r="T163" s="151">
        <v>0</v>
      </c>
      <c r="U163" s="151">
        <v>20</v>
      </c>
      <c r="V163" s="153">
        <v>0</v>
      </c>
      <c r="W163" s="153" t="s">
        <v>1832</v>
      </c>
      <c r="X163" s="153">
        <v>18</v>
      </c>
      <c r="Y163" s="153">
        <v>390</v>
      </c>
      <c r="Z163" s="153">
        <v>0</v>
      </c>
      <c r="AA163" s="153">
        <v>1.6500000000000001E-2</v>
      </c>
      <c r="AB163" s="153" t="s">
        <v>1832</v>
      </c>
      <c r="AC163" s="164" t="s">
        <v>1832</v>
      </c>
      <c r="AD163" s="154" t="e">
        <f t="shared" si="0"/>
        <v>#VALUE!</v>
      </c>
      <c r="AE163" s="153"/>
      <c r="AF163" s="153"/>
    </row>
    <row r="164" spans="1:32" ht="15.75" customHeight="1">
      <c r="A164" s="150">
        <v>72</v>
      </c>
      <c r="B164" s="151"/>
      <c r="C164" s="38" t="s">
        <v>615</v>
      </c>
      <c r="D164" s="151" t="s">
        <v>1929</v>
      </c>
      <c r="E164" s="151" t="s">
        <v>349</v>
      </c>
      <c r="F164" s="151">
        <v>1</v>
      </c>
      <c r="G164" s="151">
        <v>1</v>
      </c>
      <c r="H164" s="151">
        <v>0</v>
      </c>
      <c r="I164" s="151">
        <v>1</v>
      </c>
      <c r="J164" s="151">
        <v>0</v>
      </c>
      <c r="K164" s="151">
        <v>0</v>
      </c>
      <c r="L164" s="151">
        <v>1</v>
      </c>
      <c r="M164" s="151">
        <v>0</v>
      </c>
      <c r="N164" s="151">
        <v>0</v>
      </c>
      <c r="O164" s="151">
        <v>24</v>
      </c>
      <c r="P164" s="151">
        <v>1.6</v>
      </c>
      <c r="Q164" s="151">
        <v>0.1</v>
      </c>
      <c r="R164" s="151">
        <v>33</v>
      </c>
      <c r="S164" s="151">
        <v>1.7</v>
      </c>
      <c r="T164" s="151">
        <v>8.3333333333333301E-2</v>
      </c>
      <c r="U164" s="151">
        <v>34</v>
      </c>
      <c r="V164" s="153">
        <v>3.5000000000000001E-3</v>
      </c>
      <c r="W164" s="153">
        <v>83621</v>
      </c>
      <c r="X164" s="153">
        <v>38392</v>
      </c>
      <c r="Y164" s="153">
        <v>262244</v>
      </c>
      <c r="Z164" s="153">
        <v>2.9999999999999997E-4</v>
      </c>
      <c r="AA164" s="153">
        <v>9.2399999999999996E-2</v>
      </c>
      <c r="AB164" s="153">
        <v>2.3639999999999999</v>
      </c>
      <c r="AC164" s="164">
        <v>1.8749999999999999E-3</v>
      </c>
      <c r="AD164" s="154">
        <f t="shared" si="0"/>
        <v>162</v>
      </c>
      <c r="AE164" s="156">
        <v>106495</v>
      </c>
      <c r="AF164" s="156">
        <v>505146</v>
      </c>
    </row>
    <row r="165" spans="1:32" ht="15.75" customHeight="1">
      <c r="A165" s="150">
        <v>73</v>
      </c>
      <c r="B165" s="151"/>
      <c r="C165" s="38" t="s">
        <v>617</v>
      </c>
      <c r="D165" s="151" t="s">
        <v>1930</v>
      </c>
      <c r="E165" s="151" t="s">
        <v>349</v>
      </c>
      <c r="F165" s="151">
        <v>1</v>
      </c>
      <c r="G165" s="151">
        <v>1</v>
      </c>
      <c r="H165" s="151">
        <v>1</v>
      </c>
      <c r="I165" s="151">
        <v>1</v>
      </c>
      <c r="J165" s="151">
        <v>0</v>
      </c>
      <c r="K165" s="151">
        <v>1</v>
      </c>
      <c r="L165" s="151">
        <v>1</v>
      </c>
      <c r="M165" s="151">
        <v>1</v>
      </c>
      <c r="N165" s="151">
        <v>1</v>
      </c>
      <c r="O165" s="151">
        <v>2</v>
      </c>
      <c r="P165" s="151">
        <v>3.6</v>
      </c>
      <c r="Q165" s="151">
        <v>0.57232704402515699</v>
      </c>
      <c r="R165" s="151">
        <v>71</v>
      </c>
      <c r="S165" s="151">
        <v>3.5</v>
      </c>
      <c r="T165" s="151">
        <v>0.58881118881118799</v>
      </c>
      <c r="U165" s="151">
        <v>70</v>
      </c>
      <c r="V165" s="153">
        <v>1.6000000000000001E-3</v>
      </c>
      <c r="W165" s="153">
        <v>36263</v>
      </c>
      <c r="X165" s="153">
        <v>18457</v>
      </c>
      <c r="Y165" s="153">
        <v>120061</v>
      </c>
      <c r="Z165" s="153">
        <v>2.0000000000000001E-4</v>
      </c>
      <c r="AA165" s="153">
        <v>0.10050000000000001</v>
      </c>
      <c r="AB165" s="153">
        <v>2.1480000000000001</v>
      </c>
      <c r="AC165" s="164">
        <v>1.9675925925925924E-3</v>
      </c>
      <c r="AD165" s="154">
        <f t="shared" si="0"/>
        <v>170</v>
      </c>
      <c r="AE165" s="156">
        <v>27349</v>
      </c>
      <c r="AF165" s="156">
        <v>79150</v>
      </c>
    </row>
    <row r="166" spans="1:32" ht="15.75" customHeight="1">
      <c r="A166" s="150">
        <v>74</v>
      </c>
      <c r="B166" s="151"/>
      <c r="C166" s="38" t="s">
        <v>621</v>
      </c>
      <c r="D166" s="151" t="s">
        <v>1930</v>
      </c>
      <c r="E166" s="151" t="s">
        <v>349</v>
      </c>
      <c r="F166" s="151">
        <v>1</v>
      </c>
      <c r="G166" s="151">
        <v>1</v>
      </c>
      <c r="H166" s="151">
        <v>1</v>
      </c>
      <c r="I166" s="151">
        <v>0</v>
      </c>
      <c r="J166" s="151">
        <v>0</v>
      </c>
      <c r="K166" s="151">
        <v>0</v>
      </c>
      <c r="L166" s="151">
        <v>1</v>
      </c>
      <c r="M166" s="151">
        <v>0</v>
      </c>
      <c r="N166" s="151">
        <v>1</v>
      </c>
      <c r="O166" s="151">
        <v>42</v>
      </c>
      <c r="P166" s="151">
        <v>3.6</v>
      </c>
      <c r="Q166" s="151">
        <v>0.56952247191011196</v>
      </c>
      <c r="R166" s="151">
        <v>72</v>
      </c>
      <c r="S166" s="151">
        <v>3.9</v>
      </c>
      <c r="T166" s="151">
        <v>0.71532223644899695</v>
      </c>
      <c r="U166" s="151">
        <v>78</v>
      </c>
      <c r="V166" s="153">
        <v>8.0000000000000004E-4</v>
      </c>
      <c r="W166" s="153">
        <v>20265</v>
      </c>
      <c r="X166" s="153">
        <v>6554</v>
      </c>
      <c r="Y166" s="153">
        <v>55223</v>
      </c>
      <c r="Z166" s="153">
        <v>1E-4</v>
      </c>
      <c r="AA166" s="153">
        <v>7.3200000000000001E-2</v>
      </c>
      <c r="AB166" s="153">
        <v>1.95</v>
      </c>
      <c r="AC166" s="164">
        <v>1.5740740740740741E-3</v>
      </c>
      <c r="AD166" s="154">
        <f t="shared" si="0"/>
        <v>136</v>
      </c>
      <c r="AE166" s="156">
        <v>1319</v>
      </c>
      <c r="AF166" s="156">
        <v>84785</v>
      </c>
    </row>
    <row r="167" spans="1:32" ht="15.75" customHeight="1">
      <c r="A167" s="150">
        <v>75</v>
      </c>
      <c r="B167" s="151"/>
      <c r="C167" s="38" t="s">
        <v>625</v>
      </c>
      <c r="D167" s="151" t="s">
        <v>1816</v>
      </c>
      <c r="E167" s="151" t="s">
        <v>349</v>
      </c>
      <c r="F167" s="151">
        <v>1</v>
      </c>
      <c r="G167" s="151">
        <v>1</v>
      </c>
      <c r="H167" s="151">
        <v>1</v>
      </c>
      <c r="I167" s="151">
        <v>1</v>
      </c>
      <c r="J167" s="151">
        <v>0</v>
      </c>
      <c r="K167" s="151">
        <v>1</v>
      </c>
      <c r="L167" s="151">
        <v>1</v>
      </c>
      <c r="M167" s="151">
        <v>1</v>
      </c>
      <c r="N167" s="151">
        <v>1</v>
      </c>
      <c r="O167" s="151">
        <v>24</v>
      </c>
      <c r="P167" s="151">
        <v>3.4</v>
      </c>
      <c r="Q167" s="151">
        <v>0.53050397877984001</v>
      </c>
      <c r="R167" s="151">
        <v>67</v>
      </c>
      <c r="S167" s="151">
        <v>3.8</v>
      </c>
      <c r="T167" s="151">
        <v>0.68831168831168799</v>
      </c>
      <c r="U167" s="151">
        <v>76</v>
      </c>
      <c r="V167" s="153">
        <v>5.5999999999999999E-3</v>
      </c>
      <c r="W167" s="153">
        <v>184408</v>
      </c>
      <c r="X167" s="153">
        <v>82868</v>
      </c>
      <c r="Y167" s="153">
        <v>442960</v>
      </c>
      <c r="Z167" s="153">
        <v>6.9999999999999999E-4</v>
      </c>
      <c r="AA167" s="153">
        <v>0.126</v>
      </c>
      <c r="AB167" s="153">
        <v>1.9430000000000001</v>
      </c>
      <c r="AC167" s="164">
        <v>1.2268518518518518E-3</v>
      </c>
      <c r="AD167" s="154">
        <f t="shared" si="0"/>
        <v>106</v>
      </c>
      <c r="AE167" s="156">
        <v>101002</v>
      </c>
      <c r="AF167" s="156">
        <v>556350</v>
      </c>
    </row>
    <row r="168" spans="1:32" ht="15.75" customHeight="1">
      <c r="A168" s="150">
        <v>76</v>
      </c>
      <c r="B168" s="151"/>
      <c r="C168" s="38" t="s">
        <v>628</v>
      </c>
      <c r="D168" s="151" t="s">
        <v>1931</v>
      </c>
      <c r="E168" s="151" t="s">
        <v>349</v>
      </c>
      <c r="F168" s="151">
        <v>1</v>
      </c>
      <c r="G168" s="151">
        <v>1</v>
      </c>
      <c r="H168" s="151">
        <v>1</v>
      </c>
      <c r="I168" s="151">
        <v>0</v>
      </c>
      <c r="J168" s="151">
        <v>0</v>
      </c>
      <c r="K168" s="151">
        <v>0</v>
      </c>
      <c r="L168" s="151">
        <v>1</v>
      </c>
      <c r="M168" s="151">
        <v>0</v>
      </c>
      <c r="N168" s="151">
        <v>1</v>
      </c>
      <c r="O168" s="151">
        <v>28</v>
      </c>
      <c r="P168" s="151">
        <v>1.1000000000000001</v>
      </c>
      <c r="Q168" s="151">
        <v>0</v>
      </c>
      <c r="R168" s="151">
        <v>21</v>
      </c>
      <c r="S168" s="151">
        <v>1.9</v>
      </c>
      <c r="T168" s="151">
        <v>9.5238095240000001E-2</v>
      </c>
      <c r="U168" s="151">
        <v>38</v>
      </c>
      <c r="V168" s="153">
        <v>1.9900000000000001E-2</v>
      </c>
      <c r="W168" s="153">
        <v>227090</v>
      </c>
      <c r="X168" s="153">
        <v>90822</v>
      </c>
      <c r="Y168" s="156">
        <v>1006000</v>
      </c>
      <c r="Z168" s="153">
        <v>8.0000000000000004E-4</v>
      </c>
      <c r="AA168" s="153">
        <v>3.8699999999999998E-2</v>
      </c>
      <c r="AB168" s="153">
        <v>1.6080000000000001</v>
      </c>
      <c r="AC168" s="164">
        <v>1.2268518518518518E-3</v>
      </c>
      <c r="AD168" s="154">
        <f t="shared" si="0"/>
        <v>106</v>
      </c>
      <c r="AE168" s="156">
        <v>139848</v>
      </c>
      <c r="AF168" s="153" t="s">
        <v>1932</v>
      </c>
    </row>
    <row r="169" spans="1:32" ht="15.75" customHeight="1">
      <c r="A169" s="150">
        <v>77</v>
      </c>
      <c r="B169" s="151"/>
      <c r="C169" s="38" t="s">
        <v>633</v>
      </c>
      <c r="D169" s="151" t="s">
        <v>1933</v>
      </c>
      <c r="E169" s="151" t="s">
        <v>349</v>
      </c>
      <c r="F169" s="151">
        <v>1</v>
      </c>
      <c r="G169" s="151">
        <v>1</v>
      </c>
      <c r="H169" s="151">
        <v>1</v>
      </c>
      <c r="I169" s="151">
        <v>1</v>
      </c>
      <c r="J169" s="151">
        <v>0</v>
      </c>
      <c r="K169" s="151">
        <v>0</v>
      </c>
      <c r="L169" s="151">
        <v>1</v>
      </c>
      <c r="M169" s="151">
        <v>0</v>
      </c>
      <c r="N169" s="151">
        <v>0</v>
      </c>
      <c r="O169" s="151">
        <v>28</v>
      </c>
      <c r="P169" s="151">
        <v>2.4</v>
      </c>
      <c r="Q169" s="151">
        <v>0.25</v>
      </c>
      <c r="R169" s="151">
        <v>47</v>
      </c>
      <c r="S169" s="151">
        <v>3.7</v>
      </c>
      <c r="T169" s="151">
        <v>0.64661654140000002</v>
      </c>
      <c r="U169" s="151">
        <v>75</v>
      </c>
      <c r="V169" s="153">
        <v>3.0000000000000001E-3</v>
      </c>
      <c r="W169" s="153">
        <v>56912</v>
      </c>
      <c r="X169" s="153">
        <v>30613</v>
      </c>
      <c r="Y169" s="153">
        <v>219930</v>
      </c>
      <c r="Z169" s="153">
        <v>2.9999999999999997E-4</v>
      </c>
      <c r="AA169" s="153">
        <v>8.5400000000000004E-2</v>
      </c>
      <c r="AB169" s="153">
        <v>1.893</v>
      </c>
      <c r="AC169" s="164">
        <v>1.9560185185185184E-3</v>
      </c>
      <c r="AD169" s="154">
        <f t="shared" si="0"/>
        <v>169</v>
      </c>
      <c r="AE169" s="156">
        <v>48487</v>
      </c>
      <c r="AF169" s="156">
        <v>414418</v>
      </c>
    </row>
    <row r="170" spans="1:32" ht="15.75" customHeight="1">
      <c r="A170" s="150">
        <v>78</v>
      </c>
      <c r="B170" s="151"/>
      <c r="C170" s="38" t="s">
        <v>637</v>
      </c>
      <c r="D170" s="151" t="s">
        <v>1934</v>
      </c>
      <c r="E170" s="151" t="s">
        <v>349</v>
      </c>
      <c r="F170" s="151">
        <v>1</v>
      </c>
      <c r="G170" s="151">
        <v>1</v>
      </c>
      <c r="H170" s="151">
        <v>1</v>
      </c>
      <c r="I170" s="151">
        <v>1</v>
      </c>
      <c r="J170" s="151">
        <v>0</v>
      </c>
      <c r="K170" s="151">
        <v>0</v>
      </c>
      <c r="L170" s="151">
        <v>1</v>
      </c>
      <c r="M170" s="151">
        <v>1</v>
      </c>
      <c r="N170" s="151">
        <v>1</v>
      </c>
      <c r="O170" s="151">
        <v>13</v>
      </c>
      <c r="P170" s="151">
        <v>3.5</v>
      </c>
      <c r="Q170" s="151">
        <v>0.56407942238267095</v>
      </c>
      <c r="R170" s="151">
        <v>70</v>
      </c>
      <c r="S170" s="151">
        <v>4.3</v>
      </c>
      <c r="T170" s="151">
        <v>0.83698102573736599</v>
      </c>
      <c r="U170" s="151">
        <v>86</v>
      </c>
      <c r="V170" s="153">
        <v>0</v>
      </c>
      <c r="W170" s="153">
        <v>3159</v>
      </c>
      <c r="X170" s="153">
        <v>1236</v>
      </c>
      <c r="Y170" s="153">
        <v>9619</v>
      </c>
      <c r="Z170" s="153">
        <v>0</v>
      </c>
      <c r="AA170" s="153">
        <v>0.23269999999999999</v>
      </c>
      <c r="AB170" s="153">
        <v>1.575</v>
      </c>
      <c r="AC170" s="164">
        <v>1.4120370370370369E-3</v>
      </c>
      <c r="AD170" s="154">
        <f t="shared" si="0"/>
        <v>122</v>
      </c>
      <c r="AE170" s="153"/>
      <c r="AF170" s="153"/>
    </row>
    <row r="171" spans="1:32" ht="15.75" customHeight="1">
      <c r="A171" s="150">
        <v>79</v>
      </c>
      <c r="B171" s="151"/>
      <c r="C171" s="38" t="s">
        <v>640</v>
      </c>
      <c r="D171" s="151" t="s">
        <v>1935</v>
      </c>
      <c r="E171" s="151" t="s">
        <v>349</v>
      </c>
      <c r="F171" s="151">
        <v>1</v>
      </c>
      <c r="G171" s="151">
        <v>1</v>
      </c>
      <c r="H171" s="151">
        <v>1</v>
      </c>
      <c r="I171" s="151">
        <v>1</v>
      </c>
      <c r="J171" s="151">
        <v>0</v>
      </c>
      <c r="K171" s="151">
        <v>0</v>
      </c>
      <c r="L171" s="151">
        <v>1</v>
      </c>
      <c r="M171" s="151">
        <v>1</v>
      </c>
      <c r="N171" s="151">
        <v>0</v>
      </c>
      <c r="O171" s="151">
        <v>38</v>
      </c>
      <c r="P171" s="151">
        <v>1.6</v>
      </c>
      <c r="Q171" s="151">
        <v>4.08163265306122E-2</v>
      </c>
      <c r="R171" s="151">
        <v>31</v>
      </c>
      <c r="S171" s="151">
        <v>3.3</v>
      </c>
      <c r="T171" s="151">
        <v>0.53298611111111105</v>
      </c>
      <c r="U171" s="151">
        <v>66</v>
      </c>
      <c r="V171" s="153">
        <v>8.7900000000000006E-2</v>
      </c>
      <c r="W171" s="156">
        <v>1363000</v>
      </c>
      <c r="X171" s="153">
        <v>517179</v>
      </c>
      <c r="Y171" s="156">
        <v>4235000</v>
      </c>
      <c r="Z171" s="153">
        <v>4.4000000000000003E-3</v>
      </c>
      <c r="AA171" s="153">
        <v>4.99E-2</v>
      </c>
      <c r="AB171" s="153">
        <v>1.89</v>
      </c>
      <c r="AC171" s="164">
        <v>1.7013888888888888E-3</v>
      </c>
      <c r="AD171" s="154">
        <f t="shared" si="0"/>
        <v>147</v>
      </c>
      <c r="AE171" s="156">
        <v>565502</v>
      </c>
      <c r="AF171" s="153" t="s">
        <v>1922</v>
      </c>
    </row>
    <row r="172" spans="1:32" ht="15.75" customHeight="1">
      <c r="A172" s="150">
        <v>80</v>
      </c>
      <c r="B172" s="151"/>
      <c r="C172" s="38" t="s">
        <v>645</v>
      </c>
      <c r="D172" s="151" t="s">
        <v>1936</v>
      </c>
      <c r="E172" s="151" t="s">
        <v>349</v>
      </c>
      <c r="F172" s="151">
        <v>1</v>
      </c>
      <c r="G172" s="151">
        <v>1</v>
      </c>
      <c r="H172" s="151">
        <v>1</v>
      </c>
      <c r="I172" s="151">
        <v>1</v>
      </c>
      <c r="J172" s="151">
        <v>0</v>
      </c>
      <c r="K172" s="151">
        <v>0</v>
      </c>
      <c r="L172" s="151">
        <v>1</v>
      </c>
      <c r="M172" s="151">
        <v>1</v>
      </c>
      <c r="N172" s="151">
        <v>0</v>
      </c>
      <c r="O172" s="151">
        <v>41</v>
      </c>
      <c r="P172" s="151">
        <v>2.8</v>
      </c>
      <c r="Q172" s="151">
        <v>0.41935483870000001</v>
      </c>
      <c r="R172" s="151">
        <v>55</v>
      </c>
      <c r="S172" s="151">
        <v>2.2999999999999998</v>
      </c>
      <c r="T172" s="151">
        <v>0.27777777780000001</v>
      </c>
      <c r="U172" s="151">
        <v>45</v>
      </c>
      <c r="V172" s="153">
        <v>5.5999999999999999E-3</v>
      </c>
      <c r="W172" s="153">
        <v>109709</v>
      </c>
      <c r="X172" s="153">
        <v>77117</v>
      </c>
      <c r="Y172" s="153">
        <v>414794</v>
      </c>
      <c r="Z172" s="153">
        <v>6.9999999999999999E-4</v>
      </c>
      <c r="AA172" s="153">
        <v>0.1178</v>
      </c>
      <c r="AB172" s="153">
        <v>2.0369999999999999</v>
      </c>
      <c r="AC172" s="164">
        <v>1.6087962962962963E-3</v>
      </c>
      <c r="AD172" s="154">
        <f t="shared" si="0"/>
        <v>139</v>
      </c>
      <c r="AE172" s="156">
        <v>66964</v>
      </c>
      <c r="AF172" s="156">
        <v>553917</v>
      </c>
    </row>
    <row r="173" spans="1:32" ht="15.75" customHeight="1">
      <c r="A173" s="150">
        <v>81</v>
      </c>
      <c r="B173" s="151"/>
      <c r="C173" s="38" t="s">
        <v>648</v>
      </c>
      <c r="D173" s="151" t="s">
        <v>1937</v>
      </c>
      <c r="E173" s="151" t="s">
        <v>349</v>
      </c>
      <c r="F173" s="151">
        <v>1</v>
      </c>
      <c r="G173" s="151">
        <v>1</v>
      </c>
      <c r="H173" s="151">
        <v>1</v>
      </c>
      <c r="I173" s="151">
        <v>1</v>
      </c>
      <c r="J173" s="151">
        <v>0</v>
      </c>
      <c r="K173" s="151">
        <v>0</v>
      </c>
      <c r="L173" s="151">
        <v>1</v>
      </c>
      <c r="M173" s="151">
        <v>1</v>
      </c>
      <c r="N173" s="151">
        <v>0</v>
      </c>
      <c r="O173" s="151">
        <v>32</v>
      </c>
      <c r="P173" s="151">
        <v>1.2</v>
      </c>
      <c r="Q173" s="151">
        <v>0</v>
      </c>
      <c r="R173" s="151">
        <v>25</v>
      </c>
      <c r="S173" s="151">
        <v>2.6</v>
      </c>
      <c r="T173" s="151">
        <v>0.28571428570000001</v>
      </c>
      <c r="U173" s="151">
        <v>52</v>
      </c>
      <c r="V173" s="153">
        <v>2.58E-2</v>
      </c>
      <c r="W173" s="153">
        <v>461202</v>
      </c>
      <c r="X173" s="153">
        <v>186107</v>
      </c>
      <c r="Y173" s="156">
        <v>1773000</v>
      </c>
      <c r="Z173" s="153">
        <v>1.6000000000000001E-3</v>
      </c>
      <c r="AA173" s="153">
        <v>6.1199999999999997E-2</v>
      </c>
      <c r="AB173" s="153">
        <v>1.605</v>
      </c>
      <c r="AC173" s="164">
        <v>1.4351851851851852E-3</v>
      </c>
      <c r="AD173" s="154">
        <f t="shared" si="0"/>
        <v>124</v>
      </c>
      <c r="AE173" s="156">
        <v>300029</v>
      </c>
      <c r="AF173" s="153" t="s">
        <v>1938</v>
      </c>
    </row>
    <row r="174" spans="1:32" ht="15.75" customHeight="1">
      <c r="A174" s="150">
        <v>82</v>
      </c>
      <c r="B174" s="151"/>
      <c r="C174" s="38" t="s">
        <v>652</v>
      </c>
      <c r="D174" s="151" t="s">
        <v>1939</v>
      </c>
      <c r="E174" s="151" t="s">
        <v>349</v>
      </c>
      <c r="F174" s="151">
        <v>1</v>
      </c>
      <c r="G174" s="151">
        <v>1</v>
      </c>
      <c r="H174" s="151">
        <v>1</v>
      </c>
      <c r="I174" s="151">
        <v>1</v>
      </c>
      <c r="J174" s="151">
        <v>0</v>
      </c>
      <c r="K174" s="151">
        <v>1</v>
      </c>
      <c r="L174" s="151">
        <v>1</v>
      </c>
      <c r="M174" s="151">
        <v>1</v>
      </c>
      <c r="N174" s="151">
        <v>1</v>
      </c>
      <c r="O174" s="151">
        <v>20</v>
      </c>
      <c r="P174" s="151">
        <v>3.3</v>
      </c>
      <c r="Q174" s="151">
        <v>0.48245614035087703</v>
      </c>
      <c r="R174" s="151">
        <v>65</v>
      </c>
      <c r="S174" s="151">
        <v>4.5</v>
      </c>
      <c r="T174" s="151">
        <v>0.89748549323017401</v>
      </c>
      <c r="U174" s="151">
        <v>89</v>
      </c>
      <c r="V174" s="153">
        <v>2.9999999999999997E-4</v>
      </c>
      <c r="W174" s="153">
        <v>13204</v>
      </c>
      <c r="X174" s="153">
        <v>2229</v>
      </c>
      <c r="Y174" s="153">
        <v>29485</v>
      </c>
      <c r="Z174" s="153">
        <v>0</v>
      </c>
      <c r="AA174" s="153">
        <v>5.8099999999999999E-2</v>
      </c>
      <c r="AB174" s="153">
        <v>1.4970000000000001</v>
      </c>
      <c r="AC174" s="164">
        <v>2.5347222222222221E-3</v>
      </c>
      <c r="AD174" s="154">
        <f t="shared" si="0"/>
        <v>219</v>
      </c>
      <c r="AE174" s="156">
        <v>8659</v>
      </c>
      <c r="AF174" s="156">
        <v>120851</v>
      </c>
    </row>
    <row r="175" spans="1:32" ht="15.75" customHeight="1">
      <c r="A175" s="150">
        <v>83</v>
      </c>
      <c r="B175" s="151"/>
      <c r="C175" s="38" t="s">
        <v>656</v>
      </c>
      <c r="D175" s="151" t="s">
        <v>1940</v>
      </c>
      <c r="E175" s="151" t="s">
        <v>349</v>
      </c>
      <c r="F175" s="151">
        <v>1</v>
      </c>
      <c r="G175" s="151">
        <v>1</v>
      </c>
      <c r="H175" s="151">
        <v>1</v>
      </c>
      <c r="I175" s="151">
        <v>1</v>
      </c>
      <c r="J175" s="151">
        <v>0</v>
      </c>
      <c r="K175" s="151">
        <v>0</v>
      </c>
      <c r="L175" s="151">
        <v>1</v>
      </c>
      <c r="M175" s="151">
        <v>0</v>
      </c>
      <c r="N175" s="151">
        <v>1</v>
      </c>
      <c r="O175" s="151">
        <v>4</v>
      </c>
      <c r="P175" s="151">
        <v>3.3</v>
      </c>
      <c r="Q175" s="151">
        <v>0.50135501360000001</v>
      </c>
      <c r="R175" s="151">
        <v>67</v>
      </c>
      <c r="S175" s="151">
        <v>4.2</v>
      </c>
      <c r="T175" s="151">
        <v>0.80030827199999999</v>
      </c>
      <c r="U175" s="151">
        <v>83</v>
      </c>
      <c r="V175" s="153">
        <v>1.4E-3</v>
      </c>
      <c r="W175" s="153">
        <v>23932</v>
      </c>
      <c r="X175" s="153">
        <v>9479</v>
      </c>
      <c r="Y175" s="153">
        <v>70593</v>
      </c>
      <c r="Z175" s="153">
        <v>1E-4</v>
      </c>
      <c r="AA175" s="153">
        <v>5.6500000000000002E-2</v>
      </c>
      <c r="AB175" s="153">
        <v>1.8089999999999999</v>
      </c>
      <c r="AC175" s="164">
        <v>1.1921296296296296E-3</v>
      </c>
      <c r="AD175" s="154">
        <f t="shared" si="0"/>
        <v>103</v>
      </c>
      <c r="AE175" s="156">
        <v>33935</v>
      </c>
      <c r="AF175" s="156">
        <v>140822</v>
      </c>
    </row>
    <row r="176" spans="1:32" ht="15.75" customHeight="1">
      <c r="A176" s="150">
        <v>84</v>
      </c>
      <c r="B176" s="151"/>
      <c r="C176" s="38" t="s">
        <v>659</v>
      </c>
      <c r="D176" s="151" t="s">
        <v>1941</v>
      </c>
      <c r="E176" s="151" t="s">
        <v>349</v>
      </c>
      <c r="F176" s="151">
        <v>1</v>
      </c>
      <c r="G176" s="151">
        <v>1</v>
      </c>
      <c r="H176" s="151">
        <v>1</v>
      </c>
      <c r="I176" s="151">
        <v>1</v>
      </c>
      <c r="J176" s="151">
        <v>0</v>
      </c>
      <c r="K176" s="151">
        <v>0</v>
      </c>
      <c r="L176" s="151">
        <v>1</v>
      </c>
      <c r="M176" s="151">
        <v>1</v>
      </c>
      <c r="N176" s="151">
        <v>1</v>
      </c>
      <c r="O176" s="151">
        <v>34</v>
      </c>
      <c r="P176" s="151">
        <v>3.5</v>
      </c>
      <c r="Q176" s="151">
        <v>0.52152317880794696</v>
      </c>
      <c r="R176" s="151">
        <v>70</v>
      </c>
      <c r="S176" s="151">
        <v>4.2</v>
      </c>
      <c r="T176" s="151">
        <v>0.77222644376899696</v>
      </c>
      <c r="U176" s="151">
        <v>83</v>
      </c>
      <c r="V176" s="153">
        <v>1.9E-2</v>
      </c>
      <c r="W176" s="153">
        <v>148606</v>
      </c>
      <c r="X176" s="153">
        <v>161627</v>
      </c>
      <c r="Y176" s="153">
        <v>929120</v>
      </c>
      <c r="Z176" s="153">
        <v>1.4E-3</v>
      </c>
      <c r="AA176" s="153">
        <v>7.2099999999999997E-2</v>
      </c>
      <c r="AB176" s="153">
        <v>2.218</v>
      </c>
      <c r="AC176" s="164">
        <v>2.2222222222222222E-3</v>
      </c>
      <c r="AD176" s="154">
        <f t="shared" si="0"/>
        <v>192</v>
      </c>
      <c r="AE176" s="156">
        <v>139104</v>
      </c>
      <c r="AF176" s="153" t="s">
        <v>1942</v>
      </c>
    </row>
    <row r="177" spans="1:32" ht="15.75" customHeight="1">
      <c r="A177" s="150">
        <v>85</v>
      </c>
      <c r="B177" s="151"/>
      <c r="C177" s="38" t="s">
        <v>662</v>
      </c>
      <c r="D177" s="151" t="s">
        <v>1943</v>
      </c>
      <c r="E177" s="151" t="s">
        <v>349</v>
      </c>
      <c r="F177" s="151">
        <v>1</v>
      </c>
      <c r="G177" s="151">
        <v>1</v>
      </c>
      <c r="H177" s="151">
        <v>1</v>
      </c>
      <c r="I177" s="151">
        <v>0</v>
      </c>
      <c r="J177" s="151">
        <v>1</v>
      </c>
      <c r="K177" s="151">
        <v>0</v>
      </c>
      <c r="L177" s="151">
        <v>1</v>
      </c>
      <c r="M177" s="151">
        <v>0</v>
      </c>
      <c r="N177" s="151">
        <v>1</v>
      </c>
      <c r="O177" s="151">
        <v>6</v>
      </c>
      <c r="P177" s="151">
        <v>1.8</v>
      </c>
      <c r="Q177" s="151">
        <v>9.3649946639999995E-2</v>
      </c>
      <c r="R177" s="151">
        <v>36</v>
      </c>
      <c r="S177" s="151">
        <v>3</v>
      </c>
      <c r="T177" s="151">
        <v>0.41921858499999998</v>
      </c>
      <c r="U177" s="151">
        <v>59</v>
      </c>
      <c r="V177" s="153">
        <v>3.7000000000000002E-3</v>
      </c>
      <c r="W177" s="153">
        <v>54968</v>
      </c>
      <c r="X177" s="153">
        <v>29968</v>
      </c>
      <c r="Y177" s="153">
        <v>185748</v>
      </c>
      <c r="Z177" s="153">
        <v>2.9999999999999997E-4</v>
      </c>
      <c r="AA177" s="153">
        <v>6.9099999999999995E-2</v>
      </c>
      <c r="AB177" s="153">
        <v>2.2999999999999998</v>
      </c>
      <c r="AC177" s="164">
        <v>1.9444444444444444E-3</v>
      </c>
      <c r="AD177" s="154">
        <f t="shared" si="0"/>
        <v>168</v>
      </c>
      <c r="AE177" s="156">
        <v>57047</v>
      </c>
      <c r="AF177" s="156">
        <v>524347</v>
      </c>
    </row>
    <row r="178" spans="1:32" ht="15.75" customHeight="1">
      <c r="A178" s="150">
        <v>86</v>
      </c>
      <c r="B178" s="151"/>
      <c r="C178" s="38" t="s">
        <v>667</v>
      </c>
      <c r="D178" s="160" t="s">
        <v>1944</v>
      </c>
      <c r="E178" s="151" t="s">
        <v>349</v>
      </c>
      <c r="F178" s="160">
        <v>1</v>
      </c>
      <c r="G178" s="160">
        <v>1</v>
      </c>
      <c r="H178" s="160">
        <v>1</v>
      </c>
      <c r="I178" s="160">
        <v>0</v>
      </c>
      <c r="J178" s="160">
        <v>0</v>
      </c>
      <c r="K178" s="160">
        <v>0</v>
      </c>
      <c r="L178" s="160">
        <v>1</v>
      </c>
      <c r="M178" s="160">
        <v>0</v>
      </c>
      <c r="N178" s="160">
        <v>1</v>
      </c>
      <c r="O178" s="160">
        <v>4</v>
      </c>
      <c r="P178" s="160">
        <v>3</v>
      </c>
      <c r="Q178" s="160">
        <v>0.3125</v>
      </c>
      <c r="R178" s="160">
        <v>59</v>
      </c>
      <c r="S178" s="160">
        <v>3.8</v>
      </c>
      <c r="T178" s="160">
        <v>0.69841269839999998</v>
      </c>
      <c r="U178" s="160">
        <v>76</v>
      </c>
      <c r="V178" s="168">
        <v>2.5999999999999999E-3</v>
      </c>
      <c r="W178" s="168">
        <v>14680</v>
      </c>
      <c r="X178" s="168">
        <v>24084</v>
      </c>
      <c r="Y178" s="168">
        <v>138274</v>
      </c>
      <c r="Z178" s="168">
        <v>2.0000000000000001E-4</v>
      </c>
      <c r="AA178" s="168">
        <v>7.9399999999999998E-2</v>
      </c>
      <c r="AB178" s="153">
        <v>1.8720000000000001</v>
      </c>
      <c r="AC178" s="164">
        <v>1.3310185185185185E-3</v>
      </c>
      <c r="AD178" s="154">
        <f t="shared" si="0"/>
        <v>115</v>
      </c>
      <c r="AE178" s="156">
        <v>48483</v>
      </c>
      <c r="AF178" s="156">
        <v>330620</v>
      </c>
    </row>
    <row r="179" spans="1:32" ht="15.75" customHeight="1">
      <c r="A179" s="150">
        <v>87</v>
      </c>
      <c r="B179" s="151"/>
      <c r="C179" s="38" t="s">
        <v>671</v>
      </c>
      <c r="D179" s="151" t="s">
        <v>1844</v>
      </c>
      <c r="E179" s="151" t="s">
        <v>349</v>
      </c>
      <c r="F179" s="151">
        <v>1</v>
      </c>
      <c r="G179" s="151">
        <v>1</v>
      </c>
      <c r="H179" s="151">
        <v>1</v>
      </c>
      <c r="I179" s="151">
        <v>1</v>
      </c>
      <c r="J179" s="151">
        <v>0</v>
      </c>
      <c r="K179" s="151">
        <v>0</v>
      </c>
      <c r="L179" s="151">
        <v>1</v>
      </c>
      <c r="M179" s="151">
        <v>1</v>
      </c>
      <c r="N179" s="151">
        <v>1</v>
      </c>
      <c r="O179" s="151">
        <v>19</v>
      </c>
      <c r="P179" s="151">
        <v>2.7</v>
      </c>
      <c r="Q179" s="151">
        <v>0.314285714285714</v>
      </c>
      <c r="R179" s="151">
        <v>54</v>
      </c>
      <c r="S179" s="151">
        <v>4</v>
      </c>
      <c r="T179" s="151">
        <v>0.74193548387096697</v>
      </c>
      <c r="U179" s="151">
        <v>80</v>
      </c>
      <c r="V179" s="153">
        <v>5.7999999999999996E-3</v>
      </c>
      <c r="W179" s="153">
        <v>70542</v>
      </c>
      <c r="X179" s="153">
        <v>14634</v>
      </c>
      <c r="Y179" s="153">
        <v>241600</v>
      </c>
      <c r="Z179" s="153">
        <v>1E-4</v>
      </c>
      <c r="AA179" s="153">
        <v>2.1399999999999999E-2</v>
      </c>
      <c r="AB179" s="153">
        <v>1.496</v>
      </c>
      <c r="AC179" s="164">
        <v>1.1574074074074073E-3</v>
      </c>
      <c r="AD179" s="154">
        <f t="shared" si="0"/>
        <v>100</v>
      </c>
      <c r="AE179" s="156">
        <v>82105</v>
      </c>
      <c r="AF179" s="156">
        <v>749065</v>
      </c>
    </row>
    <row r="180" spans="1:32" ht="15.75" customHeight="1">
      <c r="A180" s="150">
        <v>88</v>
      </c>
      <c r="B180" s="151"/>
      <c r="C180" s="38" t="s">
        <v>675</v>
      </c>
      <c r="D180" s="151" t="s">
        <v>1945</v>
      </c>
      <c r="E180" s="151" t="s">
        <v>349</v>
      </c>
      <c r="F180" s="151">
        <v>1</v>
      </c>
      <c r="G180" s="151">
        <v>1</v>
      </c>
      <c r="H180" s="151">
        <v>1</v>
      </c>
      <c r="I180" s="151">
        <v>0</v>
      </c>
      <c r="J180" s="151">
        <v>0</v>
      </c>
      <c r="K180" s="151">
        <v>0</v>
      </c>
      <c r="L180" s="151">
        <v>1</v>
      </c>
      <c r="M180" s="151">
        <v>0</v>
      </c>
      <c r="N180" s="151">
        <v>1</v>
      </c>
      <c r="O180" s="151">
        <v>10</v>
      </c>
      <c r="P180" s="151">
        <v>4.3</v>
      </c>
      <c r="Q180" s="151">
        <v>0.81062355659999996</v>
      </c>
      <c r="R180" s="151">
        <v>85</v>
      </c>
      <c r="S180" s="151">
        <v>4.3</v>
      </c>
      <c r="T180" s="151">
        <v>0.82546494989999997</v>
      </c>
      <c r="U180" s="151">
        <v>85</v>
      </c>
      <c r="V180" s="153">
        <v>1E-4</v>
      </c>
      <c r="W180" s="153">
        <v>4242</v>
      </c>
      <c r="X180" s="153">
        <v>6</v>
      </c>
      <c r="Y180" s="153">
        <v>149</v>
      </c>
      <c r="Z180" s="153">
        <v>0</v>
      </c>
      <c r="AA180" s="153">
        <v>6.9999999999999999E-4</v>
      </c>
      <c r="AB180" s="153">
        <v>1.9E-2</v>
      </c>
      <c r="AC180" s="164">
        <v>0</v>
      </c>
      <c r="AD180" s="154">
        <f t="shared" si="0"/>
        <v>0</v>
      </c>
      <c r="AE180" s="153"/>
      <c r="AF180" s="153"/>
    </row>
    <row r="181" spans="1:32" ht="15.75" customHeight="1">
      <c r="A181" s="150">
        <v>89</v>
      </c>
      <c r="B181" s="151"/>
      <c r="C181" s="38" t="s">
        <v>679</v>
      </c>
      <c r="D181" s="151" t="s">
        <v>1946</v>
      </c>
      <c r="E181" s="151" t="s">
        <v>349</v>
      </c>
      <c r="F181" s="151">
        <v>1</v>
      </c>
      <c r="G181" s="151">
        <v>1</v>
      </c>
      <c r="H181" s="151">
        <v>1</v>
      </c>
      <c r="I181" s="151">
        <v>1</v>
      </c>
      <c r="J181" s="151">
        <v>0</v>
      </c>
      <c r="K181" s="151">
        <v>0</v>
      </c>
      <c r="L181" s="151">
        <v>1</v>
      </c>
      <c r="M181" s="151">
        <v>0</v>
      </c>
      <c r="N181" s="151">
        <v>1</v>
      </c>
      <c r="O181" s="151">
        <v>8</v>
      </c>
      <c r="P181" s="151">
        <v>2.5</v>
      </c>
      <c r="Q181" s="151">
        <v>0.3</v>
      </c>
      <c r="R181" s="151">
        <v>50</v>
      </c>
      <c r="S181" s="151">
        <v>4.4000000000000004</v>
      </c>
      <c r="T181" s="151">
        <v>0.863731656184486</v>
      </c>
      <c r="U181" s="151">
        <v>88</v>
      </c>
      <c r="V181" s="153">
        <v>5.9999999999999995E-4</v>
      </c>
      <c r="W181" s="153">
        <v>8945</v>
      </c>
      <c r="X181" s="153">
        <v>4952</v>
      </c>
      <c r="Y181" s="153">
        <v>38790</v>
      </c>
      <c r="Z181" s="153">
        <v>0</v>
      </c>
      <c r="AA181" s="153">
        <v>7.3400000000000007E-2</v>
      </c>
      <c r="AB181" s="153">
        <v>1.792</v>
      </c>
      <c r="AC181" s="164">
        <v>1.4120370370370369E-3</v>
      </c>
      <c r="AD181" s="154">
        <f t="shared" si="0"/>
        <v>122</v>
      </c>
      <c r="AE181" s="153"/>
      <c r="AF181" s="153"/>
    </row>
    <row r="182" spans="1:32" ht="15.75" customHeight="1">
      <c r="A182" s="150">
        <v>90</v>
      </c>
      <c r="B182" s="151"/>
      <c r="C182" s="38" t="s">
        <v>682</v>
      </c>
      <c r="D182" s="151" t="s">
        <v>1947</v>
      </c>
      <c r="E182" s="151" t="s">
        <v>349</v>
      </c>
      <c r="F182" s="151">
        <v>1</v>
      </c>
      <c r="G182" s="151">
        <v>1</v>
      </c>
      <c r="H182" s="151">
        <v>1</v>
      </c>
      <c r="I182" s="151">
        <v>0</v>
      </c>
      <c r="J182" s="151">
        <v>0</v>
      </c>
      <c r="K182" s="151">
        <v>0</v>
      </c>
      <c r="L182" s="151">
        <v>1</v>
      </c>
      <c r="M182" s="151">
        <v>0</v>
      </c>
      <c r="N182" s="151">
        <v>1</v>
      </c>
      <c r="O182" s="151">
        <v>53</v>
      </c>
      <c r="P182" s="151">
        <v>1.7</v>
      </c>
      <c r="Q182" s="151">
        <v>6.1475409840000002E-2</v>
      </c>
      <c r="R182" s="151">
        <v>35</v>
      </c>
      <c r="S182" s="151">
        <v>3.1</v>
      </c>
      <c r="T182" s="151">
        <v>0.48069241010000002</v>
      </c>
      <c r="U182" s="151">
        <v>63</v>
      </c>
      <c r="V182" s="153">
        <v>0</v>
      </c>
      <c r="W182" s="153" t="s">
        <v>1832</v>
      </c>
      <c r="X182" s="153">
        <v>81</v>
      </c>
      <c r="Y182" s="153" t="s">
        <v>1832</v>
      </c>
      <c r="Z182" s="153">
        <v>0</v>
      </c>
      <c r="AA182" s="153">
        <v>0.11990000000000001</v>
      </c>
      <c r="AB182" s="153">
        <v>0.23400000000000001</v>
      </c>
      <c r="AC182" s="164">
        <v>3.2407407407407406E-4</v>
      </c>
      <c r="AD182" s="154">
        <f t="shared" si="0"/>
        <v>28</v>
      </c>
      <c r="AE182" s="153"/>
      <c r="AF182" s="153"/>
    </row>
    <row r="183" spans="1:32" ht="15.75" customHeight="1">
      <c r="A183" s="150">
        <v>91</v>
      </c>
      <c r="B183" s="151"/>
      <c r="C183" s="38" t="s">
        <v>685</v>
      </c>
      <c r="D183" s="151" t="s">
        <v>1948</v>
      </c>
      <c r="E183" s="151" t="s">
        <v>349</v>
      </c>
      <c r="F183" s="151">
        <v>1</v>
      </c>
      <c r="G183" s="151">
        <v>1</v>
      </c>
      <c r="H183" s="151">
        <v>1</v>
      </c>
      <c r="I183" s="151">
        <v>1</v>
      </c>
      <c r="J183" s="151">
        <v>0</v>
      </c>
      <c r="K183" s="151">
        <v>0</v>
      </c>
      <c r="L183" s="151">
        <v>1</v>
      </c>
      <c r="M183" s="151">
        <v>0</v>
      </c>
      <c r="N183" s="151">
        <v>1</v>
      </c>
      <c r="O183" s="151">
        <v>18</v>
      </c>
      <c r="P183" s="151">
        <v>2.8</v>
      </c>
      <c r="Q183" s="151">
        <v>0.33644859813084099</v>
      </c>
      <c r="R183" s="151">
        <v>56</v>
      </c>
      <c r="S183" s="151">
        <v>4.2</v>
      </c>
      <c r="T183" s="151">
        <v>0.80932203389830504</v>
      </c>
      <c r="U183" s="151">
        <v>84</v>
      </c>
      <c r="V183" s="153">
        <v>2.9999999999999997E-4</v>
      </c>
      <c r="W183" s="153" t="s">
        <v>1832</v>
      </c>
      <c r="X183" s="153">
        <v>6749</v>
      </c>
      <c r="Y183" s="153">
        <v>34990</v>
      </c>
      <c r="Z183" s="153">
        <v>1E-4</v>
      </c>
      <c r="AA183" s="153">
        <v>0.1694</v>
      </c>
      <c r="AB183" s="153">
        <v>1.538</v>
      </c>
      <c r="AC183" s="164">
        <v>9.2592592592592596E-4</v>
      </c>
      <c r="AD183" s="154">
        <f t="shared" si="0"/>
        <v>80</v>
      </c>
      <c r="AE183" s="153"/>
      <c r="AF183" s="153"/>
    </row>
    <row r="184" spans="1:32" ht="15.75" customHeight="1">
      <c r="A184" s="150">
        <v>92</v>
      </c>
      <c r="B184" s="151"/>
      <c r="C184" s="38" t="s">
        <v>690</v>
      </c>
      <c r="D184" s="151" t="s">
        <v>332</v>
      </c>
      <c r="E184" s="151" t="s">
        <v>349</v>
      </c>
      <c r="F184" s="151">
        <v>1</v>
      </c>
      <c r="G184" s="151">
        <v>1</v>
      </c>
      <c r="H184" s="151">
        <v>1</v>
      </c>
      <c r="I184" s="151">
        <v>1</v>
      </c>
      <c r="J184" s="151">
        <v>0</v>
      </c>
      <c r="K184" s="151">
        <v>0</v>
      </c>
      <c r="L184" s="151">
        <v>1</v>
      </c>
      <c r="M184" s="151">
        <v>1</v>
      </c>
      <c r="N184" s="151">
        <v>1</v>
      </c>
      <c r="O184" s="151">
        <v>21</v>
      </c>
      <c r="P184" s="151">
        <v>2.2000000000000002</v>
      </c>
      <c r="Q184" s="151">
        <v>0.11764705882352899</v>
      </c>
      <c r="R184" s="151">
        <v>43</v>
      </c>
      <c r="S184" s="151">
        <v>3</v>
      </c>
      <c r="T184" s="151">
        <v>0.413612565445026</v>
      </c>
      <c r="U184" s="151">
        <v>60</v>
      </c>
      <c r="V184" s="153">
        <v>0</v>
      </c>
      <c r="W184" s="153">
        <v>877</v>
      </c>
      <c r="X184" s="153">
        <v>66</v>
      </c>
      <c r="Y184" s="153" t="s">
        <v>1832</v>
      </c>
      <c r="Z184" s="153">
        <v>0</v>
      </c>
      <c r="AA184" s="153">
        <v>0.31979999999999997</v>
      </c>
      <c r="AB184" s="153">
        <v>1.9039999999999999</v>
      </c>
      <c r="AC184" s="164">
        <v>2.1412037037037038E-3</v>
      </c>
      <c r="AD184" s="154">
        <f t="shared" si="0"/>
        <v>185</v>
      </c>
      <c r="AE184" s="153"/>
      <c r="AF184" s="153"/>
    </row>
    <row r="185" spans="1:32" ht="15.75" customHeight="1">
      <c r="A185" s="150">
        <v>93</v>
      </c>
      <c r="B185" s="151"/>
      <c r="C185" s="38" t="s">
        <v>694</v>
      </c>
      <c r="D185" s="151" t="s">
        <v>1949</v>
      </c>
      <c r="E185" s="151" t="s">
        <v>349</v>
      </c>
      <c r="F185" s="151">
        <v>1</v>
      </c>
      <c r="G185" s="151">
        <v>1</v>
      </c>
      <c r="H185" s="151">
        <v>1</v>
      </c>
      <c r="I185" s="151">
        <v>0</v>
      </c>
      <c r="J185" s="151">
        <v>0</v>
      </c>
      <c r="K185" s="151">
        <v>0</v>
      </c>
      <c r="L185" s="151">
        <v>1</v>
      </c>
      <c r="M185" s="151">
        <v>0</v>
      </c>
      <c r="N185" s="151">
        <v>1</v>
      </c>
      <c r="O185" s="151">
        <v>51</v>
      </c>
      <c r="P185" s="151">
        <v>1.5</v>
      </c>
      <c r="Q185" s="151">
        <v>2.3255813949999999E-2</v>
      </c>
      <c r="R185" s="151">
        <v>30</v>
      </c>
      <c r="S185" s="151">
        <v>3</v>
      </c>
      <c r="T185" s="151">
        <v>0.41232227490000001</v>
      </c>
      <c r="U185" s="151">
        <v>59</v>
      </c>
      <c r="V185" s="153">
        <v>6.9999999999999999E-4</v>
      </c>
      <c r="W185" s="153">
        <v>12059</v>
      </c>
      <c r="X185" s="153">
        <v>11853</v>
      </c>
      <c r="Y185" s="153">
        <v>61567</v>
      </c>
      <c r="Z185" s="153">
        <v>1E-4</v>
      </c>
      <c r="AA185" s="153">
        <v>0.1502</v>
      </c>
      <c r="AB185" s="153">
        <v>1.921</v>
      </c>
      <c r="AC185" s="164">
        <v>1.7708333333333332E-3</v>
      </c>
      <c r="AD185" s="154">
        <f t="shared" si="0"/>
        <v>153</v>
      </c>
      <c r="AE185" s="156">
        <v>3833</v>
      </c>
      <c r="AF185" s="156">
        <v>46920</v>
      </c>
    </row>
    <row r="186" spans="1:32" ht="15.75" customHeight="1">
      <c r="A186" s="150">
        <v>93</v>
      </c>
      <c r="B186" s="151"/>
      <c r="C186" s="38" t="s">
        <v>699</v>
      </c>
      <c r="D186" s="151" t="s">
        <v>1828</v>
      </c>
      <c r="E186" s="151" t="s">
        <v>349</v>
      </c>
      <c r="F186" s="151">
        <v>1</v>
      </c>
      <c r="G186" s="151">
        <v>1</v>
      </c>
      <c r="H186" s="151">
        <v>1</v>
      </c>
      <c r="I186" s="151">
        <v>1</v>
      </c>
      <c r="J186" s="151">
        <v>0</v>
      </c>
      <c r="K186" s="151">
        <v>0</v>
      </c>
      <c r="L186" s="151">
        <v>1</v>
      </c>
      <c r="M186" s="151">
        <v>1</v>
      </c>
      <c r="N186" s="151">
        <v>1</v>
      </c>
      <c r="O186" s="151">
        <v>13</v>
      </c>
      <c r="P186" s="151">
        <v>3.8</v>
      </c>
      <c r="Q186" s="151">
        <v>0.625</v>
      </c>
      <c r="R186" s="151">
        <v>76</v>
      </c>
      <c r="S186" s="151">
        <v>3.5</v>
      </c>
      <c r="T186" s="151">
        <v>0.55172413793103403</v>
      </c>
      <c r="U186" s="151">
        <v>69</v>
      </c>
      <c r="V186" s="153">
        <v>2.0000000000000001E-4</v>
      </c>
      <c r="W186" s="153">
        <v>2192</v>
      </c>
      <c r="X186" s="153">
        <v>2533</v>
      </c>
      <c r="Y186" s="153">
        <v>19144</v>
      </c>
      <c r="Z186" s="153">
        <v>0</v>
      </c>
      <c r="AA186" s="153">
        <v>0.12770000000000001</v>
      </c>
      <c r="AB186" s="153">
        <v>1.627</v>
      </c>
      <c r="AC186" s="164">
        <v>1.3194444444444445E-3</v>
      </c>
      <c r="AD186" s="154">
        <f t="shared" si="0"/>
        <v>114</v>
      </c>
      <c r="AE186" s="153"/>
      <c r="AF186" s="153"/>
    </row>
    <row r="187" spans="1:32" ht="15.75" customHeight="1">
      <c r="A187" s="150">
        <v>95</v>
      </c>
      <c r="B187" s="151"/>
      <c r="C187" s="38" t="s">
        <v>702</v>
      </c>
      <c r="D187" s="151" t="s">
        <v>1950</v>
      </c>
      <c r="E187" s="151" t="s">
        <v>349</v>
      </c>
      <c r="F187" s="151">
        <v>1</v>
      </c>
      <c r="G187" s="151">
        <v>1</v>
      </c>
      <c r="H187" s="151">
        <v>1</v>
      </c>
      <c r="I187" s="151">
        <v>1</v>
      </c>
      <c r="J187" s="151">
        <v>0</v>
      </c>
      <c r="K187" s="151">
        <v>0</v>
      </c>
      <c r="L187" s="151">
        <v>1</v>
      </c>
      <c r="M187" s="151">
        <v>0</v>
      </c>
      <c r="N187" s="151">
        <v>1</v>
      </c>
      <c r="O187" s="151">
        <v>12</v>
      </c>
      <c r="P187" s="151">
        <v>3.5</v>
      </c>
      <c r="Q187" s="151">
        <v>0.57142857142857095</v>
      </c>
      <c r="R187" s="151">
        <v>70</v>
      </c>
      <c r="S187" s="151">
        <v>4.3</v>
      </c>
      <c r="T187" s="151">
        <v>0.81636060100166896</v>
      </c>
      <c r="U187" s="151">
        <v>86</v>
      </c>
      <c r="V187" s="153">
        <v>0</v>
      </c>
      <c r="W187" s="153">
        <v>1372</v>
      </c>
      <c r="X187" s="153">
        <v>1</v>
      </c>
      <c r="Y187" s="153">
        <v>6</v>
      </c>
      <c r="Z187" s="153">
        <v>0</v>
      </c>
      <c r="AA187" s="153">
        <v>1.1999999999999999E-3</v>
      </c>
      <c r="AB187" s="153" t="s">
        <v>1832</v>
      </c>
      <c r="AC187" s="164" t="s">
        <v>1832</v>
      </c>
      <c r="AD187" s="154" t="e">
        <f t="shared" si="0"/>
        <v>#VALUE!</v>
      </c>
      <c r="AE187" s="153"/>
      <c r="AF187" s="153"/>
    </row>
    <row r="188" spans="1:32" ht="15.75" customHeight="1">
      <c r="A188" s="150">
        <v>96</v>
      </c>
      <c r="B188" s="151"/>
      <c r="C188" s="38" t="s">
        <v>705</v>
      </c>
      <c r="D188" s="151" t="s">
        <v>1951</v>
      </c>
      <c r="E188" s="151" t="s">
        <v>349</v>
      </c>
      <c r="F188" s="151">
        <v>1</v>
      </c>
      <c r="G188" s="151">
        <v>1</v>
      </c>
      <c r="H188" s="151">
        <v>1</v>
      </c>
      <c r="I188" s="151">
        <v>1</v>
      </c>
      <c r="J188" s="151">
        <v>0</v>
      </c>
      <c r="K188" s="151">
        <v>0</v>
      </c>
      <c r="L188" s="151">
        <v>1</v>
      </c>
      <c r="M188" s="151">
        <v>1</v>
      </c>
      <c r="N188" s="151">
        <v>1</v>
      </c>
      <c r="O188" s="151">
        <v>13</v>
      </c>
      <c r="P188" s="151">
        <v>2.1</v>
      </c>
      <c r="Q188" s="151">
        <v>0.18181818181818099</v>
      </c>
      <c r="R188" s="151">
        <v>43</v>
      </c>
      <c r="S188" s="151">
        <v>3</v>
      </c>
      <c r="T188" s="151">
        <v>0.45483870967741902</v>
      </c>
      <c r="U188" s="151">
        <v>60</v>
      </c>
      <c r="V188" s="153">
        <v>1E-4</v>
      </c>
      <c r="W188" s="153">
        <v>10128</v>
      </c>
      <c r="X188" s="153">
        <v>1903</v>
      </c>
      <c r="Y188" s="153">
        <v>17136</v>
      </c>
      <c r="Z188" s="153">
        <v>0</v>
      </c>
      <c r="AA188" s="153">
        <v>0.14019999999999999</v>
      </c>
      <c r="AB188" s="153">
        <v>1.1539999999999999</v>
      </c>
      <c r="AC188" s="164">
        <v>1.4351851851851852E-3</v>
      </c>
      <c r="AD188" s="154">
        <f t="shared" si="0"/>
        <v>124</v>
      </c>
      <c r="AE188" s="153"/>
      <c r="AF188" s="153"/>
    </row>
    <row r="189" spans="1:32" ht="15.75" customHeight="1">
      <c r="A189" s="150">
        <v>97</v>
      </c>
      <c r="B189" s="151"/>
      <c r="C189" s="38" t="s">
        <v>709</v>
      </c>
      <c r="D189" s="151" t="s">
        <v>273</v>
      </c>
      <c r="E189" s="151" t="s">
        <v>349</v>
      </c>
      <c r="F189" s="151">
        <v>1</v>
      </c>
      <c r="G189" s="151">
        <v>1</v>
      </c>
      <c r="H189" s="151">
        <v>1</v>
      </c>
      <c r="I189" s="151">
        <v>1</v>
      </c>
      <c r="J189" s="151">
        <v>0</v>
      </c>
      <c r="K189" s="151">
        <v>0</v>
      </c>
      <c r="L189" s="151">
        <v>1</v>
      </c>
      <c r="M189" s="151">
        <v>0</v>
      </c>
      <c r="N189" s="151">
        <v>1</v>
      </c>
      <c r="O189" s="151">
        <v>16</v>
      </c>
      <c r="P189" s="151">
        <v>2.1</v>
      </c>
      <c r="Q189" s="151">
        <v>9.0909090910000004E-2</v>
      </c>
      <c r="R189" s="151">
        <v>42</v>
      </c>
      <c r="S189" s="151">
        <v>4.0999999999999996</v>
      </c>
      <c r="T189" s="151">
        <v>0.7431693989</v>
      </c>
      <c r="U189" s="151">
        <v>81</v>
      </c>
      <c r="V189" s="153">
        <v>4.0000000000000002E-4</v>
      </c>
      <c r="W189" s="153">
        <v>31048</v>
      </c>
      <c r="X189" s="153">
        <v>4779</v>
      </c>
      <c r="Y189" s="153">
        <v>34437</v>
      </c>
      <c r="Z189" s="153">
        <v>0</v>
      </c>
      <c r="AA189" s="153">
        <v>9.2299999999999993E-2</v>
      </c>
      <c r="AB189" s="153">
        <v>1.7250000000000001</v>
      </c>
      <c r="AC189" s="164">
        <v>1.2962962962962963E-3</v>
      </c>
      <c r="AD189" s="154">
        <f t="shared" si="0"/>
        <v>112</v>
      </c>
      <c r="AE189" s="153"/>
      <c r="AF189" s="156">
        <v>60197</v>
      </c>
    </row>
    <row r="190" spans="1:32" ht="15.75" customHeight="1">
      <c r="A190" s="150">
        <v>98</v>
      </c>
      <c r="B190" s="151"/>
      <c r="C190" s="38" t="s">
        <v>712</v>
      </c>
      <c r="D190" s="151" t="s">
        <v>1952</v>
      </c>
      <c r="E190" s="151" t="s">
        <v>349</v>
      </c>
      <c r="F190" s="151">
        <v>1</v>
      </c>
      <c r="G190" s="151">
        <v>1</v>
      </c>
      <c r="H190" s="151">
        <v>1</v>
      </c>
      <c r="I190" s="151">
        <v>1</v>
      </c>
      <c r="J190" s="151">
        <v>0</v>
      </c>
      <c r="K190" s="151">
        <v>0</v>
      </c>
      <c r="L190" s="151">
        <v>1</v>
      </c>
      <c r="M190" s="151">
        <v>0</v>
      </c>
      <c r="N190" s="151">
        <v>0</v>
      </c>
      <c r="O190" s="151">
        <v>33</v>
      </c>
      <c r="P190" s="151">
        <v>4</v>
      </c>
      <c r="Q190" s="151">
        <v>0.68181818181818099</v>
      </c>
      <c r="R190" s="151">
        <v>80</v>
      </c>
      <c r="S190" s="151">
        <v>4.4000000000000004</v>
      </c>
      <c r="T190" s="151">
        <v>0.83064516129032195</v>
      </c>
      <c r="U190" s="151">
        <v>87</v>
      </c>
      <c r="V190" s="153">
        <v>4.3E-3</v>
      </c>
      <c r="W190" s="153">
        <v>300618</v>
      </c>
      <c r="X190" s="153">
        <v>46319</v>
      </c>
      <c r="Y190" s="153">
        <v>323011</v>
      </c>
      <c r="Z190" s="153">
        <v>4.0000000000000002E-4</v>
      </c>
      <c r="AA190" s="153">
        <v>9.1399999999999995E-2</v>
      </c>
      <c r="AB190" s="153">
        <v>5.3090000000000002</v>
      </c>
      <c r="AC190" s="164">
        <v>6.6087962962962966E-3</v>
      </c>
      <c r="AD190" s="154">
        <f t="shared" si="0"/>
        <v>571</v>
      </c>
      <c r="AE190" s="156">
        <v>171642</v>
      </c>
      <c r="AF190" s="156">
        <v>813921</v>
      </c>
    </row>
    <row r="191" spans="1:32" ht="15.75" customHeight="1">
      <c r="A191" s="150">
        <v>99</v>
      </c>
      <c r="B191" s="151"/>
      <c r="C191" s="38" t="s">
        <v>716</v>
      </c>
      <c r="D191" s="151" t="s">
        <v>1953</v>
      </c>
      <c r="E191" s="151" t="s">
        <v>349</v>
      </c>
      <c r="F191" s="151">
        <v>1</v>
      </c>
      <c r="G191" s="151">
        <v>1</v>
      </c>
      <c r="H191" s="151">
        <v>0</v>
      </c>
      <c r="I191" s="151">
        <v>0</v>
      </c>
      <c r="J191" s="151">
        <v>0</v>
      </c>
      <c r="K191" s="151">
        <v>1</v>
      </c>
      <c r="L191" s="151">
        <v>0</v>
      </c>
      <c r="M191" s="151">
        <v>1</v>
      </c>
      <c r="N191" s="151">
        <v>0</v>
      </c>
      <c r="O191" s="151">
        <v>4</v>
      </c>
      <c r="P191" s="151">
        <v>3.8</v>
      </c>
      <c r="Q191" s="151">
        <v>0.62886597938144295</v>
      </c>
      <c r="R191" s="151">
        <v>75</v>
      </c>
      <c r="S191" s="151">
        <v>4.4000000000000004</v>
      </c>
      <c r="T191" s="151">
        <v>0.85648148148148096</v>
      </c>
      <c r="U191" s="151">
        <v>88</v>
      </c>
      <c r="V191" s="153">
        <v>2.2000000000000001E-3</v>
      </c>
      <c r="W191" s="153">
        <v>51698</v>
      </c>
      <c r="X191" s="153">
        <v>21087</v>
      </c>
      <c r="Y191" s="153">
        <v>161021</v>
      </c>
      <c r="Z191" s="153">
        <v>2.0000000000000001E-4</v>
      </c>
      <c r="AA191" s="153">
        <v>8.0799999999999997E-2</v>
      </c>
      <c r="AB191" s="153">
        <v>2.1869999999999998</v>
      </c>
      <c r="AC191" s="164">
        <v>1.3657407407407407E-3</v>
      </c>
      <c r="AD191" s="154">
        <f t="shared" si="0"/>
        <v>118</v>
      </c>
      <c r="AE191" s="156">
        <v>34793</v>
      </c>
      <c r="AF191" s="156">
        <v>137837</v>
      </c>
    </row>
    <row r="192" spans="1:32" ht="15.75" customHeight="1">
      <c r="A192" s="169">
        <v>1</v>
      </c>
      <c r="B192" s="170" t="s">
        <v>1954</v>
      </c>
      <c r="C192" s="16" t="s">
        <v>719</v>
      </c>
      <c r="D192" s="56" t="s">
        <v>1865</v>
      </c>
      <c r="E192" s="56" t="s">
        <v>720</v>
      </c>
      <c r="F192" s="130">
        <v>1</v>
      </c>
      <c r="G192" s="130">
        <v>1</v>
      </c>
      <c r="H192" s="130">
        <v>0</v>
      </c>
      <c r="I192" s="130">
        <v>0</v>
      </c>
      <c r="J192" s="130">
        <v>1</v>
      </c>
      <c r="K192" s="130">
        <v>1</v>
      </c>
      <c r="L192" s="130">
        <v>1</v>
      </c>
      <c r="M192" s="130">
        <v>0</v>
      </c>
      <c r="N192" s="130">
        <v>1</v>
      </c>
      <c r="O192" s="171">
        <v>62</v>
      </c>
      <c r="P192" s="56">
        <v>4.8</v>
      </c>
      <c r="Q192" s="56">
        <v>0.497</v>
      </c>
      <c r="R192" s="56">
        <v>70</v>
      </c>
      <c r="S192" s="56">
        <v>4.7</v>
      </c>
      <c r="T192" s="56">
        <v>0.66500000000000004</v>
      </c>
      <c r="U192" s="56">
        <v>78</v>
      </c>
      <c r="V192" s="130">
        <v>2.63E-2</v>
      </c>
      <c r="W192" s="130">
        <v>688381</v>
      </c>
      <c r="X192" s="130">
        <v>176903</v>
      </c>
      <c r="Y192" s="130">
        <v>1561000</v>
      </c>
      <c r="Z192" s="130"/>
      <c r="AA192" s="130"/>
      <c r="AB192" s="130"/>
      <c r="AC192" s="172"/>
      <c r="AD192" s="130"/>
      <c r="AE192" s="173">
        <v>91636</v>
      </c>
      <c r="AF192" s="173">
        <v>1699000</v>
      </c>
    </row>
    <row r="193" spans="1:32" ht="15.75" customHeight="1">
      <c r="A193" s="169">
        <v>2</v>
      </c>
      <c r="B193" s="170" t="s">
        <v>1955</v>
      </c>
      <c r="C193" s="16" t="s">
        <v>724</v>
      </c>
      <c r="D193" s="56" t="s">
        <v>1956</v>
      </c>
      <c r="E193" s="56" t="s">
        <v>720</v>
      </c>
      <c r="F193" s="130">
        <v>1</v>
      </c>
      <c r="G193" s="130">
        <v>1</v>
      </c>
      <c r="H193" s="130">
        <v>0</v>
      </c>
      <c r="I193" s="130">
        <v>1</v>
      </c>
      <c r="J193" s="130">
        <v>1</v>
      </c>
      <c r="K193" s="130">
        <v>0</v>
      </c>
      <c r="L193" s="130">
        <v>0</v>
      </c>
      <c r="M193" s="130">
        <v>0</v>
      </c>
      <c r="N193" s="130">
        <v>0</v>
      </c>
      <c r="O193" s="56">
        <v>57</v>
      </c>
      <c r="P193" s="174"/>
      <c r="Q193" s="174"/>
      <c r="R193" s="174"/>
      <c r="S193" s="56">
        <v>3.2</v>
      </c>
      <c r="T193" s="56">
        <v>0</v>
      </c>
      <c r="U193" s="56">
        <v>20</v>
      </c>
      <c r="V193" s="130" t="s">
        <v>1957</v>
      </c>
      <c r="W193" s="130">
        <v>714</v>
      </c>
      <c r="X193" s="130"/>
      <c r="Y193" s="130"/>
      <c r="Z193" s="130"/>
      <c r="AA193" s="130"/>
      <c r="AB193" s="130"/>
      <c r="AC193" s="172"/>
      <c r="AD193" s="130"/>
      <c r="AE193" s="130"/>
      <c r="AF193" s="130"/>
    </row>
    <row r="194" spans="1:32" ht="15.75" customHeight="1">
      <c r="A194" s="169">
        <v>3</v>
      </c>
      <c r="B194" s="170" t="s">
        <v>1958</v>
      </c>
      <c r="C194" s="16" t="s">
        <v>726</v>
      </c>
      <c r="D194" s="56" t="s">
        <v>1959</v>
      </c>
      <c r="E194" s="56" t="s">
        <v>720</v>
      </c>
      <c r="F194" s="130">
        <v>1</v>
      </c>
      <c r="G194" s="130">
        <v>1</v>
      </c>
      <c r="H194" s="130">
        <v>1</v>
      </c>
      <c r="I194" s="130">
        <v>1</v>
      </c>
      <c r="J194" s="130">
        <v>1</v>
      </c>
      <c r="K194" s="130">
        <v>0</v>
      </c>
      <c r="L194" s="130">
        <v>1</v>
      </c>
      <c r="M194" s="130">
        <v>0</v>
      </c>
      <c r="N194" s="130">
        <v>1</v>
      </c>
      <c r="O194" s="56">
        <v>63</v>
      </c>
      <c r="P194" s="56">
        <v>3.5</v>
      </c>
      <c r="Q194" s="56">
        <v>0.02</v>
      </c>
      <c r="R194" s="56">
        <v>29</v>
      </c>
      <c r="S194" s="56">
        <v>4.0999999999999996</v>
      </c>
      <c r="T194" s="56">
        <v>0.42199999999999999</v>
      </c>
      <c r="U194" s="56">
        <v>61</v>
      </c>
      <c r="V194" s="130">
        <v>4.6600000000000003E-2</v>
      </c>
      <c r="W194" s="130">
        <v>1376000</v>
      </c>
      <c r="X194" s="130">
        <v>316864</v>
      </c>
      <c r="Y194" s="130">
        <v>2731000</v>
      </c>
      <c r="Z194" s="130"/>
      <c r="AA194" s="130"/>
      <c r="AB194" s="130"/>
      <c r="AC194" s="172"/>
      <c r="AD194" s="130"/>
      <c r="AE194" s="130">
        <v>151012</v>
      </c>
      <c r="AF194" s="130">
        <v>2476000</v>
      </c>
    </row>
    <row r="195" spans="1:32" ht="15.75" customHeight="1">
      <c r="A195" s="169">
        <v>4</v>
      </c>
      <c r="B195" s="170" t="s">
        <v>1960</v>
      </c>
      <c r="C195" s="16" t="s">
        <v>729</v>
      </c>
      <c r="D195" s="56" t="s">
        <v>1961</v>
      </c>
      <c r="E195" s="56" t="s">
        <v>720</v>
      </c>
      <c r="F195" s="130">
        <v>1</v>
      </c>
      <c r="G195" s="130">
        <v>1</v>
      </c>
      <c r="H195" s="130">
        <v>1</v>
      </c>
      <c r="I195" s="130">
        <v>1</v>
      </c>
      <c r="J195" s="130">
        <v>1</v>
      </c>
      <c r="K195" s="130">
        <v>0</v>
      </c>
      <c r="L195" s="130">
        <v>1</v>
      </c>
      <c r="M195" s="130">
        <v>1</v>
      </c>
      <c r="N195" s="130">
        <v>1</v>
      </c>
      <c r="O195" s="56">
        <v>27</v>
      </c>
      <c r="P195" s="56">
        <v>4.8</v>
      </c>
      <c r="Q195" s="56">
        <v>0.20799999999999999</v>
      </c>
      <c r="R195" s="56">
        <v>48</v>
      </c>
      <c r="S195" s="56">
        <v>3.2</v>
      </c>
      <c r="T195" s="56">
        <v>0.245</v>
      </c>
      <c r="U195" s="56">
        <v>46</v>
      </c>
      <c r="V195" s="130">
        <v>1.9400000000000001E-2</v>
      </c>
      <c r="W195" s="130">
        <v>536498</v>
      </c>
      <c r="X195" s="130">
        <v>267510</v>
      </c>
      <c r="Y195" s="130">
        <v>782026</v>
      </c>
      <c r="Z195" s="130"/>
      <c r="AA195" s="130"/>
      <c r="AB195" s="130"/>
      <c r="AC195" s="172"/>
      <c r="AD195" s="130"/>
      <c r="AE195" s="173">
        <v>75060</v>
      </c>
      <c r="AF195" s="173">
        <v>1233000</v>
      </c>
    </row>
    <row r="196" spans="1:32" ht="15.75" customHeight="1">
      <c r="A196" s="169">
        <v>5</v>
      </c>
      <c r="B196" s="170" t="s">
        <v>1962</v>
      </c>
      <c r="C196" s="16" t="s">
        <v>732</v>
      </c>
      <c r="D196" s="56" t="s">
        <v>1963</v>
      </c>
      <c r="E196" s="56" t="s">
        <v>720</v>
      </c>
      <c r="F196" s="130">
        <v>1</v>
      </c>
      <c r="G196" s="130">
        <v>1</v>
      </c>
      <c r="H196" s="130">
        <v>1</v>
      </c>
      <c r="I196" s="130">
        <v>0</v>
      </c>
      <c r="J196" s="130">
        <v>0</v>
      </c>
      <c r="K196" s="130">
        <v>1</v>
      </c>
      <c r="L196" s="130">
        <v>1</v>
      </c>
      <c r="M196" s="130">
        <v>1</v>
      </c>
      <c r="N196" s="130">
        <v>1</v>
      </c>
      <c r="O196" s="56">
        <v>46</v>
      </c>
      <c r="P196" s="56">
        <v>4.8</v>
      </c>
      <c r="Q196" s="56">
        <v>0.64200000000000002</v>
      </c>
      <c r="R196" s="56">
        <v>65</v>
      </c>
      <c r="S196" s="56">
        <v>4.5</v>
      </c>
      <c r="T196" s="56">
        <v>0.71899999999999997</v>
      </c>
      <c r="U196" s="56">
        <v>83</v>
      </c>
      <c r="V196" s="130">
        <v>5.7999999999999996E-3</v>
      </c>
      <c r="W196" s="130">
        <v>336473</v>
      </c>
      <c r="X196" s="130">
        <v>40703</v>
      </c>
      <c r="Y196" s="130">
        <v>349213</v>
      </c>
      <c r="Z196" s="130"/>
      <c r="AA196" s="130"/>
      <c r="AB196" s="130"/>
      <c r="AC196" s="172"/>
      <c r="AD196" s="130"/>
      <c r="AE196" s="130">
        <v>43180</v>
      </c>
      <c r="AF196" s="130">
        <v>605106</v>
      </c>
    </row>
    <row r="197" spans="1:32" ht="15.75" customHeight="1">
      <c r="A197" s="56">
        <v>6</v>
      </c>
      <c r="B197" s="170" t="s">
        <v>1964</v>
      </c>
      <c r="C197" s="16" t="s">
        <v>736</v>
      </c>
      <c r="D197" s="56" t="s">
        <v>1965</v>
      </c>
      <c r="E197" s="56" t="s">
        <v>720</v>
      </c>
      <c r="F197" s="130">
        <v>1</v>
      </c>
      <c r="G197" s="130">
        <v>1</v>
      </c>
      <c r="H197" s="130">
        <v>1</v>
      </c>
      <c r="I197" s="130">
        <v>1</v>
      </c>
      <c r="J197" s="130">
        <v>1</v>
      </c>
      <c r="K197" s="130">
        <v>0</v>
      </c>
      <c r="L197" s="130">
        <v>1</v>
      </c>
      <c r="M197" s="130">
        <v>0</v>
      </c>
      <c r="N197" s="130">
        <v>0</v>
      </c>
      <c r="O197" s="56">
        <v>9</v>
      </c>
      <c r="P197" s="56">
        <v>4.7</v>
      </c>
      <c r="Q197" s="56">
        <v>0.16700000000000001</v>
      </c>
      <c r="R197" s="56">
        <v>45</v>
      </c>
      <c r="S197" s="56">
        <v>3.6</v>
      </c>
      <c r="T197" s="56">
        <v>0.28599999999999998</v>
      </c>
      <c r="U197" s="56">
        <v>50</v>
      </c>
      <c r="V197" s="130">
        <v>1.4E-3</v>
      </c>
      <c r="W197" s="130">
        <v>106856</v>
      </c>
      <c r="X197" s="130">
        <v>7302</v>
      </c>
      <c r="Y197" s="130">
        <v>67651</v>
      </c>
      <c r="Z197" s="130"/>
      <c r="AA197" s="130"/>
      <c r="AB197" s="130"/>
      <c r="AC197" s="172"/>
      <c r="AD197" s="130"/>
      <c r="AE197" s="130">
        <v>21956</v>
      </c>
      <c r="AF197" s="173">
        <v>94077</v>
      </c>
    </row>
    <row r="198" spans="1:32" ht="15.75" customHeight="1">
      <c r="A198" s="56">
        <v>7</v>
      </c>
      <c r="B198" s="170" t="s">
        <v>1966</v>
      </c>
      <c r="C198" s="16" t="s">
        <v>740</v>
      </c>
      <c r="D198" s="56" t="s">
        <v>1967</v>
      </c>
      <c r="E198" s="56" t="s">
        <v>720</v>
      </c>
      <c r="F198" s="130">
        <v>1</v>
      </c>
      <c r="G198" s="130">
        <v>1</v>
      </c>
      <c r="H198" s="130">
        <v>0</v>
      </c>
      <c r="I198" s="130">
        <v>0</v>
      </c>
      <c r="J198" s="130">
        <v>0</v>
      </c>
      <c r="K198" s="130">
        <v>0</v>
      </c>
      <c r="L198" s="130">
        <v>1</v>
      </c>
      <c r="M198" s="130">
        <v>0</v>
      </c>
      <c r="N198" s="130">
        <v>0</v>
      </c>
      <c r="O198" s="56">
        <v>72</v>
      </c>
      <c r="P198" s="56">
        <v>4.8</v>
      </c>
      <c r="Q198" s="56">
        <v>0.83499999999999996</v>
      </c>
      <c r="R198" s="56">
        <v>63</v>
      </c>
      <c r="S198" s="56">
        <v>4.5999999999999996</v>
      </c>
      <c r="T198" s="56">
        <v>0.59299999999999997</v>
      </c>
      <c r="U198" s="56">
        <v>77</v>
      </c>
      <c r="V198" s="130">
        <v>2.23E-2</v>
      </c>
      <c r="W198" s="130">
        <v>331966</v>
      </c>
      <c r="X198" s="130">
        <v>906227</v>
      </c>
      <c r="Y198" s="130" t="s">
        <v>1968</v>
      </c>
      <c r="Z198" s="130"/>
      <c r="AA198" s="130"/>
      <c r="AB198" s="130"/>
      <c r="AC198" s="172"/>
      <c r="AD198" s="130"/>
      <c r="AE198" s="130">
        <v>59729</v>
      </c>
      <c r="AF198" s="130">
        <v>3448000</v>
      </c>
    </row>
    <row r="199" spans="1:32" ht="15.75" customHeight="1">
      <c r="A199" s="56">
        <v>8</v>
      </c>
      <c r="B199" s="170" t="s">
        <v>1969</v>
      </c>
      <c r="C199" s="16" t="s">
        <v>743</v>
      </c>
      <c r="D199" s="56" t="s">
        <v>1970</v>
      </c>
      <c r="E199" s="56" t="s">
        <v>720</v>
      </c>
      <c r="F199" s="130">
        <v>1</v>
      </c>
      <c r="G199" s="130">
        <v>1</v>
      </c>
      <c r="H199" s="130">
        <v>1</v>
      </c>
      <c r="I199" s="130">
        <v>0</v>
      </c>
      <c r="J199" s="130">
        <v>1</v>
      </c>
      <c r="K199" s="130">
        <v>0</v>
      </c>
      <c r="L199" s="130">
        <v>1</v>
      </c>
      <c r="M199" s="130">
        <v>1</v>
      </c>
      <c r="N199" s="130">
        <v>1</v>
      </c>
      <c r="O199" s="56">
        <v>25</v>
      </c>
      <c r="P199" s="56">
        <v>4.3</v>
      </c>
      <c r="Q199" s="56">
        <v>0.2</v>
      </c>
      <c r="R199" s="56">
        <v>42</v>
      </c>
      <c r="S199" s="56">
        <v>3</v>
      </c>
      <c r="T199" s="56">
        <v>0</v>
      </c>
      <c r="U199" s="56">
        <v>100</v>
      </c>
      <c r="V199" s="130" t="s">
        <v>1957</v>
      </c>
      <c r="W199" s="130"/>
      <c r="X199" s="130">
        <v>117</v>
      </c>
      <c r="Y199" s="130">
        <v>308</v>
      </c>
      <c r="Z199" s="130"/>
      <c r="AA199" s="130"/>
      <c r="AB199" s="130"/>
      <c r="AC199" s="172"/>
      <c r="AD199" s="130"/>
      <c r="AE199" s="130"/>
      <c r="AF199" s="130"/>
    </row>
    <row r="200" spans="1:32" ht="15.75" customHeight="1">
      <c r="A200" s="56">
        <v>9</v>
      </c>
      <c r="B200" s="170" t="s">
        <v>1971</v>
      </c>
      <c r="C200" s="16" t="s">
        <v>747</v>
      </c>
      <c r="D200" s="56" t="s">
        <v>1859</v>
      </c>
      <c r="E200" s="56" t="s">
        <v>720</v>
      </c>
      <c r="F200" s="130">
        <v>1</v>
      </c>
      <c r="G200" s="130">
        <v>1</v>
      </c>
      <c r="H200" s="130">
        <v>0</v>
      </c>
      <c r="I200" s="130">
        <v>1</v>
      </c>
      <c r="J200" s="130">
        <v>1</v>
      </c>
      <c r="K200" s="130">
        <v>0</v>
      </c>
      <c r="L200" s="130">
        <v>1</v>
      </c>
      <c r="M200" s="130">
        <v>1</v>
      </c>
      <c r="N200" s="130">
        <v>1</v>
      </c>
      <c r="O200" s="56">
        <v>21</v>
      </c>
      <c r="P200" s="56">
        <v>4.4000000000000004</v>
      </c>
      <c r="Q200" s="56">
        <v>0.26700000000000002</v>
      </c>
      <c r="R200" s="56">
        <v>53</v>
      </c>
      <c r="S200" s="56">
        <v>4.4000000000000004</v>
      </c>
      <c r="T200" s="56">
        <v>0.58899999999999997</v>
      </c>
      <c r="U200" s="56">
        <v>75</v>
      </c>
      <c r="V200" s="130">
        <v>2.3E-3</v>
      </c>
      <c r="W200" s="130">
        <v>73793</v>
      </c>
      <c r="X200" s="130">
        <v>15717</v>
      </c>
      <c r="Y200" s="130">
        <v>141872</v>
      </c>
      <c r="Z200" s="130"/>
      <c r="AA200" s="130"/>
      <c r="AB200" s="130"/>
      <c r="AC200" s="172"/>
      <c r="AD200" s="130"/>
      <c r="AE200" s="130">
        <v>23175</v>
      </c>
      <c r="AF200" s="130">
        <v>132146</v>
      </c>
    </row>
    <row r="201" spans="1:32" ht="15.75" customHeight="1">
      <c r="A201" s="56">
        <v>10</v>
      </c>
      <c r="B201" s="170" t="s">
        <v>1972</v>
      </c>
      <c r="C201" s="16" t="s">
        <v>748</v>
      </c>
      <c r="D201" s="56" t="s">
        <v>1973</v>
      </c>
      <c r="E201" s="56" t="s">
        <v>720</v>
      </c>
      <c r="F201" s="130">
        <v>1</v>
      </c>
      <c r="G201" s="130">
        <v>1</v>
      </c>
      <c r="H201" s="130">
        <v>0</v>
      </c>
      <c r="I201" s="130">
        <v>1</v>
      </c>
      <c r="J201" s="130">
        <v>1</v>
      </c>
      <c r="K201" s="130">
        <v>0</v>
      </c>
      <c r="L201" s="130">
        <v>1</v>
      </c>
      <c r="M201" s="130">
        <v>0</v>
      </c>
      <c r="N201" s="130">
        <v>0</v>
      </c>
      <c r="O201" s="56">
        <v>27</v>
      </c>
      <c r="P201" s="56">
        <v>4.8</v>
      </c>
      <c r="Q201" s="56">
        <v>0.92700000000000005</v>
      </c>
      <c r="R201" s="56">
        <v>97</v>
      </c>
      <c r="S201" s="56">
        <v>4.7</v>
      </c>
      <c r="T201" s="56">
        <v>0.77700000000000002</v>
      </c>
      <c r="U201" s="56">
        <v>91</v>
      </c>
      <c r="V201" s="130">
        <v>2E-3</v>
      </c>
      <c r="W201" s="130">
        <v>90186</v>
      </c>
      <c r="X201" s="130">
        <v>12961</v>
      </c>
      <c r="Y201" s="130">
        <v>119189</v>
      </c>
      <c r="Z201" s="130"/>
      <c r="AA201" s="130"/>
      <c r="AB201" s="130"/>
      <c r="AC201" s="172"/>
      <c r="AD201" s="130"/>
      <c r="AE201" s="130">
        <v>24242</v>
      </c>
      <c r="AF201" s="173">
        <v>251668</v>
      </c>
    </row>
    <row r="202" spans="1:32" ht="15.75" customHeight="1">
      <c r="A202" s="56">
        <v>11</v>
      </c>
      <c r="B202" s="170" t="s">
        <v>1974</v>
      </c>
      <c r="C202" s="16" t="s">
        <v>753</v>
      </c>
      <c r="D202" s="56" t="s">
        <v>1975</v>
      </c>
      <c r="E202" s="56" t="s">
        <v>720</v>
      </c>
      <c r="F202" s="130">
        <v>1</v>
      </c>
      <c r="G202" s="130">
        <v>1</v>
      </c>
      <c r="H202" s="130">
        <v>0</v>
      </c>
      <c r="I202" s="130">
        <v>1</v>
      </c>
      <c r="J202" s="130">
        <v>0</v>
      </c>
      <c r="K202" s="130">
        <v>0</v>
      </c>
      <c r="L202" s="130">
        <v>0</v>
      </c>
      <c r="M202" s="130">
        <v>0</v>
      </c>
      <c r="N202" s="130">
        <v>0</v>
      </c>
      <c r="O202" s="56">
        <v>69</v>
      </c>
      <c r="P202" s="56">
        <v>3.3</v>
      </c>
      <c r="Q202" s="174"/>
      <c r="R202" s="174"/>
      <c r="S202" s="56">
        <v>2.2000000000000002</v>
      </c>
      <c r="T202" s="56">
        <v>0</v>
      </c>
      <c r="U202" s="56">
        <v>20</v>
      </c>
      <c r="V202" s="130"/>
      <c r="W202" s="130"/>
      <c r="X202" s="130"/>
      <c r="Y202" s="130"/>
      <c r="Z202" s="130"/>
      <c r="AA202" s="130"/>
      <c r="AB202" s="130"/>
      <c r="AC202" s="172"/>
      <c r="AD202" s="130"/>
      <c r="AE202" s="130"/>
      <c r="AF202" s="173"/>
    </row>
    <row r="203" spans="1:32" ht="15.75" customHeight="1">
      <c r="A203" s="56">
        <v>12</v>
      </c>
      <c r="B203" s="170" t="s">
        <v>1976</v>
      </c>
      <c r="C203" s="16" t="s">
        <v>757</v>
      </c>
      <c r="D203" s="56" t="s">
        <v>1897</v>
      </c>
      <c r="E203" s="56" t="s">
        <v>720</v>
      </c>
      <c r="F203" s="130">
        <v>1</v>
      </c>
      <c r="G203" s="130">
        <v>1</v>
      </c>
      <c r="H203" s="130">
        <v>1</v>
      </c>
      <c r="I203" s="130">
        <v>0</v>
      </c>
      <c r="J203" s="130">
        <v>1</v>
      </c>
      <c r="K203" s="130">
        <v>0</v>
      </c>
      <c r="L203" s="130">
        <v>1</v>
      </c>
      <c r="M203" s="130">
        <v>1</v>
      </c>
      <c r="N203" s="130">
        <v>1</v>
      </c>
      <c r="O203" s="56">
        <v>17</v>
      </c>
      <c r="P203" s="56">
        <v>4.8</v>
      </c>
      <c r="Q203" s="56">
        <v>0.214</v>
      </c>
      <c r="R203" s="56">
        <v>40</v>
      </c>
      <c r="S203" s="56">
        <v>4.2</v>
      </c>
      <c r="T203" s="56">
        <v>0.47699999999999998</v>
      </c>
      <c r="U203" s="56">
        <v>67</v>
      </c>
      <c r="V203" s="130">
        <v>1.8E-3</v>
      </c>
      <c r="W203" s="130">
        <v>38145</v>
      </c>
      <c r="X203" s="130">
        <v>14301</v>
      </c>
      <c r="Y203" s="130">
        <v>130245</v>
      </c>
      <c r="Z203" s="130"/>
      <c r="AA203" s="130"/>
      <c r="AB203" s="130"/>
      <c r="AC203" s="172"/>
      <c r="AD203" s="130"/>
      <c r="AE203" s="130">
        <v>19065</v>
      </c>
      <c r="AF203" s="173"/>
    </row>
    <row r="204" spans="1:32" ht="15.75" customHeight="1">
      <c r="A204" s="56">
        <v>13</v>
      </c>
      <c r="B204" s="170" t="s">
        <v>1977</v>
      </c>
      <c r="C204" s="16" t="s">
        <v>760</v>
      </c>
      <c r="D204" s="56" t="s">
        <v>1890</v>
      </c>
      <c r="E204" s="56" t="s">
        <v>720</v>
      </c>
      <c r="F204" s="130">
        <v>1</v>
      </c>
      <c r="G204" s="130">
        <v>1</v>
      </c>
      <c r="H204" s="130">
        <v>0</v>
      </c>
      <c r="I204" s="130">
        <v>1</v>
      </c>
      <c r="J204" s="130">
        <v>0</v>
      </c>
      <c r="K204" s="130">
        <v>0</v>
      </c>
      <c r="L204" s="130">
        <v>1</v>
      </c>
      <c r="M204" s="130">
        <v>1</v>
      </c>
      <c r="N204" s="130">
        <v>1</v>
      </c>
      <c r="O204" s="56">
        <v>48</v>
      </c>
      <c r="P204" s="56">
        <v>3.9</v>
      </c>
      <c r="Q204" s="56">
        <v>0</v>
      </c>
      <c r="R204" s="56">
        <v>27</v>
      </c>
      <c r="S204" s="56">
        <v>3.7</v>
      </c>
      <c r="T204" s="56">
        <v>0.33300000000000002</v>
      </c>
      <c r="U204" s="56">
        <v>51</v>
      </c>
      <c r="V204" s="130">
        <v>5.0000000000000001E-4</v>
      </c>
      <c r="W204" s="130">
        <v>14309</v>
      </c>
      <c r="X204" s="130">
        <v>1251</v>
      </c>
      <c r="Y204" s="130">
        <v>14332</v>
      </c>
      <c r="Z204" s="130"/>
      <c r="AA204" s="130"/>
      <c r="AB204" s="130"/>
      <c r="AC204" s="172"/>
      <c r="AD204" s="130"/>
      <c r="AE204" s="130">
        <v>9489</v>
      </c>
      <c r="AF204" s="130"/>
    </row>
    <row r="205" spans="1:32" ht="15.75" customHeight="1">
      <c r="A205" s="56">
        <v>14</v>
      </c>
      <c r="B205" s="170" t="s">
        <v>1978</v>
      </c>
      <c r="C205" s="16" t="s">
        <v>764</v>
      </c>
      <c r="D205" s="56" t="s">
        <v>1902</v>
      </c>
      <c r="E205" s="56" t="s">
        <v>720</v>
      </c>
      <c r="F205" s="130">
        <v>1</v>
      </c>
      <c r="G205" s="130">
        <v>1</v>
      </c>
      <c r="H205" s="130">
        <v>0</v>
      </c>
      <c r="I205" s="130">
        <v>1</v>
      </c>
      <c r="J205" s="130">
        <v>0</v>
      </c>
      <c r="K205" s="130">
        <v>0</v>
      </c>
      <c r="L205" s="130">
        <v>1</v>
      </c>
      <c r="M205" s="130">
        <v>0</v>
      </c>
      <c r="N205" s="130">
        <v>0</v>
      </c>
      <c r="O205" s="56">
        <v>43</v>
      </c>
      <c r="P205" s="56">
        <v>3.1</v>
      </c>
      <c r="Q205" s="56">
        <v>0</v>
      </c>
      <c r="R205" s="56">
        <v>40</v>
      </c>
      <c r="S205" s="56">
        <v>4</v>
      </c>
      <c r="T205" s="56">
        <v>0.25</v>
      </c>
      <c r="U205" s="56">
        <v>38</v>
      </c>
      <c r="V205" s="130">
        <v>6.9999999999999999E-4</v>
      </c>
      <c r="W205" s="130">
        <v>82926</v>
      </c>
      <c r="X205" s="130">
        <v>5498</v>
      </c>
      <c r="Y205" s="130">
        <v>46578</v>
      </c>
      <c r="Z205" s="130"/>
      <c r="AA205" s="130"/>
      <c r="AB205" s="130"/>
      <c r="AC205" s="172"/>
      <c r="AD205" s="130"/>
      <c r="AE205" s="130">
        <v>11826</v>
      </c>
      <c r="AF205" s="130"/>
    </row>
    <row r="206" spans="1:32" ht="15.75" customHeight="1">
      <c r="A206" s="56">
        <v>15</v>
      </c>
      <c r="B206" s="170" t="s">
        <v>1979</v>
      </c>
      <c r="C206" s="16" t="s">
        <v>769</v>
      </c>
      <c r="D206" s="174"/>
      <c r="E206" s="56" t="s">
        <v>720</v>
      </c>
      <c r="F206" s="130">
        <v>0</v>
      </c>
      <c r="G206" s="130">
        <v>0</v>
      </c>
      <c r="H206" s="130">
        <v>0</v>
      </c>
      <c r="I206" s="130">
        <v>0</v>
      </c>
      <c r="J206" s="130">
        <v>0</v>
      </c>
      <c r="K206" s="130">
        <v>0</v>
      </c>
      <c r="L206" s="130">
        <v>0</v>
      </c>
      <c r="M206" s="130">
        <v>0</v>
      </c>
      <c r="N206" s="130">
        <v>0</v>
      </c>
      <c r="O206" s="56">
        <v>69</v>
      </c>
      <c r="P206" s="174"/>
      <c r="Q206" s="174"/>
      <c r="R206" s="174"/>
      <c r="S206" s="174"/>
      <c r="T206" s="174"/>
      <c r="U206" s="174"/>
      <c r="V206" s="175"/>
      <c r="W206" s="175"/>
      <c r="X206" s="175"/>
      <c r="Y206" s="175"/>
      <c r="Z206" s="130"/>
      <c r="AA206" s="130"/>
      <c r="AB206" s="130"/>
      <c r="AC206" s="172"/>
      <c r="AD206" s="130"/>
      <c r="AE206" s="176"/>
      <c r="AF206" s="175"/>
    </row>
    <row r="207" spans="1:32" ht="15.75" customHeight="1">
      <c r="A207" s="56">
        <v>16</v>
      </c>
      <c r="B207" s="170" t="s">
        <v>1980</v>
      </c>
      <c r="C207" s="16" t="s">
        <v>772</v>
      </c>
      <c r="D207" s="56" t="s">
        <v>1981</v>
      </c>
      <c r="E207" s="56" t="s">
        <v>720</v>
      </c>
      <c r="F207" s="130">
        <v>1</v>
      </c>
      <c r="G207" s="130">
        <v>1</v>
      </c>
      <c r="H207" s="130">
        <v>0</v>
      </c>
      <c r="I207" s="130">
        <v>0</v>
      </c>
      <c r="J207" s="130">
        <v>0</v>
      </c>
      <c r="K207" s="130">
        <v>0</v>
      </c>
      <c r="L207" s="130">
        <v>1</v>
      </c>
      <c r="M207" s="130">
        <v>1</v>
      </c>
      <c r="N207" s="130">
        <v>0</v>
      </c>
      <c r="O207" s="56">
        <v>26</v>
      </c>
      <c r="P207" s="56">
        <v>3.1</v>
      </c>
      <c r="Q207" s="56">
        <v>0</v>
      </c>
      <c r="R207" s="56">
        <v>28</v>
      </c>
      <c r="S207" s="56">
        <v>2.9</v>
      </c>
      <c r="T207" s="56">
        <v>0.122</v>
      </c>
      <c r="U207" s="56">
        <v>32</v>
      </c>
      <c r="V207" s="177">
        <v>5.0000000000000001E-4</v>
      </c>
      <c r="W207" s="177">
        <v>33553</v>
      </c>
      <c r="X207" s="177">
        <v>1785</v>
      </c>
      <c r="Y207" s="177">
        <v>19216</v>
      </c>
      <c r="Z207" s="130"/>
      <c r="AA207" s="130"/>
      <c r="AB207" s="130"/>
      <c r="AC207" s="172"/>
      <c r="AD207" s="130"/>
      <c r="AE207" s="177">
        <v>14298</v>
      </c>
      <c r="AF207" s="130"/>
    </row>
    <row r="208" spans="1:32" ht="15.75" customHeight="1">
      <c r="A208" s="56">
        <v>17</v>
      </c>
      <c r="B208" s="170" t="s">
        <v>1982</v>
      </c>
      <c r="C208" s="16" t="s">
        <v>776</v>
      </c>
      <c r="D208" s="174"/>
      <c r="E208" s="56" t="s">
        <v>720</v>
      </c>
      <c r="F208" s="130">
        <v>0</v>
      </c>
      <c r="G208" s="130">
        <v>0</v>
      </c>
      <c r="H208" s="130">
        <v>0</v>
      </c>
      <c r="I208" s="130">
        <v>0</v>
      </c>
      <c r="J208" s="130">
        <v>0</v>
      </c>
      <c r="K208" s="130">
        <v>0</v>
      </c>
      <c r="L208" s="130">
        <v>0</v>
      </c>
      <c r="M208" s="130">
        <v>0</v>
      </c>
      <c r="N208" s="130">
        <v>0</v>
      </c>
      <c r="O208" s="56">
        <v>25</v>
      </c>
      <c r="P208" s="174"/>
      <c r="Q208" s="174"/>
      <c r="R208" s="174"/>
      <c r="S208" s="174"/>
      <c r="T208" s="174"/>
      <c r="U208" s="174"/>
      <c r="V208" s="175"/>
      <c r="W208" s="175"/>
      <c r="X208" s="175"/>
      <c r="Y208" s="175"/>
      <c r="Z208" s="130"/>
      <c r="AA208" s="130"/>
      <c r="AB208" s="130"/>
      <c r="AC208" s="172"/>
      <c r="AD208" s="130"/>
      <c r="AE208" s="176"/>
      <c r="AF208" s="175"/>
    </row>
    <row r="209" spans="1:32" ht="15.75" customHeight="1">
      <c r="A209" s="56">
        <v>18</v>
      </c>
      <c r="B209" s="170" t="s">
        <v>1983</v>
      </c>
      <c r="C209" s="16" t="s">
        <v>779</v>
      </c>
      <c r="D209" s="174"/>
      <c r="E209" s="56" t="s">
        <v>720</v>
      </c>
      <c r="F209" s="130">
        <v>0</v>
      </c>
      <c r="G209" s="130">
        <v>0</v>
      </c>
      <c r="H209" s="130">
        <v>0</v>
      </c>
      <c r="I209" s="130">
        <v>0</v>
      </c>
      <c r="J209" s="130">
        <v>0</v>
      </c>
      <c r="K209" s="130">
        <v>0</v>
      </c>
      <c r="L209" s="130">
        <v>0</v>
      </c>
      <c r="M209" s="130">
        <v>0</v>
      </c>
      <c r="N209" s="130">
        <v>0</v>
      </c>
      <c r="O209" s="56">
        <v>45</v>
      </c>
      <c r="P209" s="174"/>
      <c r="Q209" s="174"/>
      <c r="R209" s="174"/>
      <c r="S209" s="174"/>
      <c r="T209" s="174"/>
      <c r="U209" s="174"/>
      <c r="V209" s="175"/>
      <c r="W209" s="175"/>
      <c r="X209" s="175"/>
      <c r="Y209" s="175"/>
      <c r="Z209" s="130"/>
      <c r="AA209" s="130"/>
      <c r="AB209" s="130"/>
      <c r="AC209" s="172"/>
      <c r="AD209" s="130"/>
      <c r="AE209" s="175"/>
      <c r="AF209" s="175"/>
    </row>
    <row r="210" spans="1:32" ht="15.75" customHeight="1">
      <c r="A210" s="56">
        <v>19</v>
      </c>
      <c r="B210" s="170" t="s">
        <v>1984</v>
      </c>
      <c r="C210" s="16" t="s">
        <v>784</v>
      </c>
      <c r="D210" s="56" t="s">
        <v>1985</v>
      </c>
      <c r="E210" s="56" t="s">
        <v>720</v>
      </c>
      <c r="F210" s="130">
        <v>1</v>
      </c>
      <c r="G210" s="130">
        <v>1</v>
      </c>
      <c r="H210" s="130">
        <v>0</v>
      </c>
      <c r="I210" s="130">
        <v>0</v>
      </c>
      <c r="J210" s="130">
        <v>0</v>
      </c>
      <c r="K210" s="130">
        <v>0</v>
      </c>
      <c r="L210" s="130">
        <v>0</v>
      </c>
      <c r="M210" s="130">
        <v>0</v>
      </c>
      <c r="N210" s="130">
        <v>0</v>
      </c>
      <c r="O210" s="56">
        <v>27</v>
      </c>
      <c r="P210" s="174"/>
      <c r="Q210" s="174"/>
      <c r="R210" s="174"/>
      <c r="S210" s="174"/>
      <c r="T210" s="174"/>
      <c r="U210" s="174"/>
      <c r="V210" s="130"/>
      <c r="W210" s="130"/>
      <c r="X210" s="130"/>
      <c r="Y210" s="130"/>
      <c r="Z210" s="130"/>
      <c r="AA210" s="130"/>
      <c r="AB210" s="130"/>
      <c r="AC210" s="172"/>
      <c r="AD210" s="130"/>
      <c r="AE210" s="173"/>
      <c r="AF210" s="130"/>
    </row>
    <row r="211" spans="1:32" ht="15.75" customHeight="1">
      <c r="A211" s="56">
        <v>20</v>
      </c>
      <c r="B211" s="170" t="s">
        <v>1986</v>
      </c>
      <c r="C211" s="16" t="s">
        <v>789</v>
      </c>
      <c r="D211" s="174"/>
      <c r="E211" s="56" t="s">
        <v>720</v>
      </c>
      <c r="F211" s="130">
        <v>0</v>
      </c>
      <c r="G211" s="130">
        <v>0</v>
      </c>
      <c r="H211" s="130">
        <v>0</v>
      </c>
      <c r="I211" s="130">
        <v>0</v>
      </c>
      <c r="J211" s="130">
        <v>0</v>
      </c>
      <c r="K211" s="130">
        <v>0</v>
      </c>
      <c r="L211" s="130">
        <v>0</v>
      </c>
      <c r="M211" s="130">
        <v>0</v>
      </c>
      <c r="N211" s="130">
        <v>0</v>
      </c>
      <c r="O211" s="56">
        <v>30</v>
      </c>
      <c r="P211" s="174"/>
      <c r="Q211" s="174"/>
      <c r="R211" s="174"/>
      <c r="S211" s="174"/>
      <c r="T211" s="174"/>
      <c r="U211" s="174"/>
      <c r="V211" s="175"/>
      <c r="W211" s="175"/>
      <c r="X211" s="175"/>
      <c r="Y211" s="175"/>
      <c r="Z211" s="130"/>
      <c r="AA211" s="130"/>
      <c r="AB211" s="130"/>
      <c r="AC211" s="172"/>
      <c r="AD211" s="130"/>
      <c r="AE211" s="175"/>
      <c r="AF211" s="175"/>
    </row>
    <row r="212" spans="1:32" ht="15.75" customHeight="1">
      <c r="A212" s="56">
        <v>21</v>
      </c>
      <c r="B212" s="170" t="s">
        <v>1987</v>
      </c>
      <c r="C212" s="16" t="s">
        <v>792</v>
      </c>
      <c r="D212" s="56" t="s">
        <v>1988</v>
      </c>
      <c r="E212" s="56" t="s">
        <v>720</v>
      </c>
      <c r="F212" s="130">
        <v>1</v>
      </c>
      <c r="G212" s="130">
        <v>1</v>
      </c>
      <c r="H212" s="130">
        <v>0</v>
      </c>
      <c r="I212" s="130">
        <v>0</v>
      </c>
      <c r="J212" s="130">
        <v>1</v>
      </c>
      <c r="K212" s="130">
        <v>0</v>
      </c>
      <c r="L212" s="130">
        <v>1</v>
      </c>
      <c r="M212" s="130">
        <v>1</v>
      </c>
      <c r="N212" s="130">
        <v>0</v>
      </c>
      <c r="O212" s="56">
        <v>39</v>
      </c>
      <c r="P212" s="174"/>
      <c r="Q212" s="174"/>
      <c r="R212" s="174"/>
      <c r="S212" s="174"/>
      <c r="T212" s="174"/>
      <c r="U212" s="174"/>
      <c r="V212" s="130"/>
      <c r="W212" s="130"/>
      <c r="X212" s="130"/>
      <c r="Y212" s="130"/>
      <c r="Z212" s="130"/>
      <c r="AA212" s="130"/>
      <c r="AB212" s="130"/>
      <c r="AC212" s="172"/>
      <c r="AD212" s="130"/>
      <c r="AE212" s="130"/>
      <c r="AF212" s="130"/>
    </row>
    <row r="213" spans="1:32" ht="15.75" customHeight="1">
      <c r="A213" s="56">
        <v>22</v>
      </c>
      <c r="B213" s="170" t="s">
        <v>1989</v>
      </c>
      <c r="C213" s="16" t="s">
        <v>794</v>
      </c>
      <c r="D213" s="174"/>
      <c r="E213" s="56" t="s">
        <v>720</v>
      </c>
      <c r="F213" s="130">
        <v>0</v>
      </c>
      <c r="G213" s="130">
        <v>0</v>
      </c>
      <c r="H213" s="130">
        <v>0</v>
      </c>
      <c r="I213" s="130">
        <v>0</v>
      </c>
      <c r="J213" s="130">
        <v>0</v>
      </c>
      <c r="K213" s="130">
        <v>0</v>
      </c>
      <c r="L213" s="130">
        <v>0</v>
      </c>
      <c r="M213" s="130">
        <v>0</v>
      </c>
      <c r="N213" s="130">
        <v>0</v>
      </c>
      <c r="O213" s="56">
        <v>64</v>
      </c>
      <c r="P213" s="174"/>
      <c r="Q213" s="174"/>
      <c r="R213" s="174"/>
      <c r="S213" s="174"/>
      <c r="T213" s="174"/>
      <c r="U213" s="174"/>
      <c r="V213" s="175"/>
      <c r="W213" s="175"/>
      <c r="X213" s="175"/>
      <c r="Y213" s="175"/>
      <c r="Z213" s="130"/>
      <c r="AA213" s="130"/>
      <c r="AB213" s="130"/>
      <c r="AC213" s="172"/>
      <c r="AD213" s="130"/>
      <c r="AE213" s="175"/>
      <c r="AF213" s="175"/>
    </row>
    <row r="214" spans="1:32" ht="15.75" customHeight="1">
      <c r="A214" s="56">
        <v>23</v>
      </c>
      <c r="B214" s="170" t="s">
        <v>1990</v>
      </c>
      <c r="C214" s="16" t="s">
        <v>795</v>
      </c>
      <c r="D214" s="56" t="s">
        <v>1901</v>
      </c>
      <c r="E214" s="56" t="s">
        <v>720</v>
      </c>
      <c r="F214" s="130">
        <v>1</v>
      </c>
      <c r="G214" s="130">
        <v>1</v>
      </c>
      <c r="H214" s="130">
        <v>0</v>
      </c>
      <c r="I214" s="130">
        <v>0</v>
      </c>
      <c r="J214" s="130">
        <v>0</v>
      </c>
      <c r="K214" s="130">
        <v>0</v>
      </c>
      <c r="L214" s="130">
        <v>1</v>
      </c>
      <c r="M214" s="130">
        <v>0</v>
      </c>
      <c r="N214" s="130">
        <v>0</v>
      </c>
      <c r="O214" s="56"/>
      <c r="P214" s="174"/>
      <c r="Q214" s="56">
        <v>0</v>
      </c>
      <c r="R214" s="56">
        <v>24</v>
      </c>
      <c r="S214" s="56">
        <v>3.5</v>
      </c>
      <c r="T214" s="56">
        <v>0.5</v>
      </c>
      <c r="U214" s="56">
        <v>70</v>
      </c>
      <c r="V214" s="130" t="s">
        <v>1957</v>
      </c>
      <c r="W214" s="130">
        <v>3372</v>
      </c>
      <c r="X214" s="130">
        <v>111</v>
      </c>
      <c r="Y214" s="130">
        <v>239</v>
      </c>
      <c r="Z214" s="130"/>
      <c r="AA214" s="130"/>
      <c r="AB214" s="130"/>
      <c r="AC214" s="172"/>
      <c r="AD214" s="130"/>
      <c r="AE214" s="130"/>
      <c r="AF214" s="130"/>
    </row>
    <row r="215" spans="1:32" ht="15.75" customHeight="1">
      <c r="A215" s="56">
        <v>24</v>
      </c>
      <c r="B215" s="170" t="s">
        <v>1991</v>
      </c>
      <c r="C215" s="16" t="s">
        <v>799</v>
      </c>
      <c r="D215" s="56" t="s">
        <v>1992</v>
      </c>
      <c r="E215" s="56" t="s">
        <v>720</v>
      </c>
      <c r="F215" s="130">
        <v>1</v>
      </c>
      <c r="G215" s="130">
        <v>1</v>
      </c>
      <c r="H215" s="130">
        <v>0</v>
      </c>
      <c r="I215" s="130">
        <v>1</v>
      </c>
      <c r="J215" s="130">
        <v>1</v>
      </c>
      <c r="K215" s="130">
        <v>0</v>
      </c>
      <c r="L215" s="130">
        <v>1</v>
      </c>
      <c r="M215" s="130">
        <v>1</v>
      </c>
      <c r="N215" s="130">
        <v>0</v>
      </c>
      <c r="O215" s="56">
        <v>50</v>
      </c>
      <c r="P215" s="174"/>
      <c r="Q215" s="174"/>
      <c r="R215" s="174"/>
      <c r="S215" s="174"/>
      <c r="T215" s="174"/>
      <c r="U215" s="174"/>
      <c r="V215" s="130"/>
      <c r="W215" s="130"/>
      <c r="X215" s="130"/>
      <c r="Y215" s="130"/>
      <c r="Z215" s="130"/>
      <c r="AA215" s="130"/>
      <c r="AB215" s="130"/>
      <c r="AC215" s="172"/>
      <c r="AD215" s="130"/>
      <c r="AE215" s="130"/>
      <c r="AF215" s="130"/>
    </row>
    <row r="216" spans="1:32" ht="15.75" customHeight="1">
      <c r="A216" s="56">
        <v>25</v>
      </c>
      <c r="B216" s="170" t="s">
        <v>1993</v>
      </c>
      <c r="C216" s="16" t="s">
        <v>803</v>
      </c>
      <c r="D216" s="174"/>
      <c r="E216" s="56" t="s">
        <v>720</v>
      </c>
      <c r="F216" s="130">
        <v>0</v>
      </c>
      <c r="G216" s="130">
        <v>0</v>
      </c>
      <c r="H216" s="130">
        <v>0</v>
      </c>
      <c r="I216" s="130">
        <v>0</v>
      </c>
      <c r="J216" s="130">
        <v>0</v>
      </c>
      <c r="K216" s="130">
        <v>0</v>
      </c>
      <c r="L216" s="130">
        <v>0</v>
      </c>
      <c r="M216" s="130">
        <v>0</v>
      </c>
      <c r="N216" s="130">
        <v>0</v>
      </c>
      <c r="O216" s="56">
        <v>31</v>
      </c>
      <c r="P216" s="174"/>
      <c r="Q216" s="174"/>
      <c r="R216" s="174"/>
      <c r="S216" s="174"/>
      <c r="T216" s="174"/>
      <c r="U216" s="174"/>
      <c r="V216" s="175"/>
      <c r="W216" s="175"/>
      <c r="X216" s="175"/>
      <c r="Y216" s="175"/>
      <c r="Z216" s="130"/>
      <c r="AA216" s="130"/>
      <c r="AB216" s="130"/>
      <c r="AC216" s="172"/>
      <c r="AD216" s="130"/>
      <c r="AE216" s="175"/>
      <c r="AF216" s="175"/>
    </row>
    <row r="217" spans="1:32" ht="15.75" customHeight="1">
      <c r="A217" s="56">
        <v>26</v>
      </c>
      <c r="B217" s="170" t="s">
        <v>1994</v>
      </c>
      <c r="C217" s="16" t="s">
        <v>808</v>
      </c>
      <c r="D217" s="56" t="s">
        <v>1995</v>
      </c>
      <c r="E217" s="56" t="s">
        <v>720</v>
      </c>
      <c r="F217" s="130">
        <v>1</v>
      </c>
      <c r="G217" s="130">
        <v>1</v>
      </c>
      <c r="H217" s="130">
        <v>0</v>
      </c>
      <c r="I217" s="130">
        <v>0</v>
      </c>
      <c r="J217" s="130">
        <v>1</v>
      </c>
      <c r="K217" s="130">
        <v>0</v>
      </c>
      <c r="L217" s="130">
        <v>1</v>
      </c>
      <c r="M217" s="130">
        <v>1</v>
      </c>
      <c r="N217" s="130">
        <v>1</v>
      </c>
      <c r="O217" s="56">
        <v>72</v>
      </c>
      <c r="P217" s="56">
        <v>2.6</v>
      </c>
      <c r="Q217" s="56">
        <v>0</v>
      </c>
      <c r="R217" s="56">
        <v>20</v>
      </c>
      <c r="S217" s="56">
        <v>2.7</v>
      </c>
      <c r="T217" s="56">
        <v>0.71399999999999997</v>
      </c>
      <c r="U217" s="56">
        <v>83</v>
      </c>
      <c r="V217" s="130">
        <v>2.0000000000000001E-4</v>
      </c>
      <c r="W217" s="130">
        <v>2277</v>
      </c>
      <c r="X217" s="130">
        <v>307</v>
      </c>
      <c r="Y217" s="130">
        <v>1667</v>
      </c>
      <c r="Z217" s="130"/>
      <c r="AA217" s="130"/>
      <c r="AB217" s="130"/>
      <c r="AC217" s="172"/>
      <c r="AD217" s="130"/>
      <c r="AE217" s="173">
        <v>7899</v>
      </c>
      <c r="AF217" s="130"/>
    </row>
    <row r="218" spans="1:32" ht="15.75" customHeight="1">
      <c r="A218" s="56">
        <v>27</v>
      </c>
      <c r="B218" s="170" t="s">
        <v>1996</v>
      </c>
      <c r="C218" s="16" t="s">
        <v>812</v>
      </c>
      <c r="D218" s="56" t="s">
        <v>1997</v>
      </c>
      <c r="E218" s="56" t="s">
        <v>720</v>
      </c>
      <c r="F218" s="130">
        <v>1</v>
      </c>
      <c r="G218" s="130">
        <v>1</v>
      </c>
      <c r="H218" s="130">
        <v>0</v>
      </c>
      <c r="I218" s="130">
        <v>0</v>
      </c>
      <c r="J218" s="130">
        <v>1</v>
      </c>
      <c r="K218" s="130">
        <v>0</v>
      </c>
      <c r="L218" s="130">
        <v>1</v>
      </c>
      <c r="M218" s="130">
        <v>0</v>
      </c>
      <c r="N218" s="130">
        <v>0</v>
      </c>
      <c r="O218" s="56">
        <v>42</v>
      </c>
      <c r="P218" s="56">
        <v>1.4</v>
      </c>
      <c r="Q218" s="56">
        <v>0</v>
      </c>
      <c r="R218" s="56">
        <v>20</v>
      </c>
      <c r="S218" s="56">
        <v>2.2999999999999998</v>
      </c>
      <c r="T218" s="56">
        <v>7.0999999999999994E-2</v>
      </c>
      <c r="U218" s="56">
        <v>26</v>
      </c>
      <c r="V218" s="130">
        <v>2.0000000000000001E-4</v>
      </c>
      <c r="W218" s="130">
        <v>23386</v>
      </c>
      <c r="X218" s="130">
        <v>1282</v>
      </c>
      <c r="Y218" s="130">
        <v>8981</v>
      </c>
      <c r="Z218" s="130"/>
      <c r="AA218" s="130"/>
      <c r="AB218" s="130"/>
      <c r="AC218" s="172"/>
      <c r="AD218" s="130"/>
      <c r="AE218" s="130">
        <v>14452</v>
      </c>
      <c r="AF218" s="130"/>
    </row>
    <row r="219" spans="1:32" ht="15.75" customHeight="1">
      <c r="A219" s="56">
        <v>28</v>
      </c>
      <c r="B219" s="170" t="s">
        <v>1998</v>
      </c>
      <c r="C219" s="16" t="s">
        <v>815</v>
      </c>
      <c r="D219" s="56" t="s">
        <v>1999</v>
      </c>
      <c r="E219" s="56" t="s">
        <v>720</v>
      </c>
      <c r="F219" s="130">
        <v>1</v>
      </c>
      <c r="G219" s="130">
        <v>1</v>
      </c>
      <c r="H219" s="130">
        <v>1</v>
      </c>
      <c r="I219" s="130">
        <v>0</v>
      </c>
      <c r="J219" s="130">
        <v>1</v>
      </c>
      <c r="K219" s="130">
        <v>0</v>
      </c>
      <c r="L219" s="130">
        <v>1</v>
      </c>
      <c r="M219" s="130">
        <v>1</v>
      </c>
      <c r="N219" s="130">
        <v>0</v>
      </c>
      <c r="O219" s="56">
        <v>24</v>
      </c>
      <c r="P219" s="56">
        <v>4.7</v>
      </c>
      <c r="Q219" s="56">
        <v>0.53</v>
      </c>
      <c r="R219" s="56">
        <v>69</v>
      </c>
      <c r="S219" s="56">
        <v>4.3</v>
      </c>
      <c r="T219" s="56">
        <v>0.49</v>
      </c>
      <c r="U219" s="56">
        <v>66</v>
      </c>
      <c r="V219" s="130">
        <v>6.4000000000000003E-3</v>
      </c>
      <c r="W219" s="130">
        <v>223703</v>
      </c>
      <c r="X219" s="130">
        <v>64909</v>
      </c>
      <c r="Y219" s="130">
        <v>308022</v>
      </c>
      <c r="Z219" s="130"/>
      <c r="AA219" s="130"/>
      <c r="AB219" s="130"/>
      <c r="AC219" s="172"/>
      <c r="AD219" s="130"/>
      <c r="AE219" s="130">
        <v>295899</v>
      </c>
      <c r="AF219" s="173">
        <v>874957</v>
      </c>
    </row>
    <row r="220" spans="1:32" ht="15.75" customHeight="1">
      <c r="A220" s="56">
        <v>29</v>
      </c>
      <c r="B220" s="170" t="s">
        <v>2000</v>
      </c>
      <c r="C220" s="16" t="s">
        <v>816</v>
      </c>
      <c r="D220" s="56" t="s">
        <v>2001</v>
      </c>
      <c r="E220" s="56" t="s">
        <v>720</v>
      </c>
      <c r="F220" s="130">
        <v>1</v>
      </c>
      <c r="G220" s="130">
        <v>1</v>
      </c>
      <c r="H220" s="130">
        <v>0</v>
      </c>
      <c r="I220" s="130">
        <v>0</v>
      </c>
      <c r="J220" s="130">
        <v>0</v>
      </c>
      <c r="K220" s="130">
        <v>1</v>
      </c>
      <c r="L220" s="130">
        <v>0</v>
      </c>
      <c r="M220" s="130">
        <v>0</v>
      </c>
      <c r="N220" s="130">
        <v>0</v>
      </c>
      <c r="O220" s="56">
        <v>20</v>
      </c>
      <c r="P220" s="56">
        <v>3.1</v>
      </c>
      <c r="Q220" s="56">
        <v>0</v>
      </c>
      <c r="R220" s="56">
        <v>20</v>
      </c>
      <c r="S220" s="56">
        <v>2.4</v>
      </c>
      <c r="T220" s="56">
        <v>0.14000000000000001</v>
      </c>
      <c r="U220" s="56">
        <v>38</v>
      </c>
      <c r="V220" s="130"/>
      <c r="W220" s="130"/>
      <c r="X220" s="130"/>
      <c r="Y220" s="130"/>
      <c r="Z220" s="130"/>
      <c r="AA220" s="130"/>
      <c r="AB220" s="130"/>
      <c r="AC220" s="172"/>
      <c r="AD220" s="130"/>
      <c r="AE220" s="130"/>
      <c r="AF220" s="130"/>
    </row>
    <row r="221" spans="1:32" ht="15.75" customHeight="1">
      <c r="A221" s="56">
        <v>30</v>
      </c>
      <c r="B221" s="170" t="s">
        <v>2002</v>
      </c>
      <c r="C221" s="16" t="s">
        <v>821</v>
      </c>
      <c r="D221" s="174"/>
      <c r="E221" s="56" t="s">
        <v>720</v>
      </c>
      <c r="F221" s="130">
        <v>0</v>
      </c>
      <c r="G221" s="130">
        <v>0</v>
      </c>
      <c r="H221" s="130">
        <v>0</v>
      </c>
      <c r="I221" s="130">
        <v>0</v>
      </c>
      <c r="J221" s="130">
        <v>0</v>
      </c>
      <c r="K221" s="130">
        <v>0</v>
      </c>
      <c r="L221" s="130">
        <v>0</v>
      </c>
      <c r="M221" s="130">
        <v>0</v>
      </c>
      <c r="N221" s="130">
        <v>0</v>
      </c>
      <c r="O221" s="56">
        <v>67</v>
      </c>
      <c r="P221" s="174"/>
      <c r="Q221" s="174"/>
      <c r="R221" s="174"/>
      <c r="S221" s="174"/>
      <c r="T221" s="174"/>
      <c r="U221" s="174"/>
      <c r="V221" s="175"/>
      <c r="W221" s="175"/>
      <c r="X221" s="175"/>
      <c r="Y221" s="175"/>
      <c r="Z221" s="130"/>
      <c r="AA221" s="130"/>
      <c r="AB221" s="130"/>
      <c r="AC221" s="172"/>
      <c r="AD221" s="130"/>
      <c r="AE221" s="175"/>
      <c r="AF221" s="175"/>
    </row>
    <row r="222" spans="1:32" ht="15.75" customHeight="1">
      <c r="A222" s="56">
        <v>31</v>
      </c>
      <c r="B222" s="170" t="s">
        <v>1998</v>
      </c>
      <c r="C222" s="16" t="s">
        <v>826</v>
      </c>
      <c r="D222" s="56" t="s">
        <v>1999</v>
      </c>
      <c r="E222" s="56" t="s">
        <v>720</v>
      </c>
      <c r="F222" s="130">
        <v>1</v>
      </c>
      <c r="G222" s="130">
        <v>1</v>
      </c>
      <c r="H222" s="130">
        <v>1</v>
      </c>
      <c r="I222" s="130">
        <v>0</v>
      </c>
      <c r="J222" s="130">
        <v>1</v>
      </c>
      <c r="K222" s="130">
        <v>0</v>
      </c>
      <c r="L222" s="130">
        <v>1</v>
      </c>
      <c r="M222" s="130">
        <v>1</v>
      </c>
      <c r="N222" s="130">
        <v>0</v>
      </c>
      <c r="O222" s="56">
        <v>21</v>
      </c>
      <c r="P222" s="56">
        <v>4.7</v>
      </c>
      <c r="Q222" s="56">
        <v>0.53</v>
      </c>
      <c r="R222" s="56">
        <v>69</v>
      </c>
      <c r="S222" s="56">
        <v>4.3</v>
      </c>
      <c r="T222" s="56">
        <v>0.49</v>
      </c>
      <c r="U222" s="56">
        <v>66</v>
      </c>
      <c r="V222" s="130">
        <v>6.4000000000000003E-3</v>
      </c>
      <c r="W222" s="130">
        <v>223703</v>
      </c>
      <c r="X222" s="130">
        <v>64909</v>
      </c>
      <c r="Y222" s="130">
        <v>308022</v>
      </c>
      <c r="Z222" s="130"/>
      <c r="AA222" s="130"/>
      <c r="AB222" s="130"/>
      <c r="AC222" s="172"/>
      <c r="AD222" s="130"/>
      <c r="AE222" s="130">
        <v>295899</v>
      </c>
      <c r="AF222" s="130">
        <v>874957</v>
      </c>
    </row>
    <row r="223" spans="1:32" ht="15.75" customHeight="1">
      <c r="A223" s="56">
        <v>32</v>
      </c>
      <c r="B223" s="170" t="s">
        <v>2003</v>
      </c>
      <c r="C223" s="16" t="s">
        <v>830</v>
      </c>
      <c r="D223" s="56" t="s">
        <v>2004</v>
      </c>
      <c r="E223" s="56" t="s">
        <v>720</v>
      </c>
      <c r="F223" s="130">
        <v>1</v>
      </c>
      <c r="G223" s="130">
        <v>1</v>
      </c>
      <c r="H223" s="130">
        <v>0</v>
      </c>
      <c r="I223" s="130">
        <v>0</v>
      </c>
      <c r="J223" s="130">
        <v>0</v>
      </c>
      <c r="K223" s="130">
        <v>0</v>
      </c>
      <c r="L223" s="130">
        <v>0</v>
      </c>
      <c r="M223" s="130">
        <v>0</v>
      </c>
      <c r="N223" s="130">
        <v>0</v>
      </c>
      <c r="O223" s="56">
        <v>22</v>
      </c>
      <c r="P223" s="174"/>
      <c r="Q223" s="174"/>
      <c r="R223" s="174"/>
      <c r="S223" s="174"/>
      <c r="T223" s="174"/>
      <c r="U223" s="174"/>
      <c r="V223" s="130"/>
      <c r="W223" s="130"/>
      <c r="X223" s="130"/>
      <c r="Y223" s="130"/>
      <c r="Z223" s="130"/>
      <c r="AA223" s="130"/>
      <c r="AB223" s="130"/>
      <c r="AC223" s="172"/>
      <c r="AD223" s="130"/>
      <c r="AE223" s="130"/>
      <c r="AF223" s="173"/>
    </row>
    <row r="224" spans="1:32" ht="15.75" customHeight="1">
      <c r="A224" s="56">
        <v>33</v>
      </c>
      <c r="B224" s="170" t="s">
        <v>2005</v>
      </c>
      <c r="C224" s="16" t="s">
        <v>835</v>
      </c>
      <c r="D224" s="56" t="s">
        <v>838</v>
      </c>
      <c r="E224" s="56" t="s">
        <v>720</v>
      </c>
      <c r="F224" s="130">
        <v>1</v>
      </c>
      <c r="G224" s="130">
        <v>1</v>
      </c>
      <c r="H224" s="130">
        <v>0</v>
      </c>
      <c r="I224" s="130">
        <v>0</v>
      </c>
      <c r="J224" s="130">
        <v>1</v>
      </c>
      <c r="K224" s="130">
        <v>0</v>
      </c>
      <c r="L224" s="130">
        <v>1</v>
      </c>
      <c r="M224" s="130">
        <v>1</v>
      </c>
      <c r="N224" s="130">
        <v>1</v>
      </c>
      <c r="O224" s="56">
        <v>45</v>
      </c>
      <c r="P224" s="56">
        <v>4.4000000000000004</v>
      </c>
      <c r="Q224" s="56">
        <v>0</v>
      </c>
      <c r="R224" s="56">
        <v>33</v>
      </c>
      <c r="S224" s="56">
        <v>4.2</v>
      </c>
      <c r="T224" s="56">
        <v>0.36799999999999999</v>
      </c>
      <c r="U224" s="56">
        <v>64</v>
      </c>
      <c r="V224" s="130">
        <v>1E-4</v>
      </c>
      <c r="W224" s="130">
        <v>90932</v>
      </c>
      <c r="X224" s="130">
        <v>1441</v>
      </c>
      <c r="Y224" s="130">
        <v>8845</v>
      </c>
      <c r="Z224" s="130"/>
      <c r="AA224" s="130"/>
      <c r="AB224" s="130"/>
      <c r="AC224" s="172"/>
      <c r="AD224" s="130"/>
      <c r="AE224" s="130">
        <v>14762</v>
      </c>
      <c r="AF224" s="130"/>
    </row>
    <row r="225" spans="1:32" ht="15.75" customHeight="1">
      <c r="A225" s="56">
        <v>34</v>
      </c>
      <c r="B225" s="170" t="s">
        <v>2006</v>
      </c>
      <c r="C225" s="16" t="s">
        <v>839</v>
      </c>
      <c r="D225" s="174"/>
      <c r="E225" s="56" t="s">
        <v>720</v>
      </c>
      <c r="F225" s="130">
        <v>0</v>
      </c>
      <c r="G225" s="130">
        <v>0</v>
      </c>
      <c r="H225" s="130">
        <v>0</v>
      </c>
      <c r="I225" s="130">
        <v>0</v>
      </c>
      <c r="J225" s="130">
        <v>0</v>
      </c>
      <c r="K225" s="130">
        <v>0</v>
      </c>
      <c r="L225" s="130">
        <v>0</v>
      </c>
      <c r="M225" s="130">
        <v>0</v>
      </c>
      <c r="N225" s="130">
        <v>0</v>
      </c>
      <c r="O225" s="56">
        <v>34</v>
      </c>
      <c r="P225" s="174"/>
      <c r="Q225" s="174"/>
      <c r="R225" s="174"/>
      <c r="S225" s="174"/>
      <c r="T225" s="174"/>
      <c r="U225" s="174"/>
      <c r="V225" s="175"/>
      <c r="W225" s="175"/>
      <c r="X225" s="175"/>
      <c r="Y225" s="175"/>
      <c r="Z225" s="130"/>
      <c r="AA225" s="130"/>
      <c r="AB225" s="130"/>
      <c r="AC225" s="172"/>
      <c r="AD225" s="130"/>
      <c r="AE225" s="175"/>
      <c r="AF225" s="175"/>
    </row>
    <row r="226" spans="1:32" ht="15.75" customHeight="1">
      <c r="A226" s="56">
        <v>35</v>
      </c>
      <c r="B226" s="170" t="s">
        <v>2007</v>
      </c>
      <c r="C226" s="16" t="s">
        <v>840</v>
      </c>
      <c r="D226" s="174"/>
      <c r="E226" s="56" t="s">
        <v>720</v>
      </c>
      <c r="F226" s="130">
        <v>0</v>
      </c>
      <c r="G226" s="130">
        <v>0</v>
      </c>
      <c r="H226" s="130">
        <v>0</v>
      </c>
      <c r="I226" s="130">
        <v>0</v>
      </c>
      <c r="J226" s="130">
        <v>0</v>
      </c>
      <c r="K226" s="130">
        <v>0</v>
      </c>
      <c r="L226" s="130">
        <v>0</v>
      </c>
      <c r="M226" s="130">
        <v>0</v>
      </c>
      <c r="N226" s="130">
        <v>0</v>
      </c>
      <c r="O226" s="56">
        <v>40</v>
      </c>
      <c r="P226" s="174"/>
      <c r="Q226" s="174"/>
      <c r="R226" s="174"/>
      <c r="S226" s="174"/>
      <c r="T226" s="174"/>
      <c r="U226" s="174"/>
      <c r="V226" s="175"/>
      <c r="W226" s="175"/>
      <c r="X226" s="175"/>
      <c r="Y226" s="175"/>
      <c r="Z226" s="130"/>
      <c r="AA226" s="130"/>
      <c r="AB226" s="130"/>
      <c r="AC226" s="172"/>
      <c r="AD226" s="130"/>
      <c r="AE226" s="175"/>
      <c r="AF226" s="175"/>
    </row>
    <row r="227" spans="1:32" ht="15.75" customHeight="1">
      <c r="A227" s="56">
        <v>36</v>
      </c>
      <c r="B227" s="170" t="s">
        <v>2008</v>
      </c>
      <c r="C227" s="16" t="s">
        <v>843</v>
      </c>
      <c r="D227" s="56" t="s">
        <v>2009</v>
      </c>
      <c r="E227" s="56" t="s">
        <v>720</v>
      </c>
      <c r="F227" s="130">
        <v>1</v>
      </c>
      <c r="G227" s="130">
        <v>1</v>
      </c>
      <c r="H227" s="130">
        <v>0</v>
      </c>
      <c r="I227" s="130">
        <v>0</v>
      </c>
      <c r="J227" s="130">
        <v>0</v>
      </c>
      <c r="K227" s="130">
        <v>0</v>
      </c>
      <c r="L227" s="130">
        <v>0</v>
      </c>
      <c r="M227" s="130">
        <v>0</v>
      </c>
      <c r="N227" s="130">
        <v>0</v>
      </c>
      <c r="O227" s="56">
        <v>56</v>
      </c>
      <c r="P227" s="174"/>
      <c r="Q227" s="174"/>
      <c r="R227" s="174"/>
      <c r="S227" s="174"/>
      <c r="T227" s="174"/>
      <c r="U227" s="174"/>
      <c r="V227" s="130"/>
      <c r="W227" s="130"/>
      <c r="X227" s="130"/>
      <c r="Y227" s="130"/>
      <c r="Z227" s="130"/>
      <c r="AA227" s="130"/>
      <c r="AB227" s="130"/>
      <c r="AC227" s="172"/>
      <c r="AD227" s="130"/>
      <c r="AE227" s="173"/>
      <c r="AF227" s="173"/>
    </row>
    <row r="228" spans="1:32" ht="15.75" customHeight="1">
      <c r="A228" s="56">
        <v>37</v>
      </c>
      <c r="B228" s="170" t="s">
        <v>2010</v>
      </c>
      <c r="C228" s="16" t="s">
        <v>845</v>
      </c>
      <c r="D228" s="174"/>
      <c r="E228" s="56" t="s">
        <v>720</v>
      </c>
      <c r="F228" s="130">
        <v>0</v>
      </c>
      <c r="G228" s="130">
        <v>0</v>
      </c>
      <c r="H228" s="130">
        <v>0</v>
      </c>
      <c r="I228" s="130">
        <v>0</v>
      </c>
      <c r="J228" s="130">
        <v>0</v>
      </c>
      <c r="K228" s="130">
        <v>0</v>
      </c>
      <c r="L228" s="130">
        <v>0</v>
      </c>
      <c r="M228" s="130">
        <v>0</v>
      </c>
      <c r="N228" s="130">
        <v>0</v>
      </c>
      <c r="O228" s="56">
        <v>21</v>
      </c>
      <c r="P228" s="174"/>
      <c r="Q228" s="174"/>
      <c r="R228" s="174"/>
      <c r="S228" s="174"/>
      <c r="T228" s="174"/>
      <c r="U228" s="174"/>
      <c r="V228" s="175"/>
      <c r="W228" s="175"/>
      <c r="X228" s="175"/>
      <c r="Y228" s="175"/>
      <c r="Z228" s="130"/>
      <c r="AA228" s="130"/>
      <c r="AB228" s="130"/>
      <c r="AC228" s="172"/>
      <c r="AD228" s="130"/>
      <c r="AE228" s="176"/>
      <c r="AF228" s="176"/>
    </row>
    <row r="229" spans="1:32" ht="15.75" customHeight="1">
      <c r="A229" s="56">
        <v>38</v>
      </c>
      <c r="B229" s="170" t="s">
        <v>2011</v>
      </c>
      <c r="C229" s="16" t="s">
        <v>849</v>
      </c>
      <c r="D229" s="174"/>
      <c r="E229" s="56" t="s">
        <v>720</v>
      </c>
      <c r="F229" s="130">
        <v>0</v>
      </c>
      <c r="G229" s="130">
        <v>0</v>
      </c>
      <c r="H229" s="130">
        <v>0</v>
      </c>
      <c r="I229" s="130">
        <v>0</v>
      </c>
      <c r="J229" s="130">
        <v>0</v>
      </c>
      <c r="K229" s="130">
        <v>0</v>
      </c>
      <c r="L229" s="130">
        <v>0</v>
      </c>
      <c r="M229" s="130">
        <v>0</v>
      </c>
      <c r="N229" s="130">
        <v>0</v>
      </c>
      <c r="O229" s="56">
        <v>49</v>
      </c>
      <c r="P229" s="174"/>
      <c r="Q229" s="174"/>
      <c r="R229" s="174"/>
      <c r="S229" s="174"/>
      <c r="T229" s="174"/>
      <c r="U229" s="174"/>
      <c r="V229" s="175"/>
      <c r="W229" s="175"/>
      <c r="X229" s="175"/>
      <c r="Y229" s="175"/>
      <c r="Z229" s="130"/>
      <c r="AA229" s="130"/>
      <c r="AB229" s="130"/>
      <c r="AC229" s="172"/>
      <c r="AD229" s="130"/>
      <c r="AE229" s="175"/>
      <c r="AF229" s="176"/>
    </row>
    <row r="230" spans="1:32" ht="15.75" customHeight="1">
      <c r="A230" s="56">
        <v>39</v>
      </c>
      <c r="B230" s="170" t="s">
        <v>2012</v>
      </c>
      <c r="C230" s="16" t="s">
        <v>853</v>
      </c>
      <c r="D230" s="56" t="s">
        <v>2013</v>
      </c>
      <c r="E230" s="56" t="s">
        <v>720</v>
      </c>
      <c r="F230" s="130">
        <v>1</v>
      </c>
      <c r="G230" s="130">
        <v>1</v>
      </c>
      <c r="H230" s="130">
        <v>0</v>
      </c>
      <c r="I230" s="130">
        <v>0</v>
      </c>
      <c r="J230" s="130">
        <v>1</v>
      </c>
      <c r="K230" s="130">
        <v>0</v>
      </c>
      <c r="L230" s="130">
        <v>1</v>
      </c>
      <c r="M230" s="130">
        <v>1</v>
      </c>
      <c r="N230" s="130">
        <v>1</v>
      </c>
      <c r="O230" s="56">
        <v>28</v>
      </c>
      <c r="P230" s="56">
        <v>4.5999999999999996</v>
      </c>
      <c r="Q230" s="56">
        <v>0</v>
      </c>
      <c r="R230" s="56">
        <v>100</v>
      </c>
      <c r="S230" s="56">
        <v>3.9</v>
      </c>
      <c r="T230" s="56">
        <v>0</v>
      </c>
      <c r="U230" s="56">
        <v>60</v>
      </c>
      <c r="V230" s="130">
        <v>1E-4</v>
      </c>
      <c r="W230" s="130">
        <v>182</v>
      </c>
      <c r="X230" s="130">
        <v>336</v>
      </c>
      <c r="Y230" s="130">
        <v>585</v>
      </c>
      <c r="Z230" s="130"/>
      <c r="AA230" s="130"/>
      <c r="AB230" s="130"/>
      <c r="AC230" s="172"/>
      <c r="AD230" s="130"/>
      <c r="AE230" s="130"/>
      <c r="AF230" s="130"/>
    </row>
    <row r="231" spans="1:32" ht="15.75" customHeight="1">
      <c r="A231" s="56">
        <v>40</v>
      </c>
      <c r="B231" s="170" t="s">
        <v>2014</v>
      </c>
      <c r="C231" s="16" t="s">
        <v>857</v>
      </c>
      <c r="D231" s="174"/>
      <c r="E231" s="56" t="s">
        <v>720</v>
      </c>
      <c r="F231" s="130">
        <v>0</v>
      </c>
      <c r="G231" s="130">
        <v>0</v>
      </c>
      <c r="H231" s="130">
        <v>0</v>
      </c>
      <c r="I231" s="130">
        <v>0</v>
      </c>
      <c r="J231" s="130">
        <v>0</v>
      </c>
      <c r="K231" s="130">
        <v>0</v>
      </c>
      <c r="L231" s="130">
        <v>0</v>
      </c>
      <c r="M231" s="130">
        <v>0</v>
      </c>
      <c r="N231" s="130">
        <v>0</v>
      </c>
      <c r="O231" s="56">
        <v>87</v>
      </c>
      <c r="P231" s="174"/>
      <c r="Q231" s="174"/>
      <c r="R231" s="174"/>
      <c r="S231" s="174"/>
      <c r="T231" s="174"/>
      <c r="U231" s="174"/>
      <c r="V231" s="175"/>
      <c r="W231" s="175"/>
      <c r="X231" s="175"/>
      <c r="Y231" s="175"/>
      <c r="Z231" s="130"/>
      <c r="AA231" s="130"/>
      <c r="AB231" s="130"/>
      <c r="AC231" s="172"/>
      <c r="AD231" s="130"/>
      <c r="AE231" s="175"/>
      <c r="AF231" s="175"/>
    </row>
    <row r="232" spans="1:32" ht="15.75" customHeight="1">
      <c r="A232" s="56">
        <v>41</v>
      </c>
      <c r="B232" s="170" t="s">
        <v>2015</v>
      </c>
      <c r="C232" s="16" t="s">
        <v>859</v>
      </c>
      <c r="D232" s="56" t="s">
        <v>1892</v>
      </c>
      <c r="E232" s="56" t="s">
        <v>720</v>
      </c>
      <c r="F232" s="130">
        <v>1</v>
      </c>
      <c r="G232" s="130">
        <v>1</v>
      </c>
      <c r="H232" s="130">
        <v>0</v>
      </c>
      <c r="I232" s="130">
        <v>0</v>
      </c>
      <c r="J232" s="130">
        <v>1</v>
      </c>
      <c r="K232" s="130">
        <v>0</v>
      </c>
      <c r="L232" s="130">
        <v>1</v>
      </c>
      <c r="M232" s="130">
        <v>1</v>
      </c>
      <c r="N232" s="130">
        <v>0</v>
      </c>
      <c r="O232" s="56">
        <v>19</v>
      </c>
      <c r="P232" s="56">
        <v>4.3</v>
      </c>
      <c r="Q232" s="56">
        <v>1</v>
      </c>
      <c r="R232" s="56">
        <v>90</v>
      </c>
      <c r="S232" s="56">
        <v>3.7</v>
      </c>
      <c r="T232" s="56">
        <v>0</v>
      </c>
      <c r="U232" s="56">
        <v>40</v>
      </c>
      <c r="V232" s="130">
        <v>2.9999999999999997E-4</v>
      </c>
      <c r="W232" s="130">
        <v>36541</v>
      </c>
      <c r="X232" s="130">
        <v>1337</v>
      </c>
      <c r="Y232" s="130">
        <v>8707</v>
      </c>
      <c r="Z232" s="130"/>
      <c r="AA232" s="130"/>
      <c r="AB232" s="130"/>
      <c r="AC232" s="172"/>
      <c r="AD232" s="130"/>
      <c r="AE232" s="130">
        <v>10639</v>
      </c>
      <c r="AF232" s="173"/>
    </row>
    <row r="233" spans="1:32" ht="15.75" customHeight="1">
      <c r="A233" s="56">
        <v>42</v>
      </c>
      <c r="B233" s="170" t="s">
        <v>2016</v>
      </c>
      <c r="C233" s="16" t="s">
        <v>863</v>
      </c>
      <c r="D233" s="56" t="s">
        <v>2017</v>
      </c>
      <c r="E233" s="56" t="s">
        <v>720</v>
      </c>
      <c r="F233" s="130">
        <v>1</v>
      </c>
      <c r="G233" s="130">
        <v>1</v>
      </c>
      <c r="H233" s="130">
        <v>0</v>
      </c>
      <c r="I233" s="130">
        <v>1</v>
      </c>
      <c r="J233" s="130">
        <v>0</v>
      </c>
      <c r="K233" s="130">
        <v>0</v>
      </c>
      <c r="L233" s="130">
        <v>0</v>
      </c>
      <c r="M233" s="130">
        <v>0</v>
      </c>
      <c r="N233" s="130">
        <v>0</v>
      </c>
      <c r="O233" s="56">
        <v>35</v>
      </c>
      <c r="P233" s="174"/>
      <c r="Q233" s="174"/>
      <c r="R233" s="174"/>
      <c r="S233" s="174"/>
      <c r="T233" s="174"/>
      <c r="U233" s="174"/>
      <c r="V233" s="130"/>
      <c r="W233" s="130"/>
      <c r="X233" s="130"/>
      <c r="Y233" s="130"/>
      <c r="Z233" s="130"/>
      <c r="AA233" s="130"/>
      <c r="AB233" s="130"/>
      <c r="AC233" s="172"/>
      <c r="AD233" s="130"/>
      <c r="AE233" s="173"/>
      <c r="AF233" s="173"/>
    </row>
    <row r="234" spans="1:32" ht="15.75" customHeight="1">
      <c r="A234" s="56">
        <v>43</v>
      </c>
      <c r="B234" s="170" t="s">
        <v>1998</v>
      </c>
      <c r="C234" s="16" t="s">
        <v>866</v>
      </c>
      <c r="D234" s="56" t="s">
        <v>1999</v>
      </c>
      <c r="E234" s="56" t="s">
        <v>720</v>
      </c>
      <c r="F234" s="130">
        <v>1</v>
      </c>
      <c r="G234" s="130">
        <v>1</v>
      </c>
      <c r="H234" s="130">
        <v>1</v>
      </c>
      <c r="I234" s="130">
        <v>0</v>
      </c>
      <c r="J234" s="130">
        <v>1</v>
      </c>
      <c r="K234" s="130">
        <v>0</v>
      </c>
      <c r="L234" s="130">
        <v>1</v>
      </c>
      <c r="M234" s="130">
        <v>1</v>
      </c>
      <c r="N234" s="130">
        <v>0</v>
      </c>
      <c r="O234" s="56">
        <v>25</v>
      </c>
      <c r="P234" s="56">
        <v>4.7</v>
      </c>
      <c r="Q234" s="56">
        <v>0.53</v>
      </c>
      <c r="R234" s="56">
        <v>69</v>
      </c>
      <c r="S234" s="56">
        <v>4.3</v>
      </c>
      <c r="T234" s="56">
        <v>0.49</v>
      </c>
      <c r="U234" s="56">
        <v>66</v>
      </c>
      <c r="V234" s="130">
        <v>6.4000000000000003E-3</v>
      </c>
      <c r="W234" s="130">
        <v>223703</v>
      </c>
      <c r="X234" s="130">
        <v>64909</v>
      </c>
      <c r="Y234" s="130">
        <v>308022</v>
      </c>
      <c r="Z234" s="130"/>
      <c r="AA234" s="130"/>
      <c r="AB234" s="130"/>
      <c r="AC234" s="172"/>
      <c r="AD234" s="130"/>
      <c r="AE234" s="130">
        <v>295899</v>
      </c>
      <c r="AF234" s="130">
        <v>874957</v>
      </c>
    </row>
    <row r="235" spans="1:32" ht="15.75" customHeight="1">
      <c r="A235" s="56">
        <v>44</v>
      </c>
      <c r="B235" s="170" t="s">
        <v>2018</v>
      </c>
      <c r="C235" s="16" t="s">
        <v>871</v>
      </c>
      <c r="D235" s="56" t="s">
        <v>2019</v>
      </c>
      <c r="E235" s="56" t="s">
        <v>720</v>
      </c>
      <c r="F235" s="130">
        <v>1</v>
      </c>
      <c r="G235" s="130">
        <v>1</v>
      </c>
      <c r="H235" s="130">
        <v>0</v>
      </c>
      <c r="I235" s="130">
        <v>0</v>
      </c>
      <c r="J235" s="130">
        <v>1</v>
      </c>
      <c r="K235" s="130">
        <v>0</v>
      </c>
      <c r="L235" s="130">
        <v>0</v>
      </c>
      <c r="M235" s="130">
        <v>1</v>
      </c>
      <c r="N235" s="130">
        <v>0</v>
      </c>
      <c r="O235" s="56">
        <v>30</v>
      </c>
      <c r="P235" s="174">
        <v>4.5</v>
      </c>
      <c r="Q235" s="56">
        <v>0.84399999999999997</v>
      </c>
      <c r="R235" s="56">
        <v>91</v>
      </c>
      <c r="S235" s="56">
        <v>4.7</v>
      </c>
      <c r="T235" s="56">
        <v>0.85699999999999998</v>
      </c>
      <c r="U235" s="56">
        <v>90</v>
      </c>
      <c r="V235" s="130">
        <v>5.0000000000000001E-4</v>
      </c>
      <c r="W235" s="130">
        <v>39989</v>
      </c>
      <c r="X235" s="130">
        <v>1162</v>
      </c>
      <c r="Y235" s="130">
        <v>6003</v>
      </c>
      <c r="Z235" s="130"/>
      <c r="AA235" s="130"/>
      <c r="AB235" s="130"/>
      <c r="AC235" s="172"/>
      <c r="AD235" s="130"/>
      <c r="AE235" s="130">
        <v>22510</v>
      </c>
      <c r="AF235" s="173">
        <v>38650</v>
      </c>
    </row>
    <row r="236" spans="1:32" ht="15.75" customHeight="1">
      <c r="A236" s="56">
        <v>45</v>
      </c>
      <c r="B236" s="170" t="s">
        <v>2020</v>
      </c>
      <c r="C236" s="16" t="s">
        <v>875</v>
      </c>
      <c r="D236" s="56" t="s">
        <v>878</v>
      </c>
      <c r="E236" s="56" t="s">
        <v>720</v>
      </c>
      <c r="F236" s="130">
        <v>1</v>
      </c>
      <c r="G236" s="130">
        <v>1</v>
      </c>
      <c r="H236" s="130">
        <v>0</v>
      </c>
      <c r="I236" s="130">
        <v>0</v>
      </c>
      <c r="J236" s="130">
        <v>1</v>
      </c>
      <c r="K236" s="130">
        <v>0</v>
      </c>
      <c r="L236" s="130">
        <v>1</v>
      </c>
      <c r="M236" s="130">
        <v>1</v>
      </c>
      <c r="N236" s="130">
        <v>0</v>
      </c>
      <c r="O236" s="56">
        <v>34</v>
      </c>
      <c r="P236" s="56">
        <v>4.8</v>
      </c>
      <c r="Q236" s="56">
        <v>0</v>
      </c>
      <c r="R236" s="56">
        <v>40</v>
      </c>
      <c r="S236" s="56">
        <v>4.4000000000000004</v>
      </c>
      <c r="T236" s="56">
        <v>0.54500000000000004</v>
      </c>
      <c r="U236" s="56">
        <v>71</v>
      </c>
      <c r="V236" s="130">
        <v>2.0000000000000001E-4</v>
      </c>
      <c r="W236" s="173">
        <v>2643</v>
      </c>
      <c r="X236" s="173">
        <v>905</v>
      </c>
      <c r="Y236" s="173">
        <v>7267</v>
      </c>
      <c r="Z236" s="130"/>
      <c r="AA236" s="130"/>
      <c r="AB236" s="130"/>
      <c r="AC236" s="172"/>
      <c r="AD236" s="130"/>
      <c r="AE236" s="173">
        <v>220</v>
      </c>
      <c r="AF236" s="130"/>
    </row>
    <row r="237" spans="1:32" ht="15.75" customHeight="1">
      <c r="A237" s="56">
        <v>46</v>
      </c>
      <c r="B237" s="170" t="s">
        <v>2021</v>
      </c>
      <c r="C237" s="16" t="s">
        <v>880</v>
      </c>
      <c r="D237" s="56" t="s">
        <v>2022</v>
      </c>
      <c r="E237" s="56" t="s">
        <v>720</v>
      </c>
      <c r="F237" s="130">
        <v>1</v>
      </c>
      <c r="G237" s="130">
        <v>1</v>
      </c>
      <c r="H237" s="130">
        <v>0</v>
      </c>
      <c r="I237" s="130">
        <v>0</v>
      </c>
      <c r="J237" s="130">
        <v>0</v>
      </c>
      <c r="K237" s="130">
        <v>0</v>
      </c>
      <c r="L237" s="130">
        <v>0</v>
      </c>
      <c r="M237" s="130">
        <v>0</v>
      </c>
      <c r="N237" s="130">
        <v>0</v>
      </c>
      <c r="O237" s="56">
        <v>19</v>
      </c>
      <c r="P237" s="174">
        <v>2.6</v>
      </c>
      <c r="Q237" s="174"/>
      <c r="R237" s="174"/>
      <c r="S237" s="56">
        <v>2.4</v>
      </c>
      <c r="T237" s="56">
        <v>0.25</v>
      </c>
      <c r="U237" s="56">
        <v>40</v>
      </c>
      <c r="V237" s="130" t="s">
        <v>1957</v>
      </c>
      <c r="W237" s="130">
        <v>317</v>
      </c>
      <c r="X237" s="130">
        <v>23</v>
      </c>
      <c r="Y237" s="130"/>
      <c r="Z237" s="130"/>
      <c r="AA237" s="130"/>
      <c r="AB237" s="130"/>
      <c r="AC237" s="172"/>
      <c r="AD237" s="130"/>
      <c r="AE237" s="130"/>
      <c r="AF237" s="130"/>
    </row>
    <row r="238" spans="1:32" ht="15.75" customHeight="1">
      <c r="A238" s="56">
        <v>47</v>
      </c>
      <c r="B238" s="170" t="s">
        <v>2023</v>
      </c>
      <c r="C238" s="16" t="s">
        <v>885</v>
      </c>
      <c r="D238" s="174"/>
      <c r="E238" s="56" t="s">
        <v>720</v>
      </c>
      <c r="F238" s="130">
        <v>0</v>
      </c>
      <c r="G238" s="130">
        <v>0</v>
      </c>
      <c r="H238" s="130">
        <v>0</v>
      </c>
      <c r="I238" s="130">
        <v>0</v>
      </c>
      <c r="J238" s="130">
        <v>0</v>
      </c>
      <c r="K238" s="130">
        <v>0</v>
      </c>
      <c r="L238" s="130">
        <v>0</v>
      </c>
      <c r="M238" s="130">
        <v>0</v>
      </c>
      <c r="N238" s="130">
        <v>0</v>
      </c>
      <c r="O238" s="56">
        <v>46</v>
      </c>
      <c r="P238" s="174"/>
      <c r="Q238" s="174"/>
      <c r="R238" s="174"/>
      <c r="S238" s="174"/>
      <c r="T238" s="174"/>
      <c r="U238" s="174"/>
      <c r="V238" s="175"/>
      <c r="W238" s="175"/>
      <c r="X238" s="175"/>
      <c r="Y238" s="175"/>
      <c r="Z238" s="130"/>
      <c r="AA238" s="130"/>
      <c r="AB238" s="130"/>
      <c r="AC238" s="172"/>
      <c r="AD238" s="130"/>
      <c r="AE238" s="175"/>
      <c r="AF238" s="175"/>
    </row>
    <row r="239" spans="1:32" ht="15.75" customHeight="1">
      <c r="A239" s="56">
        <v>48</v>
      </c>
      <c r="B239" s="170" t="s">
        <v>2024</v>
      </c>
      <c r="C239" s="16" t="s">
        <v>890</v>
      </c>
      <c r="D239" s="174"/>
      <c r="E239" s="56" t="s">
        <v>720</v>
      </c>
      <c r="F239" s="130">
        <v>0</v>
      </c>
      <c r="G239" s="130">
        <v>0</v>
      </c>
      <c r="H239" s="130">
        <v>0</v>
      </c>
      <c r="I239" s="130">
        <v>0</v>
      </c>
      <c r="J239" s="130">
        <v>0</v>
      </c>
      <c r="K239" s="130">
        <v>0</v>
      </c>
      <c r="L239" s="130">
        <v>0</v>
      </c>
      <c r="M239" s="130">
        <v>0</v>
      </c>
      <c r="N239" s="130">
        <v>0</v>
      </c>
      <c r="O239" s="56">
        <v>30</v>
      </c>
      <c r="P239" s="174"/>
      <c r="Q239" s="174"/>
      <c r="R239" s="174"/>
      <c r="S239" s="174"/>
      <c r="T239" s="174"/>
      <c r="U239" s="174"/>
      <c r="V239" s="175"/>
      <c r="W239" s="175"/>
      <c r="X239" s="175"/>
      <c r="Y239" s="175"/>
      <c r="Z239" s="130"/>
      <c r="AA239" s="130"/>
      <c r="AB239" s="130"/>
      <c r="AC239" s="172"/>
      <c r="AD239" s="130"/>
      <c r="AE239" s="175"/>
      <c r="AF239" s="176"/>
    </row>
    <row r="240" spans="1:32" ht="15.75" customHeight="1">
      <c r="A240" s="56">
        <v>49</v>
      </c>
      <c r="B240" s="170" t="s">
        <v>2025</v>
      </c>
      <c r="C240" s="16" t="s">
        <v>894</v>
      </c>
      <c r="D240" s="56" t="s">
        <v>2026</v>
      </c>
      <c r="E240" s="56" t="s">
        <v>720</v>
      </c>
      <c r="F240" s="130">
        <v>1</v>
      </c>
      <c r="G240" s="130">
        <v>0</v>
      </c>
      <c r="H240" s="130">
        <v>0</v>
      </c>
      <c r="I240" s="130">
        <v>0</v>
      </c>
      <c r="J240" s="130">
        <v>0</v>
      </c>
      <c r="K240" s="130">
        <v>0</v>
      </c>
      <c r="L240" s="130">
        <v>1</v>
      </c>
      <c r="M240" s="130">
        <v>0</v>
      </c>
      <c r="N240" s="130">
        <v>0</v>
      </c>
      <c r="O240" s="56">
        <v>10</v>
      </c>
      <c r="P240" s="171">
        <v>3</v>
      </c>
      <c r="Q240" s="174"/>
      <c r="R240" s="174"/>
      <c r="S240" s="174"/>
      <c r="T240" s="174"/>
      <c r="U240" s="174"/>
      <c r="V240" s="130"/>
      <c r="W240" s="130"/>
      <c r="X240" s="130"/>
      <c r="Y240" s="130"/>
      <c r="Z240" s="130"/>
      <c r="AA240" s="130"/>
      <c r="AB240" s="130"/>
      <c r="AC240" s="172"/>
      <c r="AD240" s="130"/>
      <c r="AE240" s="130"/>
      <c r="AF240" s="130"/>
    </row>
    <row r="241" spans="1:32" ht="15.75" customHeight="1">
      <c r="A241" s="56">
        <v>50</v>
      </c>
      <c r="B241" s="170" t="s">
        <v>2027</v>
      </c>
      <c r="C241" s="16" t="s">
        <v>898</v>
      </c>
      <c r="D241" s="174"/>
      <c r="E241" s="56" t="s">
        <v>720</v>
      </c>
      <c r="F241" s="130">
        <v>0</v>
      </c>
      <c r="G241" s="130">
        <v>0</v>
      </c>
      <c r="H241" s="130">
        <v>0</v>
      </c>
      <c r="I241" s="130">
        <v>0</v>
      </c>
      <c r="J241" s="130">
        <v>0</v>
      </c>
      <c r="K241" s="130">
        <v>0</v>
      </c>
      <c r="L241" s="130">
        <v>0</v>
      </c>
      <c r="M241" s="130">
        <v>0</v>
      </c>
      <c r="N241" s="130">
        <v>0</v>
      </c>
      <c r="O241" s="56">
        <v>16</v>
      </c>
      <c r="P241" s="174"/>
      <c r="Q241" s="174"/>
      <c r="R241" s="174"/>
      <c r="S241" s="174"/>
      <c r="T241" s="174"/>
      <c r="U241" s="174"/>
      <c r="V241" s="175"/>
      <c r="W241" s="175"/>
      <c r="X241" s="175"/>
      <c r="Y241" s="175"/>
      <c r="Z241" s="130"/>
      <c r="AA241" s="130"/>
      <c r="AB241" s="130"/>
      <c r="AC241" s="130"/>
      <c r="AD241" s="130"/>
      <c r="AE241" s="175"/>
      <c r="AF241" s="175"/>
    </row>
    <row r="242" spans="1:32" ht="15.75" customHeight="1">
      <c r="A242" s="56">
        <v>51</v>
      </c>
      <c r="B242" s="170" t="s">
        <v>2028</v>
      </c>
      <c r="C242" s="16" t="s">
        <v>900</v>
      </c>
      <c r="D242" s="174"/>
      <c r="E242" s="56" t="s">
        <v>720</v>
      </c>
      <c r="F242" s="130">
        <v>0</v>
      </c>
      <c r="G242" s="130">
        <v>0</v>
      </c>
      <c r="H242" s="130">
        <v>0</v>
      </c>
      <c r="I242" s="130">
        <v>0</v>
      </c>
      <c r="J242" s="130">
        <v>0</v>
      </c>
      <c r="K242" s="130">
        <v>0</v>
      </c>
      <c r="L242" s="130">
        <v>0</v>
      </c>
      <c r="M242" s="130">
        <v>0</v>
      </c>
      <c r="N242" s="130">
        <v>0</v>
      </c>
      <c r="O242" s="56">
        <v>16</v>
      </c>
      <c r="P242" s="174"/>
      <c r="Q242" s="174"/>
      <c r="R242" s="174"/>
      <c r="S242" s="174"/>
      <c r="T242" s="174"/>
      <c r="U242" s="174"/>
      <c r="V242" s="175"/>
      <c r="W242" s="175"/>
      <c r="X242" s="175"/>
      <c r="Y242" s="175"/>
      <c r="Z242" s="130"/>
      <c r="AA242" s="130"/>
      <c r="AB242" s="130"/>
      <c r="AC242" s="130"/>
      <c r="AD242" s="130"/>
      <c r="AE242" s="175"/>
      <c r="AF242" s="175"/>
    </row>
    <row r="243" spans="1:32" ht="15.75" customHeight="1">
      <c r="A243" s="56">
        <v>52</v>
      </c>
      <c r="B243" s="170" t="s">
        <v>2029</v>
      </c>
      <c r="C243" s="16" t="s">
        <v>905</v>
      </c>
      <c r="D243" s="56" t="s">
        <v>2030</v>
      </c>
      <c r="E243" s="56" t="s">
        <v>720</v>
      </c>
      <c r="F243" s="130">
        <v>1</v>
      </c>
      <c r="G243" s="130">
        <v>1</v>
      </c>
      <c r="H243" s="130">
        <v>1</v>
      </c>
      <c r="I243" s="130">
        <v>0</v>
      </c>
      <c r="J243" s="130">
        <v>0</v>
      </c>
      <c r="K243" s="130">
        <v>0</v>
      </c>
      <c r="L243" s="130">
        <v>1</v>
      </c>
      <c r="M243" s="130">
        <v>0</v>
      </c>
      <c r="N243" s="130">
        <v>1</v>
      </c>
      <c r="O243" s="56">
        <v>55</v>
      </c>
      <c r="P243" s="56">
        <v>3.4</v>
      </c>
      <c r="Q243" s="56">
        <v>0</v>
      </c>
      <c r="R243" s="56">
        <v>60</v>
      </c>
      <c r="S243" s="56">
        <v>3.2</v>
      </c>
      <c r="T243" s="56">
        <v>0.14299999999999999</v>
      </c>
      <c r="U243" s="56">
        <v>40</v>
      </c>
      <c r="V243" s="130">
        <v>2.9999999999999997E-4</v>
      </c>
      <c r="W243" s="130">
        <v>9098</v>
      </c>
      <c r="X243" s="130">
        <v>998</v>
      </c>
      <c r="Y243" s="130">
        <v>9313</v>
      </c>
      <c r="Z243" s="130"/>
      <c r="AA243" s="130"/>
      <c r="AB243" s="130"/>
      <c r="AC243" s="130"/>
      <c r="AD243" s="130"/>
      <c r="AE243" s="130">
        <v>35</v>
      </c>
      <c r="AF243" s="130"/>
    </row>
    <row r="244" spans="1:32" ht="15.75" customHeight="1">
      <c r="A244" s="56">
        <v>53</v>
      </c>
      <c r="B244" s="170" t="s">
        <v>2031</v>
      </c>
      <c r="C244" s="16" t="s">
        <v>910</v>
      </c>
      <c r="D244" s="56" t="s">
        <v>2032</v>
      </c>
      <c r="E244" s="56" t="s">
        <v>720</v>
      </c>
      <c r="F244" s="130">
        <v>0</v>
      </c>
      <c r="G244" s="130">
        <v>1</v>
      </c>
      <c r="H244" s="130">
        <v>0</v>
      </c>
      <c r="I244" s="130">
        <v>0</v>
      </c>
      <c r="J244" s="130">
        <v>0</v>
      </c>
      <c r="K244" s="130">
        <v>0</v>
      </c>
      <c r="L244" s="130">
        <v>0</v>
      </c>
      <c r="M244" s="130">
        <v>0</v>
      </c>
      <c r="N244" s="130">
        <v>0</v>
      </c>
      <c r="O244" s="56">
        <v>52</v>
      </c>
      <c r="P244" s="174"/>
      <c r="Q244" s="174"/>
      <c r="R244" s="174"/>
      <c r="S244" s="174"/>
      <c r="T244" s="174"/>
      <c r="U244" s="174"/>
      <c r="V244" s="130"/>
      <c r="W244" s="130"/>
      <c r="X244" s="130"/>
      <c r="Y244" s="130"/>
      <c r="Z244" s="178"/>
      <c r="AA244" s="130"/>
      <c r="AB244" s="130"/>
      <c r="AC244" s="172"/>
      <c r="AD244" s="130"/>
      <c r="AE244" s="130"/>
      <c r="AF244" s="130"/>
    </row>
    <row r="245" spans="1:32" ht="15.75" customHeight="1">
      <c r="A245" s="56">
        <v>54</v>
      </c>
      <c r="B245" s="170" t="s">
        <v>2033</v>
      </c>
      <c r="C245" s="16" t="s">
        <v>914</v>
      </c>
      <c r="D245" s="56" t="s">
        <v>2034</v>
      </c>
      <c r="E245" s="56" t="s">
        <v>720</v>
      </c>
      <c r="F245" s="130">
        <v>1</v>
      </c>
      <c r="G245" s="130">
        <v>1</v>
      </c>
      <c r="H245" s="130">
        <v>0</v>
      </c>
      <c r="I245" s="130">
        <v>1</v>
      </c>
      <c r="J245" s="130">
        <v>0</v>
      </c>
      <c r="K245" s="130">
        <v>0</v>
      </c>
      <c r="L245" s="130">
        <v>0</v>
      </c>
      <c r="M245" s="130">
        <v>1</v>
      </c>
      <c r="N245" s="130">
        <v>0</v>
      </c>
      <c r="O245" s="56">
        <v>38</v>
      </c>
      <c r="P245" s="56">
        <v>2</v>
      </c>
      <c r="Q245" s="56">
        <v>0</v>
      </c>
      <c r="R245" s="56">
        <v>20</v>
      </c>
      <c r="S245" s="56">
        <v>2.4</v>
      </c>
      <c r="T245" s="56">
        <v>0.4</v>
      </c>
      <c r="U245" s="56">
        <v>44</v>
      </c>
      <c r="V245" s="130" t="s">
        <v>1957</v>
      </c>
      <c r="W245" s="130">
        <v>2354</v>
      </c>
      <c r="X245" s="130">
        <v>6888</v>
      </c>
      <c r="Y245" s="130">
        <v>13575</v>
      </c>
      <c r="Z245" s="178"/>
      <c r="AA245" s="130"/>
      <c r="AB245" s="130"/>
      <c r="AC245" s="172"/>
      <c r="AD245" s="130"/>
      <c r="AE245" s="130">
        <v>163</v>
      </c>
      <c r="AF245" s="130"/>
    </row>
    <row r="246" spans="1:32" ht="15.75" customHeight="1">
      <c r="A246" s="56">
        <v>55</v>
      </c>
      <c r="B246" s="170" t="s">
        <v>2035</v>
      </c>
      <c r="C246" s="16" t="s">
        <v>919</v>
      </c>
      <c r="D246" s="56" t="s">
        <v>2036</v>
      </c>
      <c r="E246" s="56" t="s">
        <v>720</v>
      </c>
      <c r="F246" s="130">
        <v>1</v>
      </c>
      <c r="G246" s="130">
        <v>1</v>
      </c>
      <c r="H246" s="130">
        <v>1</v>
      </c>
      <c r="I246" s="130">
        <v>0</v>
      </c>
      <c r="J246" s="130">
        <v>1</v>
      </c>
      <c r="K246" s="130">
        <v>0</v>
      </c>
      <c r="L246" s="130">
        <v>0</v>
      </c>
      <c r="M246" s="130">
        <v>1</v>
      </c>
      <c r="N246" s="130">
        <v>0</v>
      </c>
      <c r="O246" s="56">
        <v>36</v>
      </c>
      <c r="P246" s="56">
        <v>5</v>
      </c>
      <c r="Q246" s="174"/>
      <c r="R246" s="174"/>
      <c r="S246" s="174"/>
      <c r="T246" s="56">
        <v>1</v>
      </c>
      <c r="U246" s="56">
        <v>100</v>
      </c>
      <c r="V246" s="130" t="s">
        <v>1957</v>
      </c>
      <c r="W246" s="130">
        <v>2215</v>
      </c>
      <c r="X246" s="130"/>
      <c r="Y246" s="130"/>
      <c r="Z246" s="130"/>
      <c r="AA246" s="130"/>
      <c r="AB246" s="130"/>
      <c r="AC246" s="172"/>
      <c r="AD246" s="130"/>
      <c r="AE246" s="130"/>
      <c r="AF246" s="130"/>
    </row>
    <row r="247" spans="1:32" ht="15.75" customHeight="1">
      <c r="A247" s="56">
        <v>56</v>
      </c>
      <c r="B247" s="170" t="s">
        <v>2037</v>
      </c>
      <c r="C247" s="16" t="s">
        <v>923</v>
      </c>
      <c r="D247" s="56" t="s">
        <v>2038</v>
      </c>
      <c r="E247" s="56" t="s">
        <v>720</v>
      </c>
      <c r="F247" s="130">
        <v>1</v>
      </c>
      <c r="G247" s="130">
        <v>1</v>
      </c>
      <c r="H247" s="130">
        <v>0</v>
      </c>
      <c r="I247" s="130">
        <v>0</v>
      </c>
      <c r="J247" s="130">
        <v>0</v>
      </c>
      <c r="K247" s="130">
        <v>0</v>
      </c>
      <c r="L247" s="130">
        <v>0</v>
      </c>
      <c r="M247" s="130">
        <v>0</v>
      </c>
      <c r="N247" s="130">
        <v>0</v>
      </c>
      <c r="O247" s="56">
        <v>30</v>
      </c>
      <c r="P247" s="174"/>
      <c r="Q247" s="174"/>
      <c r="R247" s="174"/>
      <c r="S247" s="56">
        <v>3</v>
      </c>
      <c r="T247" s="174"/>
      <c r="U247" s="174"/>
      <c r="V247" s="130"/>
      <c r="W247" s="130"/>
      <c r="X247" s="130"/>
      <c r="Y247" s="130"/>
      <c r="Z247" s="130"/>
      <c r="AA247" s="130"/>
      <c r="AB247" s="130"/>
      <c r="AC247" s="172"/>
      <c r="AD247" s="130"/>
      <c r="AE247" s="130"/>
      <c r="AF247" s="130"/>
    </row>
    <row r="248" spans="1:32" ht="15.75" customHeight="1">
      <c r="A248" s="56">
        <v>57</v>
      </c>
      <c r="B248" s="170" t="s">
        <v>2039</v>
      </c>
      <c r="C248" s="16" t="s">
        <v>926</v>
      </c>
      <c r="D248" s="56" t="s">
        <v>2040</v>
      </c>
      <c r="E248" s="56" t="s">
        <v>720</v>
      </c>
      <c r="F248" s="130">
        <v>1</v>
      </c>
      <c r="G248" s="130">
        <v>1</v>
      </c>
      <c r="H248" s="130">
        <v>0</v>
      </c>
      <c r="I248" s="130">
        <v>0</v>
      </c>
      <c r="J248" s="130">
        <v>0</v>
      </c>
      <c r="K248" s="130">
        <v>0</v>
      </c>
      <c r="L248" s="130">
        <v>0</v>
      </c>
      <c r="M248" s="130">
        <v>0</v>
      </c>
      <c r="N248" s="130">
        <v>0</v>
      </c>
      <c r="O248" s="56">
        <v>17</v>
      </c>
      <c r="P248" s="56">
        <v>1.7</v>
      </c>
      <c r="Q248" s="56">
        <v>0</v>
      </c>
      <c r="R248" s="56">
        <v>20</v>
      </c>
      <c r="S248" s="171">
        <v>3</v>
      </c>
      <c r="T248" s="56">
        <v>0</v>
      </c>
      <c r="U248" s="56">
        <v>40</v>
      </c>
      <c r="V248" s="130">
        <v>1E-4</v>
      </c>
      <c r="W248" s="130">
        <v>8103</v>
      </c>
      <c r="X248" s="130">
        <v>668</v>
      </c>
      <c r="Y248" s="130">
        <v>4935</v>
      </c>
      <c r="Z248" s="130"/>
      <c r="AA248" s="130"/>
      <c r="AB248" s="130"/>
      <c r="AC248" s="172"/>
      <c r="AD248" s="130"/>
      <c r="AE248" s="130">
        <v>15</v>
      </c>
      <c r="AF248" s="130"/>
    </row>
    <row r="249" spans="1:32" ht="15.75" customHeight="1">
      <c r="A249" s="56">
        <v>58</v>
      </c>
      <c r="B249" s="170" t="s">
        <v>2041</v>
      </c>
      <c r="C249" s="16" t="s">
        <v>930</v>
      </c>
      <c r="D249" s="56" t="s">
        <v>933</v>
      </c>
      <c r="E249" s="56" t="s">
        <v>720</v>
      </c>
      <c r="F249" s="130">
        <v>1</v>
      </c>
      <c r="G249" s="130">
        <v>1</v>
      </c>
      <c r="H249" s="130">
        <v>0</v>
      </c>
      <c r="I249" s="130">
        <v>1</v>
      </c>
      <c r="J249" s="130">
        <v>0</v>
      </c>
      <c r="K249" s="130">
        <v>0</v>
      </c>
      <c r="L249" s="130">
        <v>1</v>
      </c>
      <c r="M249" s="130">
        <v>1</v>
      </c>
      <c r="N249" s="130">
        <v>0</v>
      </c>
      <c r="O249" s="56">
        <v>33</v>
      </c>
      <c r="P249" s="56">
        <v>4.8</v>
      </c>
      <c r="Q249" s="56">
        <v>0.5</v>
      </c>
      <c r="R249" s="56">
        <v>70</v>
      </c>
      <c r="S249" s="56">
        <v>4.7</v>
      </c>
      <c r="T249" s="56">
        <v>0.66700000000000004</v>
      </c>
      <c r="U249" s="56">
        <v>73</v>
      </c>
      <c r="V249" s="130">
        <v>1E-4</v>
      </c>
      <c r="W249" s="130">
        <v>105</v>
      </c>
      <c r="X249" s="130">
        <v>117</v>
      </c>
      <c r="Y249" s="130">
        <v>360</v>
      </c>
      <c r="Z249" s="130"/>
      <c r="AA249" s="130"/>
      <c r="AB249" s="130"/>
      <c r="AC249" s="172"/>
      <c r="AD249" s="130"/>
      <c r="AE249" s="130"/>
      <c r="AF249" s="130"/>
    </row>
    <row r="250" spans="1:32" ht="15.75" customHeight="1">
      <c r="A250" s="56">
        <v>59</v>
      </c>
      <c r="B250" s="170" t="s">
        <v>2042</v>
      </c>
      <c r="C250" s="16" t="s">
        <v>934</v>
      </c>
      <c r="D250" s="174"/>
      <c r="E250" s="56" t="s">
        <v>720</v>
      </c>
      <c r="F250" s="130">
        <v>0</v>
      </c>
      <c r="G250" s="130">
        <v>0</v>
      </c>
      <c r="H250" s="130">
        <v>0</v>
      </c>
      <c r="I250" s="130">
        <v>0</v>
      </c>
      <c r="J250" s="130">
        <v>0</v>
      </c>
      <c r="K250" s="130">
        <v>0</v>
      </c>
      <c r="L250" s="130">
        <v>0</v>
      </c>
      <c r="M250" s="130">
        <v>0</v>
      </c>
      <c r="N250" s="130">
        <v>0</v>
      </c>
      <c r="O250" s="56">
        <v>44</v>
      </c>
      <c r="P250" s="174"/>
      <c r="Q250" s="174"/>
      <c r="R250" s="174"/>
      <c r="S250" s="174"/>
      <c r="T250" s="174"/>
      <c r="U250" s="174"/>
      <c r="V250" s="175"/>
      <c r="W250" s="175"/>
      <c r="X250" s="175"/>
      <c r="Y250" s="175"/>
      <c r="Z250" s="130"/>
      <c r="AA250" s="130"/>
      <c r="AB250" s="130"/>
      <c r="AC250" s="172"/>
      <c r="AD250" s="130"/>
      <c r="AE250" s="175"/>
      <c r="AF250" s="175"/>
    </row>
    <row r="251" spans="1:32" ht="15.75" customHeight="1">
      <c r="A251" s="56">
        <v>60</v>
      </c>
      <c r="B251" s="170" t="s">
        <v>2043</v>
      </c>
      <c r="C251" s="16" t="s">
        <v>935</v>
      </c>
      <c r="D251" s="174"/>
      <c r="E251" s="56" t="s">
        <v>720</v>
      </c>
      <c r="F251" s="130">
        <v>0</v>
      </c>
      <c r="G251" s="130">
        <v>0</v>
      </c>
      <c r="H251" s="130">
        <v>0</v>
      </c>
      <c r="I251" s="130">
        <v>0</v>
      </c>
      <c r="J251" s="130">
        <v>0</v>
      </c>
      <c r="K251" s="130">
        <v>0</v>
      </c>
      <c r="L251" s="130">
        <v>0</v>
      </c>
      <c r="M251" s="130">
        <v>0</v>
      </c>
      <c r="N251" s="130">
        <v>0</v>
      </c>
      <c r="O251" s="56">
        <v>58</v>
      </c>
      <c r="P251" s="174"/>
      <c r="Q251" s="174"/>
      <c r="R251" s="174"/>
      <c r="S251" s="174"/>
      <c r="T251" s="174"/>
      <c r="U251" s="174"/>
      <c r="V251" s="175"/>
      <c r="W251" s="175"/>
      <c r="X251" s="175"/>
      <c r="Y251" s="175"/>
      <c r="Z251" s="130"/>
      <c r="AA251" s="130"/>
      <c r="AB251" s="130"/>
      <c r="AC251" s="172"/>
      <c r="AD251" s="130"/>
      <c r="AE251" s="175"/>
      <c r="AF251" s="175"/>
    </row>
    <row r="252" spans="1:32" ht="15.75" customHeight="1">
      <c r="A252" s="56">
        <v>61</v>
      </c>
      <c r="B252" s="170" t="s">
        <v>2044</v>
      </c>
      <c r="C252" s="16" t="s">
        <v>937</v>
      </c>
      <c r="D252" s="56" t="s">
        <v>1889</v>
      </c>
      <c r="E252" s="56" t="s">
        <v>720</v>
      </c>
      <c r="F252" s="130">
        <v>1</v>
      </c>
      <c r="G252" s="130">
        <v>1</v>
      </c>
      <c r="H252" s="130">
        <v>1</v>
      </c>
      <c r="I252" s="130">
        <v>1</v>
      </c>
      <c r="J252" s="130">
        <v>0</v>
      </c>
      <c r="K252" s="130">
        <v>0</v>
      </c>
      <c r="L252" s="130">
        <v>1</v>
      </c>
      <c r="M252" s="130">
        <v>0</v>
      </c>
      <c r="N252" s="130">
        <v>0</v>
      </c>
      <c r="O252" s="56">
        <v>60</v>
      </c>
      <c r="P252" s="56">
        <v>3.2</v>
      </c>
      <c r="Q252" s="174"/>
      <c r="R252" s="174"/>
      <c r="S252" s="56">
        <v>2.6</v>
      </c>
      <c r="T252" s="56">
        <v>0</v>
      </c>
      <c r="U252" s="56">
        <v>20</v>
      </c>
      <c r="V252" s="130">
        <v>2.0000000000000001E-4</v>
      </c>
      <c r="W252" s="130">
        <v>17207</v>
      </c>
      <c r="X252" s="130">
        <v>788</v>
      </c>
      <c r="Y252" s="130">
        <v>4748</v>
      </c>
      <c r="Z252" s="130"/>
      <c r="AA252" s="130"/>
      <c r="AB252" s="130"/>
      <c r="AC252" s="172"/>
      <c r="AD252" s="130"/>
      <c r="AE252" s="130">
        <v>13640</v>
      </c>
      <c r="AF252" s="130"/>
    </row>
    <row r="253" spans="1:32" ht="15.75" customHeight="1">
      <c r="A253" s="56">
        <v>62</v>
      </c>
      <c r="B253" s="170" t="s">
        <v>2045</v>
      </c>
      <c r="C253" s="16" t="s">
        <v>941</v>
      </c>
      <c r="D253" s="56" t="s">
        <v>1880</v>
      </c>
      <c r="E253" s="56" t="s">
        <v>720</v>
      </c>
      <c r="F253" s="130">
        <v>1</v>
      </c>
      <c r="G253" s="130">
        <v>1</v>
      </c>
      <c r="H253" s="130">
        <v>1</v>
      </c>
      <c r="I253" s="130">
        <v>0</v>
      </c>
      <c r="J253" s="130">
        <v>0</v>
      </c>
      <c r="K253" s="130">
        <v>0</v>
      </c>
      <c r="L253" s="130">
        <v>1</v>
      </c>
      <c r="M253" s="130">
        <v>1</v>
      </c>
      <c r="N253" s="130">
        <v>0</v>
      </c>
      <c r="O253" s="56">
        <v>27</v>
      </c>
      <c r="P253" s="56">
        <v>2.7</v>
      </c>
      <c r="Q253" s="174"/>
      <c r="R253" s="174"/>
      <c r="S253" s="56">
        <v>2.8</v>
      </c>
      <c r="T253" s="56">
        <v>0</v>
      </c>
      <c r="U253" s="56">
        <v>40</v>
      </c>
      <c r="V253" s="130">
        <v>1E-4</v>
      </c>
      <c r="W253" s="130">
        <v>4768</v>
      </c>
      <c r="X253" s="130">
        <v>422</v>
      </c>
      <c r="Y253" s="130">
        <v>1529</v>
      </c>
      <c r="Z253" s="130"/>
      <c r="AA253" s="130"/>
      <c r="AB253" s="130"/>
      <c r="AC253" s="172"/>
      <c r="AD253" s="130"/>
      <c r="AE253" s="130">
        <v>1454</v>
      </c>
      <c r="AF253" s="130"/>
    </row>
    <row r="254" spans="1:32" ht="15.75" customHeight="1">
      <c r="A254" s="56">
        <v>63</v>
      </c>
      <c r="B254" s="170" t="s">
        <v>2046</v>
      </c>
      <c r="C254" s="16" t="s">
        <v>945</v>
      </c>
      <c r="D254" s="56" t="s">
        <v>1889</v>
      </c>
      <c r="E254" s="56" t="s">
        <v>720</v>
      </c>
      <c r="F254" s="130">
        <v>1</v>
      </c>
      <c r="G254" s="130">
        <v>1</v>
      </c>
      <c r="H254" s="130">
        <v>0</v>
      </c>
      <c r="I254" s="130">
        <v>0</v>
      </c>
      <c r="J254" s="130">
        <v>0</v>
      </c>
      <c r="K254" s="130">
        <v>0</v>
      </c>
      <c r="L254" s="130">
        <v>0</v>
      </c>
      <c r="M254" s="130">
        <v>1</v>
      </c>
      <c r="N254" s="130">
        <v>0</v>
      </c>
      <c r="O254" s="56">
        <v>47</v>
      </c>
      <c r="P254" s="56">
        <v>3.2</v>
      </c>
      <c r="Q254" s="174"/>
      <c r="R254" s="174"/>
      <c r="S254" s="56">
        <v>2.6</v>
      </c>
      <c r="T254" s="56">
        <v>0</v>
      </c>
      <c r="U254" s="56">
        <v>20</v>
      </c>
      <c r="V254" s="130">
        <v>2.0000000000000001E-4</v>
      </c>
      <c r="W254" s="130">
        <v>17207</v>
      </c>
      <c r="X254" s="130">
        <v>788</v>
      </c>
      <c r="Y254" s="130">
        <v>4748</v>
      </c>
      <c r="Z254" s="130"/>
      <c r="AA254" s="130"/>
      <c r="AB254" s="130"/>
      <c r="AC254" s="172"/>
      <c r="AD254" s="130"/>
      <c r="AE254" s="130">
        <v>13640</v>
      </c>
      <c r="AF254" s="130"/>
    </row>
    <row r="255" spans="1:32" ht="15.75" customHeight="1">
      <c r="A255" s="56">
        <v>64</v>
      </c>
      <c r="B255" s="170" t="s">
        <v>2047</v>
      </c>
      <c r="C255" s="16" t="s">
        <v>950</v>
      </c>
      <c r="D255" s="56" t="s">
        <v>954</v>
      </c>
      <c r="E255" s="56" t="s">
        <v>720</v>
      </c>
      <c r="F255" s="130">
        <v>1</v>
      </c>
      <c r="G255" s="130">
        <v>1</v>
      </c>
      <c r="H255" s="130">
        <v>1</v>
      </c>
      <c r="I255" s="130">
        <v>0</v>
      </c>
      <c r="J255" s="130">
        <v>0</v>
      </c>
      <c r="K255" s="130">
        <v>0</v>
      </c>
      <c r="L255" s="130">
        <v>1</v>
      </c>
      <c r="M255" s="130">
        <v>1</v>
      </c>
      <c r="N255" s="130">
        <v>0</v>
      </c>
      <c r="O255" s="56">
        <v>22</v>
      </c>
      <c r="P255" s="56">
        <v>3.1</v>
      </c>
      <c r="Q255" s="174"/>
      <c r="R255" s="174"/>
      <c r="S255" s="56">
        <v>3.3</v>
      </c>
      <c r="T255" s="56">
        <v>0</v>
      </c>
      <c r="U255" s="56">
        <v>20</v>
      </c>
      <c r="V255" s="130">
        <v>1E-4</v>
      </c>
      <c r="W255" s="130">
        <v>6418</v>
      </c>
      <c r="X255" s="130">
        <v>709</v>
      </c>
      <c r="Y255" s="130">
        <v>2818</v>
      </c>
      <c r="Z255" s="130"/>
      <c r="AA255" s="130"/>
      <c r="AB255" s="130"/>
      <c r="AC255" s="172"/>
      <c r="AD255" s="130"/>
      <c r="AE255" s="130">
        <v>549</v>
      </c>
      <c r="AF255" s="130"/>
    </row>
    <row r="256" spans="1:32" ht="15.75" customHeight="1">
      <c r="A256" s="56">
        <v>65</v>
      </c>
      <c r="B256" s="170" t="s">
        <v>2048</v>
      </c>
      <c r="C256" s="16" t="s">
        <v>955</v>
      </c>
      <c r="D256" s="56" t="s">
        <v>2049</v>
      </c>
      <c r="E256" s="56" t="s">
        <v>720</v>
      </c>
      <c r="F256" s="130">
        <v>1</v>
      </c>
      <c r="G256" s="130">
        <v>1</v>
      </c>
      <c r="H256" s="130">
        <v>1</v>
      </c>
      <c r="I256" s="130">
        <v>0</v>
      </c>
      <c r="J256" s="130">
        <v>0</v>
      </c>
      <c r="K256" s="130">
        <v>0</v>
      </c>
      <c r="L256" s="130">
        <v>1</v>
      </c>
      <c r="M256" s="130">
        <v>1</v>
      </c>
      <c r="N256" s="130">
        <v>0</v>
      </c>
      <c r="O256" s="56">
        <v>25</v>
      </c>
      <c r="P256" s="56">
        <v>4.7</v>
      </c>
      <c r="Q256" s="56">
        <v>0</v>
      </c>
      <c r="R256" s="56">
        <v>20</v>
      </c>
      <c r="S256" s="56">
        <v>3.8</v>
      </c>
      <c r="T256" s="56">
        <v>0.5</v>
      </c>
      <c r="U256" s="56">
        <v>64</v>
      </c>
      <c r="V256" s="130">
        <v>2.0000000000000001E-4</v>
      </c>
      <c r="W256" s="130">
        <v>3338</v>
      </c>
      <c r="X256" s="130">
        <v>2000</v>
      </c>
      <c r="Y256" s="130">
        <v>17509</v>
      </c>
      <c r="Z256" s="178"/>
      <c r="AA256" s="178"/>
      <c r="AB256" s="130"/>
      <c r="AC256" s="172"/>
      <c r="AD256" s="130"/>
      <c r="AE256" s="130">
        <v>10716</v>
      </c>
      <c r="AF256" s="130"/>
    </row>
    <row r="257" spans="1:32" ht="15.75" customHeight="1">
      <c r="A257" s="56">
        <v>66</v>
      </c>
      <c r="B257" s="170" t="s">
        <v>2050</v>
      </c>
      <c r="C257" s="16" t="s">
        <v>959</v>
      </c>
      <c r="D257" s="56" t="s">
        <v>2051</v>
      </c>
      <c r="E257" s="56" t="s">
        <v>720</v>
      </c>
      <c r="F257" s="130">
        <v>1</v>
      </c>
      <c r="G257" s="130">
        <v>1</v>
      </c>
      <c r="H257" s="130">
        <v>0</v>
      </c>
      <c r="I257" s="130">
        <v>0</v>
      </c>
      <c r="J257" s="130">
        <v>0</v>
      </c>
      <c r="K257" s="130">
        <v>0</v>
      </c>
      <c r="L257" s="130">
        <v>1</v>
      </c>
      <c r="M257" s="130">
        <v>1</v>
      </c>
      <c r="N257" s="130">
        <v>0</v>
      </c>
      <c r="O257" s="56">
        <v>59</v>
      </c>
      <c r="P257" s="56">
        <v>3.7</v>
      </c>
      <c r="Q257" s="174"/>
      <c r="R257" s="174"/>
      <c r="S257" s="56">
        <v>2.4</v>
      </c>
      <c r="T257" s="56">
        <v>0</v>
      </c>
      <c r="U257" s="56">
        <v>70</v>
      </c>
      <c r="V257" s="130" t="s">
        <v>1957</v>
      </c>
      <c r="W257" s="130">
        <v>2551</v>
      </c>
      <c r="X257" s="130">
        <v>30</v>
      </c>
      <c r="Y257" s="130">
        <v>62</v>
      </c>
      <c r="Z257" s="130"/>
      <c r="AA257" s="130"/>
      <c r="AB257" s="130"/>
      <c r="AC257" s="172"/>
      <c r="AD257" s="130"/>
      <c r="AE257" s="130"/>
      <c r="AF257" s="130"/>
    </row>
    <row r="258" spans="1:32" ht="15.75" customHeight="1">
      <c r="A258" s="56">
        <v>67</v>
      </c>
      <c r="B258" s="170" t="s">
        <v>2052</v>
      </c>
      <c r="C258" s="16" t="s">
        <v>963</v>
      </c>
      <c r="D258" s="174"/>
      <c r="E258" s="56" t="s">
        <v>720</v>
      </c>
      <c r="F258" s="130">
        <v>0</v>
      </c>
      <c r="G258" s="130">
        <v>0</v>
      </c>
      <c r="H258" s="130">
        <v>0</v>
      </c>
      <c r="I258" s="130">
        <v>0</v>
      </c>
      <c r="J258" s="130">
        <v>0</v>
      </c>
      <c r="K258" s="130">
        <v>0</v>
      </c>
      <c r="L258" s="130">
        <v>0</v>
      </c>
      <c r="M258" s="130">
        <v>0</v>
      </c>
      <c r="N258" s="130">
        <v>0</v>
      </c>
      <c r="O258" s="56">
        <v>31</v>
      </c>
      <c r="P258" s="174"/>
      <c r="Q258" s="174"/>
      <c r="R258" s="174"/>
      <c r="S258" s="174"/>
      <c r="T258" s="174"/>
      <c r="U258" s="174"/>
      <c r="V258" s="175"/>
      <c r="W258" s="175"/>
      <c r="X258" s="175"/>
      <c r="Y258" s="175"/>
      <c r="Z258" s="130"/>
      <c r="AA258" s="130"/>
      <c r="AB258" s="130"/>
      <c r="AC258" s="172"/>
      <c r="AD258" s="130"/>
      <c r="AE258" s="175"/>
      <c r="AF258" s="175"/>
    </row>
    <row r="259" spans="1:32" ht="15.75" customHeight="1">
      <c r="A259" s="56">
        <v>68</v>
      </c>
      <c r="B259" s="170" t="s">
        <v>2053</v>
      </c>
      <c r="C259" s="16" t="s">
        <v>968</v>
      </c>
      <c r="D259" s="56" t="s">
        <v>2054</v>
      </c>
      <c r="E259" s="56" t="s">
        <v>720</v>
      </c>
      <c r="F259" s="130">
        <v>1</v>
      </c>
      <c r="G259" s="130">
        <v>1</v>
      </c>
      <c r="H259" s="130">
        <v>1</v>
      </c>
      <c r="I259" s="130">
        <v>0</v>
      </c>
      <c r="J259" s="130">
        <v>1</v>
      </c>
      <c r="K259" s="130">
        <v>0</v>
      </c>
      <c r="L259" s="130">
        <v>1</v>
      </c>
      <c r="M259" s="130">
        <v>0</v>
      </c>
      <c r="N259" s="130">
        <v>0</v>
      </c>
      <c r="O259" s="56">
        <v>21</v>
      </c>
      <c r="P259" s="56">
        <v>2.2999999999999998</v>
      </c>
      <c r="Q259" s="56">
        <v>0</v>
      </c>
      <c r="R259" s="56">
        <v>20</v>
      </c>
      <c r="S259" s="56">
        <v>3.4</v>
      </c>
      <c r="T259" s="56">
        <v>0.66700000000000004</v>
      </c>
      <c r="U259" s="56">
        <v>60</v>
      </c>
      <c r="V259" s="130">
        <v>2.0000000000000001E-4</v>
      </c>
      <c r="W259" s="130">
        <v>4078</v>
      </c>
      <c r="X259" s="130">
        <v>989</v>
      </c>
      <c r="Y259" s="130">
        <v>6231</v>
      </c>
      <c r="Z259" s="130"/>
      <c r="AA259" s="130"/>
      <c r="AB259" s="130"/>
      <c r="AC259" s="172"/>
      <c r="AD259" s="130"/>
      <c r="AE259" s="130">
        <v>3297</v>
      </c>
      <c r="AF259" s="130"/>
    </row>
    <row r="260" spans="1:32" ht="15.75" customHeight="1">
      <c r="A260" s="56">
        <v>69</v>
      </c>
      <c r="B260" s="170" t="s">
        <v>2055</v>
      </c>
      <c r="C260" s="16" t="s">
        <v>973</v>
      </c>
      <c r="D260" s="56" t="s">
        <v>973</v>
      </c>
      <c r="E260" s="56" t="s">
        <v>720</v>
      </c>
      <c r="F260" s="130">
        <v>1</v>
      </c>
      <c r="G260" s="130">
        <v>1</v>
      </c>
      <c r="H260" s="130">
        <v>0</v>
      </c>
      <c r="I260" s="130">
        <v>0</v>
      </c>
      <c r="J260" s="130">
        <v>0</v>
      </c>
      <c r="K260" s="130">
        <v>0</v>
      </c>
      <c r="L260" s="130">
        <v>0</v>
      </c>
      <c r="M260" s="130">
        <v>1</v>
      </c>
      <c r="N260" s="130">
        <v>0</v>
      </c>
      <c r="O260" s="56">
        <v>8</v>
      </c>
      <c r="P260" s="56">
        <v>2.4</v>
      </c>
      <c r="Q260" s="56">
        <v>0</v>
      </c>
      <c r="R260" s="56">
        <v>20</v>
      </c>
      <c r="S260" s="56">
        <v>3.4</v>
      </c>
      <c r="T260" s="56">
        <v>0</v>
      </c>
      <c r="U260" s="56">
        <v>40</v>
      </c>
      <c r="V260" s="130">
        <v>1E-4</v>
      </c>
      <c r="W260" s="130">
        <v>4859</v>
      </c>
      <c r="X260" s="130">
        <v>307</v>
      </c>
      <c r="Y260" s="130">
        <v>870</v>
      </c>
      <c r="Z260" s="130"/>
      <c r="AA260" s="130"/>
      <c r="AB260" s="130"/>
      <c r="AC260" s="172"/>
      <c r="AD260" s="130"/>
      <c r="AE260" s="130">
        <v>1654</v>
      </c>
      <c r="AF260" s="130"/>
    </row>
    <row r="261" spans="1:32" ht="15.75" customHeight="1">
      <c r="A261" s="56">
        <v>70</v>
      </c>
      <c r="B261" s="170" t="s">
        <v>2056</v>
      </c>
      <c r="C261" s="16" t="s">
        <v>978</v>
      </c>
      <c r="D261" s="174"/>
      <c r="E261" s="56" t="s">
        <v>720</v>
      </c>
      <c r="F261" s="130">
        <v>0</v>
      </c>
      <c r="G261" s="130">
        <v>0</v>
      </c>
      <c r="H261" s="130">
        <v>0</v>
      </c>
      <c r="I261" s="130">
        <v>0</v>
      </c>
      <c r="J261" s="130">
        <v>0</v>
      </c>
      <c r="K261" s="130">
        <v>0</v>
      </c>
      <c r="L261" s="130">
        <v>0</v>
      </c>
      <c r="M261" s="130">
        <v>0</v>
      </c>
      <c r="N261" s="130">
        <v>0</v>
      </c>
      <c r="O261" s="56">
        <v>12</v>
      </c>
      <c r="P261" s="174"/>
      <c r="Q261" s="174"/>
      <c r="R261" s="174"/>
      <c r="S261" s="174"/>
      <c r="T261" s="174"/>
      <c r="U261" s="174"/>
      <c r="V261" s="175"/>
      <c r="W261" s="175"/>
      <c r="X261" s="175"/>
      <c r="Y261" s="175"/>
      <c r="Z261" s="130"/>
      <c r="AA261" s="130"/>
      <c r="AB261" s="130"/>
      <c r="AC261" s="172"/>
      <c r="AD261" s="130"/>
      <c r="AE261" s="175"/>
      <c r="AF261" s="175"/>
    </row>
    <row r="262" spans="1:32" ht="15.75" customHeight="1">
      <c r="A262" s="56">
        <v>71</v>
      </c>
      <c r="B262" s="170" t="s">
        <v>2057</v>
      </c>
      <c r="C262" s="16" t="s">
        <v>981</v>
      </c>
      <c r="D262" s="56" t="s">
        <v>2058</v>
      </c>
      <c r="E262" s="56" t="s">
        <v>720</v>
      </c>
      <c r="F262" s="130">
        <v>1</v>
      </c>
      <c r="G262" s="130">
        <v>1</v>
      </c>
      <c r="H262" s="130">
        <v>0</v>
      </c>
      <c r="I262" s="130">
        <v>0</v>
      </c>
      <c r="J262" s="130">
        <v>0</v>
      </c>
      <c r="K262" s="130">
        <v>0</v>
      </c>
      <c r="L262" s="130">
        <v>0</v>
      </c>
      <c r="M262" s="130">
        <v>0</v>
      </c>
      <c r="N262" s="130">
        <v>0</v>
      </c>
      <c r="O262" s="56">
        <v>63</v>
      </c>
      <c r="P262" s="174"/>
      <c r="Q262" s="174"/>
      <c r="R262" s="174"/>
      <c r="S262" s="174"/>
      <c r="T262" s="174"/>
      <c r="U262" s="174"/>
      <c r="V262" s="130"/>
      <c r="W262" s="130"/>
      <c r="X262" s="130"/>
      <c r="Y262" s="130"/>
      <c r="Z262" s="130"/>
      <c r="AA262" s="130"/>
      <c r="AB262" s="130"/>
      <c r="AC262" s="172"/>
      <c r="AD262" s="130"/>
      <c r="AE262" s="130"/>
      <c r="AF262" s="130"/>
    </row>
    <row r="263" spans="1:32" ht="15.75" customHeight="1">
      <c r="A263" s="56">
        <v>72</v>
      </c>
      <c r="B263" s="179" t="s">
        <v>2059</v>
      </c>
      <c r="C263" s="16" t="s">
        <v>986</v>
      </c>
      <c r="D263" s="174"/>
      <c r="E263" s="56" t="s">
        <v>720</v>
      </c>
      <c r="F263" s="130">
        <v>0</v>
      </c>
      <c r="G263" s="130">
        <v>0</v>
      </c>
      <c r="H263" s="130">
        <v>0</v>
      </c>
      <c r="I263" s="130">
        <v>0</v>
      </c>
      <c r="J263" s="130">
        <v>0</v>
      </c>
      <c r="K263" s="130">
        <v>0</v>
      </c>
      <c r="L263" s="130">
        <v>0</v>
      </c>
      <c r="M263" s="130">
        <v>0</v>
      </c>
      <c r="N263" s="130">
        <v>0</v>
      </c>
      <c r="O263" s="56">
        <v>40</v>
      </c>
      <c r="P263" s="174"/>
      <c r="Q263" s="174"/>
      <c r="R263" s="174"/>
      <c r="S263" s="174"/>
      <c r="T263" s="174"/>
      <c r="U263" s="174"/>
      <c r="V263" s="175"/>
      <c r="W263" s="175"/>
      <c r="X263" s="175"/>
      <c r="Y263" s="175"/>
      <c r="Z263" s="130"/>
      <c r="AA263" s="130"/>
      <c r="AB263" s="130"/>
      <c r="AC263" s="172"/>
      <c r="AD263" s="130"/>
      <c r="AE263" s="175"/>
      <c r="AF263" s="175"/>
    </row>
    <row r="264" spans="1:32" ht="15.75" customHeight="1">
      <c r="A264" s="56">
        <v>73</v>
      </c>
      <c r="B264" s="170" t="s">
        <v>2060</v>
      </c>
      <c r="C264" s="16" t="s">
        <v>990</v>
      </c>
      <c r="D264" s="56" t="s">
        <v>2061</v>
      </c>
      <c r="E264" s="56" t="s">
        <v>720</v>
      </c>
      <c r="F264" s="130">
        <v>1</v>
      </c>
      <c r="G264" s="130">
        <v>1</v>
      </c>
      <c r="H264" s="130">
        <v>0</v>
      </c>
      <c r="I264" s="130">
        <v>0</v>
      </c>
      <c r="J264" s="130">
        <v>0</v>
      </c>
      <c r="K264" s="130">
        <v>0</v>
      </c>
      <c r="L264" s="130">
        <v>0</v>
      </c>
      <c r="M264" s="130">
        <v>0</v>
      </c>
      <c r="N264" s="130">
        <v>0</v>
      </c>
      <c r="O264" s="56">
        <v>39</v>
      </c>
      <c r="P264" s="174"/>
      <c r="Q264" s="174"/>
      <c r="R264" s="174"/>
      <c r="S264" s="174"/>
      <c r="T264" s="174"/>
      <c r="U264" s="174"/>
      <c r="V264" s="130" t="s">
        <v>1957</v>
      </c>
      <c r="W264" s="130">
        <v>11</v>
      </c>
      <c r="X264" s="130">
        <v>53</v>
      </c>
      <c r="Y264" s="130"/>
      <c r="Z264" s="178"/>
      <c r="AA264" s="178"/>
      <c r="AB264" s="130"/>
      <c r="AC264" s="172"/>
      <c r="AD264" s="130"/>
      <c r="AE264" s="130"/>
      <c r="AF264" s="130"/>
    </row>
    <row r="265" spans="1:32" ht="15.75" customHeight="1">
      <c r="A265" s="56">
        <v>74</v>
      </c>
      <c r="B265" s="170" t="s">
        <v>2062</v>
      </c>
      <c r="C265" s="16" t="s">
        <v>995</v>
      </c>
      <c r="D265" s="174"/>
      <c r="E265" s="56" t="s">
        <v>720</v>
      </c>
      <c r="F265" s="130">
        <v>0</v>
      </c>
      <c r="G265" s="130">
        <v>0</v>
      </c>
      <c r="H265" s="130">
        <v>0</v>
      </c>
      <c r="I265" s="130">
        <v>0</v>
      </c>
      <c r="J265" s="130">
        <v>0</v>
      </c>
      <c r="K265" s="130">
        <v>0</v>
      </c>
      <c r="L265" s="130">
        <v>0</v>
      </c>
      <c r="M265" s="130">
        <v>0</v>
      </c>
      <c r="N265" s="130">
        <v>0</v>
      </c>
      <c r="O265" s="56">
        <v>77</v>
      </c>
      <c r="P265" s="174"/>
      <c r="Q265" s="174"/>
      <c r="R265" s="174"/>
      <c r="S265" s="174"/>
      <c r="T265" s="174"/>
      <c r="U265" s="174"/>
      <c r="V265" s="175"/>
      <c r="W265" s="175"/>
      <c r="X265" s="175"/>
      <c r="Y265" s="175"/>
      <c r="Z265" s="130"/>
      <c r="AA265" s="130"/>
      <c r="AB265" s="130"/>
      <c r="AC265" s="172"/>
      <c r="AD265" s="130"/>
      <c r="AE265" s="175"/>
      <c r="AF265" s="175"/>
    </row>
    <row r="266" spans="1:32" ht="15.75" customHeight="1">
      <c r="A266" s="56">
        <v>75</v>
      </c>
      <c r="B266" s="170" t="s">
        <v>2042</v>
      </c>
      <c r="C266" s="16" t="s">
        <v>998</v>
      </c>
      <c r="D266" s="174"/>
      <c r="E266" s="56" t="s">
        <v>720</v>
      </c>
      <c r="F266" s="130">
        <v>0</v>
      </c>
      <c r="G266" s="130">
        <v>0</v>
      </c>
      <c r="H266" s="130">
        <v>0</v>
      </c>
      <c r="I266" s="130">
        <v>0</v>
      </c>
      <c r="J266" s="130">
        <v>0</v>
      </c>
      <c r="K266" s="130">
        <v>0</v>
      </c>
      <c r="L266" s="130">
        <v>0</v>
      </c>
      <c r="M266" s="130">
        <v>0</v>
      </c>
      <c r="N266" s="130">
        <v>0</v>
      </c>
      <c r="O266" s="56">
        <v>42</v>
      </c>
      <c r="P266" s="174"/>
      <c r="Q266" s="174"/>
      <c r="R266" s="174"/>
      <c r="S266" s="174"/>
      <c r="T266" s="174"/>
      <c r="U266" s="174"/>
      <c r="V266" s="175"/>
      <c r="W266" s="175"/>
      <c r="X266" s="175"/>
      <c r="Y266" s="175"/>
      <c r="Z266" s="130"/>
      <c r="AA266" s="130"/>
      <c r="AB266" s="130"/>
      <c r="AC266" s="172"/>
      <c r="AD266" s="130"/>
      <c r="AE266" s="175"/>
      <c r="AF266" s="175"/>
    </row>
    <row r="267" spans="1:32" ht="15.75" customHeight="1">
      <c r="A267" s="56">
        <v>76</v>
      </c>
      <c r="B267" s="170" t="s">
        <v>2063</v>
      </c>
      <c r="C267" s="16" t="s">
        <v>1003</v>
      </c>
      <c r="D267" s="56" t="s">
        <v>1006</v>
      </c>
      <c r="E267" s="56" t="s">
        <v>720</v>
      </c>
      <c r="F267" s="130">
        <v>1</v>
      </c>
      <c r="G267" s="130">
        <v>1</v>
      </c>
      <c r="H267" s="130">
        <v>0</v>
      </c>
      <c r="I267" s="130">
        <v>1</v>
      </c>
      <c r="J267" s="130">
        <v>0</v>
      </c>
      <c r="K267" s="130">
        <v>1</v>
      </c>
      <c r="L267" s="130">
        <v>1</v>
      </c>
      <c r="M267" s="130">
        <v>0</v>
      </c>
      <c r="N267" s="130">
        <v>0</v>
      </c>
      <c r="O267" s="56">
        <v>50</v>
      </c>
      <c r="P267" s="56">
        <v>2.1</v>
      </c>
      <c r="Q267" s="56">
        <v>0</v>
      </c>
      <c r="R267" s="56">
        <v>20</v>
      </c>
      <c r="S267" s="56">
        <v>3.6</v>
      </c>
      <c r="T267" s="56">
        <v>0</v>
      </c>
      <c r="U267" s="56">
        <v>20</v>
      </c>
      <c r="V267" s="130">
        <v>1E-4</v>
      </c>
      <c r="W267" s="130">
        <v>20190</v>
      </c>
      <c r="X267" s="130">
        <v>656</v>
      </c>
      <c r="Y267" s="130">
        <v>6410</v>
      </c>
      <c r="Z267" s="130"/>
      <c r="AA267" s="130"/>
      <c r="AB267" s="130"/>
      <c r="AC267" s="172"/>
      <c r="AD267" s="130"/>
      <c r="AE267" s="130">
        <v>464</v>
      </c>
      <c r="AF267" s="130"/>
    </row>
    <row r="268" spans="1:32" ht="15.75" customHeight="1">
      <c r="A268" s="56">
        <v>77</v>
      </c>
      <c r="B268" s="170" t="s">
        <v>2064</v>
      </c>
      <c r="C268" s="16" t="s">
        <v>1007</v>
      </c>
      <c r="D268" s="56" t="s">
        <v>2065</v>
      </c>
      <c r="E268" s="56" t="s">
        <v>720</v>
      </c>
      <c r="F268" s="130">
        <v>1</v>
      </c>
      <c r="G268" s="130">
        <v>1</v>
      </c>
      <c r="H268" s="130">
        <v>0</v>
      </c>
      <c r="I268" s="130">
        <v>0</v>
      </c>
      <c r="J268" s="130">
        <v>0</v>
      </c>
      <c r="K268" s="130">
        <v>0</v>
      </c>
      <c r="L268" s="130">
        <v>0</v>
      </c>
      <c r="M268" s="130">
        <v>0</v>
      </c>
      <c r="N268" s="130">
        <v>0</v>
      </c>
      <c r="O268" s="56">
        <v>8</v>
      </c>
      <c r="P268" s="174"/>
      <c r="Q268" s="174"/>
      <c r="R268" s="174"/>
      <c r="S268" s="174"/>
      <c r="T268" s="174"/>
      <c r="U268" s="174"/>
      <c r="V268" s="130"/>
      <c r="W268" s="130"/>
      <c r="X268" s="130"/>
      <c r="Y268" s="130"/>
      <c r="Z268" s="130"/>
      <c r="AA268" s="130"/>
      <c r="AB268" s="130"/>
      <c r="AC268" s="172"/>
      <c r="AD268" s="130"/>
      <c r="AE268" s="130"/>
      <c r="AF268" s="130"/>
    </row>
    <row r="269" spans="1:32" ht="15.75" customHeight="1">
      <c r="A269" s="56">
        <v>78</v>
      </c>
      <c r="B269" s="170" t="s">
        <v>2066</v>
      </c>
      <c r="C269" s="16" t="s">
        <v>1010</v>
      </c>
      <c r="D269" s="56" t="s">
        <v>2067</v>
      </c>
      <c r="E269" s="56" t="s">
        <v>720</v>
      </c>
      <c r="F269" s="130">
        <v>1</v>
      </c>
      <c r="G269" s="130">
        <v>1</v>
      </c>
      <c r="H269" s="130">
        <v>0</v>
      </c>
      <c r="I269" s="130">
        <v>0</v>
      </c>
      <c r="J269" s="130">
        <v>0</v>
      </c>
      <c r="K269" s="130">
        <v>0</v>
      </c>
      <c r="L269" s="130">
        <v>0</v>
      </c>
      <c r="M269" s="130">
        <v>0</v>
      </c>
      <c r="N269" s="130">
        <v>0</v>
      </c>
      <c r="O269" s="56">
        <v>26</v>
      </c>
      <c r="P269" s="56">
        <v>4</v>
      </c>
      <c r="Q269" s="174"/>
      <c r="R269" s="174"/>
      <c r="S269" s="56">
        <v>3.4</v>
      </c>
      <c r="T269" s="174"/>
      <c r="U269" s="174"/>
      <c r="V269" s="130" t="s">
        <v>1957</v>
      </c>
      <c r="W269" s="130">
        <v>868</v>
      </c>
      <c r="X269" s="130"/>
      <c r="Y269" s="130"/>
      <c r="Z269" s="130"/>
      <c r="AA269" s="130"/>
      <c r="AB269" s="130"/>
      <c r="AC269" s="172"/>
      <c r="AD269" s="130"/>
      <c r="AE269" s="130"/>
      <c r="AF269" s="130"/>
    </row>
    <row r="270" spans="1:32" ht="15.75" customHeight="1">
      <c r="A270" s="56">
        <v>79</v>
      </c>
      <c r="B270" s="170" t="s">
        <v>2068</v>
      </c>
      <c r="C270" s="16" t="s">
        <v>1014</v>
      </c>
      <c r="D270" s="174"/>
      <c r="E270" s="56" t="s">
        <v>720</v>
      </c>
      <c r="F270" s="130">
        <v>0</v>
      </c>
      <c r="G270" s="130">
        <v>0</v>
      </c>
      <c r="H270" s="130">
        <v>0</v>
      </c>
      <c r="I270" s="130">
        <v>0</v>
      </c>
      <c r="J270" s="130">
        <v>0</v>
      </c>
      <c r="K270" s="130">
        <v>0</v>
      </c>
      <c r="L270" s="130">
        <v>0</v>
      </c>
      <c r="M270" s="130">
        <v>0</v>
      </c>
      <c r="N270" s="130">
        <v>0</v>
      </c>
      <c r="O270" s="56">
        <v>32</v>
      </c>
      <c r="P270" s="174"/>
      <c r="Q270" s="174"/>
      <c r="R270" s="174"/>
      <c r="S270" s="174"/>
      <c r="T270" s="174"/>
      <c r="U270" s="174"/>
      <c r="V270" s="175"/>
      <c r="W270" s="175"/>
      <c r="X270" s="175"/>
      <c r="Y270" s="175"/>
      <c r="Z270" s="178"/>
      <c r="AA270" s="130"/>
      <c r="AB270" s="130"/>
      <c r="AC270" s="172"/>
      <c r="AD270" s="130"/>
      <c r="AE270" s="175"/>
      <c r="AF270" s="175"/>
    </row>
    <row r="271" spans="1:32" ht="15.75" customHeight="1">
      <c r="A271" s="56">
        <v>80</v>
      </c>
      <c r="B271" s="170" t="s">
        <v>2069</v>
      </c>
      <c r="C271" s="16" t="s">
        <v>1015</v>
      </c>
      <c r="D271" s="56" t="s">
        <v>2070</v>
      </c>
      <c r="E271" s="56" t="s">
        <v>720</v>
      </c>
      <c r="F271" s="130">
        <v>1</v>
      </c>
      <c r="G271" s="130">
        <v>1</v>
      </c>
      <c r="H271" s="130">
        <v>0</v>
      </c>
      <c r="I271" s="130">
        <v>0</v>
      </c>
      <c r="J271" s="130">
        <v>0</v>
      </c>
      <c r="K271" s="130">
        <v>0</v>
      </c>
      <c r="L271" s="130">
        <v>1</v>
      </c>
      <c r="M271" s="130">
        <v>0</v>
      </c>
      <c r="N271" s="130">
        <v>0</v>
      </c>
      <c r="O271" s="56">
        <v>4</v>
      </c>
      <c r="P271" s="56">
        <v>2.2000000000000002</v>
      </c>
      <c r="Q271" s="56">
        <v>0</v>
      </c>
      <c r="R271" s="56">
        <v>20</v>
      </c>
      <c r="S271" s="56">
        <v>3.2</v>
      </c>
      <c r="T271" s="56">
        <v>0</v>
      </c>
      <c r="U271" s="56">
        <v>20</v>
      </c>
      <c r="V271" s="130">
        <v>1E-4</v>
      </c>
      <c r="W271" s="130">
        <v>14637</v>
      </c>
      <c r="X271" s="130">
        <v>1996</v>
      </c>
      <c r="Y271" s="130">
        <v>10106</v>
      </c>
      <c r="Z271" s="178"/>
      <c r="AA271" s="130"/>
      <c r="AB271" s="130"/>
      <c r="AC271" s="172"/>
      <c r="AD271" s="130"/>
      <c r="AE271" s="130"/>
      <c r="AF271" s="130"/>
    </row>
    <row r="272" spans="1:32" ht="15.75" customHeight="1">
      <c r="A272" s="56">
        <v>81</v>
      </c>
      <c r="B272" s="170" t="s">
        <v>2071</v>
      </c>
      <c r="C272" s="16" t="s">
        <v>1019</v>
      </c>
      <c r="D272" s="174"/>
      <c r="E272" s="56" t="s">
        <v>720</v>
      </c>
      <c r="F272" s="130">
        <v>0</v>
      </c>
      <c r="G272" s="130">
        <v>0</v>
      </c>
      <c r="H272" s="130">
        <v>0</v>
      </c>
      <c r="I272" s="130">
        <v>0</v>
      </c>
      <c r="J272" s="130">
        <v>0</v>
      </c>
      <c r="K272" s="130">
        <v>0</v>
      </c>
      <c r="L272" s="130">
        <v>0</v>
      </c>
      <c r="M272" s="130">
        <v>0</v>
      </c>
      <c r="N272" s="130">
        <v>0</v>
      </c>
      <c r="O272" s="56">
        <v>58</v>
      </c>
      <c r="P272" s="180"/>
      <c r="Q272" s="174"/>
      <c r="R272" s="174"/>
      <c r="S272" s="174"/>
      <c r="T272" s="174"/>
      <c r="U272" s="174"/>
      <c r="V272" s="175"/>
      <c r="W272" s="175"/>
      <c r="X272" s="175"/>
      <c r="Y272" s="175"/>
      <c r="Z272" s="178"/>
      <c r="AA272" s="130"/>
      <c r="AB272" s="130"/>
      <c r="AC272" s="172"/>
      <c r="AD272" s="130"/>
      <c r="AE272" s="175"/>
      <c r="AF272" s="175"/>
    </row>
    <row r="273" spans="1:32" ht="15.75" customHeight="1">
      <c r="A273" s="56">
        <v>82</v>
      </c>
      <c r="B273" s="170" t="s">
        <v>2072</v>
      </c>
      <c r="C273" s="16" t="s">
        <v>1022</v>
      </c>
      <c r="D273" s="174"/>
      <c r="E273" s="56" t="s">
        <v>720</v>
      </c>
      <c r="F273" s="130">
        <v>0</v>
      </c>
      <c r="G273" s="130">
        <v>0</v>
      </c>
      <c r="H273" s="130">
        <v>0</v>
      </c>
      <c r="I273" s="130">
        <v>0</v>
      </c>
      <c r="J273" s="130">
        <v>0</v>
      </c>
      <c r="K273" s="130">
        <v>0</v>
      </c>
      <c r="L273" s="130">
        <v>0</v>
      </c>
      <c r="M273" s="130">
        <v>0</v>
      </c>
      <c r="N273" s="130">
        <v>0</v>
      </c>
      <c r="O273" s="56">
        <v>44</v>
      </c>
      <c r="P273" s="174"/>
      <c r="Q273" s="174"/>
      <c r="R273" s="174"/>
      <c r="S273" s="174"/>
      <c r="T273" s="174"/>
      <c r="U273" s="174"/>
      <c r="V273" s="175"/>
      <c r="W273" s="175"/>
      <c r="X273" s="175"/>
      <c r="Y273" s="175"/>
      <c r="Z273" s="178"/>
      <c r="AA273" s="130"/>
      <c r="AB273" s="130"/>
      <c r="AC273" s="172"/>
      <c r="AD273" s="130"/>
      <c r="AE273" s="175"/>
      <c r="AF273" s="175"/>
    </row>
    <row r="274" spans="1:32" ht="15.75" customHeight="1">
      <c r="A274" s="56">
        <v>83</v>
      </c>
      <c r="B274" s="170" t="s">
        <v>2073</v>
      </c>
      <c r="C274" s="16" t="s">
        <v>1026</v>
      </c>
      <c r="D274" s="174"/>
      <c r="E274" s="56" t="s">
        <v>720</v>
      </c>
      <c r="F274" s="130">
        <v>0</v>
      </c>
      <c r="G274" s="130">
        <v>0</v>
      </c>
      <c r="H274" s="130">
        <v>0</v>
      </c>
      <c r="I274" s="130">
        <v>0</v>
      </c>
      <c r="J274" s="130">
        <v>0</v>
      </c>
      <c r="K274" s="130">
        <v>0</v>
      </c>
      <c r="L274" s="130">
        <v>0</v>
      </c>
      <c r="M274" s="130">
        <v>0</v>
      </c>
      <c r="N274" s="130">
        <v>0</v>
      </c>
      <c r="O274" s="56">
        <v>22</v>
      </c>
      <c r="P274" s="174"/>
      <c r="Q274" s="174"/>
      <c r="R274" s="174"/>
      <c r="S274" s="174"/>
      <c r="T274" s="174"/>
      <c r="U274" s="174"/>
      <c r="V274" s="175"/>
      <c r="W274" s="175"/>
      <c r="X274" s="175"/>
      <c r="Y274" s="175"/>
      <c r="Z274" s="130"/>
      <c r="AA274" s="130"/>
      <c r="AB274" s="130"/>
      <c r="AC274" s="172"/>
      <c r="AD274" s="130"/>
      <c r="AE274" s="175"/>
      <c r="AF274" s="175"/>
    </row>
    <row r="275" spans="1:32" ht="15.75" customHeight="1">
      <c r="A275" s="56">
        <v>84</v>
      </c>
      <c r="B275" s="170" t="s">
        <v>2074</v>
      </c>
      <c r="C275" s="16" t="s">
        <v>1027</v>
      </c>
      <c r="D275" s="174"/>
      <c r="E275" s="56" t="s">
        <v>720</v>
      </c>
      <c r="F275" s="130">
        <v>0</v>
      </c>
      <c r="G275" s="130">
        <v>0</v>
      </c>
      <c r="H275" s="130">
        <v>0</v>
      </c>
      <c r="I275" s="130">
        <v>0</v>
      </c>
      <c r="J275" s="130">
        <v>0</v>
      </c>
      <c r="K275" s="130">
        <v>0</v>
      </c>
      <c r="L275" s="130">
        <v>0</v>
      </c>
      <c r="M275" s="130">
        <v>0</v>
      </c>
      <c r="N275" s="130">
        <v>0</v>
      </c>
      <c r="O275" s="56">
        <v>27</v>
      </c>
      <c r="P275" s="174"/>
      <c r="Q275" s="174"/>
      <c r="R275" s="174"/>
      <c r="S275" s="174"/>
      <c r="T275" s="174"/>
      <c r="U275" s="174"/>
      <c r="V275" s="175"/>
      <c r="W275" s="175"/>
      <c r="X275" s="175"/>
      <c r="Y275" s="175"/>
      <c r="Z275" s="130"/>
      <c r="AA275" s="130"/>
      <c r="AB275" s="130"/>
      <c r="AC275" s="172"/>
      <c r="AD275" s="130"/>
      <c r="AE275" s="175"/>
      <c r="AF275" s="175"/>
    </row>
    <row r="276" spans="1:32" ht="15.75" customHeight="1">
      <c r="A276" s="56">
        <v>85</v>
      </c>
      <c r="B276" s="170" t="s">
        <v>2075</v>
      </c>
      <c r="C276" s="16" t="s">
        <v>1031</v>
      </c>
      <c r="D276" s="56" t="s">
        <v>2076</v>
      </c>
      <c r="E276" s="56" t="s">
        <v>720</v>
      </c>
      <c r="F276" s="130">
        <v>1</v>
      </c>
      <c r="G276" s="130">
        <v>1</v>
      </c>
      <c r="H276" s="130">
        <v>0</v>
      </c>
      <c r="I276" s="130">
        <v>1</v>
      </c>
      <c r="J276" s="130">
        <v>0</v>
      </c>
      <c r="K276" s="130">
        <v>0</v>
      </c>
      <c r="L276" s="130">
        <v>0</v>
      </c>
      <c r="M276" s="130">
        <v>0</v>
      </c>
      <c r="N276" s="130">
        <v>0</v>
      </c>
      <c r="O276" s="56">
        <v>45</v>
      </c>
      <c r="P276" s="174"/>
      <c r="Q276" s="174"/>
      <c r="R276" s="174"/>
      <c r="S276" s="56">
        <v>4.7</v>
      </c>
      <c r="T276" s="174"/>
      <c r="U276" s="174"/>
      <c r="V276" s="130" t="s">
        <v>1957</v>
      </c>
      <c r="W276" s="130">
        <v>10</v>
      </c>
      <c r="X276" s="130"/>
      <c r="Y276" s="130"/>
      <c r="Z276" s="130"/>
      <c r="AA276" s="130"/>
      <c r="AB276" s="130"/>
      <c r="AC276" s="172"/>
      <c r="AD276" s="130"/>
      <c r="AE276" s="130"/>
      <c r="AF276" s="130"/>
    </row>
    <row r="277" spans="1:32" ht="15.75" customHeight="1">
      <c r="A277" s="56">
        <v>86</v>
      </c>
      <c r="B277" s="170" t="s">
        <v>2077</v>
      </c>
      <c r="C277" s="16" t="s">
        <v>1034</v>
      </c>
      <c r="D277" s="174"/>
      <c r="E277" s="56" t="s">
        <v>720</v>
      </c>
      <c r="F277" s="130">
        <v>0</v>
      </c>
      <c r="G277" s="130">
        <v>0</v>
      </c>
      <c r="H277" s="130">
        <v>0</v>
      </c>
      <c r="I277" s="130">
        <v>0</v>
      </c>
      <c r="J277" s="130">
        <v>0</v>
      </c>
      <c r="K277" s="130">
        <v>0</v>
      </c>
      <c r="L277" s="130">
        <v>0</v>
      </c>
      <c r="M277" s="130">
        <v>0</v>
      </c>
      <c r="N277" s="130">
        <v>0</v>
      </c>
      <c r="O277" s="56">
        <v>15</v>
      </c>
      <c r="P277" s="174"/>
      <c r="Q277" s="174"/>
      <c r="R277" s="174"/>
      <c r="S277" s="174"/>
      <c r="T277" s="174"/>
      <c r="U277" s="174"/>
      <c r="V277" s="175"/>
      <c r="W277" s="175"/>
      <c r="X277" s="175"/>
      <c r="Y277" s="175"/>
      <c r="Z277" s="130"/>
      <c r="AA277" s="130"/>
      <c r="AB277" s="130"/>
      <c r="AC277" s="172"/>
      <c r="AD277" s="130"/>
      <c r="AE277" s="175"/>
      <c r="AF277" s="175"/>
    </row>
    <row r="278" spans="1:32" ht="15.75" customHeight="1">
      <c r="A278" s="56">
        <v>87</v>
      </c>
      <c r="B278" s="170" t="s">
        <v>2078</v>
      </c>
      <c r="C278" s="16" t="s">
        <v>1037</v>
      </c>
      <c r="D278" s="56" t="s">
        <v>2079</v>
      </c>
      <c r="E278" s="56" t="s">
        <v>720</v>
      </c>
      <c r="F278" s="130">
        <v>1</v>
      </c>
      <c r="G278" s="130">
        <v>1</v>
      </c>
      <c r="H278" s="130">
        <v>0</v>
      </c>
      <c r="I278" s="130">
        <v>0</v>
      </c>
      <c r="J278" s="130">
        <v>0</v>
      </c>
      <c r="K278" s="130">
        <v>0</v>
      </c>
      <c r="L278" s="130">
        <v>1</v>
      </c>
      <c r="M278" s="130">
        <v>0</v>
      </c>
      <c r="N278" s="130">
        <v>0</v>
      </c>
      <c r="O278" s="56">
        <v>40</v>
      </c>
      <c r="P278" s="56">
        <v>1.6</v>
      </c>
      <c r="Q278" s="56">
        <v>0</v>
      </c>
      <c r="R278" s="56">
        <v>25</v>
      </c>
      <c r="S278" s="56">
        <v>1.9</v>
      </c>
      <c r="T278" s="56">
        <v>0</v>
      </c>
      <c r="U278" s="56">
        <v>20</v>
      </c>
      <c r="V278" s="130" t="s">
        <v>1957</v>
      </c>
      <c r="W278" s="130"/>
      <c r="X278" s="130">
        <v>50</v>
      </c>
      <c r="Y278" s="130">
        <v>87</v>
      </c>
      <c r="Z278" s="130"/>
      <c r="AA278" s="130"/>
      <c r="AB278" s="130"/>
      <c r="AC278" s="172"/>
      <c r="AD278" s="130"/>
      <c r="AE278" s="130"/>
      <c r="AF278" s="130"/>
    </row>
    <row r="279" spans="1:32" ht="15.75" customHeight="1">
      <c r="A279" s="56">
        <v>88</v>
      </c>
      <c r="B279" s="170" t="s">
        <v>2080</v>
      </c>
      <c r="C279" s="16" t="s">
        <v>1042</v>
      </c>
      <c r="D279" s="56" t="s">
        <v>2081</v>
      </c>
      <c r="E279" s="56" t="s">
        <v>720</v>
      </c>
      <c r="F279" s="130">
        <v>1</v>
      </c>
      <c r="G279" s="130">
        <v>1</v>
      </c>
      <c r="H279" s="130">
        <v>0</v>
      </c>
      <c r="I279" s="130">
        <v>0</v>
      </c>
      <c r="J279" s="130">
        <v>0</v>
      </c>
      <c r="K279" s="130">
        <v>0</v>
      </c>
      <c r="L279" s="130">
        <v>0</v>
      </c>
      <c r="M279" s="130">
        <v>1</v>
      </c>
      <c r="N279" s="130">
        <v>0</v>
      </c>
      <c r="O279" s="56">
        <v>46</v>
      </c>
      <c r="P279" s="56">
        <v>4.4000000000000004</v>
      </c>
      <c r="Q279" s="174"/>
      <c r="R279" s="174"/>
      <c r="S279" s="56">
        <v>2.8</v>
      </c>
      <c r="T279" s="174"/>
      <c r="U279" s="174"/>
      <c r="V279" s="130"/>
      <c r="W279" s="130"/>
      <c r="X279" s="130"/>
      <c r="Y279" s="130"/>
      <c r="Z279" s="130"/>
      <c r="AA279" s="130"/>
      <c r="AB279" s="130"/>
      <c r="AC279" s="172"/>
      <c r="AD279" s="130"/>
      <c r="AE279" s="130"/>
      <c r="AF279" s="130"/>
    </row>
    <row r="280" spans="1:32" ht="15.75" customHeight="1">
      <c r="A280" s="56">
        <v>89</v>
      </c>
      <c r="B280" s="170" t="s">
        <v>2082</v>
      </c>
      <c r="C280" s="16" t="s">
        <v>1045</v>
      </c>
      <c r="D280" s="174"/>
      <c r="E280" s="56" t="s">
        <v>720</v>
      </c>
      <c r="F280" s="130">
        <v>0</v>
      </c>
      <c r="G280" s="130">
        <v>0</v>
      </c>
      <c r="H280" s="130">
        <v>0</v>
      </c>
      <c r="I280" s="130">
        <v>0</v>
      </c>
      <c r="J280" s="130">
        <v>0</v>
      </c>
      <c r="K280" s="130">
        <v>0</v>
      </c>
      <c r="L280" s="130">
        <v>0</v>
      </c>
      <c r="M280" s="130">
        <v>0</v>
      </c>
      <c r="N280" s="130">
        <v>0</v>
      </c>
      <c r="O280" s="56">
        <v>53</v>
      </c>
      <c r="P280" s="174"/>
      <c r="Q280" s="174"/>
      <c r="R280" s="174"/>
      <c r="S280" s="174"/>
      <c r="T280" s="174"/>
      <c r="U280" s="174"/>
      <c r="V280" s="175"/>
      <c r="W280" s="175"/>
      <c r="X280" s="175"/>
      <c r="Y280" s="175"/>
      <c r="Z280" s="178"/>
      <c r="AA280" s="130"/>
      <c r="AB280" s="130"/>
      <c r="AC280" s="172"/>
      <c r="AD280" s="130"/>
      <c r="AE280" s="175"/>
      <c r="AF280" s="175"/>
    </row>
    <row r="281" spans="1:32" ht="15.75" customHeight="1">
      <c r="A281" s="56">
        <v>90</v>
      </c>
      <c r="B281" s="170" t="s">
        <v>2083</v>
      </c>
      <c r="C281" s="16" t="s">
        <v>1046</v>
      </c>
      <c r="D281" s="56" t="s">
        <v>2084</v>
      </c>
      <c r="E281" s="56" t="s">
        <v>720</v>
      </c>
      <c r="F281" s="130">
        <v>1</v>
      </c>
      <c r="G281" s="130">
        <v>1</v>
      </c>
      <c r="H281" s="130">
        <v>0</v>
      </c>
      <c r="I281" s="130">
        <v>0</v>
      </c>
      <c r="J281" s="130">
        <v>0</v>
      </c>
      <c r="K281" s="130">
        <v>0</v>
      </c>
      <c r="L281" s="130">
        <v>0</v>
      </c>
      <c r="M281" s="130">
        <v>1</v>
      </c>
      <c r="N281" s="130">
        <v>0</v>
      </c>
      <c r="O281" s="56">
        <v>36</v>
      </c>
      <c r="P281" s="56">
        <v>4.5</v>
      </c>
      <c r="Q281" s="174"/>
      <c r="R281" s="174"/>
      <c r="S281" s="56">
        <v>4.3</v>
      </c>
      <c r="T281" s="174"/>
      <c r="U281" s="174"/>
      <c r="V281" s="130"/>
      <c r="W281" s="130"/>
      <c r="X281" s="130"/>
      <c r="Y281" s="130"/>
      <c r="Z281" s="178"/>
      <c r="AA281" s="130"/>
      <c r="AB281" s="130"/>
      <c r="AC281" s="172"/>
      <c r="AD281" s="130"/>
      <c r="AE281" s="130"/>
      <c r="AF281" s="130"/>
    </row>
    <row r="282" spans="1:32" ht="15.75" customHeight="1">
      <c r="A282" s="56">
        <v>91</v>
      </c>
      <c r="B282" s="170" t="s">
        <v>2085</v>
      </c>
      <c r="C282" s="16" t="s">
        <v>1050</v>
      </c>
      <c r="D282" s="56" t="s">
        <v>2086</v>
      </c>
      <c r="E282" s="56" t="s">
        <v>720</v>
      </c>
      <c r="F282" s="130">
        <v>1</v>
      </c>
      <c r="G282" s="130">
        <v>1</v>
      </c>
      <c r="H282" s="130">
        <v>0</v>
      </c>
      <c r="I282" s="130">
        <v>0</v>
      </c>
      <c r="J282" s="130">
        <v>0</v>
      </c>
      <c r="K282" s="130">
        <v>0</v>
      </c>
      <c r="L282" s="130">
        <v>0</v>
      </c>
      <c r="M282" s="130">
        <v>0</v>
      </c>
      <c r="N282" s="130">
        <v>0</v>
      </c>
      <c r="O282" s="56">
        <v>41</v>
      </c>
      <c r="P282" s="56">
        <v>5</v>
      </c>
      <c r="Q282" s="174"/>
      <c r="R282" s="174"/>
      <c r="S282" s="174"/>
      <c r="T282" s="174"/>
      <c r="U282" s="174"/>
      <c r="V282" s="130"/>
      <c r="W282" s="130"/>
      <c r="X282" s="130"/>
      <c r="Y282" s="130"/>
      <c r="Z282" s="178"/>
      <c r="AA282" s="178"/>
      <c r="AB282" s="130"/>
      <c r="AC282" s="172"/>
      <c r="AD282" s="130"/>
      <c r="AE282" s="130"/>
      <c r="AF282" s="130"/>
    </row>
    <row r="283" spans="1:32" ht="15.75" customHeight="1">
      <c r="A283" s="56">
        <v>92</v>
      </c>
      <c r="B283" s="170" t="s">
        <v>2087</v>
      </c>
      <c r="C283" s="16" t="s">
        <v>1052</v>
      </c>
      <c r="D283" s="174"/>
      <c r="E283" s="56" t="s">
        <v>720</v>
      </c>
      <c r="F283" s="130">
        <v>0</v>
      </c>
      <c r="G283" s="130">
        <v>0</v>
      </c>
      <c r="H283" s="130">
        <v>0</v>
      </c>
      <c r="I283" s="130">
        <v>0</v>
      </c>
      <c r="J283" s="130">
        <v>0</v>
      </c>
      <c r="K283" s="130">
        <v>0</v>
      </c>
      <c r="L283" s="130">
        <v>0</v>
      </c>
      <c r="M283" s="130">
        <v>0</v>
      </c>
      <c r="N283" s="130">
        <v>0</v>
      </c>
      <c r="O283" s="56">
        <v>14</v>
      </c>
      <c r="P283" s="174"/>
      <c r="Q283" s="174"/>
      <c r="R283" s="174"/>
      <c r="S283" s="174"/>
      <c r="T283" s="174"/>
      <c r="U283" s="174"/>
      <c r="V283" s="175"/>
      <c r="W283" s="175"/>
      <c r="X283" s="175"/>
      <c r="Y283" s="175"/>
      <c r="Z283" s="178"/>
      <c r="AA283" s="130"/>
      <c r="AB283" s="130"/>
      <c r="AC283" s="172"/>
      <c r="AD283" s="130"/>
      <c r="AE283" s="175"/>
      <c r="AF283" s="175"/>
    </row>
    <row r="284" spans="1:32" ht="15.75" customHeight="1">
      <c r="A284" s="56">
        <v>93</v>
      </c>
      <c r="B284" s="170" t="s">
        <v>2088</v>
      </c>
      <c r="C284" s="16" t="s">
        <v>1054</v>
      </c>
      <c r="D284" s="174"/>
      <c r="E284" s="56" t="s">
        <v>720</v>
      </c>
      <c r="F284" s="130">
        <v>0</v>
      </c>
      <c r="G284" s="130">
        <v>0</v>
      </c>
      <c r="H284" s="130">
        <v>0</v>
      </c>
      <c r="I284" s="130">
        <v>0</v>
      </c>
      <c r="J284" s="130">
        <v>0</v>
      </c>
      <c r="K284" s="130">
        <v>0</v>
      </c>
      <c r="L284" s="130">
        <v>0</v>
      </c>
      <c r="M284" s="130">
        <v>0</v>
      </c>
      <c r="N284" s="130">
        <v>0</v>
      </c>
      <c r="O284" s="56">
        <v>66</v>
      </c>
      <c r="P284" s="174"/>
      <c r="Q284" s="174"/>
      <c r="R284" s="174"/>
      <c r="S284" s="174"/>
      <c r="T284" s="174"/>
      <c r="U284" s="174"/>
      <c r="V284" s="175"/>
      <c r="W284" s="175"/>
      <c r="X284" s="175"/>
      <c r="Y284" s="175"/>
      <c r="Z284" s="130"/>
      <c r="AA284" s="130"/>
      <c r="AB284" s="130"/>
      <c r="AC284" s="172"/>
      <c r="AD284" s="130"/>
      <c r="AE284" s="175"/>
      <c r="AF284" s="175"/>
    </row>
    <row r="285" spans="1:32" ht="15.75" customHeight="1">
      <c r="A285" s="56">
        <v>94</v>
      </c>
      <c r="B285" s="170" t="s">
        <v>2089</v>
      </c>
      <c r="C285" s="16" t="s">
        <v>1057</v>
      </c>
      <c r="D285" s="56" t="s">
        <v>2090</v>
      </c>
      <c r="E285" s="56" t="s">
        <v>720</v>
      </c>
      <c r="F285" s="130">
        <v>1</v>
      </c>
      <c r="G285" s="130">
        <v>1</v>
      </c>
      <c r="H285" s="130">
        <v>0</v>
      </c>
      <c r="I285" s="130">
        <v>0</v>
      </c>
      <c r="J285" s="130">
        <v>0</v>
      </c>
      <c r="K285" s="130">
        <v>0</v>
      </c>
      <c r="L285" s="130">
        <v>1</v>
      </c>
      <c r="M285" s="130">
        <v>0</v>
      </c>
      <c r="N285" s="130">
        <v>0</v>
      </c>
      <c r="O285" s="56">
        <v>31</v>
      </c>
      <c r="P285" s="56">
        <v>4.8</v>
      </c>
      <c r="Q285" s="56">
        <v>0.83299999999999996</v>
      </c>
      <c r="R285" s="56">
        <v>87</v>
      </c>
      <c r="S285" s="56">
        <v>4</v>
      </c>
      <c r="T285" s="56">
        <v>0.25</v>
      </c>
      <c r="U285" s="56">
        <v>75</v>
      </c>
      <c r="V285" s="130" t="s">
        <v>1957</v>
      </c>
      <c r="W285" s="130">
        <v>4087</v>
      </c>
      <c r="X285" s="130">
        <v>171</v>
      </c>
      <c r="Y285" s="130">
        <v>513</v>
      </c>
      <c r="Z285" s="130"/>
      <c r="AA285" s="130"/>
      <c r="AB285" s="130"/>
      <c r="AC285" s="172"/>
      <c r="AD285" s="130"/>
      <c r="AE285" s="130">
        <v>3007</v>
      </c>
      <c r="AF285" s="130"/>
    </row>
    <row r="286" spans="1:32" ht="15.75" customHeight="1">
      <c r="A286" s="56">
        <v>95</v>
      </c>
      <c r="B286" s="170" t="s">
        <v>2091</v>
      </c>
      <c r="C286" s="16" t="s">
        <v>1062</v>
      </c>
      <c r="D286" s="56" t="s">
        <v>954</v>
      </c>
      <c r="E286" s="56" t="s">
        <v>720</v>
      </c>
      <c r="F286" s="130">
        <v>1</v>
      </c>
      <c r="G286" s="130">
        <v>1</v>
      </c>
      <c r="H286" s="130">
        <v>1</v>
      </c>
      <c r="I286" s="130">
        <v>0</v>
      </c>
      <c r="J286" s="130">
        <v>0</v>
      </c>
      <c r="K286" s="130">
        <v>0</v>
      </c>
      <c r="L286" s="130">
        <v>1</v>
      </c>
      <c r="M286" s="130">
        <v>1</v>
      </c>
      <c r="N286" s="130">
        <v>0</v>
      </c>
      <c r="O286" s="56">
        <v>15</v>
      </c>
      <c r="P286" s="56">
        <v>3.1</v>
      </c>
      <c r="Q286" s="174"/>
      <c r="R286" s="174"/>
      <c r="S286" s="56">
        <v>3.3</v>
      </c>
      <c r="T286" s="56">
        <v>0</v>
      </c>
      <c r="U286" s="56">
        <v>20</v>
      </c>
      <c r="V286" s="130">
        <v>1E-4</v>
      </c>
      <c r="W286" s="130">
        <v>6418</v>
      </c>
      <c r="X286" s="130">
        <v>709</v>
      </c>
      <c r="Y286" s="130">
        <v>2818</v>
      </c>
      <c r="Z286" s="130"/>
      <c r="AA286" s="130"/>
      <c r="AB286" s="130"/>
      <c r="AC286" s="172"/>
      <c r="AD286" s="130"/>
      <c r="AE286" s="130">
        <v>549</v>
      </c>
      <c r="AF286" s="130"/>
    </row>
    <row r="287" spans="1:32" ht="15.75" customHeight="1">
      <c r="A287" s="56">
        <v>96</v>
      </c>
      <c r="B287" s="170" t="s">
        <v>2092</v>
      </c>
      <c r="C287" s="16" t="s">
        <v>1067</v>
      </c>
      <c r="D287" s="56" t="s">
        <v>2093</v>
      </c>
      <c r="E287" s="56" t="s">
        <v>720</v>
      </c>
      <c r="F287" s="130">
        <v>1</v>
      </c>
      <c r="G287" s="130">
        <v>1</v>
      </c>
      <c r="H287" s="130">
        <v>1</v>
      </c>
      <c r="I287" s="130">
        <v>1</v>
      </c>
      <c r="J287" s="130">
        <v>0</v>
      </c>
      <c r="K287" s="130">
        <v>0</v>
      </c>
      <c r="L287" s="130">
        <v>1</v>
      </c>
      <c r="M287" s="130">
        <v>0</v>
      </c>
      <c r="N287" s="130">
        <v>1</v>
      </c>
      <c r="O287" s="56">
        <v>82</v>
      </c>
      <c r="P287" s="56">
        <v>2.4</v>
      </c>
      <c r="Q287" s="56">
        <v>0</v>
      </c>
      <c r="R287" s="56">
        <v>40</v>
      </c>
      <c r="S287" s="56">
        <v>2</v>
      </c>
      <c r="T287" s="56">
        <v>0</v>
      </c>
      <c r="U287" s="56">
        <v>30</v>
      </c>
      <c r="V287" s="130" t="s">
        <v>1957</v>
      </c>
      <c r="W287" s="130"/>
      <c r="X287" s="130">
        <v>33</v>
      </c>
      <c r="Y287" s="130">
        <v>257</v>
      </c>
      <c r="Z287" s="130"/>
      <c r="AA287" s="130"/>
      <c r="AB287" s="130"/>
      <c r="AC287" s="172"/>
      <c r="AD287" s="130"/>
      <c r="AE287" s="130"/>
      <c r="AF287" s="130"/>
    </row>
    <row r="288" spans="1:32" ht="15.75" customHeight="1">
      <c r="A288" s="56">
        <v>97</v>
      </c>
      <c r="B288" s="170" t="s">
        <v>2094</v>
      </c>
      <c r="C288" s="16" t="s">
        <v>1071</v>
      </c>
      <c r="D288" s="174"/>
      <c r="E288" s="56" t="s">
        <v>720</v>
      </c>
      <c r="F288" s="130">
        <v>0</v>
      </c>
      <c r="G288" s="130">
        <v>0</v>
      </c>
      <c r="H288" s="130">
        <v>0</v>
      </c>
      <c r="I288" s="130">
        <v>0</v>
      </c>
      <c r="J288" s="130">
        <v>0</v>
      </c>
      <c r="K288" s="130">
        <v>0</v>
      </c>
      <c r="L288" s="130">
        <v>0</v>
      </c>
      <c r="M288" s="130">
        <v>0</v>
      </c>
      <c r="N288" s="130">
        <v>0</v>
      </c>
      <c r="O288" s="56">
        <v>57</v>
      </c>
      <c r="P288" s="174"/>
      <c r="Q288" s="174"/>
      <c r="R288" s="174"/>
      <c r="S288" s="174"/>
      <c r="T288" s="174"/>
      <c r="U288" s="174"/>
      <c r="V288" s="175"/>
      <c r="W288" s="175"/>
      <c r="X288" s="175"/>
      <c r="Y288" s="175"/>
      <c r="Z288" s="130"/>
      <c r="AA288" s="130"/>
      <c r="AB288" s="130"/>
      <c r="AC288" s="172"/>
      <c r="AD288" s="130"/>
      <c r="AE288" s="175"/>
      <c r="AF288" s="175"/>
    </row>
    <row r="289" spans="1:32" ht="15.75" customHeight="1">
      <c r="A289" s="56">
        <v>98</v>
      </c>
      <c r="B289" s="170" t="s">
        <v>2095</v>
      </c>
      <c r="C289" s="16" t="s">
        <v>1072</v>
      </c>
      <c r="D289" s="56" t="s">
        <v>1075</v>
      </c>
      <c r="E289" s="56" t="s">
        <v>720</v>
      </c>
      <c r="F289" s="130">
        <v>1</v>
      </c>
      <c r="G289" s="130">
        <v>1</v>
      </c>
      <c r="H289" s="130">
        <v>1</v>
      </c>
      <c r="I289" s="130">
        <v>1</v>
      </c>
      <c r="J289" s="130">
        <v>0</v>
      </c>
      <c r="K289" s="130">
        <v>0</v>
      </c>
      <c r="L289" s="130">
        <v>0</v>
      </c>
      <c r="M289" s="130">
        <v>0</v>
      </c>
      <c r="N289" s="130">
        <v>0</v>
      </c>
      <c r="O289" s="56">
        <v>71</v>
      </c>
      <c r="P289" s="56">
        <v>1.4</v>
      </c>
      <c r="Q289" s="56">
        <v>0.5</v>
      </c>
      <c r="R289" s="56">
        <v>60</v>
      </c>
      <c r="S289" s="56">
        <v>2</v>
      </c>
      <c r="T289" s="56">
        <v>0.111</v>
      </c>
      <c r="U289" s="56">
        <v>36</v>
      </c>
      <c r="V289" s="130" t="s">
        <v>1957</v>
      </c>
      <c r="W289" s="130">
        <v>2348</v>
      </c>
      <c r="X289" s="130">
        <v>197</v>
      </c>
      <c r="Y289" s="130">
        <v>726</v>
      </c>
      <c r="Z289" s="178"/>
      <c r="AA289" s="130"/>
      <c r="AB289" s="130"/>
      <c r="AC289" s="172"/>
      <c r="AD289" s="130"/>
      <c r="AE289" s="130"/>
      <c r="AF289" s="130"/>
    </row>
    <row r="290" spans="1:32" ht="15.75" customHeight="1">
      <c r="A290" s="56">
        <v>99</v>
      </c>
      <c r="B290" s="170" t="s">
        <v>2096</v>
      </c>
      <c r="C290" s="16" t="s">
        <v>1076</v>
      </c>
      <c r="D290" s="56" t="s">
        <v>2097</v>
      </c>
      <c r="E290" s="56" t="s">
        <v>720</v>
      </c>
      <c r="F290" s="130">
        <v>1</v>
      </c>
      <c r="G290" s="130">
        <v>1</v>
      </c>
      <c r="H290" s="130">
        <v>0</v>
      </c>
      <c r="I290" s="130">
        <v>1</v>
      </c>
      <c r="J290" s="130">
        <v>0</v>
      </c>
      <c r="K290" s="130">
        <v>0</v>
      </c>
      <c r="L290" s="130">
        <v>1</v>
      </c>
      <c r="M290" s="130">
        <v>1</v>
      </c>
      <c r="N290" s="130">
        <v>0</v>
      </c>
      <c r="O290" s="56">
        <v>57</v>
      </c>
      <c r="P290" s="56">
        <v>1</v>
      </c>
      <c r="Q290" s="56">
        <v>0</v>
      </c>
      <c r="R290" s="56">
        <v>20</v>
      </c>
      <c r="S290" s="56">
        <v>3.5</v>
      </c>
      <c r="T290" s="174"/>
      <c r="U290" s="174"/>
      <c r="V290" s="130" t="s">
        <v>1957</v>
      </c>
      <c r="W290" s="130"/>
      <c r="X290" s="130">
        <v>17</v>
      </c>
      <c r="Y290" s="130">
        <v>53</v>
      </c>
      <c r="Z290" s="130"/>
      <c r="AA290" s="130"/>
      <c r="AB290" s="130"/>
      <c r="AC290" s="172"/>
      <c r="AD290" s="130"/>
      <c r="AE290" s="130"/>
      <c r="AF290" s="130"/>
    </row>
    <row r="291" spans="1:32" ht="15.75" customHeight="1">
      <c r="A291" s="56">
        <v>100</v>
      </c>
      <c r="B291" s="170" t="s">
        <v>2098</v>
      </c>
      <c r="C291" s="16" t="s">
        <v>1079</v>
      </c>
      <c r="D291" s="174"/>
      <c r="E291" s="56" t="s">
        <v>720</v>
      </c>
      <c r="F291" s="130">
        <v>0</v>
      </c>
      <c r="G291" s="130">
        <v>0</v>
      </c>
      <c r="H291" s="130">
        <v>0</v>
      </c>
      <c r="I291" s="130">
        <v>0</v>
      </c>
      <c r="J291" s="130">
        <v>0</v>
      </c>
      <c r="K291" s="130">
        <v>0</v>
      </c>
      <c r="L291" s="130">
        <v>0</v>
      </c>
      <c r="M291" s="130">
        <v>0</v>
      </c>
      <c r="N291" s="130">
        <v>0</v>
      </c>
      <c r="O291" s="56">
        <v>38</v>
      </c>
      <c r="P291" s="174"/>
      <c r="Q291" s="174"/>
      <c r="R291" s="174"/>
      <c r="S291" s="174"/>
      <c r="T291" s="174"/>
      <c r="U291" s="174"/>
      <c r="V291" s="175"/>
      <c r="W291" s="175"/>
      <c r="X291" s="175"/>
      <c r="Y291" s="175"/>
      <c r="Z291" s="178"/>
      <c r="AA291" s="130"/>
      <c r="AB291" s="130"/>
      <c r="AC291" s="172"/>
      <c r="AD291" s="130"/>
      <c r="AE291" s="175"/>
      <c r="AF291" s="175"/>
    </row>
    <row r="292" spans="1:32" ht="15.75" customHeight="1">
      <c r="A292" s="71">
        <v>1</v>
      </c>
      <c r="B292" s="181" t="s">
        <v>2099</v>
      </c>
      <c r="C292" s="16" t="s">
        <v>1082</v>
      </c>
      <c r="D292" s="71" t="s">
        <v>1082</v>
      </c>
      <c r="E292" s="71" t="s">
        <v>1083</v>
      </c>
      <c r="F292" s="130">
        <v>1</v>
      </c>
      <c r="G292" s="130">
        <v>1</v>
      </c>
      <c r="H292" s="130">
        <v>0</v>
      </c>
      <c r="I292" s="130">
        <v>0</v>
      </c>
      <c r="J292" s="130">
        <v>0</v>
      </c>
      <c r="K292" s="130">
        <v>0</v>
      </c>
      <c r="L292" s="130">
        <v>0</v>
      </c>
      <c r="M292" s="130">
        <v>0</v>
      </c>
      <c r="N292" s="130">
        <v>0</v>
      </c>
      <c r="O292" s="71">
        <v>22</v>
      </c>
      <c r="P292" s="182"/>
      <c r="Q292" s="182"/>
      <c r="R292" s="182"/>
      <c r="S292" s="182"/>
      <c r="T292" s="182"/>
      <c r="U292" s="182"/>
      <c r="V292" s="130"/>
      <c r="W292" s="130"/>
      <c r="X292" s="130"/>
      <c r="Y292" s="130"/>
      <c r="Z292" s="130"/>
      <c r="AA292" s="130"/>
      <c r="AB292" s="130"/>
      <c r="AC292" s="172"/>
      <c r="AD292" s="130"/>
      <c r="AE292" s="130"/>
      <c r="AF292" s="130"/>
    </row>
    <row r="293" spans="1:32" ht="15.75" customHeight="1">
      <c r="A293" s="71">
        <v>2</v>
      </c>
      <c r="B293" s="181" t="s">
        <v>2100</v>
      </c>
      <c r="C293" s="16" t="s">
        <v>1086</v>
      </c>
      <c r="D293" s="71" t="s">
        <v>2101</v>
      </c>
      <c r="E293" s="71" t="s">
        <v>1083</v>
      </c>
      <c r="F293" s="130">
        <v>1</v>
      </c>
      <c r="G293" s="130">
        <v>1</v>
      </c>
      <c r="H293" s="130">
        <v>0</v>
      </c>
      <c r="I293" s="130">
        <v>0</v>
      </c>
      <c r="J293" s="130">
        <v>0</v>
      </c>
      <c r="K293" s="130">
        <v>0</v>
      </c>
      <c r="L293" s="130">
        <v>1</v>
      </c>
      <c r="M293" s="130">
        <v>1</v>
      </c>
      <c r="N293" s="130">
        <v>0</v>
      </c>
      <c r="O293" s="71">
        <v>4</v>
      </c>
      <c r="P293" s="71">
        <v>4.2</v>
      </c>
      <c r="Q293" s="182"/>
      <c r="R293" s="182"/>
      <c r="S293" s="182"/>
      <c r="T293" s="182"/>
      <c r="U293" s="182"/>
      <c r="V293" s="130"/>
      <c r="W293" s="130"/>
      <c r="X293" s="130"/>
      <c r="Y293" s="130"/>
      <c r="Z293" s="130"/>
      <c r="AA293" s="130"/>
      <c r="AB293" s="130"/>
      <c r="AC293" s="172"/>
      <c r="AD293" s="130"/>
      <c r="AE293" s="130"/>
      <c r="AF293" s="130"/>
    </row>
    <row r="294" spans="1:32" ht="15.75" customHeight="1">
      <c r="A294" s="71">
        <v>3</v>
      </c>
      <c r="B294" s="181" t="s">
        <v>2102</v>
      </c>
      <c r="C294" s="16" t="s">
        <v>1090</v>
      </c>
      <c r="D294" s="71" t="s">
        <v>1817</v>
      </c>
      <c r="E294" s="71" t="s">
        <v>1083</v>
      </c>
      <c r="F294" s="130">
        <v>1</v>
      </c>
      <c r="G294" s="130">
        <v>1</v>
      </c>
      <c r="H294" s="130">
        <v>0</v>
      </c>
      <c r="I294" s="130">
        <v>1</v>
      </c>
      <c r="J294" s="130">
        <v>1</v>
      </c>
      <c r="K294" s="130">
        <v>0</v>
      </c>
      <c r="L294" s="130">
        <v>1</v>
      </c>
      <c r="M294" s="130">
        <v>1</v>
      </c>
      <c r="N294" s="130">
        <v>1</v>
      </c>
      <c r="O294" s="71">
        <v>35</v>
      </c>
      <c r="P294" s="71">
        <v>4.8</v>
      </c>
      <c r="Q294" s="71">
        <v>0.42599999999999999</v>
      </c>
      <c r="R294" s="71">
        <v>67</v>
      </c>
      <c r="S294" s="71">
        <v>4.5999999999999996</v>
      </c>
      <c r="T294" s="71">
        <v>0.77500000000000002</v>
      </c>
      <c r="U294" s="71">
        <v>87</v>
      </c>
      <c r="V294" s="130">
        <v>6.5299999999999997E-2</v>
      </c>
      <c r="W294" s="130">
        <v>1358000</v>
      </c>
      <c r="X294" s="130">
        <v>2779000</v>
      </c>
      <c r="Y294" s="130">
        <v>6819000</v>
      </c>
      <c r="Z294" s="130"/>
      <c r="AA294" s="130"/>
      <c r="AB294" s="130"/>
      <c r="AC294" s="172"/>
      <c r="AD294" s="130"/>
      <c r="AE294" s="130">
        <v>231062</v>
      </c>
      <c r="AF294" s="130">
        <v>15940000</v>
      </c>
    </row>
    <row r="295" spans="1:32" ht="15.75" customHeight="1">
      <c r="A295" s="71">
        <v>4</v>
      </c>
      <c r="B295" s="181" t="s">
        <v>2103</v>
      </c>
      <c r="C295" s="16" t="s">
        <v>1092</v>
      </c>
      <c r="D295" s="71" t="s">
        <v>2104</v>
      </c>
      <c r="E295" s="71" t="s">
        <v>1083</v>
      </c>
      <c r="F295" s="130">
        <v>1</v>
      </c>
      <c r="G295" s="130">
        <v>1</v>
      </c>
      <c r="H295" s="130">
        <v>0</v>
      </c>
      <c r="I295" s="130">
        <v>1</v>
      </c>
      <c r="J295" s="130">
        <v>0</v>
      </c>
      <c r="K295" s="130">
        <v>0</v>
      </c>
      <c r="L295" s="130">
        <v>1</v>
      </c>
      <c r="M295" s="130">
        <v>1</v>
      </c>
      <c r="N295" s="130">
        <v>1</v>
      </c>
      <c r="O295" s="71">
        <v>31</v>
      </c>
      <c r="P295" s="71">
        <v>4.4000000000000004</v>
      </c>
      <c r="Q295" s="71">
        <v>0.18</v>
      </c>
      <c r="R295" s="71">
        <v>43</v>
      </c>
      <c r="S295" s="71">
        <v>3.9</v>
      </c>
      <c r="T295" s="71">
        <v>0.29799999999999999</v>
      </c>
      <c r="U295" s="71">
        <v>51</v>
      </c>
      <c r="V295" s="130" t="s">
        <v>1957</v>
      </c>
      <c r="W295" s="130">
        <v>2077</v>
      </c>
      <c r="X295" s="130">
        <v>737</v>
      </c>
      <c r="Y295" s="130">
        <v>1780</v>
      </c>
      <c r="Z295" s="178"/>
      <c r="AA295" s="130"/>
      <c r="AB295" s="130"/>
      <c r="AC295" s="172"/>
      <c r="AD295" s="130"/>
      <c r="AE295" s="130"/>
      <c r="AF295" s="130"/>
    </row>
    <row r="296" spans="1:32" ht="15.75" customHeight="1">
      <c r="A296" s="71">
        <v>5</v>
      </c>
      <c r="B296" s="181" t="s">
        <v>2105</v>
      </c>
      <c r="C296" s="16" t="s">
        <v>1097</v>
      </c>
      <c r="D296" s="71" t="s">
        <v>1841</v>
      </c>
      <c r="E296" s="71" t="s">
        <v>1083</v>
      </c>
      <c r="F296" s="130">
        <v>1</v>
      </c>
      <c r="G296" s="130">
        <v>1</v>
      </c>
      <c r="H296" s="130">
        <v>0</v>
      </c>
      <c r="I296" s="130">
        <v>1</v>
      </c>
      <c r="J296" s="130">
        <v>0</v>
      </c>
      <c r="K296" s="130">
        <v>0</v>
      </c>
      <c r="L296" s="130">
        <v>1</v>
      </c>
      <c r="M296" s="130">
        <v>1</v>
      </c>
      <c r="N296" s="130">
        <v>1</v>
      </c>
      <c r="O296" s="71">
        <v>26</v>
      </c>
      <c r="P296" s="71">
        <v>4.8</v>
      </c>
      <c r="Q296" s="71">
        <v>0.46899999999999997</v>
      </c>
      <c r="R296" s="71">
        <v>69</v>
      </c>
      <c r="S296" s="71">
        <v>4.5999999999999996</v>
      </c>
      <c r="T296" s="71">
        <v>0.79500000000000004</v>
      </c>
      <c r="U296" s="71">
        <v>87</v>
      </c>
      <c r="V296" s="130">
        <v>7.9000000000000008E-3</v>
      </c>
      <c r="W296" s="130">
        <v>158575</v>
      </c>
      <c r="X296" s="130">
        <v>383518</v>
      </c>
      <c r="Y296" s="130">
        <v>849610</v>
      </c>
      <c r="Z296" s="130"/>
      <c r="AA296" s="130"/>
      <c r="AB296" s="130"/>
      <c r="AC296" s="130"/>
      <c r="AD296" s="130"/>
      <c r="AE296" s="130">
        <v>39781</v>
      </c>
      <c r="AF296" s="130">
        <v>1069000</v>
      </c>
    </row>
    <row r="297" spans="1:32" ht="15.75" customHeight="1">
      <c r="A297" s="71">
        <v>6</v>
      </c>
      <c r="B297" s="181" t="s">
        <v>2106</v>
      </c>
      <c r="C297" s="16" t="s">
        <v>1098</v>
      </c>
      <c r="D297" s="71" t="s">
        <v>1839</v>
      </c>
      <c r="E297" s="71" t="s">
        <v>1083</v>
      </c>
      <c r="F297" s="130">
        <v>1</v>
      </c>
      <c r="G297" s="130">
        <v>1</v>
      </c>
      <c r="H297" s="130">
        <v>0</v>
      </c>
      <c r="I297" s="130">
        <v>0</v>
      </c>
      <c r="J297" s="130">
        <v>0</v>
      </c>
      <c r="K297" s="130">
        <v>1</v>
      </c>
      <c r="L297" s="130">
        <v>1</v>
      </c>
      <c r="M297" s="130">
        <v>0</v>
      </c>
      <c r="N297" s="130">
        <v>1</v>
      </c>
      <c r="O297" s="71">
        <v>22</v>
      </c>
      <c r="P297" s="71">
        <v>4.8</v>
      </c>
      <c r="Q297" s="71">
        <v>0.29399999999999998</v>
      </c>
      <c r="R297" s="71">
        <v>54</v>
      </c>
      <c r="S297" s="71">
        <v>4.5999999999999996</v>
      </c>
      <c r="T297" s="71">
        <v>0.46</v>
      </c>
      <c r="U297" s="71">
        <v>63</v>
      </c>
      <c r="V297" s="130">
        <v>1.6999999999999999E-3</v>
      </c>
      <c r="W297" s="130">
        <v>63001</v>
      </c>
      <c r="X297" s="130">
        <v>83170</v>
      </c>
      <c r="Y297" s="130">
        <v>222125</v>
      </c>
      <c r="Z297" s="130"/>
      <c r="AA297" s="130"/>
      <c r="AB297" s="130"/>
      <c r="AC297" s="130"/>
      <c r="AD297" s="130"/>
      <c r="AE297" s="130">
        <v>24683</v>
      </c>
      <c r="AF297" s="130">
        <v>2251</v>
      </c>
    </row>
    <row r="298" spans="1:32" ht="15.75" customHeight="1">
      <c r="A298" s="71">
        <v>7</v>
      </c>
      <c r="B298" s="181" t="s">
        <v>2107</v>
      </c>
      <c r="C298" s="16" t="s">
        <v>1103</v>
      </c>
      <c r="D298" s="71" t="s">
        <v>2108</v>
      </c>
      <c r="E298" s="71" t="s">
        <v>1083</v>
      </c>
      <c r="F298" s="130">
        <v>1</v>
      </c>
      <c r="G298" s="130">
        <v>1</v>
      </c>
      <c r="H298" s="130">
        <v>0</v>
      </c>
      <c r="I298" s="130">
        <v>0</v>
      </c>
      <c r="J298" s="130">
        <v>0</v>
      </c>
      <c r="K298" s="130">
        <v>0</v>
      </c>
      <c r="L298" s="130">
        <v>1</v>
      </c>
      <c r="M298" s="130">
        <v>0</v>
      </c>
      <c r="N298" s="130">
        <v>0</v>
      </c>
      <c r="O298" s="71">
        <v>64</v>
      </c>
      <c r="P298" s="71">
        <v>3.6</v>
      </c>
      <c r="Q298" s="71">
        <v>8.1000000000000003E-2</v>
      </c>
      <c r="R298" s="71">
        <v>47</v>
      </c>
      <c r="S298" s="71">
        <v>3.7</v>
      </c>
      <c r="T298" s="71">
        <v>0.311</v>
      </c>
      <c r="U298" s="71">
        <v>57</v>
      </c>
      <c r="V298" s="130" t="s">
        <v>1957</v>
      </c>
      <c r="W298" s="130">
        <v>617</v>
      </c>
      <c r="X298" s="130">
        <v>115</v>
      </c>
      <c r="Y298" s="130">
        <v>334</v>
      </c>
      <c r="Z298" s="178"/>
      <c r="AA298" s="178"/>
      <c r="AB298" s="130"/>
      <c r="AC298" s="130"/>
      <c r="AD298" s="130"/>
      <c r="AE298" s="130"/>
      <c r="AF298" s="130"/>
    </row>
    <row r="299" spans="1:32" ht="15.75" customHeight="1">
      <c r="A299" s="71">
        <v>8</v>
      </c>
      <c r="B299" s="181" t="s">
        <v>2109</v>
      </c>
      <c r="C299" s="16" t="s">
        <v>1106</v>
      </c>
      <c r="D299" s="182"/>
      <c r="E299" s="71" t="s">
        <v>1083</v>
      </c>
      <c r="F299" s="130">
        <v>0</v>
      </c>
      <c r="G299" s="130">
        <v>0</v>
      </c>
      <c r="H299" s="130">
        <v>0</v>
      </c>
      <c r="I299" s="130">
        <v>0</v>
      </c>
      <c r="J299" s="130">
        <v>0</v>
      </c>
      <c r="K299" s="130">
        <v>0</v>
      </c>
      <c r="L299" s="130">
        <v>0</v>
      </c>
      <c r="M299" s="130">
        <v>0</v>
      </c>
      <c r="N299" s="130">
        <v>0</v>
      </c>
      <c r="O299" s="71">
        <v>31</v>
      </c>
      <c r="P299" s="182"/>
      <c r="Q299" s="182"/>
      <c r="R299" s="182"/>
      <c r="S299" s="182"/>
      <c r="T299" s="182"/>
      <c r="U299" s="182"/>
      <c r="V299" s="175"/>
      <c r="W299" s="175"/>
      <c r="X299" s="175"/>
      <c r="Y299" s="175"/>
      <c r="Z299" s="130"/>
      <c r="AA299" s="130"/>
      <c r="AB299" s="130"/>
      <c r="AC299" s="130"/>
      <c r="AD299" s="130"/>
      <c r="AE299" s="175"/>
      <c r="AF299" s="175"/>
    </row>
    <row r="300" spans="1:32" ht="15.75" customHeight="1">
      <c r="A300" s="71">
        <v>9</v>
      </c>
      <c r="B300" s="181" t="s">
        <v>2110</v>
      </c>
      <c r="C300" s="16" t="s">
        <v>1107</v>
      </c>
      <c r="D300" s="182"/>
      <c r="E300" s="71" t="s">
        <v>1083</v>
      </c>
      <c r="F300" s="130">
        <v>0</v>
      </c>
      <c r="G300" s="130">
        <v>0</v>
      </c>
      <c r="H300" s="130">
        <v>0</v>
      </c>
      <c r="I300" s="130">
        <v>0</v>
      </c>
      <c r="J300" s="130">
        <v>0</v>
      </c>
      <c r="K300" s="130">
        <v>0</v>
      </c>
      <c r="L300" s="130">
        <v>0</v>
      </c>
      <c r="M300" s="130">
        <v>0</v>
      </c>
      <c r="N300" s="130">
        <v>0</v>
      </c>
      <c r="O300" s="71">
        <v>33</v>
      </c>
      <c r="P300" s="182"/>
      <c r="Q300" s="182"/>
      <c r="R300" s="182"/>
      <c r="S300" s="182"/>
      <c r="T300" s="182"/>
      <c r="U300" s="182"/>
      <c r="V300" s="175"/>
      <c r="W300" s="175"/>
      <c r="X300" s="175"/>
      <c r="Y300" s="175"/>
      <c r="Z300" s="130"/>
      <c r="AA300" s="130"/>
      <c r="AB300" s="130"/>
      <c r="AC300" s="130"/>
      <c r="AD300" s="130"/>
      <c r="AE300" s="175"/>
      <c r="AF300" s="175"/>
    </row>
    <row r="301" spans="1:32" ht="15.75" customHeight="1">
      <c r="A301" s="71">
        <v>10</v>
      </c>
      <c r="B301" s="181" t="s">
        <v>2111</v>
      </c>
      <c r="C301" s="16" t="s">
        <v>1110</v>
      </c>
      <c r="D301" s="182"/>
      <c r="E301" s="71" t="s">
        <v>1083</v>
      </c>
      <c r="F301" s="130">
        <v>0</v>
      </c>
      <c r="G301" s="130">
        <v>0</v>
      </c>
      <c r="H301" s="130">
        <v>0</v>
      </c>
      <c r="I301" s="130">
        <v>0</v>
      </c>
      <c r="J301" s="130">
        <v>0</v>
      </c>
      <c r="K301" s="130">
        <v>0</v>
      </c>
      <c r="L301" s="130">
        <v>0</v>
      </c>
      <c r="M301" s="130">
        <v>0</v>
      </c>
      <c r="N301" s="130">
        <v>0</v>
      </c>
      <c r="O301" s="71">
        <v>20</v>
      </c>
      <c r="P301" s="182"/>
      <c r="Q301" s="182"/>
      <c r="R301" s="182"/>
      <c r="S301" s="182"/>
      <c r="T301" s="182"/>
      <c r="U301" s="182"/>
      <c r="V301" s="175"/>
      <c r="W301" s="175"/>
      <c r="X301" s="175"/>
      <c r="Y301" s="175"/>
      <c r="Z301" s="178"/>
      <c r="AA301" s="130"/>
      <c r="AB301" s="130"/>
      <c r="AC301" s="130"/>
      <c r="AD301" s="130"/>
      <c r="AE301" s="175"/>
      <c r="AF301" s="175"/>
    </row>
    <row r="302" spans="1:32" ht="15.75" customHeight="1">
      <c r="A302" s="71">
        <v>11</v>
      </c>
      <c r="B302" s="181" t="s">
        <v>2112</v>
      </c>
      <c r="C302" s="16" t="s">
        <v>1111</v>
      </c>
      <c r="D302" s="182"/>
      <c r="E302" s="71" t="s">
        <v>1083</v>
      </c>
      <c r="F302" s="130">
        <v>0</v>
      </c>
      <c r="G302" s="130">
        <v>0</v>
      </c>
      <c r="H302" s="130">
        <v>0</v>
      </c>
      <c r="I302" s="130">
        <v>0</v>
      </c>
      <c r="J302" s="130">
        <v>0</v>
      </c>
      <c r="K302" s="130">
        <v>0</v>
      </c>
      <c r="L302" s="130">
        <v>0</v>
      </c>
      <c r="M302" s="130">
        <v>0</v>
      </c>
      <c r="N302" s="130">
        <v>0</v>
      </c>
      <c r="O302" s="71">
        <v>29</v>
      </c>
      <c r="P302" s="182"/>
      <c r="Q302" s="182"/>
      <c r="R302" s="182"/>
      <c r="S302" s="182"/>
      <c r="T302" s="182"/>
      <c r="U302" s="182"/>
      <c r="V302" s="175"/>
      <c r="W302" s="175"/>
      <c r="X302" s="175"/>
      <c r="Y302" s="175"/>
      <c r="Z302" s="178"/>
      <c r="AA302" s="130"/>
      <c r="AB302" s="130"/>
      <c r="AC302" s="172"/>
      <c r="AD302" s="130"/>
      <c r="AE302" s="175"/>
      <c r="AF302" s="175"/>
    </row>
    <row r="303" spans="1:32" ht="15.75" customHeight="1">
      <c r="A303" s="71">
        <v>12</v>
      </c>
      <c r="B303" s="181" t="s">
        <v>2113</v>
      </c>
      <c r="C303" s="16" t="s">
        <v>1112</v>
      </c>
      <c r="D303" s="71" t="s">
        <v>2114</v>
      </c>
      <c r="E303" s="71" t="s">
        <v>1083</v>
      </c>
      <c r="F303" s="130">
        <v>1</v>
      </c>
      <c r="G303" s="130">
        <v>1</v>
      </c>
      <c r="H303" s="130">
        <v>0</v>
      </c>
      <c r="I303" s="130">
        <v>0</v>
      </c>
      <c r="J303" s="130">
        <v>0</v>
      </c>
      <c r="K303" s="130">
        <v>0</v>
      </c>
      <c r="L303" s="130">
        <v>1</v>
      </c>
      <c r="M303" s="130">
        <v>0</v>
      </c>
      <c r="N303" s="130">
        <v>0</v>
      </c>
      <c r="O303" s="71">
        <v>26</v>
      </c>
      <c r="P303" s="71">
        <v>4.4000000000000004</v>
      </c>
      <c r="Q303" s="71">
        <v>0.78</v>
      </c>
      <c r="R303" s="71">
        <v>87</v>
      </c>
      <c r="S303" s="71">
        <v>4.5999999999999996</v>
      </c>
      <c r="T303" s="71">
        <v>0.79200000000000004</v>
      </c>
      <c r="U303" s="71">
        <v>90</v>
      </c>
      <c r="V303" s="130">
        <v>2.0000000000000001E-4</v>
      </c>
      <c r="W303" s="130">
        <v>3337</v>
      </c>
      <c r="X303" s="130">
        <v>3253</v>
      </c>
      <c r="Y303" s="130">
        <v>23095</v>
      </c>
      <c r="Z303" s="178"/>
      <c r="AA303" s="130"/>
      <c r="AB303" s="130"/>
      <c r="AC303" s="172"/>
      <c r="AD303" s="130"/>
      <c r="AE303" s="130">
        <v>7653</v>
      </c>
      <c r="AF303" s="130"/>
    </row>
    <row r="304" spans="1:32" ht="15.75" customHeight="1">
      <c r="A304" s="71">
        <v>13</v>
      </c>
      <c r="B304" s="181" t="s">
        <v>2115</v>
      </c>
      <c r="C304" s="16" t="s">
        <v>1115</v>
      </c>
      <c r="D304" s="71" t="s">
        <v>2116</v>
      </c>
      <c r="E304" s="71" t="s">
        <v>1083</v>
      </c>
      <c r="F304" s="130">
        <v>1</v>
      </c>
      <c r="G304" s="130">
        <v>1</v>
      </c>
      <c r="H304" s="130">
        <v>0</v>
      </c>
      <c r="I304" s="130">
        <v>0</v>
      </c>
      <c r="J304" s="130">
        <v>0</v>
      </c>
      <c r="K304" s="130">
        <v>0</v>
      </c>
      <c r="L304" s="130">
        <v>1</v>
      </c>
      <c r="M304" s="130">
        <v>0</v>
      </c>
      <c r="N304" s="130">
        <v>1</v>
      </c>
      <c r="O304" s="71">
        <v>36</v>
      </c>
      <c r="P304" s="71">
        <v>4.8</v>
      </c>
      <c r="Q304" s="71">
        <v>0.25</v>
      </c>
      <c r="R304" s="71">
        <v>57</v>
      </c>
      <c r="S304" s="71">
        <v>4.2</v>
      </c>
      <c r="T304" s="71">
        <v>0.25</v>
      </c>
      <c r="U304" s="71">
        <v>60</v>
      </c>
      <c r="V304" s="130" t="s">
        <v>1957</v>
      </c>
      <c r="W304" s="130">
        <v>4421</v>
      </c>
      <c r="X304" s="130">
        <v>108</v>
      </c>
      <c r="Y304" s="130">
        <v>293</v>
      </c>
      <c r="Z304" s="130"/>
      <c r="AA304" s="130"/>
      <c r="AB304" s="130"/>
      <c r="AC304" s="172"/>
      <c r="AD304" s="130"/>
      <c r="AE304" s="130">
        <v>11595</v>
      </c>
      <c r="AF304" s="130"/>
    </row>
    <row r="305" spans="1:32" ht="15.75" customHeight="1">
      <c r="A305" s="71">
        <v>14</v>
      </c>
      <c r="B305" s="181" t="s">
        <v>2117</v>
      </c>
      <c r="C305" s="16" t="s">
        <v>1117</v>
      </c>
      <c r="D305" s="71" t="s">
        <v>2118</v>
      </c>
      <c r="E305" s="71" t="s">
        <v>1083</v>
      </c>
      <c r="F305" s="130">
        <v>1</v>
      </c>
      <c r="G305" s="130">
        <v>1</v>
      </c>
      <c r="H305" s="130">
        <v>0</v>
      </c>
      <c r="I305" s="130">
        <v>1</v>
      </c>
      <c r="J305" s="130">
        <v>0</v>
      </c>
      <c r="K305" s="130">
        <v>1</v>
      </c>
      <c r="L305" s="130">
        <v>1</v>
      </c>
      <c r="M305" s="130">
        <v>0</v>
      </c>
      <c r="N305" s="130">
        <v>1</v>
      </c>
      <c r="O305" s="71">
        <v>33</v>
      </c>
      <c r="P305" s="71">
        <v>4.5</v>
      </c>
      <c r="Q305" s="71">
        <v>0.44500000000000001</v>
      </c>
      <c r="R305" s="71">
        <v>69</v>
      </c>
      <c r="S305" s="71">
        <v>4.2</v>
      </c>
      <c r="T305" s="71">
        <v>0.58699999999999997</v>
      </c>
      <c r="U305" s="71">
        <v>74</v>
      </c>
      <c r="V305" s="130">
        <v>1E-4</v>
      </c>
      <c r="W305" s="130">
        <v>4996</v>
      </c>
      <c r="X305" s="130">
        <v>1019</v>
      </c>
      <c r="Y305" s="130">
        <v>4595</v>
      </c>
      <c r="Z305" s="130"/>
      <c r="AA305" s="130"/>
      <c r="AB305" s="130"/>
      <c r="AC305" s="172"/>
      <c r="AD305" s="130"/>
      <c r="AE305" s="130">
        <v>13819</v>
      </c>
      <c r="AF305" s="130"/>
    </row>
    <row r="306" spans="1:32" ht="15.75" customHeight="1">
      <c r="A306" s="71">
        <v>15</v>
      </c>
      <c r="B306" s="181" t="s">
        <v>2119</v>
      </c>
      <c r="C306" s="16" t="s">
        <v>1120</v>
      </c>
      <c r="D306" s="71" t="s">
        <v>1934</v>
      </c>
      <c r="E306" s="71" t="s">
        <v>1083</v>
      </c>
      <c r="F306" s="130">
        <v>1</v>
      </c>
      <c r="G306" s="130">
        <v>1</v>
      </c>
      <c r="H306" s="130">
        <v>0</v>
      </c>
      <c r="I306" s="130">
        <v>1</v>
      </c>
      <c r="J306" s="130">
        <v>0</v>
      </c>
      <c r="K306" s="130">
        <v>1</v>
      </c>
      <c r="L306" s="130">
        <v>1</v>
      </c>
      <c r="M306" s="130">
        <v>0</v>
      </c>
      <c r="N306" s="130">
        <v>1</v>
      </c>
      <c r="O306" s="71">
        <v>24</v>
      </c>
      <c r="P306" s="71">
        <v>4.9000000000000004</v>
      </c>
      <c r="Q306" s="71">
        <v>0.60199999999999998</v>
      </c>
      <c r="R306" s="71">
        <v>76</v>
      </c>
      <c r="S306" s="71">
        <v>4.7</v>
      </c>
      <c r="T306" s="71">
        <v>0.871</v>
      </c>
      <c r="U306" s="71">
        <v>93</v>
      </c>
      <c r="V306" s="130">
        <v>2.53E-2</v>
      </c>
      <c r="W306" s="130">
        <v>518906</v>
      </c>
      <c r="X306" s="130">
        <v>579784</v>
      </c>
      <c r="Y306" s="130">
        <v>2434000</v>
      </c>
      <c r="Z306" s="178"/>
      <c r="AA306" s="130"/>
      <c r="AB306" s="130"/>
      <c r="AC306" s="172"/>
      <c r="AD306" s="130"/>
      <c r="AE306" s="130">
        <v>113838</v>
      </c>
      <c r="AF306" s="130">
        <v>7722000</v>
      </c>
    </row>
    <row r="307" spans="1:32" ht="15.75" customHeight="1">
      <c r="A307" s="71">
        <v>16</v>
      </c>
      <c r="B307" s="181" t="s">
        <v>2120</v>
      </c>
      <c r="C307" s="16" t="s">
        <v>1121</v>
      </c>
      <c r="D307" s="71" t="s">
        <v>2121</v>
      </c>
      <c r="E307" s="71" t="s">
        <v>1083</v>
      </c>
      <c r="F307" s="130">
        <v>1</v>
      </c>
      <c r="G307" s="130">
        <v>1</v>
      </c>
      <c r="H307" s="130">
        <v>0</v>
      </c>
      <c r="I307" s="130">
        <v>0</v>
      </c>
      <c r="J307" s="130">
        <v>0</v>
      </c>
      <c r="K307" s="130">
        <v>1</v>
      </c>
      <c r="L307" s="130">
        <v>1</v>
      </c>
      <c r="M307" s="130">
        <v>0</v>
      </c>
      <c r="N307" s="130">
        <v>0</v>
      </c>
      <c r="O307" s="71">
        <v>32</v>
      </c>
      <c r="P307" s="71">
        <v>4.5999999999999996</v>
      </c>
      <c r="Q307" s="71">
        <v>0.33300000000000002</v>
      </c>
      <c r="R307" s="71">
        <v>65</v>
      </c>
      <c r="S307" s="71">
        <v>2.8</v>
      </c>
      <c r="T307" s="71">
        <v>0.11</v>
      </c>
      <c r="U307" s="71">
        <v>34</v>
      </c>
      <c r="V307" s="130" t="s">
        <v>1957</v>
      </c>
      <c r="W307" s="130">
        <v>663</v>
      </c>
      <c r="X307" s="130">
        <v>74</v>
      </c>
      <c r="Y307" s="130"/>
      <c r="Z307" s="130"/>
      <c r="AA307" s="130"/>
      <c r="AB307" s="130"/>
      <c r="AC307" s="172"/>
      <c r="AD307" s="130"/>
      <c r="AE307" s="130"/>
      <c r="AF307" s="130"/>
    </row>
    <row r="308" spans="1:32" ht="15.75" customHeight="1">
      <c r="A308" s="71">
        <v>17</v>
      </c>
      <c r="B308" s="181" t="s">
        <v>2122</v>
      </c>
      <c r="C308" s="16" t="s">
        <v>1124</v>
      </c>
      <c r="D308" s="71" t="s">
        <v>1940</v>
      </c>
      <c r="E308" s="71" t="s">
        <v>1083</v>
      </c>
      <c r="F308" s="130">
        <v>1</v>
      </c>
      <c r="G308" s="130">
        <v>1</v>
      </c>
      <c r="H308" s="130">
        <v>0</v>
      </c>
      <c r="I308" s="130">
        <v>1</v>
      </c>
      <c r="J308" s="130">
        <v>0</v>
      </c>
      <c r="K308" s="130">
        <v>1</v>
      </c>
      <c r="L308" s="130">
        <v>1</v>
      </c>
      <c r="M308" s="130">
        <v>0</v>
      </c>
      <c r="N308" s="130">
        <v>1</v>
      </c>
      <c r="O308" s="71">
        <v>48</v>
      </c>
      <c r="P308" s="71">
        <v>4.7</v>
      </c>
      <c r="Q308" s="71">
        <v>0.42299999999999999</v>
      </c>
      <c r="R308" s="71">
        <v>70</v>
      </c>
      <c r="S308" s="71">
        <v>4.5</v>
      </c>
      <c r="T308" s="71">
        <v>0.71899999999999997</v>
      </c>
      <c r="U308" s="71">
        <v>83</v>
      </c>
      <c r="V308" s="130" t="s">
        <v>1957</v>
      </c>
      <c r="W308" s="130"/>
      <c r="X308" s="130">
        <v>11</v>
      </c>
      <c r="Y308" s="130">
        <v>36</v>
      </c>
      <c r="Z308" s="130"/>
      <c r="AA308" s="130"/>
      <c r="AB308" s="130"/>
      <c r="AC308" s="172"/>
      <c r="AD308" s="130"/>
      <c r="AE308" s="130"/>
      <c r="AF308" s="130">
        <v>998</v>
      </c>
    </row>
    <row r="309" spans="1:32" ht="15.75" customHeight="1">
      <c r="A309" s="71">
        <v>18</v>
      </c>
      <c r="B309" s="181" t="s">
        <v>2123</v>
      </c>
      <c r="C309" s="16" t="s">
        <v>1127</v>
      </c>
      <c r="D309" s="71" t="s">
        <v>2124</v>
      </c>
      <c r="E309" s="71" t="s">
        <v>1083</v>
      </c>
      <c r="F309" s="130">
        <v>1</v>
      </c>
      <c r="G309" s="130">
        <v>1</v>
      </c>
      <c r="H309" s="130">
        <v>1</v>
      </c>
      <c r="I309" s="130">
        <v>1</v>
      </c>
      <c r="J309" s="130">
        <v>0</v>
      </c>
      <c r="K309" s="130">
        <v>0</v>
      </c>
      <c r="L309" s="130">
        <v>1</v>
      </c>
      <c r="M309" s="130">
        <v>0</v>
      </c>
      <c r="N309" s="130">
        <v>1</v>
      </c>
      <c r="O309" s="71">
        <v>12</v>
      </c>
      <c r="P309" s="71">
        <v>4.0999999999999996</v>
      </c>
      <c r="Q309" s="71">
        <v>0.69799999999999995</v>
      </c>
      <c r="R309" s="71">
        <v>81</v>
      </c>
      <c r="S309" s="71">
        <v>3.9</v>
      </c>
      <c r="T309" s="71">
        <v>0.54300000000000004</v>
      </c>
      <c r="U309" s="71">
        <v>70</v>
      </c>
      <c r="V309" s="130"/>
      <c r="W309" s="130"/>
      <c r="X309" s="130"/>
      <c r="Y309" s="130"/>
      <c r="Z309" s="130"/>
      <c r="AA309" s="130"/>
      <c r="AB309" s="130"/>
      <c r="AC309" s="172"/>
      <c r="AD309" s="130"/>
      <c r="AE309" s="130"/>
      <c r="AF309" s="130"/>
    </row>
    <row r="310" spans="1:32" ht="15.75" customHeight="1">
      <c r="A310" s="71">
        <v>19</v>
      </c>
      <c r="B310" s="181" t="s">
        <v>2125</v>
      </c>
      <c r="C310" s="16" t="s">
        <v>1132</v>
      </c>
      <c r="D310" s="71" t="s">
        <v>2126</v>
      </c>
      <c r="E310" s="71" t="s">
        <v>1083</v>
      </c>
      <c r="F310" s="130">
        <v>1</v>
      </c>
      <c r="G310" s="130">
        <v>1</v>
      </c>
      <c r="H310" s="130">
        <v>0</v>
      </c>
      <c r="I310" s="130">
        <v>1</v>
      </c>
      <c r="J310" s="130">
        <v>0</v>
      </c>
      <c r="K310" s="130">
        <v>0</v>
      </c>
      <c r="L310" s="130">
        <v>1</v>
      </c>
      <c r="M310" s="130">
        <v>0</v>
      </c>
      <c r="N310" s="130">
        <v>0</v>
      </c>
      <c r="O310" s="71">
        <v>44</v>
      </c>
      <c r="P310" s="71">
        <v>4.8</v>
      </c>
      <c r="Q310" s="71">
        <v>1</v>
      </c>
      <c r="R310" s="71">
        <v>100</v>
      </c>
      <c r="S310" s="71">
        <v>4.7</v>
      </c>
      <c r="T310" s="71">
        <v>0.95</v>
      </c>
      <c r="U310" s="71">
        <v>97</v>
      </c>
      <c r="V310" s="130">
        <v>1E-4</v>
      </c>
      <c r="W310" s="130">
        <v>4680</v>
      </c>
      <c r="X310" s="130">
        <v>5795</v>
      </c>
      <c r="Y310" s="130">
        <v>12899</v>
      </c>
      <c r="Z310" s="130"/>
      <c r="AA310" s="130"/>
      <c r="AB310" s="130"/>
      <c r="AC310" s="172"/>
      <c r="AD310" s="130"/>
      <c r="AE310" s="130"/>
      <c r="AF310" s="130"/>
    </row>
    <row r="311" spans="1:32" ht="15.75" customHeight="1">
      <c r="A311" s="71">
        <v>20</v>
      </c>
      <c r="B311" s="181" t="s">
        <v>2127</v>
      </c>
      <c r="C311" s="16" t="s">
        <v>1137</v>
      </c>
      <c r="D311" s="71" t="s">
        <v>2128</v>
      </c>
      <c r="E311" s="71" t="s">
        <v>1083</v>
      </c>
      <c r="F311" s="130">
        <v>1</v>
      </c>
      <c r="G311" s="130">
        <v>1</v>
      </c>
      <c r="H311" s="130">
        <v>1</v>
      </c>
      <c r="I311" s="130">
        <v>1</v>
      </c>
      <c r="J311" s="130">
        <v>0</v>
      </c>
      <c r="K311" s="130">
        <v>0</v>
      </c>
      <c r="L311" s="130">
        <v>1</v>
      </c>
      <c r="M311" s="130">
        <v>0</v>
      </c>
      <c r="N311" s="130">
        <v>0</v>
      </c>
      <c r="O311" s="71">
        <v>17</v>
      </c>
      <c r="P311" s="71">
        <v>2.4</v>
      </c>
      <c r="Q311" s="71">
        <v>0.2</v>
      </c>
      <c r="R311" s="71">
        <v>36</v>
      </c>
      <c r="S311" s="182"/>
      <c r="T311" s="182"/>
      <c r="U311" s="182"/>
      <c r="V311" s="130">
        <v>1E-4</v>
      </c>
      <c r="W311" s="130">
        <v>876</v>
      </c>
      <c r="X311" s="130">
        <v>67</v>
      </c>
      <c r="Y311" s="130">
        <v>1812</v>
      </c>
      <c r="Z311" s="130"/>
      <c r="AA311" s="130"/>
      <c r="AB311" s="130"/>
      <c r="AC311" s="172"/>
      <c r="AD311" s="130"/>
      <c r="AE311" s="130">
        <v>67</v>
      </c>
      <c r="AF311" s="130"/>
    </row>
    <row r="312" spans="1:32" ht="15.75" customHeight="1">
      <c r="A312" s="71">
        <v>21</v>
      </c>
      <c r="B312" s="181" t="s">
        <v>2129</v>
      </c>
      <c r="C312" s="16" t="s">
        <v>1140</v>
      </c>
      <c r="D312" s="71" t="s">
        <v>2130</v>
      </c>
      <c r="E312" s="71" t="s">
        <v>1083</v>
      </c>
      <c r="F312" s="130">
        <v>1</v>
      </c>
      <c r="G312" s="130">
        <v>1</v>
      </c>
      <c r="H312" s="130">
        <v>0</v>
      </c>
      <c r="I312" s="130">
        <v>0</v>
      </c>
      <c r="J312" s="130">
        <v>0</v>
      </c>
      <c r="K312" s="130">
        <v>0</v>
      </c>
      <c r="L312" s="130">
        <v>1</v>
      </c>
      <c r="M312" s="130">
        <v>0</v>
      </c>
      <c r="N312" s="130">
        <v>0</v>
      </c>
      <c r="O312" s="71">
        <v>0</v>
      </c>
      <c r="P312" s="182"/>
      <c r="Q312" s="182"/>
      <c r="R312" s="182"/>
      <c r="S312" s="182"/>
      <c r="T312" s="182"/>
      <c r="U312" s="182"/>
      <c r="V312" s="130"/>
      <c r="W312" s="130"/>
      <c r="X312" s="130"/>
      <c r="Y312" s="130"/>
      <c r="Z312" s="130"/>
      <c r="AA312" s="130"/>
      <c r="AB312" s="130"/>
      <c r="AC312" s="172"/>
      <c r="AD312" s="130"/>
      <c r="AE312" s="130"/>
      <c r="AF312" s="130"/>
    </row>
    <row r="313" spans="1:32" ht="15.75" customHeight="1">
      <c r="A313" s="71">
        <v>22</v>
      </c>
      <c r="B313" s="181" t="s">
        <v>2131</v>
      </c>
      <c r="C313" s="16" t="s">
        <v>117</v>
      </c>
      <c r="D313" s="71" t="s">
        <v>1945</v>
      </c>
      <c r="E313" s="71" t="s">
        <v>1083</v>
      </c>
      <c r="F313" s="130">
        <v>1</v>
      </c>
      <c r="G313" s="130">
        <v>1</v>
      </c>
      <c r="H313" s="130">
        <v>0</v>
      </c>
      <c r="I313" s="130">
        <v>0</v>
      </c>
      <c r="J313" s="130">
        <v>0</v>
      </c>
      <c r="K313" s="130">
        <v>1</v>
      </c>
      <c r="L313" s="130">
        <v>1</v>
      </c>
      <c r="M313" s="130">
        <v>0</v>
      </c>
      <c r="N313" s="130">
        <v>1</v>
      </c>
      <c r="O313" s="71">
        <v>16</v>
      </c>
      <c r="P313" s="71">
        <v>4.5999999999999996</v>
      </c>
      <c r="Q313" s="71">
        <v>0.81899999999999995</v>
      </c>
      <c r="R313" s="71">
        <v>91</v>
      </c>
      <c r="S313" s="71">
        <v>4.5</v>
      </c>
      <c r="T313" s="71">
        <v>0.72399999999999998</v>
      </c>
      <c r="U313" s="71">
        <v>84</v>
      </c>
      <c r="V313" s="130">
        <v>1.5E-3</v>
      </c>
      <c r="W313" s="130">
        <v>70979</v>
      </c>
      <c r="X313" s="130">
        <v>88779</v>
      </c>
      <c r="Y313" s="130">
        <v>224239</v>
      </c>
      <c r="Z313" s="178"/>
      <c r="AA313" s="130"/>
      <c r="AB313" s="130"/>
      <c r="AC313" s="172"/>
      <c r="AD313" s="130"/>
      <c r="AE313" s="130">
        <v>17647</v>
      </c>
      <c r="AF313" s="130">
        <v>77825</v>
      </c>
    </row>
    <row r="314" spans="1:32" ht="15.75" customHeight="1">
      <c r="A314" s="71">
        <v>23</v>
      </c>
      <c r="B314" s="181" t="s">
        <v>2132</v>
      </c>
      <c r="C314" s="16" t="s">
        <v>1142</v>
      </c>
      <c r="D314" s="71" t="s">
        <v>1142</v>
      </c>
      <c r="E314" s="71" t="s">
        <v>1083</v>
      </c>
      <c r="F314" s="130">
        <v>1</v>
      </c>
      <c r="G314" s="130">
        <v>1</v>
      </c>
      <c r="H314" s="130">
        <v>0</v>
      </c>
      <c r="I314" s="130">
        <v>0</v>
      </c>
      <c r="J314" s="130">
        <v>0</v>
      </c>
      <c r="K314" s="130">
        <v>0</v>
      </c>
      <c r="L314" s="130">
        <v>1</v>
      </c>
      <c r="M314" s="130">
        <v>0</v>
      </c>
      <c r="N314" s="130">
        <v>0</v>
      </c>
      <c r="O314" s="71">
        <v>49</v>
      </c>
      <c r="P314" s="71">
        <v>4.8</v>
      </c>
      <c r="Q314" s="182"/>
      <c r="R314" s="182"/>
      <c r="S314" s="71">
        <v>4.8</v>
      </c>
      <c r="T314" s="182"/>
      <c r="U314" s="182"/>
      <c r="V314" s="130"/>
      <c r="W314" s="130"/>
      <c r="X314" s="130"/>
      <c r="Y314" s="130"/>
      <c r="Z314" s="178"/>
      <c r="AA314" s="130"/>
      <c r="AB314" s="130"/>
      <c r="AC314" s="172"/>
      <c r="AD314" s="130"/>
      <c r="AE314" s="130"/>
      <c r="AF314" s="130"/>
    </row>
    <row r="315" spans="1:32" ht="15.75" customHeight="1">
      <c r="A315" s="71">
        <v>24</v>
      </c>
      <c r="B315" s="181" t="s">
        <v>2133</v>
      </c>
      <c r="C315" s="16" t="s">
        <v>1143</v>
      </c>
      <c r="D315" s="71" t="s">
        <v>2134</v>
      </c>
      <c r="E315" s="71" t="s">
        <v>1083</v>
      </c>
      <c r="F315" s="130">
        <v>1</v>
      </c>
      <c r="G315" s="130">
        <v>1</v>
      </c>
      <c r="H315" s="130">
        <v>0</v>
      </c>
      <c r="I315" s="130">
        <v>1</v>
      </c>
      <c r="J315" s="130">
        <v>1</v>
      </c>
      <c r="K315" s="130">
        <v>0</v>
      </c>
      <c r="L315" s="130">
        <v>1</v>
      </c>
      <c r="M315" s="130">
        <v>0</v>
      </c>
      <c r="N315" s="130">
        <v>0</v>
      </c>
      <c r="O315" s="71">
        <v>57</v>
      </c>
      <c r="P315" s="71">
        <v>2.4</v>
      </c>
      <c r="Q315" s="71">
        <v>0</v>
      </c>
      <c r="R315" s="71">
        <v>20</v>
      </c>
      <c r="S315" s="182"/>
      <c r="T315" s="182"/>
      <c r="U315" s="182"/>
      <c r="V315" s="130"/>
      <c r="W315" s="130"/>
      <c r="X315" s="130"/>
      <c r="Y315" s="130"/>
      <c r="Z315" s="130"/>
      <c r="AA315" s="130"/>
      <c r="AB315" s="130"/>
      <c r="AC315" s="172"/>
      <c r="AD315" s="130"/>
      <c r="AE315" s="130"/>
      <c r="AF315" s="130"/>
    </row>
    <row r="316" spans="1:32" ht="15.75" customHeight="1">
      <c r="A316" s="71">
        <v>25</v>
      </c>
      <c r="B316" s="181" t="s">
        <v>2135</v>
      </c>
      <c r="C316" s="16" t="s">
        <v>1146</v>
      </c>
      <c r="D316" s="182"/>
      <c r="E316" s="71" t="s">
        <v>1083</v>
      </c>
      <c r="F316" s="130">
        <v>0</v>
      </c>
      <c r="G316" s="130">
        <v>0</v>
      </c>
      <c r="H316" s="130">
        <v>0</v>
      </c>
      <c r="I316" s="130">
        <v>0</v>
      </c>
      <c r="J316" s="130">
        <v>0</v>
      </c>
      <c r="K316" s="130">
        <v>0</v>
      </c>
      <c r="L316" s="130">
        <v>0</v>
      </c>
      <c r="M316" s="130">
        <v>0</v>
      </c>
      <c r="N316" s="130">
        <v>0</v>
      </c>
      <c r="O316" s="71">
        <v>45</v>
      </c>
      <c r="P316" s="182"/>
      <c r="Q316" s="182"/>
      <c r="R316" s="182"/>
      <c r="S316" s="182"/>
      <c r="T316" s="182"/>
      <c r="U316" s="182"/>
      <c r="V316" s="175"/>
      <c r="W316" s="175"/>
      <c r="X316" s="175"/>
      <c r="Y316" s="175"/>
      <c r="Z316" s="178"/>
      <c r="AA316" s="130"/>
      <c r="AB316" s="130"/>
      <c r="AC316" s="172"/>
      <c r="AD316" s="130"/>
      <c r="AE316" s="175"/>
      <c r="AF316" s="175"/>
    </row>
    <row r="317" spans="1:32" ht="15.75" customHeight="1">
      <c r="A317" s="71">
        <v>26</v>
      </c>
      <c r="B317" s="181" t="s">
        <v>2136</v>
      </c>
      <c r="C317" s="16" t="s">
        <v>1149</v>
      </c>
      <c r="D317" s="71" t="s">
        <v>2137</v>
      </c>
      <c r="E317" s="71" t="s">
        <v>1083</v>
      </c>
      <c r="F317" s="130">
        <v>1</v>
      </c>
      <c r="G317" s="130">
        <v>1</v>
      </c>
      <c r="H317" s="130">
        <v>0</v>
      </c>
      <c r="I317" s="130">
        <v>1</v>
      </c>
      <c r="J317" s="130">
        <v>0</v>
      </c>
      <c r="K317" s="130">
        <v>0</v>
      </c>
      <c r="L317" s="130">
        <v>1</v>
      </c>
      <c r="M317" s="130">
        <v>0</v>
      </c>
      <c r="N317" s="130">
        <v>0</v>
      </c>
      <c r="O317" s="71">
        <v>17</v>
      </c>
      <c r="P317" s="71">
        <v>4.8</v>
      </c>
      <c r="Q317" s="183">
        <v>0.66700000000000004</v>
      </c>
      <c r="R317" s="183">
        <v>80</v>
      </c>
      <c r="S317" s="71">
        <v>4.3</v>
      </c>
      <c r="T317" s="71">
        <v>0.8</v>
      </c>
      <c r="U317" s="71">
        <v>90</v>
      </c>
      <c r="V317" s="130"/>
      <c r="W317" s="130"/>
      <c r="X317" s="130"/>
      <c r="Y317" s="130"/>
      <c r="Z317" s="130"/>
      <c r="AA317" s="130"/>
      <c r="AB317" s="130"/>
      <c r="AC317" s="172"/>
      <c r="AD317" s="130"/>
      <c r="AE317" s="130"/>
      <c r="AF317" s="130"/>
    </row>
    <row r="318" spans="1:32" ht="15.75" customHeight="1">
      <c r="A318" s="71">
        <v>27</v>
      </c>
      <c r="B318" s="181" t="s">
        <v>2138</v>
      </c>
      <c r="C318" s="16" t="s">
        <v>1153</v>
      </c>
      <c r="D318" s="71" t="s">
        <v>1946</v>
      </c>
      <c r="E318" s="71" t="s">
        <v>1083</v>
      </c>
      <c r="F318" s="130">
        <v>1</v>
      </c>
      <c r="G318" s="130">
        <v>1</v>
      </c>
      <c r="H318" s="130">
        <v>1</v>
      </c>
      <c r="I318" s="130">
        <v>1</v>
      </c>
      <c r="J318" s="130">
        <v>0</v>
      </c>
      <c r="K318" s="130">
        <v>0</v>
      </c>
      <c r="L318" s="130">
        <v>1</v>
      </c>
      <c r="M318" s="130">
        <v>0</v>
      </c>
      <c r="N318" s="130">
        <v>1</v>
      </c>
      <c r="O318" s="71">
        <v>21</v>
      </c>
      <c r="P318" s="71">
        <v>4.7</v>
      </c>
      <c r="Q318" s="183">
        <v>9.8000000000000004E-2</v>
      </c>
      <c r="R318" s="183">
        <v>38</v>
      </c>
      <c r="S318" s="71">
        <v>2.9</v>
      </c>
      <c r="T318" s="71">
        <v>0.34200000000000003</v>
      </c>
      <c r="U318" s="71">
        <v>54</v>
      </c>
      <c r="V318" s="130">
        <v>2.0000000000000001E-4</v>
      </c>
      <c r="W318" s="130">
        <v>6104</v>
      </c>
      <c r="X318" s="130">
        <v>10471</v>
      </c>
      <c r="Y318" s="130">
        <v>33939</v>
      </c>
      <c r="Z318" s="130"/>
      <c r="AA318" s="130"/>
      <c r="AB318" s="130"/>
      <c r="AC318" s="172"/>
      <c r="AD318" s="130"/>
      <c r="AE318" s="130">
        <v>11072</v>
      </c>
      <c r="AF318" s="130"/>
    </row>
    <row r="319" spans="1:32" ht="15.75" customHeight="1">
      <c r="A319" s="71">
        <v>28</v>
      </c>
      <c r="B319" s="182"/>
      <c r="C319" s="16" t="s">
        <v>1158</v>
      </c>
      <c r="D319" s="182"/>
      <c r="E319" s="71" t="s">
        <v>1083</v>
      </c>
      <c r="F319" s="130">
        <v>0</v>
      </c>
      <c r="G319" s="130">
        <v>0</v>
      </c>
      <c r="H319" s="130">
        <v>0</v>
      </c>
      <c r="I319" s="130">
        <v>0</v>
      </c>
      <c r="J319" s="130">
        <v>0</v>
      </c>
      <c r="K319" s="130">
        <v>0</v>
      </c>
      <c r="L319" s="130">
        <v>0</v>
      </c>
      <c r="M319" s="130">
        <v>0</v>
      </c>
      <c r="N319" s="130">
        <v>0</v>
      </c>
      <c r="O319" s="71"/>
      <c r="P319" s="182"/>
      <c r="Q319" s="182"/>
      <c r="R319" s="182"/>
      <c r="S319" s="182"/>
      <c r="T319" s="182"/>
      <c r="U319" s="182"/>
      <c r="V319" s="175"/>
      <c r="W319" s="175"/>
      <c r="X319" s="175"/>
      <c r="Y319" s="175"/>
      <c r="Z319" s="178"/>
      <c r="AA319" s="130"/>
      <c r="AB319" s="130"/>
      <c r="AC319" s="172"/>
      <c r="AD319" s="130"/>
      <c r="AE319" s="175"/>
      <c r="AF319" s="175"/>
    </row>
    <row r="320" spans="1:32" ht="15.75" customHeight="1">
      <c r="A320" s="71">
        <v>29</v>
      </c>
      <c r="B320" s="181" t="s">
        <v>2139</v>
      </c>
      <c r="C320" s="16" t="s">
        <v>1159</v>
      </c>
      <c r="D320" s="71" t="s">
        <v>1159</v>
      </c>
      <c r="E320" s="71" t="s">
        <v>1083</v>
      </c>
      <c r="F320" s="130">
        <v>1</v>
      </c>
      <c r="G320" s="130">
        <v>1</v>
      </c>
      <c r="H320" s="130">
        <v>0</v>
      </c>
      <c r="I320" s="130">
        <v>0</v>
      </c>
      <c r="J320" s="130">
        <v>0</v>
      </c>
      <c r="K320" s="130">
        <v>0</v>
      </c>
      <c r="L320" s="130">
        <v>1</v>
      </c>
      <c r="M320" s="130">
        <v>0</v>
      </c>
      <c r="N320" s="130">
        <v>1</v>
      </c>
      <c r="O320" s="71">
        <v>32</v>
      </c>
      <c r="P320" s="71">
        <v>4.8</v>
      </c>
      <c r="Q320" s="71">
        <v>0.378</v>
      </c>
      <c r="R320" s="71">
        <v>63</v>
      </c>
      <c r="S320" s="71">
        <v>3.9</v>
      </c>
      <c r="T320" s="71">
        <v>0.11799999999999999</v>
      </c>
      <c r="U320" s="71">
        <v>36</v>
      </c>
      <c r="V320" s="130">
        <v>1E-4</v>
      </c>
      <c r="W320" s="130">
        <v>9849</v>
      </c>
      <c r="X320" s="130">
        <v>6141</v>
      </c>
      <c r="Y320" s="130">
        <v>20275</v>
      </c>
      <c r="Z320" s="130"/>
      <c r="AA320" s="130"/>
      <c r="AB320" s="130"/>
      <c r="AC320" s="172"/>
      <c r="AD320" s="130"/>
      <c r="AE320" s="130">
        <v>7377</v>
      </c>
      <c r="AF320" s="173"/>
    </row>
    <row r="321" spans="1:32" ht="15.75" customHeight="1">
      <c r="A321" s="71">
        <v>30</v>
      </c>
      <c r="B321" s="181" t="s">
        <v>2140</v>
      </c>
      <c r="C321" s="16" t="s">
        <v>1162</v>
      </c>
      <c r="D321" s="71" t="s">
        <v>2141</v>
      </c>
      <c r="E321" s="71" t="s">
        <v>1083</v>
      </c>
      <c r="F321" s="130">
        <v>1</v>
      </c>
      <c r="G321" s="130">
        <v>1</v>
      </c>
      <c r="H321" s="130">
        <v>1</v>
      </c>
      <c r="I321" s="130">
        <v>1</v>
      </c>
      <c r="J321" s="130">
        <v>0</v>
      </c>
      <c r="K321" s="130">
        <v>0</v>
      </c>
      <c r="L321" s="130">
        <v>1</v>
      </c>
      <c r="M321" s="130">
        <v>0</v>
      </c>
      <c r="N321" s="130">
        <v>1</v>
      </c>
      <c r="O321" s="71">
        <v>16</v>
      </c>
      <c r="P321" s="71">
        <v>4.8</v>
      </c>
      <c r="Q321" s="71">
        <v>0.4</v>
      </c>
      <c r="R321" s="71">
        <v>60</v>
      </c>
      <c r="S321" s="71">
        <v>4.5999999999999996</v>
      </c>
      <c r="T321" s="71">
        <v>0.73399999999999999</v>
      </c>
      <c r="U321" s="71">
        <v>85</v>
      </c>
      <c r="V321" s="130">
        <v>4.0000000000000002E-4</v>
      </c>
      <c r="W321" s="130">
        <v>6372</v>
      </c>
      <c r="X321" s="130">
        <v>21578</v>
      </c>
      <c r="Y321" s="130">
        <v>48018</v>
      </c>
      <c r="Z321" s="130"/>
      <c r="AA321" s="130"/>
      <c r="AB321" s="130"/>
      <c r="AC321" s="172"/>
      <c r="AD321" s="130"/>
      <c r="AE321" s="130">
        <v>9158</v>
      </c>
      <c r="AF321" s="130"/>
    </row>
    <row r="322" spans="1:32" ht="15.75" customHeight="1">
      <c r="A322" s="71">
        <v>31</v>
      </c>
      <c r="B322" s="182"/>
      <c r="C322" s="16" t="s">
        <v>1166</v>
      </c>
      <c r="D322" s="182"/>
      <c r="E322" s="71" t="s">
        <v>1083</v>
      </c>
      <c r="F322" s="130">
        <v>0</v>
      </c>
      <c r="G322" s="130">
        <v>0</v>
      </c>
      <c r="H322" s="130">
        <v>0</v>
      </c>
      <c r="I322" s="130">
        <v>0</v>
      </c>
      <c r="J322" s="130">
        <v>0</v>
      </c>
      <c r="K322" s="130">
        <v>0</v>
      </c>
      <c r="L322" s="130">
        <v>0</v>
      </c>
      <c r="M322" s="130">
        <v>0</v>
      </c>
      <c r="N322" s="130">
        <v>0</v>
      </c>
      <c r="O322" s="71"/>
      <c r="P322" s="182"/>
      <c r="Q322" s="182"/>
      <c r="R322" s="182"/>
      <c r="S322" s="182"/>
      <c r="T322" s="182"/>
      <c r="U322" s="182"/>
      <c r="V322" s="175"/>
      <c r="W322" s="175"/>
      <c r="X322" s="175"/>
      <c r="Y322" s="175"/>
      <c r="Z322" s="130"/>
      <c r="AA322" s="130"/>
      <c r="AB322" s="130"/>
      <c r="AC322" s="172"/>
      <c r="AD322" s="130"/>
      <c r="AE322" s="175"/>
      <c r="AF322" s="175"/>
    </row>
    <row r="323" spans="1:32" ht="15.75" customHeight="1">
      <c r="A323" s="71">
        <v>32</v>
      </c>
      <c r="B323" s="182"/>
      <c r="C323" s="16" t="s">
        <v>1168</v>
      </c>
      <c r="D323" s="182"/>
      <c r="E323" s="71" t="s">
        <v>1083</v>
      </c>
      <c r="F323" s="130">
        <v>0</v>
      </c>
      <c r="G323" s="130">
        <v>0</v>
      </c>
      <c r="H323" s="130">
        <v>0</v>
      </c>
      <c r="I323" s="130">
        <v>0</v>
      </c>
      <c r="J323" s="130">
        <v>0</v>
      </c>
      <c r="K323" s="130">
        <v>0</v>
      </c>
      <c r="L323" s="130">
        <v>0</v>
      </c>
      <c r="M323" s="130">
        <v>0</v>
      </c>
      <c r="N323" s="130">
        <v>0</v>
      </c>
      <c r="O323" s="71"/>
      <c r="P323" s="182"/>
      <c r="Q323" s="182"/>
      <c r="R323" s="182"/>
      <c r="S323" s="182"/>
      <c r="T323" s="182"/>
      <c r="U323" s="182"/>
      <c r="V323" s="175"/>
      <c r="W323" s="175"/>
      <c r="X323" s="175"/>
      <c r="Y323" s="175"/>
      <c r="Z323" s="130"/>
      <c r="AA323" s="130"/>
      <c r="AB323" s="130"/>
      <c r="AC323" s="172"/>
      <c r="AD323" s="130"/>
      <c r="AE323" s="175"/>
      <c r="AF323" s="175"/>
    </row>
    <row r="324" spans="1:32" ht="15.75" customHeight="1">
      <c r="A324" s="71">
        <v>33</v>
      </c>
      <c r="B324" s="181" t="s">
        <v>2142</v>
      </c>
      <c r="C324" s="16" t="s">
        <v>1169</v>
      </c>
      <c r="D324" s="71" t="s">
        <v>2143</v>
      </c>
      <c r="E324" s="71" t="s">
        <v>1083</v>
      </c>
      <c r="F324" s="130">
        <v>1</v>
      </c>
      <c r="G324" s="130">
        <v>1</v>
      </c>
      <c r="H324" s="130">
        <v>1</v>
      </c>
      <c r="I324" s="130">
        <v>1</v>
      </c>
      <c r="J324" s="130">
        <v>0</v>
      </c>
      <c r="K324" s="130">
        <v>0</v>
      </c>
      <c r="L324" s="130">
        <v>1</v>
      </c>
      <c r="M324" s="130">
        <v>0</v>
      </c>
      <c r="N324" s="130">
        <v>0</v>
      </c>
      <c r="O324" s="71">
        <v>1</v>
      </c>
      <c r="P324" s="71">
        <v>4.8</v>
      </c>
      <c r="Q324" s="182"/>
      <c r="R324" s="182"/>
      <c r="S324" s="71">
        <v>4</v>
      </c>
      <c r="T324" s="71">
        <v>0.66700000000000004</v>
      </c>
      <c r="U324" s="71">
        <v>73</v>
      </c>
      <c r="V324" s="130" t="s">
        <v>1957</v>
      </c>
      <c r="W324" s="130"/>
      <c r="X324" s="130">
        <v>796</v>
      </c>
      <c r="Y324" s="130">
        <v>1103</v>
      </c>
      <c r="Z324" s="130"/>
      <c r="AA324" s="130"/>
      <c r="AB324" s="130"/>
      <c r="AC324" s="172"/>
      <c r="AD324" s="130"/>
      <c r="AE324" s="130">
        <v>290</v>
      </c>
      <c r="AF324" s="130"/>
    </row>
    <row r="325" spans="1:32" ht="15.75" customHeight="1">
      <c r="A325" s="71">
        <v>34</v>
      </c>
      <c r="B325" s="181" t="s">
        <v>2144</v>
      </c>
      <c r="C325" s="16" t="s">
        <v>1174</v>
      </c>
      <c r="D325" s="71" t="s">
        <v>1174</v>
      </c>
      <c r="E325" s="71" t="s">
        <v>1083</v>
      </c>
      <c r="F325" s="130">
        <v>1</v>
      </c>
      <c r="G325" s="130">
        <v>1</v>
      </c>
      <c r="H325" s="130">
        <v>1</v>
      </c>
      <c r="I325" s="130">
        <v>1</v>
      </c>
      <c r="J325" s="130">
        <v>0</v>
      </c>
      <c r="K325" s="130">
        <v>0</v>
      </c>
      <c r="L325" s="130">
        <v>1</v>
      </c>
      <c r="M325" s="130">
        <v>0</v>
      </c>
      <c r="N325" s="130">
        <v>0</v>
      </c>
      <c r="O325" s="71">
        <v>24</v>
      </c>
      <c r="P325" s="71">
        <v>4.8</v>
      </c>
      <c r="Q325" s="71">
        <v>1</v>
      </c>
      <c r="R325" s="71">
        <v>100</v>
      </c>
      <c r="S325" s="71">
        <v>4</v>
      </c>
      <c r="T325" s="71">
        <v>0.5</v>
      </c>
      <c r="U325" s="71">
        <v>60</v>
      </c>
      <c r="V325" s="130" t="s">
        <v>1957</v>
      </c>
      <c r="W325" s="130">
        <v>17</v>
      </c>
      <c r="X325" s="130">
        <v>244</v>
      </c>
      <c r="Y325" s="130">
        <v>615</v>
      </c>
      <c r="Z325" s="130"/>
      <c r="AA325" s="130"/>
      <c r="AB325" s="130"/>
      <c r="AC325" s="172"/>
      <c r="AD325" s="130"/>
      <c r="AE325" s="130"/>
      <c r="AF325" s="130"/>
    </row>
    <row r="326" spans="1:32" ht="15.75" customHeight="1">
      <c r="A326" s="71">
        <v>35</v>
      </c>
      <c r="B326" s="181" t="s">
        <v>2145</v>
      </c>
      <c r="C326" s="16" t="s">
        <v>1176</v>
      </c>
      <c r="D326" s="182"/>
      <c r="E326" s="71" t="s">
        <v>1083</v>
      </c>
      <c r="F326" s="130">
        <v>0</v>
      </c>
      <c r="G326" s="130">
        <v>0</v>
      </c>
      <c r="H326" s="130">
        <v>0</v>
      </c>
      <c r="I326" s="130">
        <v>0</v>
      </c>
      <c r="J326" s="130">
        <v>0</v>
      </c>
      <c r="K326" s="130">
        <v>0</v>
      </c>
      <c r="L326" s="130">
        <v>0</v>
      </c>
      <c r="M326" s="130">
        <v>0</v>
      </c>
      <c r="N326" s="130">
        <v>0</v>
      </c>
      <c r="O326" s="71">
        <v>79</v>
      </c>
      <c r="P326" s="182"/>
      <c r="Q326" s="182"/>
      <c r="R326" s="182"/>
      <c r="S326" s="182"/>
      <c r="T326" s="182"/>
      <c r="U326" s="182"/>
      <c r="V326" s="175"/>
      <c r="W326" s="175"/>
      <c r="X326" s="175"/>
      <c r="Y326" s="175"/>
      <c r="Z326" s="130"/>
      <c r="AA326" s="130"/>
      <c r="AB326" s="130"/>
      <c r="AC326" s="172"/>
      <c r="AD326" s="130"/>
      <c r="AE326" s="175"/>
      <c r="AF326" s="175"/>
    </row>
    <row r="327" spans="1:32" ht="15.75" customHeight="1">
      <c r="A327" s="71">
        <v>36</v>
      </c>
      <c r="B327" s="182"/>
      <c r="C327" s="16" t="s">
        <v>1179</v>
      </c>
      <c r="D327" s="182"/>
      <c r="E327" s="71" t="s">
        <v>1083</v>
      </c>
      <c r="F327" s="130">
        <v>0</v>
      </c>
      <c r="G327" s="130">
        <v>0</v>
      </c>
      <c r="H327" s="130">
        <v>0</v>
      </c>
      <c r="I327" s="130">
        <v>0</v>
      </c>
      <c r="J327" s="130">
        <v>0</v>
      </c>
      <c r="K327" s="130">
        <v>0</v>
      </c>
      <c r="L327" s="130">
        <v>0</v>
      </c>
      <c r="M327" s="130">
        <v>0</v>
      </c>
      <c r="N327" s="130">
        <v>0</v>
      </c>
      <c r="O327" s="71"/>
      <c r="P327" s="182"/>
      <c r="Q327" s="182"/>
      <c r="R327" s="182"/>
      <c r="S327" s="182"/>
      <c r="T327" s="182"/>
      <c r="U327" s="182"/>
      <c r="V327" s="175"/>
      <c r="W327" s="175"/>
      <c r="X327" s="175"/>
      <c r="Y327" s="175"/>
      <c r="Z327" s="130"/>
      <c r="AA327" s="130"/>
      <c r="AB327" s="130"/>
      <c r="AC327" s="172"/>
      <c r="AD327" s="130"/>
      <c r="AE327" s="175"/>
      <c r="AF327" s="175"/>
    </row>
    <row r="328" spans="1:32" ht="15.75" customHeight="1">
      <c r="A328" s="71">
        <v>37</v>
      </c>
      <c r="B328" s="181" t="s">
        <v>2146</v>
      </c>
      <c r="C328" s="16" t="s">
        <v>274</v>
      </c>
      <c r="D328" s="71" t="s">
        <v>2147</v>
      </c>
      <c r="E328" s="71" t="s">
        <v>1083</v>
      </c>
      <c r="F328" s="130">
        <v>1</v>
      </c>
      <c r="G328" s="130">
        <v>1</v>
      </c>
      <c r="H328" s="130">
        <v>0</v>
      </c>
      <c r="I328" s="130">
        <v>0</v>
      </c>
      <c r="J328" s="130">
        <v>0</v>
      </c>
      <c r="K328" s="130">
        <v>0</v>
      </c>
      <c r="L328" s="130">
        <v>1</v>
      </c>
      <c r="M328" s="130">
        <v>0</v>
      </c>
      <c r="N328" s="130">
        <v>0</v>
      </c>
      <c r="O328" s="71">
        <v>53</v>
      </c>
      <c r="P328" s="71">
        <v>2.1</v>
      </c>
      <c r="Q328" s="71">
        <v>0</v>
      </c>
      <c r="R328" s="71">
        <v>28</v>
      </c>
      <c r="S328" s="71">
        <v>3.2</v>
      </c>
      <c r="T328" s="71">
        <v>0.217</v>
      </c>
      <c r="U328" s="71">
        <v>43</v>
      </c>
      <c r="V328" s="130">
        <v>4.0000000000000002E-4</v>
      </c>
      <c r="W328" s="130">
        <v>22177</v>
      </c>
      <c r="X328" s="130">
        <v>6512</v>
      </c>
      <c r="Y328" s="130">
        <v>38095</v>
      </c>
      <c r="Z328" s="178"/>
      <c r="AA328" s="178"/>
      <c r="AB328" s="130"/>
      <c r="AC328" s="130"/>
      <c r="AD328" s="130"/>
      <c r="AE328" s="130">
        <v>13594</v>
      </c>
      <c r="AF328" s="130"/>
    </row>
    <row r="329" spans="1:32" ht="15.75" customHeight="1">
      <c r="A329" s="71">
        <v>38</v>
      </c>
      <c r="B329" s="182"/>
      <c r="C329" s="16" t="s">
        <v>1181</v>
      </c>
      <c r="D329" s="182"/>
      <c r="E329" s="71" t="s">
        <v>1083</v>
      </c>
      <c r="F329" s="130">
        <v>0</v>
      </c>
      <c r="G329" s="130">
        <v>0</v>
      </c>
      <c r="H329" s="130">
        <v>0</v>
      </c>
      <c r="I329" s="130">
        <v>0</v>
      </c>
      <c r="J329" s="130">
        <v>0</v>
      </c>
      <c r="K329" s="130">
        <v>0</v>
      </c>
      <c r="L329" s="130">
        <v>0</v>
      </c>
      <c r="M329" s="130">
        <v>0</v>
      </c>
      <c r="N329" s="130">
        <v>0</v>
      </c>
      <c r="O329" s="71"/>
      <c r="P329" s="182"/>
      <c r="Q329" s="182"/>
      <c r="R329" s="182"/>
      <c r="S329" s="182"/>
      <c r="T329" s="182"/>
      <c r="U329" s="182"/>
      <c r="V329" s="175"/>
      <c r="W329" s="175"/>
      <c r="X329" s="175"/>
      <c r="Y329" s="175"/>
      <c r="Z329" s="130"/>
      <c r="AA329" s="130"/>
      <c r="AB329" s="130"/>
      <c r="AC329" s="130"/>
      <c r="AD329" s="130"/>
      <c r="AE329" s="175"/>
      <c r="AF329" s="175"/>
    </row>
    <row r="330" spans="1:32" ht="15.75" customHeight="1">
      <c r="A330" s="71">
        <v>39</v>
      </c>
      <c r="B330" s="181" t="s">
        <v>2148</v>
      </c>
      <c r="C330" s="16" t="s">
        <v>1182</v>
      </c>
      <c r="D330" s="71" t="s">
        <v>2149</v>
      </c>
      <c r="E330" s="71" t="s">
        <v>1083</v>
      </c>
      <c r="F330" s="130">
        <v>1</v>
      </c>
      <c r="G330" s="130">
        <v>1</v>
      </c>
      <c r="H330" s="130">
        <v>0</v>
      </c>
      <c r="I330" s="130">
        <v>0</v>
      </c>
      <c r="J330" s="130">
        <v>0</v>
      </c>
      <c r="K330" s="130">
        <v>1</v>
      </c>
      <c r="L330" s="130">
        <v>0</v>
      </c>
      <c r="M330" s="130">
        <v>0</v>
      </c>
      <c r="N330" s="130">
        <v>1</v>
      </c>
      <c r="O330" s="71">
        <v>22</v>
      </c>
      <c r="P330" s="71">
        <v>4.7</v>
      </c>
      <c r="Q330" s="71">
        <v>0</v>
      </c>
      <c r="R330" s="71">
        <v>60</v>
      </c>
      <c r="S330" s="71">
        <v>3</v>
      </c>
      <c r="T330" s="71">
        <v>0.216</v>
      </c>
      <c r="U330" s="71">
        <v>38</v>
      </c>
      <c r="V330" s="130" t="s">
        <v>1957</v>
      </c>
      <c r="W330" s="130"/>
      <c r="X330" s="130">
        <v>55</v>
      </c>
      <c r="Y330" s="130"/>
      <c r="Z330" s="130"/>
      <c r="AA330" s="130"/>
      <c r="AB330" s="130"/>
      <c r="AC330" s="130"/>
      <c r="AD330" s="130"/>
      <c r="AE330" s="130"/>
      <c r="AF330" s="130"/>
    </row>
    <row r="331" spans="1:32" ht="15.75" customHeight="1">
      <c r="A331" s="71">
        <v>40</v>
      </c>
      <c r="B331" s="181" t="s">
        <v>2150</v>
      </c>
      <c r="C331" s="16" t="s">
        <v>1185</v>
      </c>
      <c r="D331" s="71" t="s">
        <v>2151</v>
      </c>
      <c r="E331" s="71" t="s">
        <v>1083</v>
      </c>
      <c r="F331" s="130">
        <v>1</v>
      </c>
      <c r="G331" s="130">
        <v>1</v>
      </c>
      <c r="H331" s="130">
        <v>1</v>
      </c>
      <c r="I331" s="130">
        <v>0</v>
      </c>
      <c r="J331" s="130">
        <v>0</v>
      </c>
      <c r="K331" s="130">
        <v>0</v>
      </c>
      <c r="L331" s="130">
        <v>1</v>
      </c>
      <c r="M331" s="130">
        <v>0</v>
      </c>
      <c r="N331" s="130">
        <v>0</v>
      </c>
      <c r="O331" s="71">
        <v>81</v>
      </c>
      <c r="P331" s="182"/>
      <c r="Q331" s="182"/>
      <c r="R331" s="182"/>
      <c r="S331" s="71">
        <v>5</v>
      </c>
      <c r="T331" s="182"/>
      <c r="U331" s="182"/>
      <c r="V331" s="130"/>
      <c r="W331" s="130"/>
      <c r="X331" s="130"/>
      <c r="Y331" s="130"/>
      <c r="Z331" s="130"/>
      <c r="AA331" s="130"/>
      <c r="AB331" s="130"/>
      <c r="AC331" s="130"/>
      <c r="AD331" s="130"/>
      <c r="AE331" s="130"/>
      <c r="AF331" s="130"/>
    </row>
    <row r="332" spans="1:32" ht="15.75" customHeight="1">
      <c r="A332" s="71">
        <v>41</v>
      </c>
      <c r="B332" s="181" t="s">
        <v>2152</v>
      </c>
      <c r="C332" s="16" t="s">
        <v>1186</v>
      </c>
      <c r="D332" s="71" t="s">
        <v>2153</v>
      </c>
      <c r="E332" s="71" t="s">
        <v>1083</v>
      </c>
      <c r="F332" s="130">
        <v>1</v>
      </c>
      <c r="G332" s="130">
        <v>1</v>
      </c>
      <c r="H332" s="130">
        <v>0</v>
      </c>
      <c r="I332" s="130">
        <v>1</v>
      </c>
      <c r="J332" s="130">
        <v>0</v>
      </c>
      <c r="K332" s="130">
        <v>0</v>
      </c>
      <c r="L332" s="130">
        <v>1</v>
      </c>
      <c r="M332" s="130">
        <v>0</v>
      </c>
      <c r="N332" s="130">
        <v>0</v>
      </c>
      <c r="O332" s="71">
        <v>31</v>
      </c>
      <c r="P332" s="183">
        <v>4.8</v>
      </c>
      <c r="Q332" s="183">
        <v>0.16700000000000001</v>
      </c>
      <c r="R332" s="183">
        <v>49</v>
      </c>
      <c r="S332" s="183">
        <v>4.0999999999999996</v>
      </c>
      <c r="T332" s="183">
        <v>0.57299999999999995</v>
      </c>
      <c r="U332" s="183">
        <v>71</v>
      </c>
      <c r="V332" s="130">
        <v>1E-3</v>
      </c>
      <c r="W332" s="177">
        <v>18000</v>
      </c>
      <c r="X332" s="177">
        <v>43155</v>
      </c>
      <c r="Y332" s="177">
        <v>112294</v>
      </c>
      <c r="Z332" s="130"/>
      <c r="AA332" s="130"/>
      <c r="AB332" s="130"/>
      <c r="AC332" s="130"/>
      <c r="AD332" s="130"/>
      <c r="AE332" s="177">
        <v>15003</v>
      </c>
      <c r="AF332" s="177">
        <v>147736</v>
      </c>
    </row>
    <row r="333" spans="1:32" ht="15.75" customHeight="1">
      <c r="A333" s="71">
        <v>42</v>
      </c>
      <c r="B333" s="181" t="s">
        <v>2154</v>
      </c>
      <c r="C333" s="16" t="s">
        <v>1189</v>
      </c>
      <c r="D333" s="71" t="s">
        <v>2155</v>
      </c>
      <c r="E333" s="71" t="s">
        <v>1083</v>
      </c>
      <c r="F333" s="130">
        <v>1</v>
      </c>
      <c r="G333" s="130">
        <v>1</v>
      </c>
      <c r="H333" s="130">
        <v>0</v>
      </c>
      <c r="I333" s="130">
        <v>1</v>
      </c>
      <c r="J333" s="130">
        <v>0</v>
      </c>
      <c r="K333" s="130">
        <v>0</v>
      </c>
      <c r="L333" s="130">
        <v>1</v>
      </c>
      <c r="M333" s="130">
        <v>0</v>
      </c>
      <c r="N333" s="130">
        <v>0</v>
      </c>
      <c r="O333" s="71">
        <v>31</v>
      </c>
      <c r="P333" s="183">
        <v>4.5</v>
      </c>
      <c r="Q333" s="183">
        <v>0.78200000000000003</v>
      </c>
      <c r="R333" s="183">
        <v>87</v>
      </c>
      <c r="S333" s="183">
        <v>4.7</v>
      </c>
      <c r="T333" s="183">
        <v>0.78900000000000003</v>
      </c>
      <c r="U333" s="183">
        <v>88</v>
      </c>
      <c r="V333" s="130" t="s">
        <v>1957</v>
      </c>
      <c r="W333" s="177">
        <v>536</v>
      </c>
      <c r="X333" s="177">
        <v>581</v>
      </c>
      <c r="Y333" s="177">
        <v>1261</v>
      </c>
      <c r="Z333" s="130"/>
      <c r="AA333" s="130"/>
      <c r="AB333" s="130"/>
      <c r="AC333" s="130"/>
      <c r="AD333" s="130"/>
      <c r="AE333" s="130"/>
      <c r="AF333" s="130"/>
    </row>
    <row r="334" spans="1:32" ht="15.75" customHeight="1">
      <c r="A334" s="71">
        <v>43</v>
      </c>
      <c r="B334" s="181" t="s">
        <v>2156</v>
      </c>
      <c r="C334" s="16" t="s">
        <v>1193</v>
      </c>
      <c r="D334" s="71" t="s">
        <v>2157</v>
      </c>
      <c r="E334" s="71" t="s">
        <v>1083</v>
      </c>
      <c r="F334" s="130">
        <v>1</v>
      </c>
      <c r="G334" s="130">
        <v>1</v>
      </c>
      <c r="H334" s="130">
        <v>0</v>
      </c>
      <c r="I334" s="130">
        <v>0</v>
      </c>
      <c r="J334" s="130">
        <v>0</v>
      </c>
      <c r="K334" s="130">
        <v>0</v>
      </c>
      <c r="L334" s="130">
        <v>1</v>
      </c>
      <c r="M334" s="130">
        <v>0</v>
      </c>
      <c r="N334" s="130">
        <v>0</v>
      </c>
      <c r="O334" s="71">
        <v>50</v>
      </c>
      <c r="P334" s="183">
        <v>4.5999999999999996</v>
      </c>
      <c r="Q334" s="182"/>
      <c r="R334" s="182"/>
      <c r="S334" s="183">
        <v>3.4</v>
      </c>
      <c r="T334" s="183">
        <v>0</v>
      </c>
      <c r="U334" s="183">
        <v>60</v>
      </c>
      <c r="V334" s="130"/>
      <c r="W334" s="130"/>
      <c r="X334" s="130"/>
      <c r="Y334" s="130"/>
      <c r="Z334" s="130"/>
      <c r="AA334" s="130"/>
      <c r="AB334" s="130"/>
      <c r="AC334" s="130"/>
      <c r="AD334" s="130"/>
      <c r="AE334" s="130"/>
      <c r="AF334" s="130"/>
    </row>
    <row r="335" spans="1:32" ht="15.75" customHeight="1">
      <c r="A335" s="71">
        <v>44</v>
      </c>
      <c r="B335" s="181" t="s">
        <v>2158</v>
      </c>
      <c r="C335" s="16" t="s">
        <v>176</v>
      </c>
      <c r="D335" s="71" t="s">
        <v>175</v>
      </c>
      <c r="E335" s="71" t="s">
        <v>1083</v>
      </c>
      <c r="F335" s="130">
        <v>1</v>
      </c>
      <c r="G335" s="130">
        <v>1</v>
      </c>
      <c r="H335" s="130">
        <v>1</v>
      </c>
      <c r="I335" s="130">
        <v>1</v>
      </c>
      <c r="J335" s="130">
        <v>0</v>
      </c>
      <c r="K335" s="130">
        <v>0</v>
      </c>
      <c r="L335" s="130">
        <v>1</v>
      </c>
      <c r="M335" s="130">
        <v>0</v>
      </c>
      <c r="N335" s="130">
        <v>1</v>
      </c>
      <c r="O335" s="71">
        <v>24</v>
      </c>
      <c r="P335" s="183">
        <v>4.5999999999999996</v>
      </c>
      <c r="Q335" s="183">
        <v>0.11600000000000001</v>
      </c>
      <c r="R335" s="183">
        <v>40</v>
      </c>
      <c r="S335" s="183">
        <v>4.5</v>
      </c>
      <c r="T335" s="183">
        <v>0.42099999999999999</v>
      </c>
      <c r="U335" s="183">
        <v>61</v>
      </c>
      <c r="V335" s="130">
        <v>5.9999999999999995E-4</v>
      </c>
      <c r="W335" s="177">
        <v>17202</v>
      </c>
      <c r="X335" s="177">
        <v>9979</v>
      </c>
      <c r="Y335" s="177">
        <v>42946</v>
      </c>
      <c r="Z335" s="130"/>
      <c r="AA335" s="130"/>
      <c r="AB335" s="130"/>
      <c r="AC335" s="130"/>
      <c r="AD335" s="130"/>
      <c r="AE335" s="177">
        <v>15743</v>
      </c>
      <c r="AF335" s="130"/>
    </row>
    <row r="336" spans="1:32" ht="15.75" customHeight="1">
      <c r="A336" s="71">
        <v>45</v>
      </c>
      <c r="B336" s="182"/>
      <c r="C336" s="16" t="s">
        <v>1194</v>
      </c>
      <c r="D336" s="182"/>
      <c r="E336" s="71" t="s">
        <v>1083</v>
      </c>
      <c r="F336" s="130">
        <v>0</v>
      </c>
      <c r="G336" s="130">
        <v>0</v>
      </c>
      <c r="H336" s="130">
        <v>0</v>
      </c>
      <c r="I336" s="130">
        <v>0</v>
      </c>
      <c r="J336" s="130">
        <v>0</v>
      </c>
      <c r="K336" s="130">
        <v>0</v>
      </c>
      <c r="L336" s="130">
        <v>0</v>
      </c>
      <c r="M336" s="130">
        <v>0</v>
      </c>
      <c r="N336" s="130">
        <v>0</v>
      </c>
      <c r="O336" s="71"/>
      <c r="P336" s="182"/>
      <c r="Q336" s="182"/>
      <c r="R336" s="182"/>
      <c r="S336" s="182"/>
      <c r="T336" s="182"/>
      <c r="U336" s="182"/>
      <c r="V336" s="175"/>
      <c r="W336" s="175"/>
      <c r="X336" s="175"/>
      <c r="Y336" s="175"/>
      <c r="Z336" s="130"/>
      <c r="AA336" s="130"/>
      <c r="AB336" s="130"/>
      <c r="AC336" s="130"/>
      <c r="AD336" s="130"/>
      <c r="AE336" s="175"/>
      <c r="AF336" s="175"/>
    </row>
    <row r="337" spans="1:32" ht="15.75" customHeight="1">
      <c r="A337" s="71">
        <v>46</v>
      </c>
      <c r="B337" s="181" t="s">
        <v>2159</v>
      </c>
      <c r="C337" s="16" t="s">
        <v>1195</v>
      </c>
      <c r="D337" s="182"/>
      <c r="E337" s="71" t="s">
        <v>1083</v>
      </c>
      <c r="F337" s="130">
        <v>0</v>
      </c>
      <c r="G337" s="130">
        <v>0</v>
      </c>
      <c r="H337" s="130">
        <v>0</v>
      </c>
      <c r="I337" s="130">
        <v>0</v>
      </c>
      <c r="J337" s="130">
        <v>0</v>
      </c>
      <c r="K337" s="130">
        <v>0</v>
      </c>
      <c r="L337" s="130">
        <v>0</v>
      </c>
      <c r="M337" s="130">
        <v>0</v>
      </c>
      <c r="N337" s="130">
        <v>0</v>
      </c>
      <c r="O337" s="71">
        <v>80</v>
      </c>
      <c r="P337" s="182"/>
      <c r="Q337" s="182"/>
      <c r="R337" s="182"/>
      <c r="S337" s="182"/>
      <c r="T337" s="182"/>
      <c r="U337" s="182"/>
      <c r="V337" s="175"/>
      <c r="W337" s="175"/>
      <c r="X337" s="175"/>
      <c r="Y337" s="175"/>
      <c r="Z337" s="130"/>
      <c r="AA337" s="130"/>
      <c r="AB337" s="130"/>
      <c r="AC337" s="130"/>
      <c r="AD337" s="130"/>
      <c r="AE337" s="175"/>
      <c r="AF337" s="175"/>
    </row>
    <row r="338" spans="1:32" ht="15.75" customHeight="1">
      <c r="A338" s="71">
        <v>47</v>
      </c>
      <c r="B338" s="181" t="s">
        <v>2160</v>
      </c>
      <c r="C338" s="16" t="s">
        <v>1196</v>
      </c>
      <c r="D338" s="71" t="s">
        <v>2161</v>
      </c>
      <c r="E338" s="71" t="s">
        <v>1083</v>
      </c>
      <c r="F338" s="130">
        <v>1</v>
      </c>
      <c r="G338" s="130">
        <v>1</v>
      </c>
      <c r="H338" s="130">
        <v>0</v>
      </c>
      <c r="I338" s="130">
        <v>1</v>
      </c>
      <c r="J338" s="130">
        <v>0</v>
      </c>
      <c r="K338" s="130">
        <v>0</v>
      </c>
      <c r="L338" s="130">
        <v>1</v>
      </c>
      <c r="M338" s="130">
        <v>0</v>
      </c>
      <c r="N338" s="130">
        <v>1</v>
      </c>
      <c r="O338" s="71">
        <v>20</v>
      </c>
      <c r="P338" s="71">
        <v>4.8</v>
      </c>
      <c r="Q338" s="71">
        <v>9.6000000000000002E-2</v>
      </c>
      <c r="R338" s="71">
        <v>40</v>
      </c>
      <c r="S338" s="183">
        <v>3.8</v>
      </c>
      <c r="T338" s="183">
        <v>0.254</v>
      </c>
      <c r="U338" s="183">
        <v>54</v>
      </c>
      <c r="V338" s="130">
        <v>9.4999999999999998E-3</v>
      </c>
      <c r="W338" s="177">
        <v>220206</v>
      </c>
      <c r="X338" s="177">
        <v>463093</v>
      </c>
      <c r="Y338" s="130">
        <v>1101000</v>
      </c>
      <c r="Z338" s="130"/>
      <c r="AA338" s="130"/>
      <c r="AB338" s="130"/>
      <c r="AC338" s="130"/>
      <c r="AD338" s="130"/>
      <c r="AE338" s="177">
        <v>40553</v>
      </c>
      <c r="AF338" s="177">
        <v>735531</v>
      </c>
    </row>
    <row r="339" spans="1:32" ht="15.75" customHeight="1">
      <c r="A339" s="71">
        <v>48</v>
      </c>
      <c r="B339" s="181" t="s">
        <v>2162</v>
      </c>
      <c r="C339" s="16" t="s">
        <v>1197</v>
      </c>
      <c r="D339" s="71" t="s">
        <v>2163</v>
      </c>
      <c r="E339" s="71" t="s">
        <v>1083</v>
      </c>
      <c r="F339" s="130">
        <v>1</v>
      </c>
      <c r="G339" s="130">
        <v>1</v>
      </c>
      <c r="H339" s="130">
        <v>0</v>
      </c>
      <c r="I339" s="130">
        <v>0</v>
      </c>
      <c r="J339" s="130">
        <v>0</v>
      </c>
      <c r="K339" s="130">
        <v>0</v>
      </c>
      <c r="L339" s="130">
        <v>0</v>
      </c>
      <c r="M339" s="130">
        <v>0</v>
      </c>
      <c r="N339" s="130">
        <v>0</v>
      </c>
      <c r="O339" s="71">
        <v>20</v>
      </c>
      <c r="P339" s="182"/>
      <c r="Q339" s="182"/>
      <c r="R339" s="182"/>
      <c r="S339" s="182"/>
      <c r="T339" s="182"/>
      <c r="U339" s="182"/>
      <c r="V339" s="130"/>
      <c r="W339" s="130"/>
      <c r="X339" s="130"/>
      <c r="Y339" s="130"/>
      <c r="Z339" s="130"/>
      <c r="AA339" s="130"/>
      <c r="AB339" s="130"/>
      <c r="AC339" s="130"/>
      <c r="AD339" s="130"/>
      <c r="AE339" s="130"/>
      <c r="AF339" s="130"/>
    </row>
    <row r="340" spans="1:32" ht="15.75" customHeight="1">
      <c r="A340" s="71">
        <v>49</v>
      </c>
      <c r="B340" s="181" t="s">
        <v>2164</v>
      </c>
      <c r="C340" s="16" t="s">
        <v>1201</v>
      </c>
      <c r="D340" s="71" t="s">
        <v>2165</v>
      </c>
      <c r="E340" s="71" t="s">
        <v>1083</v>
      </c>
      <c r="F340" s="130">
        <v>1</v>
      </c>
      <c r="G340" s="130">
        <v>1</v>
      </c>
      <c r="H340" s="130">
        <v>0</v>
      </c>
      <c r="I340" s="130">
        <v>1</v>
      </c>
      <c r="J340" s="130">
        <v>0</v>
      </c>
      <c r="K340" s="130">
        <v>0</v>
      </c>
      <c r="L340" s="130">
        <v>1</v>
      </c>
      <c r="M340" s="130">
        <v>0</v>
      </c>
      <c r="N340" s="130">
        <v>1</v>
      </c>
      <c r="O340" s="71">
        <v>52</v>
      </c>
      <c r="P340" s="71">
        <v>4.8</v>
      </c>
      <c r="Q340" s="182"/>
      <c r="R340" s="182"/>
      <c r="S340" s="71">
        <v>4.2</v>
      </c>
      <c r="T340" s="71">
        <v>0.25</v>
      </c>
      <c r="U340" s="71">
        <v>80</v>
      </c>
      <c r="V340" s="130" t="s">
        <v>1957</v>
      </c>
      <c r="W340" s="130">
        <v>4421</v>
      </c>
      <c r="X340" s="130">
        <v>108</v>
      </c>
      <c r="Y340" s="130">
        <v>293</v>
      </c>
      <c r="Z340" s="130"/>
      <c r="AA340" s="130"/>
      <c r="AB340" s="130"/>
      <c r="AC340" s="130"/>
      <c r="AD340" s="130"/>
      <c r="AE340" s="130">
        <v>11595</v>
      </c>
      <c r="AF340" s="130"/>
    </row>
    <row r="341" spans="1:32" ht="15.75" customHeight="1">
      <c r="A341" s="71">
        <v>50</v>
      </c>
      <c r="B341" s="181" t="s">
        <v>2166</v>
      </c>
      <c r="C341" s="16" t="s">
        <v>1204</v>
      </c>
      <c r="D341" s="71" t="s">
        <v>2167</v>
      </c>
      <c r="E341" s="71" t="s">
        <v>1083</v>
      </c>
      <c r="F341" s="130">
        <v>1</v>
      </c>
      <c r="G341" s="130">
        <v>1</v>
      </c>
      <c r="H341" s="130">
        <v>1</v>
      </c>
      <c r="I341" s="130">
        <v>1</v>
      </c>
      <c r="J341" s="130">
        <v>0</v>
      </c>
      <c r="K341" s="130">
        <v>0</v>
      </c>
      <c r="L341" s="130">
        <v>1</v>
      </c>
      <c r="M341" s="130">
        <v>1</v>
      </c>
      <c r="N341" s="130">
        <v>1</v>
      </c>
      <c r="O341" s="71">
        <v>25</v>
      </c>
      <c r="P341" s="71">
        <v>4.8</v>
      </c>
      <c r="Q341" s="71">
        <v>0.51100000000000001</v>
      </c>
      <c r="R341" s="71">
        <v>70</v>
      </c>
      <c r="S341" s="71">
        <v>4.4000000000000004</v>
      </c>
      <c r="T341" s="71">
        <v>0.58699999999999997</v>
      </c>
      <c r="U341" s="71">
        <v>74</v>
      </c>
      <c r="V341" s="130">
        <v>8.2600000000000007E-2</v>
      </c>
      <c r="W341" s="130">
        <v>1442000</v>
      </c>
      <c r="X341" s="130">
        <v>3835000</v>
      </c>
      <c r="Y341" s="130">
        <v>10080000</v>
      </c>
      <c r="Z341" s="130"/>
      <c r="AA341" s="130"/>
      <c r="AB341" s="130"/>
      <c r="AC341" s="130"/>
      <c r="AD341" s="130"/>
      <c r="AE341" s="130">
        <v>351870</v>
      </c>
      <c r="AF341" s="130">
        <v>21300000</v>
      </c>
    </row>
    <row r="342" spans="1:32" ht="15.75" customHeight="1">
      <c r="A342" s="71">
        <v>51</v>
      </c>
      <c r="B342" s="181" t="s">
        <v>2168</v>
      </c>
      <c r="C342" s="16" t="s">
        <v>1205</v>
      </c>
      <c r="D342" s="71" t="s">
        <v>2169</v>
      </c>
      <c r="E342" s="71" t="s">
        <v>1083</v>
      </c>
      <c r="F342" s="130">
        <v>1</v>
      </c>
      <c r="G342" s="130">
        <v>1</v>
      </c>
      <c r="H342" s="130">
        <v>0</v>
      </c>
      <c r="I342" s="130">
        <v>0</v>
      </c>
      <c r="J342" s="130">
        <v>0</v>
      </c>
      <c r="K342" s="130">
        <v>0</v>
      </c>
      <c r="L342" s="130">
        <v>1</v>
      </c>
      <c r="M342" s="130">
        <v>0</v>
      </c>
      <c r="N342" s="130">
        <v>0</v>
      </c>
      <c r="O342" s="71">
        <v>35</v>
      </c>
      <c r="P342" s="71">
        <v>2.7</v>
      </c>
      <c r="Q342" s="71">
        <v>0</v>
      </c>
      <c r="R342" s="71">
        <v>35</v>
      </c>
      <c r="S342" s="71">
        <v>3.5</v>
      </c>
      <c r="T342" s="71">
        <v>0.71399999999999997</v>
      </c>
      <c r="U342" s="71">
        <v>77</v>
      </c>
      <c r="V342" s="130">
        <v>2.0000000000000001E-4</v>
      </c>
      <c r="W342" s="130">
        <v>3941</v>
      </c>
      <c r="X342" s="130">
        <v>1636</v>
      </c>
      <c r="Y342" s="130">
        <v>5786</v>
      </c>
      <c r="Z342" s="130"/>
      <c r="AA342" s="130"/>
      <c r="AB342" s="130"/>
      <c r="AC342" s="130"/>
      <c r="AD342" s="130"/>
      <c r="AE342" s="130">
        <v>2159</v>
      </c>
      <c r="AF342" s="130"/>
    </row>
    <row r="343" spans="1:32" ht="15.75" customHeight="1">
      <c r="A343" s="71">
        <v>52</v>
      </c>
      <c r="B343" s="182"/>
      <c r="C343" s="16" t="s">
        <v>1207</v>
      </c>
      <c r="D343" s="182"/>
      <c r="E343" s="71" t="s">
        <v>1083</v>
      </c>
      <c r="F343" s="130">
        <v>0</v>
      </c>
      <c r="G343" s="130">
        <v>0</v>
      </c>
      <c r="H343" s="130">
        <v>0</v>
      </c>
      <c r="I343" s="130">
        <v>0</v>
      </c>
      <c r="J343" s="130">
        <v>0</v>
      </c>
      <c r="K343" s="130">
        <v>0</v>
      </c>
      <c r="L343" s="130">
        <v>0</v>
      </c>
      <c r="M343" s="130">
        <v>0</v>
      </c>
      <c r="N343" s="130">
        <v>0</v>
      </c>
      <c r="O343" s="71"/>
      <c r="P343" s="182"/>
      <c r="Q343" s="182"/>
      <c r="R343" s="182"/>
      <c r="S343" s="182"/>
      <c r="T343" s="182"/>
      <c r="U343" s="182"/>
      <c r="V343" s="175"/>
      <c r="W343" s="175"/>
      <c r="X343" s="175"/>
      <c r="Y343" s="175"/>
      <c r="Z343" s="130"/>
      <c r="AA343" s="130"/>
      <c r="AB343" s="130"/>
      <c r="AC343" s="130"/>
      <c r="AD343" s="130"/>
      <c r="AE343" s="175"/>
      <c r="AF343" s="175"/>
    </row>
    <row r="344" spans="1:32" ht="15.75" customHeight="1">
      <c r="A344" s="71">
        <v>53</v>
      </c>
      <c r="B344" s="182"/>
      <c r="C344" s="16" t="s">
        <v>1208</v>
      </c>
      <c r="D344" s="182"/>
      <c r="E344" s="71" t="s">
        <v>1083</v>
      </c>
      <c r="F344" s="130">
        <v>0</v>
      </c>
      <c r="G344" s="130">
        <v>0</v>
      </c>
      <c r="H344" s="130">
        <v>0</v>
      </c>
      <c r="I344" s="130">
        <v>0</v>
      </c>
      <c r="J344" s="130">
        <v>0</v>
      </c>
      <c r="K344" s="130">
        <v>0</v>
      </c>
      <c r="L344" s="130">
        <v>0</v>
      </c>
      <c r="M344" s="130">
        <v>0</v>
      </c>
      <c r="N344" s="130">
        <v>0</v>
      </c>
      <c r="O344" s="71"/>
      <c r="P344" s="182"/>
      <c r="Q344" s="182"/>
      <c r="R344" s="182"/>
      <c r="S344" s="182"/>
      <c r="T344" s="182"/>
      <c r="U344" s="182"/>
      <c r="V344" s="175"/>
      <c r="W344" s="175"/>
      <c r="X344" s="175"/>
      <c r="Y344" s="175"/>
      <c r="Z344" s="130"/>
      <c r="AA344" s="130"/>
      <c r="AB344" s="130"/>
      <c r="AC344" s="130"/>
      <c r="AD344" s="130"/>
      <c r="AE344" s="175"/>
      <c r="AF344" s="175"/>
    </row>
    <row r="345" spans="1:32" ht="15.75" customHeight="1">
      <c r="A345" s="71">
        <v>54</v>
      </c>
      <c r="B345" s="181" t="s">
        <v>2170</v>
      </c>
      <c r="C345" s="16" t="s">
        <v>1209</v>
      </c>
      <c r="D345" s="71" t="s">
        <v>2171</v>
      </c>
      <c r="E345" s="71" t="s">
        <v>1083</v>
      </c>
      <c r="F345" s="130">
        <v>1</v>
      </c>
      <c r="G345" s="130">
        <v>1</v>
      </c>
      <c r="H345" s="130">
        <v>1</v>
      </c>
      <c r="I345" s="130">
        <v>1</v>
      </c>
      <c r="J345" s="130">
        <v>0</v>
      </c>
      <c r="K345" s="130">
        <v>0</v>
      </c>
      <c r="L345" s="130">
        <v>1</v>
      </c>
      <c r="M345" s="130">
        <v>1</v>
      </c>
      <c r="N345" s="130">
        <v>0</v>
      </c>
      <c r="O345" s="71">
        <v>20</v>
      </c>
      <c r="P345" s="71">
        <v>2.4</v>
      </c>
      <c r="Q345" s="71">
        <v>0</v>
      </c>
      <c r="R345" s="71">
        <v>20</v>
      </c>
      <c r="S345" s="71">
        <v>4</v>
      </c>
      <c r="T345" s="71">
        <v>0</v>
      </c>
      <c r="U345" s="71">
        <v>28</v>
      </c>
      <c r="V345" s="130">
        <v>2.0000000000000001E-4</v>
      </c>
      <c r="W345" s="130">
        <v>7037</v>
      </c>
      <c r="X345" s="130">
        <v>13445</v>
      </c>
      <c r="Y345" s="130">
        <v>42805</v>
      </c>
      <c r="Z345" s="130"/>
      <c r="AA345" s="130"/>
      <c r="AB345" s="130"/>
      <c r="AC345" s="130"/>
      <c r="AD345" s="130"/>
      <c r="AE345" s="130">
        <v>992</v>
      </c>
      <c r="AF345" s="130"/>
    </row>
    <row r="346" spans="1:32" ht="15.75" customHeight="1">
      <c r="A346" s="71">
        <v>55</v>
      </c>
      <c r="B346" s="181" t="s">
        <v>2172</v>
      </c>
      <c r="C346" s="16" t="s">
        <v>1213</v>
      </c>
      <c r="D346" s="71" t="s">
        <v>2173</v>
      </c>
      <c r="E346" s="71" t="s">
        <v>1083</v>
      </c>
      <c r="F346" s="130">
        <v>1</v>
      </c>
      <c r="G346" s="130">
        <v>1</v>
      </c>
      <c r="H346" s="130">
        <v>1</v>
      </c>
      <c r="I346" s="130">
        <v>1</v>
      </c>
      <c r="J346" s="130">
        <v>0</v>
      </c>
      <c r="K346" s="130">
        <v>0</v>
      </c>
      <c r="L346" s="130">
        <v>1</v>
      </c>
      <c r="M346" s="130">
        <v>0</v>
      </c>
      <c r="N346" s="130">
        <v>0</v>
      </c>
      <c r="O346" s="71">
        <v>35</v>
      </c>
      <c r="P346" s="71">
        <v>2.2999999999999998</v>
      </c>
      <c r="Q346" s="182"/>
      <c r="R346" s="182"/>
      <c r="S346" s="71">
        <v>3.5</v>
      </c>
      <c r="T346" s="71">
        <v>0</v>
      </c>
      <c r="U346" s="71">
        <v>36</v>
      </c>
      <c r="V346" s="130" t="s">
        <v>1957</v>
      </c>
      <c r="W346" s="130">
        <v>175</v>
      </c>
      <c r="X346" s="130"/>
      <c r="Y346" s="130">
        <v>193</v>
      </c>
      <c r="Z346" s="130"/>
      <c r="AA346" s="130"/>
      <c r="AB346" s="130"/>
      <c r="AC346" s="130"/>
      <c r="AD346" s="130"/>
      <c r="AE346" s="130"/>
      <c r="AF346" s="130"/>
    </row>
    <row r="347" spans="1:32" ht="15.75" customHeight="1">
      <c r="A347" s="71">
        <v>56</v>
      </c>
      <c r="B347" s="182"/>
      <c r="C347" s="16" t="s">
        <v>1216</v>
      </c>
      <c r="D347" s="182"/>
      <c r="E347" s="71" t="s">
        <v>1083</v>
      </c>
      <c r="F347" s="130">
        <v>0</v>
      </c>
      <c r="G347" s="130">
        <v>0</v>
      </c>
      <c r="H347" s="130">
        <v>0</v>
      </c>
      <c r="I347" s="130">
        <v>0</v>
      </c>
      <c r="J347" s="130">
        <v>0</v>
      </c>
      <c r="K347" s="130">
        <v>0</v>
      </c>
      <c r="L347" s="130">
        <v>0</v>
      </c>
      <c r="M347" s="130">
        <v>0</v>
      </c>
      <c r="N347" s="130">
        <v>0</v>
      </c>
      <c r="O347" s="71"/>
      <c r="P347" s="182"/>
      <c r="Q347" s="182"/>
      <c r="R347" s="182"/>
      <c r="S347" s="182"/>
      <c r="T347" s="182"/>
      <c r="U347" s="182"/>
      <c r="V347" s="175"/>
      <c r="W347" s="175"/>
      <c r="X347" s="175"/>
      <c r="Y347" s="175"/>
      <c r="Z347" s="130"/>
      <c r="AA347" s="130"/>
      <c r="AB347" s="130"/>
      <c r="AC347" s="130"/>
      <c r="AD347" s="130"/>
      <c r="AE347" s="175"/>
      <c r="AF347" s="175"/>
    </row>
    <row r="348" spans="1:32" ht="15.75" customHeight="1">
      <c r="A348" s="71">
        <v>57</v>
      </c>
      <c r="B348" s="181" t="s">
        <v>2174</v>
      </c>
      <c r="C348" s="16" t="s">
        <v>1217</v>
      </c>
      <c r="D348" s="71" t="s">
        <v>1925</v>
      </c>
      <c r="E348" s="71" t="s">
        <v>1083</v>
      </c>
      <c r="F348" s="130">
        <v>1</v>
      </c>
      <c r="G348" s="130">
        <v>1</v>
      </c>
      <c r="H348" s="130">
        <v>0</v>
      </c>
      <c r="I348" s="130">
        <v>1</v>
      </c>
      <c r="J348" s="130">
        <v>0</v>
      </c>
      <c r="K348" s="130">
        <v>0</v>
      </c>
      <c r="L348" s="130">
        <v>1</v>
      </c>
      <c r="M348" s="130">
        <v>0</v>
      </c>
      <c r="N348" s="130">
        <v>1</v>
      </c>
      <c r="O348" s="71">
        <v>35</v>
      </c>
      <c r="P348" s="71">
        <v>3.8</v>
      </c>
      <c r="Q348" s="71">
        <v>0</v>
      </c>
      <c r="R348" s="71">
        <v>20</v>
      </c>
      <c r="S348" s="71">
        <v>3.6</v>
      </c>
      <c r="T348" s="182"/>
      <c r="U348" s="182"/>
      <c r="V348" s="130" t="s">
        <v>1957</v>
      </c>
      <c r="W348" s="130">
        <v>737</v>
      </c>
      <c r="X348" s="130">
        <v>13</v>
      </c>
      <c r="Y348" s="130">
        <v>54</v>
      </c>
      <c r="Z348" s="130"/>
      <c r="AA348" s="130"/>
      <c r="AB348" s="130"/>
      <c r="AC348" s="130"/>
      <c r="AD348" s="130"/>
      <c r="AE348" s="130"/>
      <c r="AF348" s="130"/>
    </row>
    <row r="349" spans="1:32" ht="15.75" customHeight="1">
      <c r="A349" s="71">
        <v>58</v>
      </c>
      <c r="B349" s="182"/>
      <c r="C349" s="16" t="s">
        <v>1221</v>
      </c>
      <c r="D349" s="182"/>
      <c r="E349" s="71" t="s">
        <v>1083</v>
      </c>
      <c r="F349" s="130">
        <v>0</v>
      </c>
      <c r="G349" s="130">
        <v>0</v>
      </c>
      <c r="H349" s="130">
        <v>0</v>
      </c>
      <c r="I349" s="130">
        <v>0</v>
      </c>
      <c r="J349" s="130">
        <v>0</v>
      </c>
      <c r="K349" s="130">
        <v>0</v>
      </c>
      <c r="L349" s="130">
        <v>0</v>
      </c>
      <c r="M349" s="130">
        <v>0</v>
      </c>
      <c r="N349" s="130">
        <v>0</v>
      </c>
      <c r="O349" s="71"/>
      <c r="P349" s="182"/>
      <c r="Q349" s="182"/>
      <c r="R349" s="182"/>
      <c r="S349" s="182"/>
      <c r="T349" s="182"/>
      <c r="U349" s="182"/>
      <c r="V349" s="175"/>
      <c r="W349" s="175"/>
      <c r="X349" s="175"/>
      <c r="Y349" s="175"/>
      <c r="Z349" s="130"/>
      <c r="AA349" s="130"/>
      <c r="AB349" s="130"/>
      <c r="AC349" s="130"/>
      <c r="AD349" s="130"/>
      <c r="AE349" s="175"/>
      <c r="AF349" s="175"/>
    </row>
    <row r="350" spans="1:32" ht="15.75" customHeight="1">
      <c r="A350" s="71">
        <v>59</v>
      </c>
      <c r="B350" s="181" t="s">
        <v>2175</v>
      </c>
      <c r="C350" s="16" t="s">
        <v>1224</v>
      </c>
      <c r="D350" s="71" t="s">
        <v>2176</v>
      </c>
      <c r="E350" s="71" t="s">
        <v>1083</v>
      </c>
      <c r="F350" s="130">
        <v>1</v>
      </c>
      <c r="G350" s="130">
        <v>1</v>
      </c>
      <c r="H350" s="130">
        <v>0</v>
      </c>
      <c r="I350" s="130">
        <v>1</v>
      </c>
      <c r="J350" s="130">
        <v>0</v>
      </c>
      <c r="K350" s="130">
        <v>0</v>
      </c>
      <c r="L350" s="130">
        <v>1</v>
      </c>
      <c r="M350" s="130">
        <v>1</v>
      </c>
      <c r="N350" s="130">
        <v>1</v>
      </c>
      <c r="O350" s="71">
        <v>0</v>
      </c>
      <c r="P350" s="71">
        <v>4.8</v>
      </c>
      <c r="Q350" s="182"/>
      <c r="R350" s="182"/>
      <c r="S350" s="71">
        <v>4.3</v>
      </c>
      <c r="T350" s="71">
        <v>0.54500000000000004</v>
      </c>
      <c r="U350" s="71">
        <v>64</v>
      </c>
      <c r="V350" s="130" t="s">
        <v>1957</v>
      </c>
      <c r="W350" s="130"/>
      <c r="X350" s="130">
        <v>3030</v>
      </c>
      <c r="Y350" s="130">
        <v>7137</v>
      </c>
      <c r="Z350" s="130"/>
      <c r="AA350" s="130"/>
      <c r="AB350" s="130"/>
      <c r="AC350" s="130"/>
      <c r="AD350" s="130"/>
      <c r="AE350" s="130"/>
      <c r="AF350" s="130"/>
    </row>
    <row r="351" spans="1:32" ht="15.75" customHeight="1">
      <c r="A351" s="71">
        <v>60</v>
      </c>
      <c r="B351" s="181" t="s">
        <v>2177</v>
      </c>
      <c r="C351" s="16" t="s">
        <v>1226</v>
      </c>
      <c r="D351" s="71" t="s">
        <v>2178</v>
      </c>
      <c r="E351" s="71" t="s">
        <v>1083</v>
      </c>
      <c r="F351" s="130">
        <v>1</v>
      </c>
      <c r="G351" s="130">
        <v>1</v>
      </c>
      <c r="H351" s="130">
        <v>0</v>
      </c>
      <c r="I351" s="130">
        <v>1</v>
      </c>
      <c r="J351" s="130">
        <v>0</v>
      </c>
      <c r="K351" s="130">
        <v>0</v>
      </c>
      <c r="L351" s="130">
        <v>1</v>
      </c>
      <c r="M351" s="130">
        <v>0</v>
      </c>
      <c r="N351" s="130">
        <v>0</v>
      </c>
      <c r="O351" s="71">
        <v>42</v>
      </c>
      <c r="P351" s="182"/>
      <c r="Q351" s="71">
        <v>0.21099999999999999</v>
      </c>
      <c r="R351" s="71">
        <v>41</v>
      </c>
      <c r="S351" s="183">
        <v>4.7</v>
      </c>
      <c r="T351" s="182"/>
      <c r="U351" s="182"/>
      <c r="V351" s="130" t="s">
        <v>1957</v>
      </c>
      <c r="W351" s="130"/>
      <c r="X351" s="130">
        <v>27</v>
      </c>
      <c r="Y351" s="177">
        <v>90</v>
      </c>
      <c r="Z351" s="130"/>
      <c r="AA351" s="130"/>
      <c r="AB351" s="130"/>
      <c r="AC351" s="130"/>
      <c r="AD351" s="130"/>
      <c r="AE351" s="130"/>
      <c r="AF351" s="130"/>
    </row>
    <row r="352" spans="1:32" ht="15.75" customHeight="1">
      <c r="A352" s="71">
        <v>61</v>
      </c>
      <c r="B352" s="181" t="s">
        <v>2179</v>
      </c>
      <c r="C352" s="16" t="s">
        <v>1230</v>
      </c>
      <c r="D352" s="71" t="s">
        <v>2180</v>
      </c>
      <c r="E352" s="71" t="s">
        <v>1083</v>
      </c>
      <c r="F352" s="130">
        <v>1</v>
      </c>
      <c r="G352" s="130">
        <v>1</v>
      </c>
      <c r="H352" s="130">
        <v>0</v>
      </c>
      <c r="I352" s="130">
        <v>1</v>
      </c>
      <c r="J352" s="130">
        <v>0</v>
      </c>
      <c r="K352" s="130">
        <v>0</v>
      </c>
      <c r="L352" s="130">
        <v>1</v>
      </c>
      <c r="M352" s="130">
        <v>0</v>
      </c>
      <c r="N352" s="130">
        <v>0</v>
      </c>
      <c r="O352" s="71">
        <v>40</v>
      </c>
      <c r="P352" s="71">
        <v>4.3</v>
      </c>
      <c r="Q352" s="182"/>
      <c r="R352" s="182"/>
      <c r="S352" s="71">
        <v>3.1</v>
      </c>
      <c r="T352" s="71">
        <v>0</v>
      </c>
      <c r="U352" s="71">
        <v>20</v>
      </c>
      <c r="V352" s="130" t="s">
        <v>1957</v>
      </c>
      <c r="W352" s="130">
        <v>417</v>
      </c>
      <c r="X352" s="130">
        <v>20</v>
      </c>
      <c r="Y352" s="130"/>
      <c r="Z352" s="130"/>
      <c r="AA352" s="130"/>
      <c r="AB352" s="130"/>
      <c r="AC352" s="130"/>
      <c r="AD352" s="130"/>
      <c r="AE352" s="130"/>
      <c r="AF352" s="130"/>
    </row>
    <row r="353" spans="1:32" ht="15.75" customHeight="1">
      <c r="A353" s="71">
        <v>62</v>
      </c>
      <c r="B353" s="182"/>
      <c r="C353" s="16" t="s">
        <v>1232</v>
      </c>
      <c r="D353" s="182"/>
      <c r="E353" s="71" t="s">
        <v>1083</v>
      </c>
      <c r="F353" s="130">
        <v>0</v>
      </c>
      <c r="G353" s="130">
        <v>0</v>
      </c>
      <c r="H353" s="130">
        <v>0</v>
      </c>
      <c r="I353" s="130">
        <v>0</v>
      </c>
      <c r="J353" s="130">
        <v>0</v>
      </c>
      <c r="K353" s="130">
        <v>0</v>
      </c>
      <c r="L353" s="130">
        <v>0</v>
      </c>
      <c r="M353" s="130">
        <v>0</v>
      </c>
      <c r="N353" s="130">
        <v>0</v>
      </c>
      <c r="O353" s="71"/>
      <c r="P353" s="182"/>
      <c r="Q353" s="182"/>
      <c r="R353" s="182"/>
      <c r="S353" s="182"/>
      <c r="T353" s="182"/>
      <c r="U353" s="182"/>
      <c r="V353" s="175"/>
      <c r="W353" s="175"/>
      <c r="X353" s="175"/>
      <c r="Y353" s="175"/>
      <c r="Z353" s="130"/>
      <c r="AA353" s="130"/>
      <c r="AB353" s="130"/>
      <c r="AC353" s="130"/>
      <c r="AD353" s="130"/>
      <c r="AE353" s="175"/>
      <c r="AF353" s="175"/>
    </row>
    <row r="354" spans="1:32" ht="15.75" customHeight="1">
      <c r="A354" s="71">
        <v>63</v>
      </c>
      <c r="B354" s="181" t="s">
        <v>2181</v>
      </c>
      <c r="C354" s="16" t="s">
        <v>1233</v>
      </c>
      <c r="D354" s="71" t="s">
        <v>2182</v>
      </c>
      <c r="E354" s="71" t="s">
        <v>1083</v>
      </c>
      <c r="F354" s="130">
        <v>1</v>
      </c>
      <c r="G354" s="130">
        <v>1</v>
      </c>
      <c r="H354" s="130">
        <v>0</v>
      </c>
      <c r="I354" s="130">
        <v>0</v>
      </c>
      <c r="J354" s="130">
        <v>0</v>
      </c>
      <c r="K354" s="130">
        <v>0</v>
      </c>
      <c r="L354" s="130">
        <v>0</v>
      </c>
      <c r="M354" s="130">
        <v>0</v>
      </c>
      <c r="N354" s="130">
        <v>1</v>
      </c>
      <c r="O354" s="71">
        <v>18</v>
      </c>
      <c r="P354" s="71">
        <v>3.3</v>
      </c>
      <c r="Q354" s="182"/>
      <c r="R354" s="182"/>
      <c r="S354" s="71">
        <v>3.4</v>
      </c>
      <c r="T354" s="182"/>
      <c r="U354" s="182"/>
      <c r="V354" s="130"/>
      <c r="W354" s="130"/>
      <c r="X354" s="130"/>
      <c r="Y354" s="130"/>
      <c r="Z354" s="130"/>
      <c r="AA354" s="130"/>
      <c r="AB354" s="130"/>
      <c r="AC354" s="130"/>
      <c r="AD354" s="130"/>
      <c r="AE354" s="130"/>
      <c r="AF354" s="130"/>
    </row>
    <row r="355" spans="1:32" ht="15.75" customHeight="1">
      <c r="A355" s="71">
        <v>64</v>
      </c>
      <c r="B355" s="181" t="s">
        <v>2183</v>
      </c>
      <c r="C355" s="16" t="s">
        <v>1237</v>
      </c>
      <c r="D355" s="71" t="s">
        <v>2184</v>
      </c>
      <c r="E355" s="71" t="s">
        <v>1083</v>
      </c>
      <c r="F355" s="130">
        <v>1</v>
      </c>
      <c r="G355" s="130">
        <v>1</v>
      </c>
      <c r="H355" s="130">
        <v>1</v>
      </c>
      <c r="I355" s="130">
        <v>1</v>
      </c>
      <c r="J355" s="130">
        <v>0</v>
      </c>
      <c r="K355" s="130">
        <v>0</v>
      </c>
      <c r="L355" s="130">
        <v>1</v>
      </c>
      <c r="M355" s="130">
        <v>0</v>
      </c>
      <c r="N355" s="130">
        <v>1</v>
      </c>
      <c r="O355" s="71">
        <v>21</v>
      </c>
      <c r="P355" s="183">
        <v>4.4000000000000004</v>
      </c>
      <c r="Q355" s="183">
        <v>0.78500000000000003</v>
      </c>
      <c r="R355" s="71">
        <v>89</v>
      </c>
      <c r="S355" s="71">
        <v>4.4000000000000004</v>
      </c>
      <c r="T355" s="71">
        <v>0.67900000000000005</v>
      </c>
      <c r="U355" s="71">
        <v>77</v>
      </c>
      <c r="V355" s="130">
        <v>2.0000000000000001E-4</v>
      </c>
      <c r="W355" s="130">
        <v>720</v>
      </c>
      <c r="X355" s="130">
        <v>11568</v>
      </c>
      <c r="Y355" s="130">
        <v>24638</v>
      </c>
      <c r="Z355" s="130"/>
      <c r="AA355" s="130"/>
      <c r="AB355" s="130"/>
      <c r="AC355" s="130"/>
      <c r="AD355" s="130"/>
      <c r="AE355" s="130">
        <v>10631</v>
      </c>
      <c r="AF355" s="130">
        <v>35875</v>
      </c>
    </row>
    <row r="356" spans="1:32" ht="15.75" customHeight="1">
      <c r="A356" s="71">
        <v>65</v>
      </c>
      <c r="B356" s="181" t="s">
        <v>2185</v>
      </c>
      <c r="C356" s="16" t="s">
        <v>1239</v>
      </c>
      <c r="D356" s="71" t="s">
        <v>2186</v>
      </c>
      <c r="E356" s="71" t="s">
        <v>1083</v>
      </c>
      <c r="F356" s="130">
        <v>1</v>
      </c>
      <c r="G356" s="130">
        <v>1</v>
      </c>
      <c r="H356" s="130">
        <v>1</v>
      </c>
      <c r="I356" s="130">
        <v>1</v>
      </c>
      <c r="J356" s="130">
        <v>0</v>
      </c>
      <c r="K356" s="130">
        <v>1</v>
      </c>
      <c r="L356" s="130">
        <v>1</v>
      </c>
      <c r="M356" s="130">
        <v>0</v>
      </c>
      <c r="N356" s="130">
        <v>1</v>
      </c>
      <c r="O356" s="71">
        <v>69</v>
      </c>
      <c r="P356" s="71">
        <v>4.8</v>
      </c>
      <c r="Q356" s="182"/>
      <c r="R356" s="182"/>
      <c r="S356" s="71">
        <v>3.9</v>
      </c>
      <c r="T356" s="71">
        <v>0.375</v>
      </c>
      <c r="U356" s="71">
        <v>48</v>
      </c>
      <c r="V356" s="130">
        <v>1E-4</v>
      </c>
      <c r="W356" s="130">
        <v>1018</v>
      </c>
      <c r="X356" s="130">
        <v>4623</v>
      </c>
      <c r="Y356" s="130">
        <v>11957</v>
      </c>
      <c r="Z356" s="130"/>
      <c r="AA356" s="130"/>
      <c r="AB356" s="130"/>
      <c r="AC356" s="130"/>
      <c r="AD356" s="130"/>
      <c r="AE356" s="130"/>
      <c r="AF356" s="130"/>
    </row>
    <row r="357" spans="1:32" ht="15.75" customHeight="1">
      <c r="A357" s="71">
        <v>66</v>
      </c>
      <c r="B357" s="181" t="s">
        <v>2187</v>
      </c>
      <c r="C357" s="16" t="s">
        <v>1242</v>
      </c>
      <c r="D357" s="71" t="s">
        <v>353</v>
      </c>
      <c r="E357" s="71" t="s">
        <v>1083</v>
      </c>
      <c r="F357" s="130">
        <v>1</v>
      </c>
      <c r="G357" s="130">
        <v>1</v>
      </c>
      <c r="H357" s="130">
        <v>0</v>
      </c>
      <c r="I357" s="130">
        <v>1</v>
      </c>
      <c r="J357" s="130">
        <v>0</v>
      </c>
      <c r="K357" s="130">
        <v>0</v>
      </c>
      <c r="L357" s="130">
        <v>0</v>
      </c>
      <c r="M357" s="130">
        <v>0</v>
      </c>
      <c r="N357" s="130">
        <v>1</v>
      </c>
      <c r="O357" s="71">
        <v>29</v>
      </c>
      <c r="P357" s="183">
        <v>4.8</v>
      </c>
      <c r="Q357" s="183">
        <v>0.45100000000000001</v>
      </c>
      <c r="R357" s="183">
        <v>69</v>
      </c>
      <c r="S357" s="183">
        <v>4</v>
      </c>
      <c r="T357" s="183">
        <v>0.35199999999999998</v>
      </c>
      <c r="U357" s="183">
        <v>61</v>
      </c>
      <c r="V357" s="130">
        <v>1.83E-2</v>
      </c>
      <c r="W357" s="177">
        <v>299545</v>
      </c>
      <c r="X357" s="130">
        <v>1007000</v>
      </c>
      <c r="Y357" s="130">
        <v>2443000</v>
      </c>
      <c r="Z357" s="130"/>
      <c r="AA357" s="130"/>
      <c r="AB357" s="130"/>
      <c r="AC357" s="130"/>
      <c r="AD357" s="130"/>
      <c r="AE357" s="130">
        <v>85666</v>
      </c>
      <c r="AF357" s="130">
        <v>3252000</v>
      </c>
    </row>
    <row r="358" spans="1:32" ht="15.75" customHeight="1">
      <c r="A358" s="71">
        <v>67</v>
      </c>
      <c r="B358" s="181" t="s">
        <v>2188</v>
      </c>
      <c r="C358" s="16" t="s">
        <v>1243</v>
      </c>
      <c r="D358" s="182"/>
      <c r="E358" s="71" t="s">
        <v>1083</v>
      </c>
      <c r="F358" s="130">
        <v>0</v>
      </c>
      <c r="G358" s="130">
        <v>0</v>
      </c>
      <c r="H358" s="130">
        <v>0</v>
      </c>
      <c r="I358" s="130">
        <v>0</v>
      </c>
      <c r="J358" s="130">
        <v>0</v>
      </c>
      <c r="K358" s="130">
        <v>0</v>
      </c>
      <c r="L358" s="130">
        <v>0</v>
      </c>
      <c r="M358" s="130">
        <v>0</v>
      </c>
      <c r="N358" s="130">
        <v>0</v>
      </c>
      <c r="O358" s="71">
        <v>75</v>
      </c>
      <c r="P358" s="182"/>
      <c r="Q358" s="182"/>
      <c r="R358" s="182"/>
      <c r="S358" s="182"/>
      <c r="T358" s="182"/>
      <c r="U358" s="182"/>
      <c r="V358" s="175"/>
      <c r="W358" s="175"/>
      <c r="X358" s="175"/>
      <c r="Y358" s="175"/>
      <c r="Z358" s="130"/>
      <c r="AA358" s="130"/>
      <c r="AB358" s="130"/>
      <c r="AC358" s="130"/>
      <c r="AD358" s="130"/>
      <c r="AE358" s="175"/>
      <c r="AF358" s="175"/>
    </row>
    <row r="359" spans="1:32" ht="15.75" customHeight="1">
      <c r="A359" s="71">
        <v>68</v>
      </c>
      <c r="B359" s="181" t="s">
        <v>2189</v>
      </c>
      <c r="C359" s="16" t="s">
        <v>1244</v>
      </c>
      <c r="D359" s="71" t="s">
        <v>2190</v>
      </c>
      <c r="E359" s="71" t="s">
        <v>1083</v>
      </c>
      <c r="F359" s="130">
        <v>1</v>
      </c>
      <c r="G359" s="130">
        <v>1</v>
      </c>
      <c r="H359" s="130">
        <v>0</v>
      </c>
      <c r="I359" s="130">
        <v>1</v>
      </c>
      <c r="J359" s="130">
        <v>0</v>
      </c>
      <c r="K359" s="130">
        <v>0</v>
      </c>
      <c r="L359" s="130">
        <v>0</v>
      </c>
      <c r="M359" s="130">
        <v>0</v>
      </c>
      <c r="N359" s="130">
        <v>0</v>
      </c>
      <c r="O359" s="71">
        <v>35</v>
      </c>
      <c r="P359" s="71">
        <v>4.7</v>
      </c>
      <c r="Q359" s="71">
        <v>0</v>
      </c>
      <c r="R359" s="71">
        <v>50</v>
      </c>
      <c r="S359" s="182"/>
      <c r="T359" s="182"/>
      <c r="U359" s="182"/>
      <c r="V359" s="130"/>
      <c r="W359" s="130"/>
      <c r="X359" s="130"/>
      <c r="Y359" s="130"/>
      <c r="Z359" s="130"/>
      <c r="AA359" s="130"/>
      <c r="AB359" s="130"/>
      <c r="AC359" s="130"/>
      <c r="AD359" s="130"/>
      <c r="AE359" s="130"/>
      <c r="AF359" s="130"/>
    </row>
    <row r="360" spans="1:32" ht="15.75" customHeight="1">
      <c r="A360" s="71">
        <v>69</v>
      </c>
      <c r="B360" s="182"/>
      <c r="C360" s="16" t="s">
        <v>1247</v>
      </c>
      <c r="D360" s="182"/>
      <c r="E360" s="71" t="s">
        <v>1083</v>
      </c>
      <c r="F360" s="130">
        <v>0</v>
      </c>
      <c r="G360" s="130">
        <v>0</v>
      </c>
      <c r="H360" s="130">
        <v>0</v>
      </c>
      <c r="I360" s="130">
        <v>0</v>
      </c>
      <c r="J360" s="130">
        <v>0</v>
      </c>
      <c r="K360" s="130">
        <v>0</v>
      </c>
      <c r="L360" s="130">
        <v>0</v>
      </c>
      <c r="M360" s="130">
        <v>0</v>
      </c>
      <c r="N360" s="130">
        <v>0</v>
      </c>
      <c r="O360" s="71"/>
      <c r="P360" s="182"/>
      <c r="Q360" s="182"/>
      <c r="R360" s="182"/>
      <c r="S360" s="182"/>
      <c r="T360" s="182"/>
      <c r="U360" s="182"/>
      <c r="V360" s="175"/>
      <c r="W360" s="175"/>
      <c r="X360" s="175"/>
      <c r="Y360" s="175"/>
      <c r="Z360" s="130"/>
      <c r="AA360" s="130"/>
      <c r="AB360" s="130"/>
      <c r="AC360" s="130"/>
      <c r="AD360" s="130"/>
      <c r="AE360" s="175"/>
      <c r="AF360" s="175"/>
    </row>
    <row r="361" spans="1:32" ht="15.75" customHeight="1">
      <c r="A361" s="71">
        <v>70</v>
      </c>
      <c r="B361" s="181" t="s">
        <v>2191</v>
      </c>
      <c r="C361" s="16" t="s">
        <v>1248</v>
      </c>
      <c r="D361" s="182"/>
      <c r="E361" s="71" t="s">
        <v>1083</v>
      </c>
      <c r="F361" s="130">
        <v>0</v>
      </c>
      <c r="G361" s="130">
        <v>0</v>
      </c>
      <c r="H361" s="130">
        <v>0</v>
      </c>
      <c r="I361" s="130">
        <v>0</v>
      </c>
      <c r="J361" s="130">
        <v>0</v>
      </c>
      <c r="K361" s="130">
        <v>0</v>
      </c>
      <c r="L361" s="130">
        <v>0</v>
      </c>
      <c r="M361" s="130">
        <v>0</v>
      </c>
      <c r="N361" s="130">
        <v>0</v>
      </c>
      <c r="O361" s="71"/>
      <c r="P361" s="182"/>
      <c r="Q361" s="182"/>
      <c r="R361" s="182"/>
      <c r="S361" s="182"/>
      <c r="T361" s="182"/>
      <c r="U361" s="182"/>
      <c r="V361" s="175"/>
      <c r="W361" s="175"/>
      <c r="X361" s="175"/>
      <c r="Y361" s="175"/>
      <c r="Z361" s="130"/>
      <c r="AA361" s="130"/>
      <c r="AB361" s="130"/>
      <c r="AC361" s="130"/>
      <c r="AD361" s="130"/>
      <c r="AE361" s="175"/>
      <c r="AF361" s="175"/>
    </row>
    <row r="362" spans="1:32" ht="15.75" customHeight="1">
      <c r="A362" s="71">
        <v>71</v>
      </c>
      <c r="B362" s="181" t="s">
        <v>2192</v>
      </c>
      <c r="C362" s="16" t="s">
        <v>1251</v>
      </c>
      <c r="D362" s="182"/>
      <c r="E362" s="71" t="s">
        <v>1083</v>
      </c>
      <c r="F362" s="130">
        <v>0</v>
      </c>
      <c r="G362" s="130">
        <v>0</v>
      </c>
      <c r="H362" s="130">
        <v>0</v>
      </c>
      <c r="I362" s="130">
        <v>0</v>
      </c>
      <c r="J362" s="130">
        <v>0</v>
      </c>
      <c r="K362" s="130">
        <v>0</v>
      </c>
      <c r="L362" s="130">
        <v>0</v>
      </c>
      <c r="M362" s="130">
        <v>0</v>
      </c>
      <c r="N362" s="130">
        <v>0</v>
      </c>
      <c r="O362" s="71"/>
      <c r="P362" s="182"/>
      <c r="Q362" s="182"/>
      <c r="R362" s="182"/>
      <c r="S362" s="182"/>
      <c r="T362" s="182"/>
      <c r="U362" s="182"/>
      <c r="V362" s="175"/>
      <c r="W362" s="175"/>
      <c r="X362" s="175"/>
      <c r="Y362" s="175"/>
      <c r="Z362" s="130"/>
      <c r="AA362" s="130"/>
      <c r="AB362" s="130"/>
      <c r="AC362" s="130"/>
      <c r="AD362" s="130"/>
      <c r="AE362" s="175"/>
      <c r="AF362" s="175"/>
    </row>
    <row r="363" spans="1:32" ht="15.75" customHeight="1">
      <c r="A363" s="71">
        <v>72</v>
      </c>
      <c r="B363" s="181" t="s">
        <v>2193</v>
      </c>
      <c r="C363" s="16" t="s">
        <v>1252</v>
      </c>
      <c r="D363" s="71" t="s">
        <v>2194</v>
      </c>
      <c r="E363" s="71" t="s">
        <v>1083</v>
      </c>
      <c r="F363" s="130">
        <v>1</v>
      </c>
      <c r="G363" s="130">
        <v>1</v>
      </c>
      <c r="H363" s="130">
        <v>0</v>
      </c>
      <c r="I363" s="130">
        <v>1</v>
      </c>
      <c r="J363" s="130">
        <v>0</v>
      </c>
      <c r="K363" s="130">
        <v>0</v>
      </c>
      <c r="L363" s="130">
        <v>1</v>
      </c>
      <c r="M363" s="130">
        <v>0</v>
      </c>
      <c r="N363" s="130">
        <v>1</v>
      </c>
      <c r="O363" s="71"/>
      <c r="P363" s="182"/>
      <c r="Q363" s="182"/>
      <c r="R363" s="182"/>
      <c r="S363" s="182"/>
      <c r="T363" s="182"/>
      <c r="U363" s="182"/>
      <c r="V363" s="130" t="s">
        <v>1957</v>
      </c>
      <c r="W363" s="130"/>
      <c r="X363" s="130"/>
      <c r="Y363" s="130"/>
      <c r="Z363" s="130"/>
      <c r="AA363" s="130"/>
      <c r="AB363" s="130"/>
      <c r="AC363" s="130"/>
      <c r="AD363" s="130"/>
      <c r="AE363" s="130"/>
      <c r="AF363" s="130"/>
    </row>
    <row r="364" spans="1:32" ht="15.75" customHeight="1">
      <c r="A364" s="71">
        <v>73</v>
      </c>
      <c r="B364" s="181" t="s">
        <v>2195</v>
      </c>
      <c r="C364" s="16" t="s">
        <v>1253</v>
      </c>
      <c r="D364" s="71" t="s">
        <v>1836</v>
      </c>
      <c r="E364" s="71" t="s">
        <v>1083</v>
      </c>
      <c r="F364" s="130">
        <v>1</v>
      </c>
      <c r="G364" s="130">
        <v>1</v>
      </c>
      <c r="H364" s="130">
        <v>1</v>
      </c>
      <c r="I364" s="130">
        <v>1</v>
      </c>
      <c r="J364" s="130">
        <v>0</v>
      </c>
      <c r="K364" s="130">
        <v>0</v>
      </c>
      <c r="L364" s="130">
        <v>1</v>
      </c>
      <c r="M364" s="130">
        <v>0</v>
      </c>
      <c r="N364" s="130">
        <v>1</v>
      </c>
      <c r="O364" s="71">
        <v>16</v>
      </c>
      <c r="P364" s="71">
        <v>4.0999999999999996</v>
      </c>
      <c r="Q364" s="71">
        <v>3.7999999999999999E-2</v>
      </c>
      <c r="R364" s="71">
        <v>34</v>
      </c>
      <c r="S364" s="71">
        <v>4.2</v>
      </c>
      <c r="T364" s="71">
        <v>0.59699999999999998</v>
      </c>
      <c r="U364" s="71">
        <v>74</v>
      </c>
      <c r="V364" s="130">
        <v>5.7999999999999996E-3</v>
      </c>
      <c r="W364" s="130">
        <v>155614</v>
      </c>
      <c r="X364" s="130">
        <v>301830</v>
      </c>
      <c r="Y364" s="130">
        <v>752470</v>
      </c>
      <c r="Z364" s="130"/>
      <c r="AA364" s="130"/>
      <c r="AB364" s="130"/>
      <c r="AC364" s="130"/>
      <c r="AD364" s="130"/>
      <c r="AE364" s="130">
        <v>37648</v>
      </c>
      <c r="AF364" s="177">
        <v>1287000</v>
      </c>
    </row>
    <row r="365" spans="1:32" ht="15.75" customHeight="1">
      <c r="A365" s="71">
        <v>74</v>
      </c>
      <c r="B365" s="181" t="s">
        <v>2196</v>
      </c>
      <c r="C365" s="16" t="s">
        <v>1254</v>
      </c>
      <c r="D365" s="71" t="s">
        <v>2197</v>
      </c>
      <c r="E365" s="71" t="s">
        <v>1083</v>
      </c>
      <c r="F365" s="130">
        <v>1</v>
      </c>
      <c r="G365" s="130">
        <v>1</v>
      </c>
      <c r="H365" s="130">
        <v>0</v>
      </c>
      <c r="I365" s="130">
        <v>1</v>
      </c>
      <c r="J365" s="130">
        <v>0</v>
      </c>
      <c r="K365" s="130">
        <v>0</v>
      </c>
      <c r="L365" s="130">
        <v>1</v>
      </c>
      <c r="M365" s="130">
        <v>0</v>
      </c>
      <c r="N365" s="130">
        <v>0</v>
      </c>
      <c r="O365" s="71">
        <v>18</v>
      </c>
      <c r="P365" s="71">
        <v>4.8</v>
      </c>
      <c r="Q365" s="182"/>
      <c r="R365" s="182"/>
      <c r="S365" s="182"/>
      <c r="T365" s="71">
        <v>0.5</v>
      </c>
      <c r="U365" s="71">
        <v>100</v>
      </c>
      <c r="V365" s="130"/>
      <c r="W365" s="130"/>
      <c r="X365" s="130"/>
      <c r="Y365" s="130"/>
      <c r="Z365" s="130"/>
      <c r="AA365" s="130"/>
      <c r="AB365" s="130"/>
      <c r="AC365" s="130"/>
      <c r="AD365" s="130"/>
      <c r="AE365" s="130"/>
      <c r="AF365" s="130"/>
    </row>
    <row r="366" spans="1:32" ht="15.75" customHeight="1">
      <c r="A366" s="71">
        <v>75</v>
      </c>
      <c r="B366" s="182"/>
      <c r="C366" s="16" t="s">
        <v>1258</v>
      </c>
      <c r="D366" s="182"/>
      <c r="E366" s="71" t="s">
        <v>1083</v>
      </c>
      <c r="F366" s="130">
        <v>0</v>
      </c>
      <c r="G366" s="130">
        <v>0</v>
      </c>
      <c r="H366" s="130">
        <v>0</v>
      </c>
      <c r="I366" s="130">
        <v>0</v>
      </c>
      <c r="J366" s="130">
        <v>0</v>
      </c>
      <c r="K366" s="130">
        <v>0</v>
      </c>
      <c r="L366" s="130">
        <v>0</v>
      </c>
      <c r="M366" s="130">
        <v>0</v>
      </c>
      <c r="N366" s="130">
        <v>0</v>
      </c>
      <c r="O366" s="71"/>
      <c r="P366" s="182"/>
      <c r="Q366" s="182"/>
      <c r="R366" s="182"/>
      <c r="S366" s="182"/>
      <c r="T366" s="182"/>
      <c r="U366" s="182"/>
      <c r="V366" s="175"/>
      <c r="W366" s="175"/>
      <c r="X366" s="175"/>
      <c r="Y366" s="175"/>
      <c r="Z366" s="130"/>
      <c r="AA366" s="130"/>
      <c r="AB366" s="130"/>
      <c r="AC366" s="130"/>
      <c r="AD366" s="130"/>
      <c r="AE366" s="175"/>
      <c r="AF366" s="175"/>
    </row>
    <row r="367" spans="1:32" ht="15.75" customHeight="1">
      <c r="A367" s="71">
        <v>76</v>
      </c>
      <c r="B367" s="181" t="s">
        <v>2198</v>
      </c>
      <c r="C367" s="16" t="s">
        <v>436</v>
      </c>
      <c r="D367" s="71" t="s">
        <v>2199</v>
      </c>
      <c r="E367" s="71" t="s">
        <v>1083</v>
      </c>
      <c r="F367" s="130">
        <v>1</v>
      </c>
      <c r="G367" s="130">
        <v>1</v>
      </c>
      <c r="H367" s="130">
        <v>0</v>
      </c>
      <c r="I367" s="130">
        <v>0</v>
      </c>
      <c r="J367" s="130">
        <v>0</v>
      </c>
      <c r="K367" s="130">
        <v>0</v>
      </c>
      <c r="L367" s="130">
        <v>1</v>
      </c>
      <c r="M367" s="130">
        <v>0</v>
      </c>
      <c r="N367" s="130">
        <v>0</v>
      </c>
      <c r="O367" s="71">
        <v>17</v>
      </c>
      <c r="P367" s="71">
        <v>4.8</v>
      </c>
      <c r="Q367" s="71">
        <v>0</v>
      </c>
      <c r="R367" s="71">
        <v>40</v>
      </c>
      <c r="S367" s="71">
        <v>4.5999999999999996</v>
      </c>
      <c r="T367" s="71">
        <v>0.49099999999999999</v>
      </c>
      <c r="U367" s="71">
        <v>69</v>
      </c>
      <c r="V367" s="130">
        <v>2.9999999999999997E-4</v>
      </c>
      <c r="W367" s="130">
        <v>40749</v>
      </c>
      <c r="X367" s="130">
        <v>12520</v>
      </c>
      <c r="Y367" s="130">
        <v>26886</v>
      </c>
      <c r="Z367" s="130"/>
      <c r="AA367" s="130"/>
      <c r="AB367" s="130"/>
      <c r="AC367" s="130"/>
      <c r="AD367" s="130"/>
      <c r="AE367" s="130">
        <v>12150</v>
      </c>
      <c r="AF367" s="130"/>
    </row>
    <row r="368" spans="1:32" ht="15.75" customHeight="1">
      <c r="A368" s="71">
        <v>77</v>
      </c>
      <c r="B368" s="181" t="s">
        <v>2200</v>
      </c>
      <c r="C368" s="16" t="s">
        <v>1261</v>
      </c>
      <c r="D368" s="71" t="s">
        <v>2201</v>
      </c>
      <c r="E368" s="71" t="s">
        <v>1083</v>
      </c>
      <c r="F368" s="130">
        <v>1</v>
      </c>
      <c r="G368" s="130">
        <v>1</v>
      </c>
      <c r="H368" s="130">
        <v>1</v>
      </c>
      <c r="I368" s="130">
        <v>1</v>
      </c>
      <c r="J368" s="130">
        <v>0</v>
      </c>
      <c r="K368" s="130">
        <v>0</v>
      </c>
      <c r="L368" s="130">
        <v>1</v>
      </c>
      <c r="M368" s="130">
        <v>0</v>
      </c>
      <c r="N368" s="130">
        <v>0</v>
      </c>
      <c r="O368" s="71">
        <v>54</v>
      </c>
      <c r="P368" s="182"/>
      <c r="Q368" s="182"/>
      <c r="R368" s="182"/>
      <c r="S368" s="71">
        <v>4.3</v>
      </c>
      <c r="T368" s="71">
        <v>1</v>
      </c>
      <c r="U368" s="71">
        <v>100</v>
      </c>
      <c r="V368" s="130" t="s">
        <v>1957</v>
      </c>
      <c r="W368" s="130"/>
      <c r="X368" s="130"/>
      <c r="Y368" s="130">
        <v>102</v>
      </c>
      <c r="Z368" s="130"/>
      <c r="AA368" s="130"/>
      <c r="AB368" s="130"/>
      <c r="AC368" s="130"/>
      <c r="AD368" s="130"/>
      <c r="AE368" s="130"/>
      <c r="AF368" s="130"/>
    </row>
    <row r="369" spans="1:32" ht="15.75" customHeight="1">
      <c r="A369" s="71">
        <v>78</v>
      </c>
      <c r="B369" s="181" t="s">
        <v>2202</v>
      </c>
      <c r="C369" s="16" t="s">
        <v>1265</v>
      </c>
      <c r="D369" s="71" t="s">
        <v>2203</v>
      </c>
      <c r="E369" s="71" t="s">
        <v>1083</v>
      </c>
      <c r="F369" s="130">
        <v>1</v>
      </c>
      <c r="G369" s="130">
        <v>1</v>
      </c>
      <c r="H369" s="130">
        <v>1</v>
      </c>
      <c r="I369" s="130">
        <v>1</v>
      </c>
      <c r="J369" s="130">
        <v>0</v>
      </c>
      <c r="K369" s="130">
        <v>0</v>
      </c>
      <c r="L369" s="130">
        <v>1</v>
      </c>
      <c r="M369" s="130">
        <v>0</v>
      </c>
      <c r="N369" s="130">
        <v>1</v>
      </c>
      <c r="O369" s="71">
        <v>50</v>
      </c>
      <c r="P369" s="71">
        <v>4.5999999999999996</v>
      </c>
      <c r="Q369" s="71">
        <v>0.78900000000000003</v>
      </c>
      <c r="R369" s="71">
        <v>86</v>
      </c>
      <c r="S369" s="71">
        <v>4.2</v>
      </c>
      <c r="T369" s="71">
        <v>0.82399999999999995</v>
      </c>
      <c r="U369" s="71">
        <v>91</v>
      </c>
      <c r="V369" s="130" t="s">
        <v>1957</v>
      </c>
      <c r="W369" s="130"/>
      <c r="X369" s="130">
        <v>285</v>
      </c>
      <c r="Y369" s="130">
        <v>1604</v>
      </c>
      <c r="Z369" s="130"/>
      <c r="AA369" s="130"/>
      <c r="AB369" s="130"/>
      <c r="AC369" s="130"/>
      <c r="AD369" s="130"/>
      <c r="AE369" s="130"/>
      <c r="AF369" s="130"/>
    </row>
    <row r="370" spans="1:32" ht="15.75" customHeight="1">
      <c r="A370" s="71">
        <v>79</v>
      </c>
      <c r="B370" s="181" t="s">
        <v>2204</v>
      </c>
      <c r="C370" s="16" t="s">
        <v>1269</v>
      </c>
      <c r="D370" s="182"/>
      <c r="E370" s="71" t="s">
        <v>1083</v>
      </c>
      <c r="F370" s="130">
        <v>0</v>
      </c>
      <c r="G370" s="130">
        <v>0</v>
      </c>
      <c r="H370" s="130">
        <v>0</v>
      </c>
      <c r="I370" s="130">
        <v>0</v>
      </c>
      <c r="J370" s="130">
        <v>0</v>
      </c>
      <c r="K370" s="130">
        <v>0</v>
      </c>
      <c r="L370" s="130">
        <v>0</v>
      </c>
      <c r="M370" s="130">
        <v>0</v>
      </c>
      <c r="N370" s="130">
        <v>0</v>
      </c>
      <c r="O370" s="71"/>
      <c r="P370" s="182"/>
      <c r="Q370" s="182"/>
      <c r="R370" s="182"/>
      <c r="S370" s="182"/>
      <c r="T370" s="182"/>
      <c r="U370" s="182"/>
      <c r="V370" s="175"/>
      <c r="W370" s="175"/>
      <c r="X370" s="175"/>
      <c r="Y370" s="175"/>
      <c r="Z370" s="130"/>
      <c r="AA370" s="130"/>
      <c r="AB370" s="130"/>
      <c r="AC370" s="130"/>
      <c r="AD370" s="130"/>
      <c r="AE370" s="175"/>
      <c r="AF370" s="175"/>
    </row>
    <row r="371" spans="1:32" ht="15.75" customHeight="1">
      <c r="A371" s="71">
        <v>80</v>
      </c>
      <c r="B371" s="181" t="s">
        <v>2205</v>
      </c>
      <c r="C371" s="16" t="s">
        <v>1270</v>
      </c>
      <c r="D371" s="71" t="s">
        <v>2206</v>
      </c>
      <c r="E371" s="71" t="s">
        <v>1083</v>
      </c>
      <c r="F371" s="130">
        <v>1</v>
      </c>
      <c r="G371" s="130">
        <v>1</v>
      </c>
      <c r="H371" s="130">
        <v>1</v>
      </c>
      <c r="I371" s="130">
        <v>0</v>
      </c>
      <c r="J371" s="130">
        <v>1</v>
      </c>
      <c r="K371" s="130">
        <v>0</v>
      </c>
      <c r="L371" s="130">
        <v>1</v>
      </c>
      <c r="M371" s="130">
        <v>0</v>
      </c>
      <c r="N371" s="130">
        <v>0</v>
      </c>
      <c r="O371" s="71">
        <v>8</v>
      </c>
      <c r="P371" s="71">
        <v>4.2</v>
      </c>
      <c r="Q371" s="71">
        <v>0.64</v>
      </c>
      <c r="R371" s="71">
        <v>86</v>
      </c>
      <c r="S371" s="71">
        <v>4.5</v>
      </c>
      <c r="T371" s="71">
        <v>0.78300000000000003</v>
      </c>
      <c r="U371" s="71">
        <v>84</v>
      </c>
      <c r="V371" s="130">
        <v>2.9999999999999997E-4</v>
      </c>
      <c r="W371" s="130">
        <v>33432</v>
      </c>
      <c r="X371" s="130">
        <v>822</v>
      </c>
      <c r="Y371" s="130">
        <v>12980</v>
      </c>
      <c r="Z371" s="130"/>
      <c r="AA371" s="130"/>
      <c r="AB371" s="130"/>
      <c r="AC371" s="130"/>
      <c r="AD371" s="130"/>
      <c r="AE371" s="130">
        <v>34478</v>
      </c>
      <c r="AF371" s="130"/>
    </row>
    <row r="372" spans="1:32" ht="15.75" customHeight="1">
      <c r="A372" s="71">
        <v>81</v>
      </c>
      <c r="B372" s="181" t="s">
        <v>2207</v>
      </c>
      <c r="C372" s="16" t="s">
        <v>1273</v>
      </c>
      <c r="D372" s="71" t="s">
        <v>2208</v>
      </c>
      <c r="E372" s="71" t="s">
        <v>1083</v>
      </c>
      <c r="F372" s="130">
        <v>1</v>
      </c>
      <c r="G372" s="130">
        <v>1</v>
      </c>
      <c r="H372" s="130">
        <v>0</v>
      </c>
      <c r="I372" s="130">
        <v>1</v>
      </c>
      <c r="J372" s="130">
        <v>0</v>
      </c>
      <c r="K372" s="130">
        <v>0</v>
      </c>
      <c r="L372" s="130">
        <v>1</v>
      </c>
      <c r="M372" s="130">
        <v>0</v>
      </c>
      <c r="N372" s="130">
        <v>0</v>
      </c>
      <c r="O372" s="71">
        <v>52</v>
      </c>
      <c r="P372" s="183">
        <v>4.8</v>
      </c>
      <c r="Q372" s="183">
        <v>0</v>
      </c>
      <c r="R372" s="183">
        <v>100</v>
      </c>
      <c r="S372" s="183">
        <v>4.3</v>
      </c>
      <c r="T372" s="183">
        <v>0.66700000000000004</v>
      </c>
      <c r="U372" s="183">
        <v>73</v>
      </c>
      <c r="V372" s="130" t="s">
        <v>1957</v>
      </c>
      <c r="W372" s="130"/>
      <c r="X372" s="177">
        <v>3</v>
      </c>
      <c r="Y372" s="130"/>
      <c r="Z372" s="130"/>
      <c r="AA372" s="130"/>
      <c r="AB372" s="130"/>
      <c r="AC372" s="130"/>
      <c r="AD372" s="130"/>
      <c r="AE372" s="130"/>
      <c r="AF372" s="130"/>
    </row>
    <row r="373" spans="1:32" ht="15.75" customHeight="1">
      <c r="A373" s="71">
        <v>82</v>
      </c>
      <c r="B373" s="181" t="s">
        <v>2209</v>
      </c>
      <c r="C373" s="16" t="s">
        <v>1275</v>
      </c>
      <c r="D373" s="71" t="s">
        <v>2210</v>
      </c>
      <c r="E373" s="71" t="s">
        <v>1083</v>
      </c>
      <c r="F373" s="130">
        <v>1</v>
      </c>
      <c r="G373" s="130">
        <v>1</v>
      </c>
      <c r="H373" s="130">
        <v>1</v>
      </c>
      <c r="I373" s="130">
        <v>1</v>
      </c>
      <c r="J373" s="130">
        <v>0</v>
      </c>
      <c r="K373" s="130">
        <v>0</v>
      </c>
      <c r="L373" s="130">
        <v>1</v>
      </c>
      <c r="M373" s="130">
        <v>0</v>
      </c>
      <c r="N373" s="130">
        <v>0</v>
      </c>
      <c r="O373" s="71">
        <v>74</v>
      </c>
      <c r="P373" s="183">
        <v>4.7</v>
      </c>
      <c r="Q373" s="182"/>
      <c r="R373" s="182"/>
      <c r="S373" s="183">
        <v>3.7</v>
      </c>
      <c r="T373" s="183">
        <v>0.33300000000000002</v>
      </c>
      <c r="U373" s="183">
        <v>52</v>
      </c>
      <c r="V373" s="130" t="s">
        <v>1957</v>
      </c>
      <c r="W373" s="177">
        <v>1557</v>
      </c>
      <c r="X373" s="177">
        <v>67</v>
      </c>
      <c r="Y373" s="177">
        <v>1232</v>
      </c>
      <c r="Z373" s="130"/>
      <c r="AA373" s="130"/>
      <c r="AB373" s="130"/>
      <c r="AC373" s="130"/>
      <c r="AD373" s="130"/>
      <c r="AE373" s="130"/>
      <c r="AF373" s="130"/>
    </row>
    <row r="374" spans="1:32" ht="15.75" customHeight="1">
      <c r="A374" s="71">
        <v>83</v>
      </c>
      <c r="B374" s="182"/>
      <c r="C374" s="16" t="s">
        <v>1278</v>
      </c>
      <c r="D374" s="182"/>
      <c r="E374" s="71" t="s">
        <v>1083</v>
      </c>
      <c r="F374" s="130">
        <v>0</v>
      </c>
      <c r="G374" s="130">
        <v>0</v>
      </c>
      <c r="H374" s="130">
        <v>0</v>
      </c>
      <c r="I374" s="130">
        <v>0</v>
      </c>
      <c r="J374" s="130">
        <v>0</v>
      </c>
      <c r="K374" s="130">
        <v>0</v>
      </c>
      <c r="L374" s="130">
        <v>0</v>
      </c>
      <c r="M374" s="130">
        <v>0</v>
      </c>
      <c r="N374" s="130">
        <v>0</v>
      </c>
      <c r="O374" s="71"/>
      <c r="P374" s="182"/>
      <c r="Q374" s="182"/>
      <c r="R374" s="182"/>
      <c r="S374" s="182"/>
      <c r="T374" s="182"/>
      <c r="U374" s="182"/>
      <c r="V374" s="175"/>
      <c r="W374" s="175"/>
      <c r="X374" s="175"/>
      <c r="Y374" s="175"/>
      <c r="Z374" s="130"/>
      <c r="AA374" s="130"/>
      <c r="AB374" s="130"/>
      <c r="AC374" s="130"/>
      <c r="AD374" s="130"/>
      <c r="AE374" s="175"/>
      <c r="AF374" s="175"/>
    </row>
    <row r="375" spans="1:32" ht="15.75" customHeight="1">
      <c r="A375" s="71">
        <v>84</v>
      </c>
      <c r="B375" s="181" t="s">
        <v>2211</v>
      </c>
      <c r="C375" s="16" t="s">
        <v>1279</v>
      </c>
      <c r="D375" s="71" t="s">
        <v>2212</v>
      </c>
      <c r="E375" s="71" t="s">
        <v>1083</v>
      </c>
      <c r="F375" s="130">
        <v>1</v>
      </c>
      <c r="G375" s="130">
        <v>1</v>
      </c>
      <c r="H375" s="130">
        <v>1</v>
      </c>
      <c r="I375" s="130">
        <v>1</v>
      </c>
      <c r="J375" s="130">
        <v>0</v>
      </c>
      <c r="K375" s="130">
        <v>0</v>
      </c>
      <c r="L375" s="130">
        <v>1</v>
      </c>
      <c r="M375" s="130">
        <v>0</v>
      </c>
      <c r="N375" s="130">
        <v>1</v>
      </c>
      <c r="O375" s="71">
        <v>15</v>
      </c>
      <c r="P375" s="71">
        <v>4.8</v>
      </c>
      <c r="Q375" s="71">
        <v>1</v>
      </c>
      <c r="R375" s="71">
        <v>100</v>
      </c>
      <c r="S375" s="71">
        <v>4.5999999999999996</v>
      </c>
      <c r="T375" s="71">
        <v>0.72699999999999998</v>
      </c>
      <c r="U375" s="71">
        <v>88</v>
      </c>
      <c r="V375" s="130">
        <v>1E-4</v>
      </c>
      <c r="W375" s="130">
        <v>9746</v>
      </c>
      <c r="X375" s="130">
        <v>3186</v>
      </c>
      <c r="Y375" s="130">
        <v>17221</v>
      </c>
      <c r="Z375" s="130"/>
      <c r="AA375" s="130"/>
      <c r="AB375" s="130"/>
      <c r="AC375" s="130"/>
      <c r="AD375" s="130"/>
      <c r="AE375" s="130"/>
      <c r="AF375" s="130"/>
    </row>
    <row r="376" spans="1:32" ht="15.75" customHeight="1">
      <c r="A376" s="71">
        <v>85</v>
      </c>
      <c r="B376" s="181" t="s">
        <v>2213</v>
      </c>
      <c r="C376" s="16" t="s">
        <v>1283</v>
      </c>
      <c r="D376" s="71" t="s">
        <v>2214</v>
      </c>
      <c r="E376" s="71" t="s">
        <v>1083</v>
      </c>
      <c r="F376" s="130">
        <v>1</v>
      </c>
      <c r="G376" s="130">
        <v>1</v>
      </c>
      <c r="H376" s="130">
        <v>1</v>
      </c>
      <c r="I376" s="130">
        <v>1</v>
      </c>
      <c r="J376" s="130">
        <v>0</v>
      </c>
      <c r="K376" s="130">
        <v>0</v>
      </c>
      <c r="L376" s="130">
        <v>1</v>
      </c>
      <c r="M376" s="130">
        <v>0</v>
      </c>
      <c r="N376" s="130">
        <v>1</v>
      </c>
      <c r="O376" s="71">
        <v>28</v>
      </c>
      <c r="P376" s="71">
        <v>4.7</v>
      </c>
      <c r="Q376" s="71">
        <v>0</v>
      </c>
      <c r="R376" s="71">
        <v>27</v>
      </c>
      <c r="S376" s="71">
        <v>4.2</v>
      </c>
      <c r="T376" s="71">
        <v>0.56499999999999995</v>
      </c>
      <c r="U376" s="71">
        <v>69</v>
      </c>
      <c r="V376" s="130" t="s">
        <v>1957</v>
      </c>
      <c r="W376" s="130">
        <v>821</v>
      </c>
      <c r="X376" s="130">
        <v>139</v>
      </c>
      <c r="Y376" s="130">
        <v>2720</v>
      </c>
      <c r="Z376" s="130"/>
      <c r="AA376" s="130"/>
      <c r="AB376" s="130"/>
      <c r="AC376" s="130"/>
      <c r="AD376" s="130"/>
      <c r="AE376" s="130"/>
      <c r="AF376" s="130"/>
    </row>
    <row r="377" spans="1:32" ht="15.75" customHeight="1">
      <c r="A377" s="71">
        <v>86</v>
      </c>
      <c r="B377" s="182"/>
      <c r="C377" s="16" t="s">
        <v>1288</v>
      </c>
      <c r="D377" s="182"/>
      <c r="E377" s="71" t="s">
        <v>1083</v>
      </c>
      <c r="F377" s="130">
        <v>0</v>
      </c>
      <c r="G377" s="130">
        <v>0</v>
      </c>
      <c r="H377" s="130">
        <v>0</v>
      </c>
      <c r="I377" s="130">
        <v>0</v>
      </c>
      <c r="J377" s="130">
        <v>0</v>
      </c>
      <c r="K377" s="130">
        <v>0</v>
      </c>
      <c r="L377" s="130">
        <v>0</v>
      </c>
      <c r="M377" s="130">
        <v>0</v>
      </c>
      <c r="N377" s="130">
        <v>0</v>
      </c>
      <c r="O377" s="71"/>
      <c r="P377" s="182"/>
      <c r="Q377" s="182"/>
      <c r="R377" s="182"/>
      <c r="S377" s="182"/>
      <c r="T377" s="182"/>
      <c r="U377" s="182"/>
      <c r="V377" s="175"/>
      <c r="W377" s="175"/>
      <c r="X377" s="175"/>
      <c r="Y377" s="175"/>
      <c r="Z377" s="130"/>
      <c r="AA377" s="130"/>
      <c r="AB377" s="130"/>
      <c r="AC377" s="130"/>
      <c r="AD377" s="130"/>
      <c r="AE377" s="175"/>
      <c r="AF377" s="175"/>
    </row>
    <row r="378" spans="1:32" ht="15.75" customHeight="1">
      <c r="A378" s="71">
        <v>87</v>
      </c>
      <c r="B378" s="182"/>
      <c r="C378" s="16" t="s">
        <v>1289</v>
      </c>
      <c r="D378" s="182"/>
      <c r="E378" s="71" t="s">
        <v>1083</v>
      </c>
      <c r="F378" s="130">
        <v>0</v>
      </c>
      <c r="G378" s="130">
        <v>0</v>
      </c>
      <c r="H378" s="130">
        <v>0</v>
      </c>
      <c r="I378" s="130">
        <v>0</v>
      </c>
      <c r="J378" s="130">
        <v>0</v>
      </c>
      <c r="K378" s="130">
        <v>0</v>
      </c>
      <c r="L378" s="130">
        <v>0</v>
      </c>
      <c r="M378" s="130">
        <v>0</v>
      </c>
      <c r="N378" s="130">
        <v>0</v>
      </c>
      <c r="O378" s="71"/>
      <c r="P378" s="182"/>
      <c r="Q378" s="182"/>
      <c r="R378" s="182"/>
      <c r="S378" s="182"/>
      <c r="T378" s="182"/>
      <c r="U378" s="182"/>
      <c r="V378" s="175"/>
      <c r="W378" s="175"/>
      <c r="X378" s="175"/>
      <c r="Y378" s="175"/>
      <c r="Z378" s="130"/>
      <c r="AA378" s="130"/>
      <c r="AB378" s="130"/>
      <c r="AC378" s="130"/>
      <c r="AD378" s="130"/>
      <c r="AE378" s="175"/>
      <c r="AF378" s="175"/>
    </row>
    <row r="379" spans="1:32" ht="15.75" customHeight="1">
      <c r="A379" s="71">
        <v>88</v>
      </c>
      <c r="B379" s="182"/>
      <c r="C379" s="16" t="s">
        <v>1290</v>
      </c>
      <c r="D379" s="182"/>
      <c r="E379" s="71" t="s">
        <v>1083</v>
      </c>
      <c r="F379" s="130">
        <v>0</v>
      </c>
      <c r="G379" s="130">
        <v>0</v>
      </c>
      <c r="H379" s="130">
        <v>0</v>
      </c>
      <c r="I379" s="130">
        <v>0</v>
      </c>
      <c r="J379" s="130">
        <v>0</v>
      </c>
      <c r="K379" s="130">
        <v>0</v>
      </c>
      <c r="L379" s="130">
        <v>0</v>
      </c>
      <c r="M379" s="130">
        <v>0</v>
      </c>
      <c r="N379" s="130">
        <v>0</v>
      </c>
      <c r="O379" s="71"/>
      <c r="P379" s="182"/>
      <c r="Q379" s="182"/>
      <c r="R379" s="182"/>
      <c r="S379" s="182"/>
      <c r="T379" s="182"/>
      <c r="U379" s="182"/>
      <c r="V379" s="175"/>
      <c r="W379" s="175"/>
      <c r="X379" s="175"/>
      <c r="Y379" s="175"/>
      <c r="Z379" s="130"/>
      <c r="AA379" s="130"/>
      <c r="AB379" s="130"/>
      <c r="AC379" s="130"/>
      <c r="AD379" s="130"/>
      <c r="AE379" s="175"/>
      <c r="AF379" s="175"/>
    </row>
    <row r="380" spans="1:32" ht="15.75" customHeight="1">
      <c r="A380" s="71">
        <v>89</v>
      </c>
      <c r="B380" s="181" t="s">
        <v>2215</v>
      </c>
      <c r="C380" s="16" t="s">
        <v>690</v>
      </c>
      <c r="D380" s="71" t="s">
        <v>2216</v>
      </c>
      <c r="E380" s="71" t="s">
        <v>1083</v>
      </c>
      <c r="F380" s="130">
        <v>1</v>
      </c>
      <c r="G380" s="130">
        <v>1</v>
      </c>
      <c r="H380" s="130">
        <v>1</v>
      </c>
      <c r="I380" s="130">
        <v>1</v>
      </c>
      <c r="J380" s="130">
        <v>0</v>
      </c>
      <c r="K380" s="130">
        <v>0</v>
      </c>
      <c r="L380" s="130">
        <v>1</v>
      </c>
      <c r="M380" s="130">
        <v>0</v>
      </c>
      <c r="N380" s="130">
        <v>0</v>
      </c>
      <c r="O380" s="71">
        <v>16</v>
      </c>
      <c r="P380" s="71">
        <v>4.5999999999999996</v>
      </c>
      <c r="Q380" s="71">
        <v>0.79500000000000004</v>
      </c>
      <c r="R380" s="71">
        <v>90</v>
      </c>
      <c r="S380" s="71">
        <v>4.5999999999999996</v>
      </c>
      <c r="T380" s="71">
        <v>0.66700000000000004</v>
      </c>
      <c r="U380" s="71">
        <v>88</v>
      </c>
      <c r="V380" s="130" t="s">
        <v>1957</v>
      </c>
      <c r="W380" s="130">
        <v>806</v>
      </c>
      <c r="X380" s="130">
        <v>291</v>
      </c>
      <c r="Y380" s="130">
        <v>6178</v>
      </c>
      <c r="Z380" s="130"/>
      <c r="AA380" s="130"/>
      <c r="AB380" s="130"/>
      <c r="AC380" s="130"/>
      <c r="AD380" s="130"/>
      <c r="AE380" s="130"/>
      <c r="AF380" s="130"/>
    </row>
    <row r="381" spans="1:32" ht="15.75" customHeight="1">
      <c r="A381" s="71">
        <v>90</v>
      </c>
      <c r="B381" s="181" t="s">
        <v>2217</v>
      </c>
      <c r="C381" s="16" t="s">
        <v>1291</v>
      </c>
      <c r="D381" s="71" t="s">
        <v>2218</v>
      </c>
      <c r="E381" s="71" t="s">
        <v>1083</v>
      </c>
      <c r="F381" s="130">
        <v>1</v>
      </c>
      <c r="G381" s="130">
        <v>1</v>
      </c>
      <c r="H381" s="130">
        <v>0</v>
      </c>
      <c r="I381" s="130">
        <v>1</v>
      </c>
      <c r="J381" s="130">
        <v>0</v>
      </c>
      <c r="K381" s="130">
        <v>0</v>
      </c>
      <c r="L381" s="130">
        <v>1</v>
      </c>
      <c r="M381" s="130">
        <v>0</v>
      </c>
      <c r="N381" s="130">
        <v>0</v>
      </c>
      <c r="O381" s="71">
        <v>13</v>
      </c>
      <c r="P381" s="71">
        <v>4.8</v>
      </c>
      <c r="Q381" s="71">
        <v>0.25</v>
      </c>
      <c r="R381" s="71">
        <v>50</v>
      </c>
      <c r="S381" s="71">
        <v>4.7</v>
      </c>
      <c r="T381" s="71">
        <v>0.61099999999999999</v>
      </c>
      <c r="U381" s="71">
        <v>77</v>
      </c>
      <c r="V381" s="130"/>
      <c r="W381" s="130"/>
      <c r="X381" s="130"/>
      <c r="Y381" s="130"/>
      <c r="Z381" s="130"/>
      <c r="AA381" s="130"/>
      <c r="AB381" s="130"/>
      <c r="AC381" s="130"/>
      <c r="AD381" s="130"/>
      <c r="AE381" s="130"/>
      <c r="AF381" s="130"/>
    </row>
    <row r="382" spans="1:32" ht="15.75" customHeight="1">
      <c r="A382" s="71">
        <v>91</v>
      </c>
      <c r="B382" s="181" t="s">
        <v>2219</v>
      </c>
      <c r="C382" s="16" t="s">
        <v>1295</v>
      </c>
      <c r="D382" s="71" t="s">
        <v>2220</v>
      </c>
      <c r="E382" s="71" t="s">
        <v>1083</v>
      </c>
      <c r="F382" s="130">
        <v>1</v>
      </c>
      <c r="G382" s="130">
        <v>1</v>
      </c>
      <c r="H382" s="130">
        <v>0</v>
      </c>
      <c r="I382" s="130">
        <v>1</v>
      </c>
      <c r="J382" s="130">
        <v>0</v>
      </c>
      <c r="K382" s="130">
        <v>0</v>
      </c>
      <c r="L382" s="130">
        <v>1</v>
      </c>
      <c r="M382" s="130">
        <v>0</v>
      </c>
      <c r="N382" s="130">
        <v>1</v>
      </c>
      <c r="O382" s="71">
        <v>37</v>
      </c>
      <c r="P382" s="71">
        <v>4.2</v>
      </c>
      <c r="Q382" s="182"/>
      <c r="R382" s="182"/>
      <c r="S382" s="71">
        <v>3.9</v>
      </c>
      <c r="T382" s="182"/>
      <c r="U382" s="182"/>
      <c r="V382" s="130" t="s">
        <v>1957</v>
      </c>
      <c r="W382" s="130"/>
      <c r="X382" s="130"/>
      <c r="Y382" s="130"/>
      <c r="Z382" s="130"/>
      <c r="AA382" s="130"/>
      <c r="AB382" s="130"/>
      <c r="AC382" s="130"/>
      <c r="AD382" s="130"/>
      <c r="AE382" s="130"/>
      <c r="AF382" s="130"/>
    </row>
    <row r="383" spans="1:32" ht="15.75" customHeight="1">
      <c r="A383" s="71">
        <v>92</v>
      </c>
      <c r="B383" s="182"/>
      <c r="C383" s="16" t="s">
        <v>1297</v>
      </c>
      <c r="D383" s="182"/>
      <c r="E383" s="71" t="s">
        <v>1083</v>
      </c>
      <c r="F383" s="130">
        <v>0</v>
      </c>
      <c r="G383" s="130">
        <v>0</v>
      </c>
      <c r="H383" s="130">
        <v>0</v>
      </c>
      <c r="I383" s="130">
        <v>0</v>
      </c>
      <c r="J383" s="130">
        <v>0</v>
      </c>
      <c r="K383" s="130">
        <v>0</v>
      </c>
      <c r="L383" s="130">
        <v>0</v>
      </c>
      <c r="M383" s="130">
        <v>0</v>
      </c>
      <c r="N383" s="130">
        <v>0</v>
      </c>
      <c r="O383" s="71"/>
      <c r="P383" s="182"/>
      <c r="Q383" s="182"/>
      <c r="R383" s="182"/>
      <c r="S383" s="182"/>
      <c r="T383" s="182"/>
      <c r="U383" s="182"/>
      <c r="V383" s="175"/>
      <c r="W383" s="175"/>
      <c r="X383" s="175"/>
      <c r="Y383" s="175"/>
      <c r="Z383" s="130"/>
      <c r="AA383" s="130"/>
      <c r="AB383" s="130"/>
      <c r="AC383" s="130"/>
      <c r="AD383" s="130"/>
      <c r="AE383" s="175"/>
      <c r="AF383" s="175"/>
    </row>
    <row r="384" spans="1:32" ht="15.75" customHeight="1">
      <c r="A384" s="71">
        <v>93</v>
      </c>
      <c r="B384" s="182"/>
      <c r="C384" s="16" t="s">
        <v>1298</v>
      </c>
      <c r="D384" s="182"/>
      <c r="E384" s="71" t="s">
        <v>1083</v>
      </c>
      <c r="F384" s="130">
        <v>0</v>
      </c>
      <c r="G384" s="130">
        <v>0</v>
      </c>
      <c r="H384" s="130">
        <v>0</v>
      </c>
      <c r="I384" s="130">
        <v>0</v>
      </c>
      <c r="J384" s="130">
        <v>0</v>
      </c>
      <c r="K384" s="130">
        <v>0</v>
      </c>
      <c r="L384" s="130">
        <v>0</v>
      </c>
      <c r="M384" s="130">
        <v>0</v>
      </c>
      <c r="N384" s="130">
        <v>0</v>
      </c>
      <c r="O384" s="71"/>
      <c r="P384" s="182"/>
      <c r="Q384" s="182"/>
      <c r="R384" s="182"/>
      <c r="S384" s="182"/>
      <c r="T384" s="182"/>
      <c r="U384" s="182"/>
      <c r="V384" s="175"/>
      <c r="W384" s="175"/>
      <c r="X384" s="175"/>
      <c r="Y384" s="175"/>
      <c r="Z384" s="130"/>
      <c r="AA384" s="130"/>
      <c r="AB384" s="130"/>
      <c r="AC384" s="130"/>
      <c r="AD384" s="130"/>
      <c r="AE384" s="175"/>
      <c r="AF384" s="175"/>
    </row>
    <row r="385" spans="1:32" ht="15.75" customHeight="1">
      <c r="A385" s="71">
        <v>94</v>
      </c>
      <c r="B385" s="182"/>
      <c r="C385" s="16" t="s">
        <v>1299</v>
      </c>
      <c r="D385" s="182"/>
      <c r="E385" s="71" t="s">
        <v>1083</v>
      </c>
      <c r="F385" s="130">
        <v>0</v>
      </c>
      <c r="G385" s="130">
        <v>0</v>
      </c>
      <c r="H385" s="130">
        <v>0</v>
      </c>
      <c r="I385" s="130">
        <v>0</v>
      </c>
      <c r="J385" s="130">
        <v>0</v>
      </c>
      <c r="K385" s="130">
        <v>0</v>
      </c>
      <c r="L385" s="130">
        <v>0</v>
      </c>
      <c r="M385" s="130">
        <v>0</v>
      </c>
      <c r="N385" s="130">
        <v>0</v>
      </c>
      <c r="O385" s="71"/>
      <c r="P385" s="182"/>
      <c r="Q385" s="182"/>
      <c r="R385" s="182"/>
      <c r="S385" s="182"/>
      <c r="T385" s="182"/>
      <c r="U385" s="182"/>
      <c r="V385" s="175"/>
      <c r="W385" s="175"/>
      <c r="X385" s="175"/>
      <c r="Y385" s="175"/>
      <c r="Z385" s="130"/>
      <c r="AA385" s="130"/>
      <c r="AB385" s="130"/>
      <c r="AC385" s="130"/>
      <c r="AD385" s="130"/>
      <c r="AE385" s="175"/>
      <c r="AF385" s="175"/>
    </row>
    <row r="386" spans="1:32" ht="15.75" customHeight="1">
      <c r="A386" s="71">
        <v>95</v>
      </c>
      <c r="B386" s="181" t="s">
        <v>2221</v>
      </c>
      <c r="C386" s="16" t="s">
        <v>53</v>
      </c>
      <c r="D386" s="71" t="s">
        <v>53</v>
      </c>
      <c r="E386" s="71" t="s">
        <v>1083</v>
      </c>
      <c r="F386" s="130">
        <v>1</v>
      </c>
      <c r="G386" s="130">
        <v>1</v>
      </c>
      <c r="H386" s="130">
        <v>1</v>
      </c>
      <c r="I386" s="130">
        <v>1</v>
      </c>
      <c r="J386" s="130">
        <v>1</v>
      </c>
      <c r="K386" s="130">
        <v>0</v>
      </c>
      <c r="L386" s="130">
        <v>1</v>
      </c>
      <c r="M386" s="130">
        <v>1</v>
      </c>
      <c r="N386" s="130">
        <v>1</v>
      </c>
      <c r="O386" s="71">
        <v>38</v>
      </c>
      <c r="P386" s="71">
        <v>4.8</v>
      </c>
      <c r="Q386" s="71">
        <v>0.9</v>
      </c>
      <c r="R386" s="71">
        <v>97</v>
      </c>
      <c r="S386" s="71">
        <v>4.5999999999999996</v>
      </c>
      <c r="T386" s="71">
        <v>0.82499999999999996</v>
      </c>
      <c r="U386" s="71">
        <v>90</v>
      </c>
      <c r="V386" s="130">
        <v>1.54E-2</v>
      </c>
      <c r="W386" s="130">
        <v>672112</v>
      </c>
      <c r="X386" s="130">
        <v>195657</v>
      </c>
      <c r="Y386" s="177">
        <v>1012000</v>
      </c>
      <c r="Z386" s="130"/>
      <c r="AA386" s="130"/>
      <c r="AB386" s="130"/>
      <c r="AC386" s="130"/>
      <c r="AD386" s="130"/>
      <c r="AE386" s="130">
        <v>183721</v>
      </c>
      <c r="AF386" s="177">
        <v>1466000</v>
      </c>
    </row>
    <row r="387" spans="1:32" ht="15.75" customHeight="1">
      <c r="A387" s="71">
        <v>96</v>
      </c>
      <c r="B387" s="181" t="s">
        <v>2222</v>
      </c>
      <c r="C387" s="16" t="s">
        <v>1300</v>
      </c>
      <c r="D387" s="71" t="s">
        <v>2223</v>
      </c>
      <c r="E387" s="71" t="s">
        <v>1083</v>
      </c>
      <c r="F387" s="130">
        <v>1</v>
      </c>
      <c r="G387" s="130">
        <v>1</v>
      </c>
      <c r="H387" s="130">
        <v>0</v>
      </c>
      <c r="I387" s="130">
        <v>0</v>
      </c>
      <c r="J387" s="130">
        <v>0</v>
      </c>
      <c r="K387" s="130">
        <v>0</v>
      </c>
      <c r="L387" s="130">
        <v>1</v>
      </c>
      <c r="M387" s="130">
        <v>0</v>
      </c>
      <c r="N387" s="130">
        <v>1</v>
      </c>
      <c r="O387" s="71">
        <v>60</v>
      </c>
      <c r="P387" s="71">
        <v>4.7</v>
      </c>
      <c r="Q387" s="71">
        <v>0.13800000000000001</v>
      </c>
      <c r="R387" s="71">
        <v>46</v>
      </c>
      <c r="S387" s="71">
        <v>4.3</v>
      </c>
      <c r="T387" s="71">
        <v>0.60099999999999998</v>
      </c>
      <c r="U387" s="71">
        <v>76</v>
      </c>
      <c r="V387" s="130" t="s">
        <v>1957</v>
      </c>
      <c r="W387" s="130">
        <v>823</v>
      </c>
      <c r="X387" s="130">
        <v>3</v>
      </c>
      <c r="Y387" s="177"/>
      <c r="Z387" s="130"/>
      <c r="AA387" s="130"/>
      <c r="AB387" s="130"/>
      <c r="AC387" s="130"/>
      <c r="AD387" s="130"/>
      <c r="AE387" s="177"/>
      <c r="AF387" s="177"/>
    </row>
    <row r="388" spans="1:32" ht="15.75" customHeight="1">
      <c r="A388" s="71">
        <v>97</v>
      </c>
      <c r="B388" s="181" t="s">
        <v>2224</v>
      </c>
      <c r="C388" s="16" t="s">
        <v>297</v>
      </c>
      <c r="D388" s="71" t="s">
        <v>2225</v>
      </c>
      <c r="E388" s="71" t="s">
        <v>1083</v>
      </c>
      <c r="F388" s="130">
        <v>1</v>
      </c>
      <c r="G388" s="130">
        <v>1</v>
      </c>
      <c r="H388" s="130">
        <v>0</v>
      </c>
      <c r="I388" s="130">
        <v>1</v>
      </c>
      <c r="J388" s="130">
        <v>1</v>
      </c>
      <c r="K388" s="130">
        <v>0</v>
      </c>
      <c r="L388" s="130">
        <v>1</v>
      </c>
      <c r="M388" s="130">
        <v>1</v>
      </c>
      <c r="N388" s="130">
        <v>1</v>
      </c>
      <c r="O388" s="71">
        <v>17</v>
      </c>
      <c r="P388" s="71">
        <v>4.0999999999999996</v>
      </c>
      <c r="Q388" s="71">
        <v>0.79200000000000004</v>
      </c>
      <c r="R388" s="71">
        <v>92</v>
      </c>
      <c r="S388" s="71">
        <v>4.3</v>
      </c>
      <c r="T388" s="71">
        <v>0.57899999999999996</v>
      </c>
      <c r="U388" s="71">
        <v>73</v>
      </c>
      <c r="V388" s="130">
        <v>1E-4</v>
      </c>
      <c r="W388" s="130">
        <v>7259</v>
      </c>
      <c r="X388" s="130">
        <v>2979</v>
      </c>
      <c r="Y388" s="130">
        <v>18377</v>
      </c>
      <c r="Z388" s="130"/>
      <c r="AA388" s="130"/>
      <c r="AB388" s="130"/>
      <c r="AC388" s="130"/>
      <c r="AD388" s="130"/>
      <c r="AE388" s="177"/>
      <c r="AF388" s="177"/>
    </row>
    <row r="389" spans="1:32" ht="15.75" customHeight="1">
      <c r="A389" s="71">
        <v>98</v>
      </c>
      <c r="B389" s="181" t="s">
        <v>2226</v>
      </c>
      <c r="C389" s="16" t="s">
        <v>1305</v>
      </c>
      <c r="D389" s="71" t="s">
        <v>1308</v>
      </c>
      <c r="E389" s="71" t="s">
        <v>1083</v>
      </c>
      <c r="F389" s="130">
        <v>1</v>
      </c>
      <c r="G389" s="130">
        <v>1</v>
      </c>
      <c r="H389" s="130">
        <v>0</v>
      </c>
      <c r="I389" s="130">
        <v>1</v>
      </c>
      <c r="J389" s="130">
        <v>0</v>
      </c>
      <c r="K389" s="130">
        <v>0</v>
      </c>
      <c r="L389" s="130">
        <v>1</v>
      </c>
      <c r="M389" s="130">
        <v>0</v>
      </c>
      <c r="N389" s="130">
        <v>1</v>
      </c>
      <c r="O389" s="71">
        <v>51</v>
      </c>
      <c r="P389" s="71">
        <v>1.6</v>
      </c>
      <c r="Q389" s="71">
        <v>0</v>
      </c>
      <c r="R389" s="71">
        <v>22</v>
      </c>
      <c r="S389" s="71">
        <v>2.2000000000000002</v>
      </c>
      <c r="T389" s="71">
        <v>0.127</v>
      </c>
      <c r="U389" s="71">
        <v>37</v>
      </c>
      <c r="V389" s="130" t="s">
        <v>1957</v>
      </c>
      <c r="W389" s="130">
        <v>6575</v>
      </c>
      <c r="X389" s="130">
        <v>5</v>
      </c>
      <c r="Y389" s="177"/>
      <c r="Z389" s="130"/>
      <c r="AA389" s="130"/>
      <c r="AB389" s="130"/>
      <c r="AC389" s="130"/>
      <c r="AD389" s="130"/>
      <c r="AE389" s="177"/>
      <c r="AF389" s="177"/>
    </row>
    <row r="390" spans="1:32" ht="15.75" customHeight="1">
      <c r="A390" s="71">
        <v>99</v>
      </c>
      <c r="B390" s="182"/>
      <c r="C390" s="16" t="s">
        <v>1309</v>
      </c>
      <c r="D390" s="182"/>
      <c r="E390" s="71" t="s">
        <v>1083</v>
      </c>
      <c r="F390" s="130">
        <v>0</v>
      </c>
      <c r="G390" s="130">
        <v>0</v>
      </c>
      <c r="H390" s="130">
        <v>0</v>
      </c>
      <c r="I390" s="130">
        <v>0</v>
      </c>
      <c r="J390" s="130">
        <v>0</v>
      </c>
      <c r="K390" s="130">
        <v>0</v>
      </c>
      <c r="L390" s="130">
        <v>0</v>
      </c>
      <c r="M390" s="130">
        <v>0</v>
      </c>
      <c r="N390" s="130">
        <v>0</v>
      </c>
      <c r="O390" s="71"/>
      <c r="P390" s="182"/>
      <c r="Q390" s="182"/>
      <c r="R390" s="182"/>
      <c r="S390" s="182"/>
      <c r="T390" s="182"/>
      <c r="U390" s="182"/>
      <c r="V390" s="175"/>
      <c r="W390" s="175"/>
      <c r="X390" s="175"/>
      <c r="Y390" s="175"/>
      <c r="Z390" s="130"/>
      <c r="AA390" s="130"/>
      <c r="AB390" s="130"/>
      <c r="AC390" s="130"/>
      <c r="AD390" s="130"/>
      <c r="AE390" s="175"/>
      <c r="AF390" s="175"/>
    </row>
    <row r="391" spans="1:32" ht="15.75" customHeight="1">
      <c r="A391" s="71">
        <v>100</v>
      </c>
      <c r="B391" s="181" t="s">
        <v>2227</v>
      </c>
      <c r="C391" s="16" t="s">
        <v>1310</v>
      </c>
      <c r="D391" s="71" t="s">
        <v>2228</v>
      </c>
      <c r="E391" s="71" t="s">
        <v>1083</v>
      </c>
      <c r="F391" s="130">
        <v>1</v>
      </c>
      <c r="G391" s="130">
        <v>1</v>
      </c>
      <c r="H391" s="130">
        <v>0</v>
      </c>
      <c r="I391" s="130">
        <v>1</v>
      </c>
      <c r="J391" s="130">
        <v>0</v>
      </c>
      <c r="K391" s="130">
        <v>0</v>
      </c>
      <c r="L391" s="130">
        <v>1</v>
      </c>
      <c r="M391" s="130">
        <v>0</v>
      </c>
      <c r="N391" s="130">
        <v>1</v>
      </c>
      <c r="O391" s="71"/>
      <c r="P391" s="71">
        <v>4.8</v>
      </c>
      <c r="Q391" s="71">
        <v>0.52400000000000002</v>
      </c>
      <c r="R391" s="71">
        <v>69</v>
      </c>
      <c r="S391" s="71">
        <v>4.0999999999999996</v>
      </c>
      <c r="T391" s="71">
        <v>0.57899999999999996</v>
      </c>
      <c r="U391" s="71">
        <v>72</v>
      </c>
      <c r="V391" s="130">
        <v>2.9999999999999997E-4</v>
      </c>
      <c r="W391" s="130">
        <v>19850</v>
      </c>
      <c r="X391" s="130">
        <v>5884</v>
      </c>
      <c r="Y391" s="130">
        <v>26040</v>
      </c>
      <c r="Z391" s="130"/>
      <c r="AA391" s="130"/>
      <c r="AB391" s="130"/>
      <c r="AC391" s="130"/>
      <c r="AD391" s="130"/>
      <c r="AE391" s="130">
        <v>10320</v>
      </c>
      <c r="AF391" s="177"/>
    </row>
    <row r="392" spans="1:32" ht="15.75" customHeight="1">
      <c r="A392" s="71">
        <v>101</v>
      </c>
      <c r="B392" s="181" t="s">
        <v>2229</v>
      </c>
      <c r="C392" s="16" t="s">
        <v>1311</v>
      </c>
      <c r="D392" s="71" t="s">
        <v>1815</v>
      </c>
      <c r="E392" s="71" t="s">
        <v>1083</v>
      </c>
      <c r="F392" s="130">
        <v>1</v>
      </c>
      <c r="G392" s="130">
        <v>1</v>
      </c>
      <c r="H392" s="130">
        <v>0</v>
      </c>
      <c r="I392" s="130">
        <v>1</v>
      </c>
      <c r="J392" s="130">
        <v>0</v>
      </c>
      <c r="K392" s="130">
        <v>0</v>
      </c>
      <c r="L392" s="130">
        <v>1</v>
      </c>
      <c r="M392" s="130">
        <v>0</v>
      </c>
      <c r="N392" s="130">
        <v>1</v>
      </c>
      <c r="O392" s="71">
        <v>52</v>
      </c>
      <c r="P392" s="71">
        <v>4.8</v>
      </c>
      <c r="Q392" s="71">
        <v>0.71499999999999997</v>
      </c>
      <c r="R392" s="71">
        <v>85</v>
      </c>
      <c r="S392" s="71">
        <v>4.8</v>
      </c>
      <c r="T392" s="71">
        <v>0.71</v>
      </c>
      <c r="U392" s="71">
        <v>83</v>
      </c>
      <c r="V392" s="130">
        <v>5.9499999999999997E-2</v>
      </c>
      <c r="W392" s="130">
        <v>1630000</v>
      </c>
      <c r="X392" s="130">
        <v>730682</v>
      </c>
      <c r="Y392" s="130">
        <v>3343000</v>
      </c>
      <c r="Z392" s="130"/>
      <c r="AA392" s="130"/>
      <c r="AB392" s="130"/>
      <c r="AC392" s="130"/>
      <c r="AD392" s="130"/>
      <c r="AE392" s="130">
        <v>631645</v>
      </c>
      <c r="AF392" s="177">
        <v>5688000</v>
      </c>
    </row>
    <row r="393" spans="1:32" ht="15.75" customHeight="1">
      <c r="A393" s="71">
        <v>102</v>
      </c>
      <c r="B393" s="181" t="s">
        <v>2230</v>
      </c>
      <c r="C393" s="16" t="s">
        <v>1313</v>
      </c>
      <c r="D393" s="71" t="s">
        <v>2231</v>
      </c>
      <c r="E393" s="71" t="s">
        <v>1083</v>
      </c>
      <c r="F393" s="130">
        <v>1</v>
      </c>
      <c r="G393" s="130">
        <v>1</v>
      </c>
      <c r="H393" s="130">
        <v>1</v>
      </c>
      <c r="I393" s="130">
        <v>0</v>
      </c>
      <c r="J393" s="130">
        <v>0</v>
      </c>
      <c r="K393" s="130">
        <v>0</v>
      </c>
      <c r="L393" s="130">
        <v>1</v>
      </c>
      <c r="M393" s="130">
        <v>0</v>
      </c>
      <c r="N393" s="130">
        <v>1</v>
      </c>
      <c r="O393" s="71">
        <v>51</v>
      </c>
      <c r="P393" s="71">
        <v>4.8</v>
      </c>
      <c r="Q393" s="71">
        <v>0.28599999999999998</v>
      </c>
      <c r="R393" s="71">
        <v>44</v>
      </c>
      <c r="S393" s="71">
        <v>4.2</v>
      </c>
      <c r="T393" s="71">
        <v>8.6999999999999994E-2</v>
      </c>
      <c r="U393" s="71">
        <v>40</v>
      </c>
      <c r="V393" s="130" t="s">
        <v>1957</v>
      </c>
      <c r="W393" s="130">
        <v>802</v>
      </c>
      <c r="X393" s="130">
        <v>226</v>
      </c>
      <c r="Y393" s="130">
        <v>3913</v>
      </c>
      <c r="Z393" s="130"/>
      <c r="AA393" s="130"/>
      <c r="AB393" s="130"/>
      <c r="AC393" s="130"/>
      <c r="AD393" s="130"/>
      <c r="AE393" s="177"/>
      <c r="AF393" s="177"/>
    </row>
    <row r="394" spans="1:32" ht="15.75" customHeight="1">
      <c r="A394" s="71">
        <v>103</v>
      </c>
      <c r="B394" s="182"/>
      <c r="C394" s="16" t="s">
        <v>1317</v>
      </c>
      <c r="D394" s="182"/>
      <c r="E394" s="71" t="s">
        <v>1083</v>
      </c>
      <c r="F394" s="130">
        <v>0</v>
      </c>
      <c r="G394" s="130">
        <v>0</v>
      </c>
      <c r="H394" s="130">
        <v>0</v>
      </c>
      <c r="I394" s="130">
        <v>0</v>
      </c>
      <c r="J394" s="130">
        <v>0</v>
      </c>
      <c r="K394" s="130">
        <v>0</v>
      </c>
      <c r="L394" s="130">
        <v>0</v>
      </c>
      <c r="M394" s="130">
        <v>0</v>
      </c>
      <c r="N394" s="130">
        <v>0</v>
      </c>
      <c r="O394" s="71"/>
      <c r="P394" s="182"/>
      <c r="Q394" s="182"/>
      <c r="R394" s="182"/>
      <c r="S394" s="182"/>
      <c r="T394" s="182"/>
      <c r="U394" s="182"/>
      <c r="V394" s="175"/>
      <c r="W394" s="175"/>
      <c r="X394" s="175"/>
      <c r="Y394" s="175"/>
      <c r="Z394" s="130"/>
      <c r="AA394" s="130"/>
      <c r="AB394" s="130"/>
      <c r="AC394" s="130"/>
      <c r="AD394" s="130"/>
      <c r="AE394" s="175"/>
      <c r="AF394" s="175"/>
    </row>
    <row r="395" spans="1:32" ht="15.75" customHeight="1">
      <c r="A395" s="71">
        <v>104</v>
      </c>
      <c r="B395" s="181" t="s">
        <v>2232</v>
      </c>
      <c r="C395" s="16" t="s">
        <v>1318</v>
      </c>
      <c r="D395" s="71" t="s">
        <v>2233</v>
      </c>
      <c r="E395" s="71" t="s">
        <v>1083</v>
      </c>
      <c r="F395" s="130">
        <v>1</v>
      </c>
      <c r="G395" s="130">
        <v>1</v>
      </c>
      <c r="H395" s="130">
        <v>0</v>
      </c>
      <c r="I395" s="130">
        <v>0</v>
      </c>
      <c r="J395" s="130">
        <v>0</v>
      </c>
      <c r="K395" s="130">
        <v>0</v>
      </c>
      <c r="L395" s="130">
        <v>1</v>
      </c>
      <c r="M395" s="130">
        <v>0</v>
      </c>
      <c r="N395" s="130">
        <v>0</v>
      </c>
      <c r="O395" s="71">
        <v>71</v>
      </c>
      <c r="P395" s="71">
        <v>3.4</v>
      </c>
      <c r="Q395" s="182"/>
      <c r="R395" s="182"/>
      <c r="S395" s="71">
        <v>3.8</v>
      </c>
      <c r="T395" s="71">
        <v>0</v>
      </c>
      <c r="U395" s="71">
        <v>20</v>
      </c>
      <c r="V395" s="177"/>
      <c r="W395" s="177"/>
      <c r="X395" s="177"/>
      <c r="Y395" s="177"/>
      <c r="Z395" s="130"/>
      <c r="AA395" s="130"/>
      <c r="AB395" s="130"/>
      <c r="AC395" s="130"/>
      <c r="AD395" s="130"/>
      <c r="AE395" s="177"/>
      <c r="AF395" s="177"/>
    </row>
    <row r="396" spans="1:32" ht="15.75" customHeight="1">
      <c r="A396" s="71">
        <v>105</v>
      </c>
      <c r="B396" s="181" t="s">
        <v>2234</v>
      </c>
      <c r="C396" s="16" t="s">
        <v>1320</v>
      </c>
      <c r="D396" s="71" t="s">
        <v>2235</v>
      </c>
      <c r="E396" s="71" t="s">
        <v>1083</v>
      </c>
      <c r="F396" s="130">
        <v>1</v>
      </c>
      <c r="G396" s="130">
        <v>1</v>
      </c>
      <c r="H396" s="130">
        <v>0</v>
      </c>
      <c r="I396" s="130">
        <v>0</v>
      </c>
      <c r="J396" s="130">
        <v>0</v>
      </c>
      <c r="K396" s="130">
        <v>0</v>
      </c>
      <c r="L396" s="130">
        <v>0</v>
      </c>
      <c r="M396" s="130">
        <v>0</v>
      </c>
      <c r="N396" s="130">
        <v>0</v>
      </c>
      <c r="O396" s="71">
        <v>33</v>
      </c>
      <c r="P396" s="71">
        <v>2</v>
      </c>
      <c r="Q396" s="182"/>
      <c r="R396" s="182"/>
      <c r="S396" s="71">
        <v>3.4</v>
      </c>
      <c r="T396" s="71">
        <v>0.5</v>
      </c>
      <c r="U396" s="71">
        <v>80</v>
      </c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/>
      <c r="AF396" s="130"/>
    </row>
    <row r="397" spans="1:32" ht="15.75" customHeight="1">
      <c r="A397" s="184">
        <v>1</v>
      </c>
      <c r="B397" s="185" t="e">
        <f>VLOOKUP(C396,[1]TRASH!$B$3:$C$43,2,FALSE)</f>
        <v>#N/A</v>
      </c>
      <c r="C397" s="16" t="s">
        <v>52</v>
      </c>
      <c r="D397" s="186" t="s">
        <v>1817</v>
      </c>
      <c r="E397" s="184" t="s">
        <v>2236</v>
      </c>
      <c r="F397" s="187">
        <v>1</v>
      </c>
      <c r="G397" s="187">
        <v>1</v>
      </c>
      <c r="H397" s="187">
        <v>1</v>
      </c>
      <c r="I397" s="187">
        <v>1</v>
      </c>
      <c r="J397" s="187">
        <v>1</v>
      </c>
      <c r="K397" s="187">
        <v>1</v>
      </c>
      <c r="L397" s="187">
        <v>1</v>
      </c>
      <c r="M397" s="187">
        <v>1</v>
      </c>
      <c r="N397" s="187">
        <v>1</v>
      </c>
      <c r="O397" s="188">
        <v>24</v>
      </c>
      <c r="P397" s="184">
        <v>4.8</v>
      </c>
      <c r="Q397" s="184">
        <v>0.46</v>
      </c>
      <c r="R397" s="184">
        <v>69</v>
      </c>
      <c r="S397" s="184">
        <v>4.5999999999999996</v>
      </c>
      <c r="T397" s="184">
        <v>0.73899999999999999</v>
      </c>
      <c r="U397" s="184">
        <v>84</v>
      </c>
      <c r="V397" s="189">
        <v>6.5299999999999997E-2</v>
      </c>
      <c r="W397" s="184">
        <v>1358000</v>
      </c>
      <c r="X397" s="184">
        <v>2779000</v>
      </c>
      <c r="Y397" s="184">
        <v>6819000</v>
      </c>
      <c r="Z397" s="130"/>
      <c r="AA397" s="130"/>
      <c r="AB397" s="130"/>
      <c r="AC397" s="130"/>
      <c r="AD397" s="130"/>
      <c r="AE397" s="184">
        <v>231062</v>
      </c>
      <c r="AF397" s="184">
        <v>15940000</v>
      </c>
    </row>
    <row r="398" spans="1:32" ht="15.75" customHeight="1">
      <c r="A398" s="184">
        <v>2</v>
      </c>
      <c r="B398" s="185" t="e">
        <f>VLOOKUP(C397,[1]TRASH!$B$3:$C$43,2,FALSE)</f>
        <v>#N/A</v>
      </c>
      <c r="C398" s="16" t="s">
        <v>1324</v>
      </c>
      <c r="D398" s="186" t="s">
        <v>2237</v>
      </c>
      <c r="E398" s="184" t="s">
        <v>2236</v>
      </c>
      <c r="F398" s="187">
        <v>1</v>
      </c>
      <c r="G398" s="187">
        <v>1</v>
      </c>
      <c r="H398" s="187">
        <v>1</v>
      </c>
      <c r="I398" s="187">
        <v>1</v>
      </c>
      <c r="J398" s="187">
        <v>1</v>
      </c>
      <c r="K398" s="187">
        <v>1</v>
      </c>
      <c r="L398" s="187">
        <v>1</v>
      </c>
      <c r="M398" s="187">
        <v>1</v>
      </c>
      <c r="N398" s="187">
        <v>1</v>
      </c>
      <c r="O398" s="188">
        <v>18</v>
      </c>
      <c r="P398" s="184">
        <v>3.9</v>
      </c>
      <c r="Q398" s="184">
        <v>0.5</v>
      </c>
      <c r="R398" s="184">
        <v>80</v>
      </c>
      <c r="S398" s="184">
        <v>3.9</v>
      </c>
      <c r="T398" s="184">
        <v>0.375</v>
      </c>
      <c r="U398" s="184">
        <v>63</v>
      </c>
      <c r="V398" s="189">
        <v>4.0000000000000002E-4</v>
      </c>
      <c r="W398" s="184">
        <v>4415</v>
      </c>
      <c r="X398" s="184">
        <v>11811</v>
      </c>
      <c r="Y398" s="184">
        <v>44728</v>
      </c>
      <c r="Z398" s="130"/>
      <c r="AA398" s="130"/>
      <c r="AB398" s="130"/>
      <c r="AC398" s="130"/>
      <c r="AD398" s="130"/>
      <c r="AE398" s="184">
        <v>16031</v>
      </c>
      <c r="AF398" s="184">
        <v>155629</v>
      </c>
    </row>
    <row r="399" spans="1:32" ht="15.75" customHeight="1">
      <c r="A399" s="184">
        <v>3</v>
      </c>
      <c r="B399" s="185" t="e">
        <f>VLOOKUP(C398,[1]TRASH!$B$3:$C$43,2,FALSE)</f>
        <v>#N/A</v>
      </c>
      <c r="C399" s="16" t="s">
        <v>1325</v>
      </c>
      <c r="D399" s="186" t="s">
        <v>1325</v>
      </c>
      <c r="E399" s="184" t="s">
        <v>2236</v>
      </c>
      <c r="F399" s="187">
        <v>1</v>
      </c>
      <c r="G399" s="187">
        <v>1</v>
      </c>
      <c r="H399" s="187">
        <v>1</v>
      </c>
      <c r="I399" s="187">
        <v>1</v>
      </c>
      <c r="J399" s="187">
        <v>0</v>
      </c>
      <c r="K399" s="187">
        <v>1</v>
      </c>
      <c r="L399" s="187">
        <v>0</v>
      </c>
      <c r="M399" s="187">
        <v>0</v>
      </c>
      <c r="N399" s="187">
        <v>1</v>
      </c>
      <c r="O399" s="188">
        <v>24</v>
      </c>
      <c r="P399" s="184">
        <v>5</v>
      </c>
      <c r="Q399" s="184">
        <v>0</v>
      </c>
      <c r="R399" s="184">
        <v>0</v>
      </c>
      <c r="S399" s="184">
        <v>4.3</v>
      </c>
      <c r="T399" s="184">
        <v>0</v>
      </c>
      <c r="U399" s="184">
        <v>20</v>
      </c>
      <c r="V399" s="184" t="s">
        <v>1957</v>
      </c>
      <c r="W399" s="184"/>
      <c r="X399" s="184">
        <v>10</v>
      </c>
      <c r="Y399" s="184">
        <v>14</v>
      </c>
      <c r="Z399" s="130"/>
      <c r="AA399" s="130"/>
      <c r="AB399" s="130"/>
      <c r="AC399" s="130"/>
      <c r="AD399" s="130"/>
      <c r="AE399" s="184"/>
      <c r="AF399" s="184"/>
    </row>
    <row r="400" spans="1:32" ht="15.75" customHeight="1">
      <c r="A400" s="184">
        <v>4</v>
      </c>
      <c r="B400" s="190" t="s">
        <v>2238</v>
      </c>
      <c r="C400" s="16" t="s">
        <v>42</v>
      </c>
      <c r="D400" s="186" t="s">
        <v>1815</v>
      </c>
      <c r="E400" s="184" t="s">
        <v>2236</v>
      </c>
      <c r="F400" s="187">
        <v>1</v>
      </c>
      <c r="G400" s="187">
        <v>1</v>
      </c>
      <c r="H400" s="187">
        <v>1</v>
      </c>
      <c r="I400" s="187">
        <v>1</v>
      </c>
      <c r="J400" s="187">
        <v>0</v>
      </c>
      <c r="K400" s="187">
        <v>1</v>
      </c>
      <c r="L400" s="187">
        <v>0</v>
      </c>
      <c r="M400" s="187">
        <v>0</v>
      </c>
      <c r="N400" s="187">
        <v>1</v>
      </c>
      <c r="O400" s="188">
        <v>76</v>
      </c>
      <c r="P400" s="184">
        <v>4.8</v>
      </c>
      <c r="Q400" s="184">
        <v>0.71</v>
      </c>
      <c r="R400" s="184">
        <v>85</v>
      </c>
      <c r="S400" s="184">
        <v>4.8</v>
      </c>
      <c r="T400" s="184">
        <v>0.71299999999999997</v>
      </c>
      <c r="U400" s="184">
        <v>83</v>
      </c>
      <c r="V400" s="189">
        <v>6.3899999999999998E-2</v>
      </c>
      <c r="W400" s="184">
        <v>1410000</v>
      </c>
      <c r="X400" s="184">
        <v>3061000</v>
      </c>
      <c r="Y400" s="184">
        <v>7774000</v>
      </c>
      <c r="Z400" s="130"/>
      <c r="AA400" s="130"/>
      <c r="AB400" s="130"/>
      <c r="AC400" s="130"/>
      <c r="AD400" s="130"/>
      <c r="AE400" s="184">
        <v>205916</v>
      </c>
      <c r="AF400" s="184">
        <v>15100000</v>
      </c>
    </row>
    <row r="401" spans="1:32" ht="15.75" customHeight="1">
      <c r="A401" s="184">
        <v>5</v>
      </c>
      <c r="B401" s="191" t="s">
        <v>2229</v>
      </c>
      <c r="C401" s="16" t="s">
        <v>1326</v>
      </c>
      <c r="D401" s="186" t="s">
        <v>2239</v>
      </c>
      <c r="E401" s="184" t="s">
        <v>2236</v>
      </c>
      <c r="F401" s="187">
        <v>1</v>
      </c>
      <c r="G401" s="187">
        <v>1</v>
      </c>
      <c r="H401" s="187">
        <v>1</v>
      </c>
      <c r="I401" s="187">
        <v>1</v>
      </c>
      <c r="J401" s="187">
        <v>0</v>
      </c>
      <c r="K401" s="187">
        <v>1</v>
      </c>
      <c r="L401" s="187">
        <v>1</v>
      </c>
      <c r="M401" s="187">
        <v>1</v>
      </c>
      <c r="N401" s="187">
        <v>1</v>
      </c>
      <c r="O401" s="188">
        <v>53</v>
      </c>
      <c r="P401" s="184">
        <v>3.2</v>
      </c>
      <c r="Q401" s="184">
        <v>0.222</v>
      </c>
      <c r="R401" s="184">
        <v>56</v>
      </c>
      <c r="S401" s="184">
        <v>2.8</v>
      </c>
      <c r="T401" s="184">
        <v>0.25</v>
      </c>
      <c r="U401" s="184">
        <v>50</v>
      </c>
      <c r="V401" s="189">
        <v>1E-4</v>
      </c>
      <c r="W401" s="184">
        <v>588</v>
      </c>
      <c r="X401" s="184">
        <v>2043</v>
      </c>
      <c r="Y401" s="184">
        <v>5566</v>
      </c>
      <c r="Z401" s="130"/>
      <c r="AA401" s="130"/>
      <c r="AB401" s="130"/>
      <c r="AC401" s="130"/>
      <c r="AD401" s="130"/>
      <c r="AE401" s="184">
        <v>10137</v>
      </c>
      <c r="AF401" s="184">
        <v>34277</v>
      </c>
    </row>
    <row r="402" spans="1:32" ht="15.75" customHeight="1">
      <c r="A402" s="184">
        <v>6</v>
      </c>
      <c r="B402" s="185" t="e">
        <f>VLOOKUP(C401,[1]TRASH!$B$3:$C$43,2,FALSE)</f>
        <v>#N/A</v>
      </c>
      <c r="C402" s="16" t="s">
        <v>1328</v>
      </c>
      <c r="D402" s="186" t="s">
        <v>1819</v>
      </c>
      <c r="E402" s="184" t="s">
        <v>2236</v>
      </c>
      <c r="F402" s="187">
        <v>1</v>
      </c>
      <c r="G402" s="187">
        <v>1</v>
      </c>
      <c r="H402" s="187">
        <v>1</v>
      </c>
      <c r="I402" s="187">
        <v>1</v>
      </c>
      <c r="J402" s="187">
        <v>0</v>
      </c>
      <c r="K402" s="187">
        <v>1</v>
      </c>
      <c r="L402" s="187">
        <v>1</v>
      </c>
      <c r="M402" s="187">
        <v>1</v>
      </c>
      <c r="N402" s="187">
        <v>1</v>
      </c>
      <c r="O402" s="188">
        <v>30</v>
      </c>
      <c r="P402" s="184">
        <v>4.8</v>
      </c>
      <c r="Q402" s="184">
        <v>0.38700000000000001</v>
      </c>
      <c r="R402" s="184">
        <v>67</v>
      </c>
      <c r="S402" s="184">
        <v>3.5</v>
      </c>
      <c r="T402" s="184">
        <v>0.34100000000000003</v>
      </c>
      <c r="U402" s="184">
        <v>58</v>
      </c>
      <c r="V402" s="189">
        <v>3.8E-3</v>
      </c>
      <c r="W402" s="184">
        <v>70877</v>
      </c>
      <c r="X402" s="184">
        <v>112531</v>
      </c>
      <c r="Y402" s="184">
        <v>294149</v>
      </c>
      <c r="Z402" s="130"/>
      <c r="AA402" s="130"/>
      <c r="AB402" s="130"/>
      <c r="AC402" s="130"/>
      <c r="AD402" s="130"/>
      <c r="AE402" s="184">
        <v>40684</v>
      </c>
      <c r="AF402" s="184">
        <v>1248000</v>
      </c>
    </row>
    <row r="403" spans="1:32" ht="15.75" customHeight="1">
      <c r="A403" s="184">
        <v>7</v>
      </c>
      <c r="B403" s="185" t="e">
        <f>VLOOKUP(C402,[1]TRASH!$B$3:$C$43,2,FALSE)</f>
        <v>#N/A</v>
      </c>
      <c r="C403" s="16" t="s">
        <v>1330</v>
      </c>
      <c r="D403" s="186" t="s">
        <v>1330</v>
      </c>
      <c r="E403" s="184" t="s">
        <v>2236</v>
      </c>
      <c r="F403" s="187">
        <v>1</v>
      </c>
      <c r="G403" s="187">
        <v>1</v>
      </c>
      <c r="H403" s="187">
        <v>1</v>
      </c>
      <c r="I403" s="187">
        <v>1</v>
      </c>
      <c r="J403" s="187">
        <v>0</v>
      </c>
      <c r="K403" s="187">
        <v>1</v>
      </c>
      <c r="L403" s="187">
        <v>1</v>
      </c>
      <c r="M403" s="187">
        <v>0</v>
      </c>
      <c r="N403" s="187">
        <v>1</v>
      </c>
      <c r="O403" s="188">
        <v>44</v>
      </c>
      <c r="P403" s="184">
        <v>4.7</v>
      </c>
      <c r="Q403" s="184">
        <v>0</v>
      </c>
      <c r="R403" s="184">
        <v>32</v>
      </c>
      <c r="S403" s="184">
        <v>1.6</v>
      </c>
      <c r="T403" s="184">
        <v>3.5000000000000003E-2</v>
      </c>
      <c r="U403" s="184">
        <v>28</v>
      </c>
      <c r="V403" s="189">
        <v>3.7000000000000002E-3</v>
      </c>
      <c r="W403" s="184">
        <v>77691</v>
      </c>
      <c r="X403" s="184">
        <v>44311</v>
      </c>
      <c r="Y403" s="184">
        <v>184966</v>
      </c>
      <c r="Z403" s="130"/>
      <c r="AA403" s="130"/>
      <c r="AB403" s="130"/>
      <c r="AC403" s="130"/>
      <c r="AD403" s="130"/>
      <c r="AE403" s="184">
        <v>36477</v>
      </c>
      <c r="AF403" s="184">
        <v>474862</v>
      </c>
    </row>
    <row r="404" spans="1:32" ht="15.75" customHeight="1">
      <c r="A404" s="184">
        <v>8</v>
      </c>
      <c r="B404" s="191" t="s">
        <v>2240</v>
      </c>
      <c r="C404" s="16" t="s">
        <v>1332</v>
      </c>
      <c r="D404" s="186" t="s">
        <v>1820</v>
      </c>
      <c r="E404" s="184" t="s">
        <v>2236</v>
      </c>
      <c r="F404" s="187">
        <v>1</v>
      </c>
      <c r="G404" s="187">
        <v>1</v>
      </c>
      <c r="H404" s="187">
        <v>1</v>
      </c>
      <c r="I404" s="187">
        <v>1</v>
      </c>
      <c r="J404" s="187">
        <v>1</v>
      </c>
      <c r="K404" s="187">
        <v>1</v>
      </c>
      <c r="L404" s="187">
        <v>1</v>
      </c>
      <c r="M404" s="187">
        <v>1</v>
      </c>
      <c r="N404" s="187">
        <v>1</v>
      </c>
      <c r="O404" s="188">
        <v>16</v>
      </c>
      <c r="P404" s="184">
        <v>4.8</v>
      </c>
      <c r="Q404" s="184">
        <v>0.316</v>
      </c>
      <c r="R404" s="184">
        <v>61</v>
      </c>
      <c r="S404" s="184">
        <v>4.4000000000000004</v>
      </c>
      <c r="T404" s="184">
        <v>0.629</v>
      </c>
      <c r="U404" s="184">
        <v>80</v>
      </c>
      <c r="V404" s="189">
        <v>1.2200000000000001E-2</v>
      </c>
      <c r="W404" s="184">
        <v>282338</v>
      </c>
      <c r="X404" s="184">
        <v>264091</v>
      </c>
      <c r="Y404" s="184">
        <v>832358</v>
      </c>
      <c r="Z404" s="130"/>
      <c r="AA404" s="130"/>
      <c r="AB404" s="130"/>
      <c r="AC404" s="130"/>
      <c r="AD404" s="130"/>
      <c r="AE404" s="184">
        <v>80118</v>
      </c>
      <c r="AF404" s="184">
        <v>1752000</v>
      </c>
    </row>
    <row r="405" spans="1:32" ht="15.75" customHeight="1">
      <c r="A405" s="184">
        <v>9</v>
      </c>
      <c r="B405" s="185" t="s">
        <v>2241</v>
      </c>
      <c r="C405" s="16" t="s">
        <v>1182</v>
      </c>
      <c r="D405" s="186" t="s">
        <v>1821</v>
      </c>
      <c r="E405" s="184" t="s">
        <v>2236</v>
      </c>
      <c r="F405" s="187">
        <v>1</v>
      </c>
      <c r="G405" s="187">
        <v>0</v>
      </c>
      <c r="H405" s="187">
        <v>1</v>
      </c>
      <c r="I405" s="187">
        <v>1</v>
      </c>
      <c r="J405" s="187">
        <v>0</v>
      </c>
      <c r="K405" s="187">
        <v>1</v>
      </c>
      <c r="L405" s="187">
        <v>0</v>
      </c>
      <c r="M405" s="187">
        <v>1</v>
      </c>
      <c r="N405" s="187">
        <v>0</v>
      </c>
      <c r="O405" s="188">
        <v>25</v>
      </c>
      <c r="P405" s="184">
        <v>4.5999999999999996</v>
      </c>
      <c r="Q405" s="184">
        <v>0.33300000000000002</v>
      </c>
      <c r="R405" s="184">
        <v>73</v>
      </c>
      <c r="S405" s="184"/>
      <c r="T405" s="184"/>
      <c r="U405" s="184"/>
      <c r="V405" s="184"/>
      <c r="W405" s="184"/>
      <c r="X405" s="184"/>
      <c r="Y405" s="184"/>
      <c r="Z405" s="130"/>
      <c r="AA405" s="130"/>
      <c r="AB405" s="130"/>
      <c r="AC405" s="130"/>
      <c r="AD405" s="130"/>
      <c r="AE405" s="184"/>
      <c r="AF405" s="184"/>
    </row>
    <row r="406" spans="1:32" ht="15.75" customHeight="1">
      <c r="A406" s="184">
        <v>10</v>
      </c>
      <c r="B406" s="191" t="s">
        <v>2242</v>
      </c>
      <c r="C406" s="16" t="s">
        <v>1337</v>
      </c>
      <c r="D406" s="186" t="s">
        <v>1822</v>
      </c>
      <c r="E406" s="184" t="s">
        <v>2236</v>
      </c>
      <c r="F406" s="187">
        <v>1</v>
      </c>
      <c r="G406" s="187">
        <v>1</v>
      </c>
      <c r="H406" s="187">
        <v>1</v>
      </c>
      <c r="I406" s="187">
        <v>1</v>
      </c>
      <c r="J406" s="187">
        <v>0</v>
      </c>
      <c r="K406" s="187">
        <v>1</v>
      </c>
      <c r="L406" s="187">
        <v>1</v>
      </c>
      <c r="M406" s="187">
        <v>1</v>
      </c>
      <c r="N406" s="187">
        <v>1</v>
      </c>
      <c r="O406" s="188"/>
      <c r="P406" s="184">
        <v>3.3</v>
      </c>
      <c r="Q406" s="184"/>
      <c r="R406" s="184"/>
      <c r="S406" s="184">
        <v>3.8</v>
      </c>
      <c r="T406" s="184">
        <v>0.6</v>
      </c>
      <c r="U406" s="184">
        <v>64</v>
      </c>
      <c r="V406" s="184" t="s">
        <v>1957</v>
      </c>
      <c r="W406" s="184">
        <v>1812</v>
      </c>
      <c r="X406" s="184">
        <v>410</v>
      </c>
      <c r="Y406" s="184">
        <v>618</v>
      </c>
      <c r="Z406" s="130"/>
      <c r="AA406" s="130"/>
      <c r="AB406" s="130"/>
      <c r="AC406" s="130"/>
      <c r="AD406" s="130"/>
      <c r="AE406" s="184"/>
      <c r="AF406" s="184"/>
    </row>
    <row r="407" spans="1:32" ht="15.75" customHeight="1">
      <c r="A407" s="184">
        <v>11</v>
      </c>
      <c r="B407" s="191" t="s">
        <v>2243</v>
      </c>
      <c r="C407" s="16" t="s">
        <v>1341</v>
      </c>
      <c r="D407" s="186" t="s">
        <v>1823</v>
      </c>
      <c r="E407" s="184" t="s">
        <v>2236</v>
      </c>
      <c r="F407" s="187">
        <v>1</v>
      </c>
      <c r="G407" s="187">
        <v>1</v>
      </c>
      <c r="H407" s="187">
        <v>1</v>
      </c>
      <c r="I407" s="187">
        <v>1</v>
      </c>
      <c r="J407" s="187">
        <v>0</v>
      </c>
      <c r="K407" s="187">
        <v>1</v>
      </c>
      <c r="L407" s="187">
        <v>1</v>
      </c>
      <c r="M407" s="187">
        <v>1</v>
      </c>
      <c r="N407" s="187">
        <v>1</v>
      </c>
      <c r="O407" s="188">
        <v>38</v>
      </c>
      <c r="P407" s="184">
        <v>4</v>
      </c>
      <c r="Q407" s="184"/>
      <c r="R407" s="184"/>
      <c r="S407" s="184">
        <v>3.5</v>
      </c>
      <c r="T407" s="184"/>
      <c r="U407" s="184"/>
      <c r="V407" s="184" t="s">
        <v>1957</v>
      </c>
      <c r="W407" s="184">
        <v>1098</v>
      </c>
      <c r="X407" s="184">
        <v>24</v>
      </c>
      <c r="Y407" s="184">
        <v>115</v>
      </c>
      <c r="Z407" s="130"/>
      <c r="AA407" s="130"/>
      <c r="AB407" s="130"/>
      <c r="AC407" s="130"/>
      <c r="AD407" s="130"/>
      <c r="AE407" s="184"/>
      <c r="AF407" s="184"/>
    </row>
    <row r="408" spans="1:32" ht="15.75" customHeight="1">
      <c r="A408" s="184">
        <v>12</v>
      </c>
      <c r="B408" s="185" t="s">
        <v>2244</v>
      </c>
      <c r="C408" s="16" t="s">
        <v>1343</v>
      </c>
      <c r="D408" s="186" t="s">
        <v>1824</v>
      </c>
      <c r="E408" s="184" t="s">
        <v>2236</v>
      </c>
      <c r="F408" s="187">
        <v>1</v>
      </c>
      <c r="G408" s="187">
        <v>1</v>
      </c>
      <c r="H408" s="187">
        <v>1</v>
      </c>
      <c r="I408" s="187">
        <v>1</v>
      </c>
      <c r="J408" s="187">
        <v>0</v>
      </c>
      <c r="K408" s="187">
        <v>0</v>
      </c>
      <c r="L408" s="187">
        <v>1</v>
      </c>
      <c r="M408" s="187">
        <v>1</v>
      </c>
      <c r="N408" s="187">
        <v>1</v>
      </c>
      <c r="O408" s="188">
        <v>24</v>
      </c>
      <c r="P408" s="184">
        <v>3.1</v>
      </c>
      <c r="Q408" s="184">
        <v>0</v>
      </c>
      <c r="R408" s="184">
        <v>27</v>
      </c>
      <c r="S408" s="184">
        <v>2.2999999999999998</v>
      </c>
      <c r="T408" s="184">
        <v>0.2</v>
      </c>
      <c r="U408" s="184">
        <v>40</v>
      </c>
      <c r="V408" s="189">
        <v>2.0000000000000001E-4</v>
      </c>
      <c r="W408" s="184">
        <v>10426</v>
      </c>
      <c r="X408" s="184">
        <v>3660</v>
      </c>
      <c r="Y408" s="184">
        <v>11224</v>
      </c>
      <c r="Z408" s="130"/>
      <c r="AA408" s="130"/>
      <c r="AB408" s="130"/>
      <c r="AC408" s="130"/>
      <c r="AD408" s="130"/>
      <c r="AE408" s="184">
        <v>10309</v>
      </c>
      <c r="AF408" s="184">
        <v>78104</v>
      </c>
    </row>
    <row r="409" spans="1:32" ht="15.75" customHeight="1">
      <c r="A409" s="184">
        <v>13</v>
      </c>
      <c r="B409" s="185" t="s">
        <v>2245</v>
      </c>
      <c r="C409" s="16" t="s">
        <v>1347</v>
      </c>
      <c r="D409" s="186" t="s">
        <v>2246</v>
      </c>
      <c r="E409" s="184" t="s">
        <v>2236</v>
      </c>
      <c r="F409" s="187">
        <v>1</v>
      </c>
      <c r="G409" s="187">
        <v>1</v>
      </c>
      <c r="H409" s="187">
        <v>1</v>
      </c>
      <c r="I409" s="187">
        <v>1</v>
      </c>
      <c r="J409" s="187">
        <v>0</v>
      </c>
      <c r="K409" s="187">
        <v>0</v>
      </c>
      <c r="L409" s="187">
        <v>1</v>
      </c>
      <c r="M409" s="187">
        <v>1</v>
      </c>
      <c r="N409" s="187">
        <v>1</v>
      </c>
      <c r="O409" s="188">
        <v>16</v>
      </c>
      <c r="P409" s="184">
        <v>2.6</v>
      </c>
      <c r="Q409" s="184">
        <v>0.33300000000000002</v>
      </c>
      <c r="R409" s="184">
        <v>47</v>
      </c>
      <c r="S409" s="184">
        <v>2.5</v>
      </c>
      <c r="T409" s="184">
        <v>0</v>
      </c>
      <c r="U409" s="184">
        <v>47</v>
      </c>
      <c r="V409" s="184" t="s">
        <v>1957</v>
      </c>
      <c r="W409" s="184">
        <v>1414</v>
      </c>
      <c r="X409" s="184">
        <v>13</v>
      </c>
      <c r="Y409" s="184">
        <v>32</v>
      </c>
      <c r="Z409" s="130"/>
      <c r="AA409" s="130"/>
      <c r="AB409" s="130"/>
      <c r="AC409" s="130"/>
      <c r="AD409" s="130"/>
      <c r="AE409" s="184"/>
      <c r="AF409" s="184"/>
    </row>
    <row r="410" spans="1:32" ht="15.75" customHeight="1">
      <c r="A410" s="184">
        <v>14</v>
      </c>
      <c r="B410" s="185" t="s">
        <v>2247</v>
      </c>
      <c r="C410" s="16" t="s">
        <v>1348</v>
      </c>
      <c r="D410" s="186" t="s">
        <v>1826</v>
      </c>
      <c r="E410" s="184" t="s">
        <v>2236</v>
      </c>
      <c r="F410" s="186">
        <v>1</v>
      </c>
      <c r="G410" s="186">
        <v>1</v>
      </c>
      <c r="H410" s="186">
        <v>1</v>
      </c>
      <c r="I410" s="186">
        <v>0</v>
      </c>
      <c r="J410" s="186">
        <v>0</v>
      </c>
      <c r="K410" s="186">
        <v>0</v>
      </c>
      <c r="L410" s="186">
        <v>1</v>
      </c>
      <c r="M410" s="186">
        <v>1</v>
      </c>
      <c r="N410" s="186">
        <v>1</v>
      </c>
      <c r="O410" s="188"/>
      <c r="P410" s="184">
        <v>3.9</v>
      </c>
      <c r="Q410" s="184">
        <v>0</v>
      </c>
      <c r="R410" s="184">
        <v>43</v>
      </c>
      <c r="S410" s="184">
        <v>4.0999999999999996</v>
      </c>
      <c r="T410" s="184">
        <v>0.375</v>
      </c>
      <c r="U410" s="184">
        <v>53</v>
      </c>
      <c r="V410" s="184" t="s">
        <v>1957</v>
      </c>
      <c r="W410" s="184"/>
      <c r="X410" s="184">
        <v>258</v>
      </c>
      <c r="Y410" s="184">
        <v>472</v>
      </c>
      <c r="Z410" s="130"/>
      <c r="AA410" s="130"/>
      <c r="AB410" s="130"/>
      <c r="AC410" s="130"/>
      <c r="AD410" s="130"/>
      <c r="AE410" s="184"/>
      <c r="AF410" s="184"/>
    </row>
    <row r="411" spans="1:32" ht="15.75" customHeight="1">
      <c r="A411" s="184">
        <v>15</v>
      </c>
      <c r="B411" s="190" t="s">
        <v>2248</v>
      </c>
      <c r="C411" s="16" t="s">
        <v>1352</v>
      </c>
      <c r="D411" s="186" t="s">
        <v>1352</v>
      </c>
      <c r="E411" s="184" t="s">
        <v>2236</v>
      </c>
      <c r="F411" s="186">
        <v>1</v>
      </c>
      <c r="G411" s="186">
        <v>1</v>
      </c>
      <c r="H411" s="186">
        <v>1</v>
      </c>
      <c r="I411" s="186">
        <v>0</v>
      </c>
      <c r="J411" s="186">
        <v>0</v>
      </c>
      <c r="K411" s="186">
        <v>1</v>
      </c>
      <c r="L411" s="186">
        <v>1</v>
      </c>
      <c r="M411" s="186">
        <v>1</v>
      </c>
      <c r="N411" s="186">
        <v>1</v>
      </c>
      <c r="O411" s="188">
        <v>35</v>
      </c>
      <c r="P411" s="184">
        <v>4.3</v>
      </c>
      <c r="Q411" s="184">
        <v>0</v>
      </c>
      <c r="R411" s="184">
        <v>0</v>
      </c>
      <c r="S411" s="184"/>
      <c r="T411" s="184">
        <v>0</v>
      </c>
      <c r="U411" s="184">
        <v>0</v>
      </c>
      <c r="V411" s="184"/>
      <c r="W411" s="184"/>
      <c r="X411" s="184"/>
      <c r="Y411" s="184"/>
      <c r="Z411" s="130"/>
      <c r="AA411" s="130"/>
      <c r="AB411" s="130"/>
      <c r="AC411" s="130"/>
      <c r="AD411" s="130"/>
      <c r="AE411" s="184"/>
      <c r="AF411" s="184"/>
    </row>
    <row r="412" spans="1:32" ht="15.75" customHeight="1">
      <c r="A412" s="184">
        <v>16</v>
      </c>
      <c r="B412" s="191" t="s">
        <v>2249</v>
      </c>
      <c r="C412" s="16" t="s">
        <v>1354</v>
      </c>
      <c r="D412" s="186" t="s">
        <v>1827</v>
      </c>
      <c r="E412" s="184" t="s">
        <v>2236</v>
      </c>
      <c r="F412" s="186">
        <v>1</v>
      </c>
      <c r="G412" s="186">
        <v>0</v>
      </c>
      <c r="H412" s="186">
        <v>1</v>
      </c>
      <c r="I412" s="186">
        <v>0</v>
      </c>
      <c r="J412" s="186">
        <v>0</v>
      </c>
      <c r="K412" s="186">
        <v>1</v>
      </c>
      <c r="L412" s="186">
        <v>1</v>
      </c>
      <c r="M412" s="186">
        <v>1</v>
      </c>
      <c r="N412" s="186">
        <v>1</v>
      </c>
      <c r="O412" s="188">
        <v>20</v>
      </c>
      <c r="P412" s="184">
        <v>4.8</v>
      </c>
      <c r="Q412" s="184"/>
      <c r="R412" s="184"/>
      <c r="S412" s="184"/>
      <c r="T412" s="184"/>
      <c r="U412" s="184"/>
      <c r="V412" s="184"/>
      <c r="W412" s="184"/>
      <c r="X412" s="184"/>
      <c r="Y412" s="184"/>
      <c r="Z412" s="130"/>
      <c r="AA412" s="130"/>
      <c r="AB412" s="130"/>
      <c r="AC412" s="130"/>
      <c r="AD412" s="130"/>
      <c r="AE412" s="184"/>
      <c r="AF412" s="184"/>
    </row>
    <row r="413" spans="1:32" ht="15.75" customHeight="1">
      <c r="A413" s="184">
        <v>17</v>
      </c>
      <c r="B413" s="191" t="s">
        <v>2250</v>
      </c>
      <c r="C413" s="16" t="s">
        <v>1357</v>
      </c>
      <c r="D413" s="186" t="s">
        <v>1828</v>
      </c>
      <c r="E413" s="184" t="s">
        <v>2236</v>
      </c>
      <c r="F413" s="186">
        <v>1</v>
      </c>
      <c r="G413" s="186">
        <v>1</v>
      </c>
      <c r="H413" s="186">
        <v>1</v>
      </c>
      <c r="I413" s="186">
        <v>0</v>
      </c>
      <c r="J413" s="186">
        <v>0</v>
      </c>
      <c r="K413" s="186">
        <v>0</v>
      </c>
      <c r="L413" s="186">
        <v>1</v>
      </c>
      <c r="M413" s="186">
        <v>1</v>
      </c>
      <c r="N413" s="186">
        <v>1</v>
      </c>
      <c r="O413" s="188">
        <v>24</v>
      </c>
      <c r="P413" s="184">
        <v>4.8</v>
      </c>
      <c r="Q413" s="184">
        <v>0.39500000000000002</v>
      </c>
      <c r="R413" s="184">
        <v>60</v>
      </c>
      <c r="S413" s="184">
        <v>3.9</v>
      </c>
      <c r="T413" s="184">
        <v>0.32400000000000001</v>
      </c>
      <c r="U413" s="184">
        <v>52</v>
      </c>
      <c r="V413" s="184" t="s">
        <v>1957</v>
      </c>
      <c r="W413" s="184">
        <v>1451</v>
      </c>
      <c r="X413" s="184">
        <v>1915</v>
      </c>
      <c r="Y413" s="184">
        <v>4847</v>
      </c>
      <c r="Z413" s="130"/>
      <c r="AA413" s="130"/>
      <c r="AB413" s="130"/>
      <c r="AC413" s="130"/>
      <c r="AD413" s="130"/>
      <c r="AE413" s="184">
        <v>1913</v>
      </c>
      <c r="AF413" s="184"/>
    </row>
    <row r="414" spans="1:32" ht="15.75" customHeight="1">
      <c r="A414" s="184">
        <v>18</v>
      </c>
      <c r="B414" s="190" t="s">
        <v>2251</v>
      </c>
      <c r="C414" s="16" t="s">
        <v>55</v>
      </c>
      <c r="D414" s="186" t="s">
        <v>2252</v>
      </c>
      <c r="E414" s="184" t="s">
        <v>2236</v>
      </c>
      <c r="F414" s="186">
        <v>1</v>
      </c>
      <c r="G414" s="186">
        <v>1</v>
      </c>
      <c r="H414" s="186">
        <v>1</v>
      </c>
      <c r="I414" s="186">
        <v>0</v>
      </c>
      <c r="J414" s="186">
        <v>0</v>
      </c>
      <c r="K414" s="186">
        <v>1</v>
      </c>
      <c r="L414" s="186">
        <v>1</v>
      </c>
      <c r="M414" s="186">
        <v>1</v>
      </c>
      <c r="N414" s="186">
        <v>0</v>
      </c>
      <c r="O414" s="188">
        <v>14</v>
      </c>
      <c r="P414" s="184">
        <v>4.5999999999999996</v>
      </c>
      <c r="Q414" s="184"/>
      <c r="R414" s="184"/>
      <c r="S414" s="184">
        <v>4.2</v>
      </c>
      <c r="T414" s="184">
        <v>0</v>
      </c>
      <c r="U414" s="184">
        <v>60</v>
      </c>
      <c r="V414" s="184"/>
      <c r="W414" s="184"/>
      <c r="X414" s="184"/>
      <c r="Y414" s="184"/>
      <c r="Z414" s="130"/>
      <c r="AA414" s="130"/>
      <c r="AB414" s="130"/>
      <c r="AC414" s="130"/>
      <c r="AD414" s="130"/>
      <c r="AE414" s="184"/>
      <c r="AF414" s="184"/>
    </row>
    <row r="415" spans="1:32" ht="15.75" customHeight="1">
      <c r="A415" s="184">
        <v>19</v>
      </c>
      <c r="B415" s="190" t="s">
        <v>2253</v>
      </c>
      <c r="C415" s="16" t="s">
        <v>1360</v>
      </c>
      <c r="D415" s="186" t="s">
        <v>1830</v>
      </c>
      <c r="E415" s="184" t="s">
        <v>2236</v>
      </c>
      <c r="F415" s="186">
        <v>1</v>
      </c>
      <c r="G415" s="186">
        <v>1</v>
      </c>
      <c r="H415" s="186">
        <v>1</v>
      </c>
      <c r="I415" s="186">
        <v>0</v>
      </c>
      <c r="J415" s="186">
        <v>0</v>
      </c>
      <c r="K415" s="186">
        <v>1</v>
      </c>
      <c r="L415" s="186">
        <v>1</v>
      </c>
      <c r="M415" s="186">
        <v>1</v>
      </c>
      <c r="N415" s="186">
        <v>1</v>
      </c>
      <c r="O415" s="188">
        <v>22</v>
      </c>
      <c r="P415" s="184">
        <v>2.9</v>
      </c>
      <c r="Q415" s="184">
        <v>0</v>
      </c>
      <c r="R415" s="184">
        <v>20</v>
      </c>
      <c r="S415" s="184">
        <v>3.4</v>
      </c>
      <c r="T415" s="184">
        <v>1</v>
      </c>
      <c r="U415" s="184">
        <v>100</v>
      </c>
      <c r="V415" s="184" t="s">
        <v>1957</v>
      </c>
      <c r="W415" s="184">
        <v>711</v>
      </c>
      <c r="X415" s="184"/>
      <c r="Y415" s="184"/>
      <c r="Z415" s="130"/>
      <c r="AA415" s="130"/>
      <c r="AB415" s="130"/>
      <c r="AC415" s="130"/>
      <c r="AD415" s="130"/>
      <c r="AE415" s="184"/>
      <c r="AF415" s="184"/>
    </row>
    <row r="416" spans="1:32" ht="15.75" customHeight="1">
      <c r="A416" s="184">
        <v>20</v>
      </c>
      <c r="B416" s="191" t="s">
        <v>2254</v>
      </c>
      <c r="C416" s="16" t="s">
        <v>1321</v>
      </c>
      <c r="D416" s="186" t="s">
        <v>2255</v>
      </c>
      <c r="E416" s="184" t="s">
        <v>2236</v>
      </c>
      <c r="F416" s="186">
        <v>1</v>
      </c>
      <c r="G416" s="186">
        <v>1</v>
      </c>
      <c r="H416" s="186">
        <v>1</v>
      </c>
      <c r="I416" s="186">
        <v>0</v>
      </c>
      <c r="J416" s="186" t="s">
        <v>1832</v>
      </c>
      <c r="K416" s="186">
        <v>1</v>
      </c>
      <c r="L416" s="186">
        <v>1</v>
      </c>
      <c r="M416" s="186">
        <v>1</v>
      </c>
      <c r="N416" s="186">
        <v>0</v>
      </c>
      <c r="O416" s="188">
        <v>32</v>
      </c>
      <c r="P416" s="184">
        <v>2</v>
      </c>
      <c r="Q416" s="184">
        <v>0</v>
      </c>
      <c r="R416" s="184">
        <v>20</v>
      </c>
      <c r="S416" s="184">
        <v>3.4</v>
      </c>
      <c r="T416" s="184">
        <v>0</v>
      </c>
      <c r="U416" s="184">
        <v>50</v>
      </c>
      <c r="V416" s="184" t="s">
        <v>1957</v>
      </c>
      <c r="W416" s="184">
        <v>2594</v>
      </c>
      <c r="X416" s="184">
        <v>357</v>
      </c>
      <c r="Y416" s="184">
        <v>800</v>
      </c>
      <c r="Z416" s="130"/>
      <c r="AA416" s="130"/>
      <c r="AB416" s="130"/>
      <c r="AC416" s="130"/>
      <c r="AD416" s="130"/>
      <c r="AE416" s="184"/>
      <c r="AF416" s="184"/>
    </row>
    <row r="417" spans="1:32" ht="15.75" customHeight="1">
      <c r="A417" s="184">
        <v>21</v>
      </c>
      <c r="B417" s="185" t="e">
        <f>VLOOKUP(C416,[1]TRASH!$B$3:$C$43,2,FALSE)</f>
        <v>#N/A</v>
      </c>
      <c r="C417" s="16" t="s">
        <v>1361</v>
      </c>
      <c r="D417" s="186" t="s">
        <v>2256</v>
      </c>
      <c r="E417" s="184" t="s">
        <v>2236</v>
      </c>
      <c r="F417" s="186">
        <v>1</v>
      </c>
      <c r="G417" s="186">
        <v>1</v>
      </c>
      <c r="H417" s="186">
        <v>1</v>
      </c>
      <c r="I417" s="186">
        <v>0</v>
      </c>
      <c r="J417" s="186">
        <v>0</v>
      </c>
      <c r="K417" s="186">
        <v>0</v>
      </c>
      <c r="L417" s="186">
        <v>0</v>
      </c>
      <c r="M417" s="186">
        <v>1</v>
      </c>
      <c r="N417" s="186">
        <v>0</v>
      </c>
      <c r="O417" s="188">
        <v>28</v>
      </c>
      <c r="P417" s="184">
        <v>3.4</v>
      </c>
      <c r="Q417" s="184"/>
      <c r="R417" s="184"/>
      <c r="S417" s="184">
        <v>3.2</v>
      </c>
      <c r="T417" s="184">
        <v>0</v>
      </c>
      <c r="U417" s="184">
        <v>30</v>
      </c>
      <c r="V417" s="184" t="s">
        <v>1957</v>
      </c>
      <c r="W417" s="184">
        <v>1844</v>
      </c>
      <c r="X417" s="184">
        <v>1892</v>
      </c>
      <c r="Y417" s="184">
        <v>3176</v>
      </c>
      <c r="Z417" s="130"/>
      <c r="AA417" s="130"/>
      <c r="AB417" s="130"/>
      <c r="AC417" s="130"/>
      <c r="AD417" s="130"/>
      <c r="AE417" s="184">
        <v>2219</v>
      </c>
      <c r="AF417" s="184"/>
    </row>
    <row r="418" spans="1:32" ht="15.75" customHeight="1">
      <c r="A418" s="184">
        <v>22</v>
      </c>
      <c r="B418" s="185" t="e">
        <f>VLOOKUP(C417,[1]TRASH!$B$3:$C$43,2,FALSE)</f>
        <v>#N/A</v>
      </c>
      <c r="C418" s="16" t="s">
        <v>1365</v>
      </c>
      <c r="D418" s="186" t="s">
        <v>1834</v>
      </c>
      <c r="E418" s="184" t="s">
        <v>2236</v>
      </c>
      <c r="F418" s="186">
        <v>1</v>
      </c>
      <c r="G418" s="186">
        <v>1</v>
      </c>
      <c r="H418" s="186">
        <v>0</v>
      </c>
      <c r="I418" s="186">
        <v>0</v>
      </c>
      <c r="J418" s="186">
        <v>0</v>
      </c>
      <c r="K418" s="186">
        <v>0</v>
      </c>
      <c r="L418" s="186">
        <v>0</v>
      </c>
      <c r="M418" s="186">
        <v>1</v>
      </c>
      <c r="N418" s="186">
        <v>0</v>
      </c>
      <c r="O418" s="188">
        <v>23</v>
      </c>
      <c r="P418" s="184">
        <v>1.8</v>
      </c>
      <c r="Q418" s="184"/>
      <c r="R418" s="184"/>
      <c r="S418" s="184">
        <v>1.6</v>
      </c>
      <c r="T418" s="184">
        <v>0</v>
      </c>
      <c r="U418" s="184">
        <v>20</v>
      </c>
      <c r="V418" s="184" t="s">
        <v>1957</v>
      </c>
      <c r="W418" s="184">
        <v>2644</v>
      </c>
      <c r="X418" s="184">
        <v>93</v>
      </c>
      <c r="Y418" s="184">
        <v>265</v>
      </c>
      <c r="Z418" s="130"/>
      <c r="AA418" s="130"/>
      <c r="AB418" s="130"/>
      <c r="AC418" s="130"/>
      <c r="AD418" s="130"/>
      <c r="AE418" s="184">
        <v>2361</v>
      </c>
      <c r="AF418" s="184"/>
    </row>
    <row r="419" spans="1:32" ht="15.75" customHeight="1">
      <c r="A419" s="184">
        <v>23</v>
      </c>
      <c r="B419" s="185" t="e">
        <f>VLOOKUP(C418,[1]TRASH!$B$3:$C$43,2,FALSE)</f>
        <v>#N/A</v>
      </c>
      <c r="C419" s="16" t="s">
        <v>1369</v>
      </c>
      <c r="D419" s="192"/>
      <c r="E419" s="184" t="s">
        <v>2236</v>
      </c>
      <c r="F419" s="192"/>
      <c r="G419" s="192"/>
      <c r="H419" s="192">
        <v>0</v>
      </c>
      <c r="I419" s="192">
        <v>0</v>
      </c>
      <c r="J419" s="192">
        <v>0</v>
      </c>
      <c r="K419" s="192">
        <v>0</v>
      </c>
      <c r="L419" s="192">
        <v>0</v>
      </c>
      <c r="M419" s="192">
        <v>0</v>
      </c>
      <c r="N419" s="192">
        <v>0</v>
      </c>
      <c r="O419" s="188">
        <v>24</v>
      </c>
      <c r="P419" s="184"/>
      <c r="Q419" s="184"/>
      <c r="R419" s="184"/>
      <c r="S419" s="184"/>
      <c r="T419" s="184"/>
      <c r="U419" s="184"/>
      <c r="V419" s="184"/>
      <c r="W419" s="184"/>
      <c r="X419" s="184"/>
      <c r="Y419" s="184"/>
      <c r="Z419" s="130"/>
      <c r="AA419" s="130"/>
      <c r="AB419" s="130"/>
      <c r="AC419" s="130"/>
      <c r="AD419" s="130"/>
      <c r="AE419" s="184"/>
      <c r="AF419" s="184"/>
    </row>
    <row r="420" spans="1:32" ht="15.75" customHeight="1">
      <c r="A420" s="184">
        <v>24</v>
      </c>
      <c r="B420" s="185" t="e">
        <f>VLOOKUP(C419,[1]TRASH!$B$3:$C$43,2,FALSE)</f>
        <v>#N/A</v>
      </c>
      <c r="C420" s="16" t="s">
        <v>1371</v>
      </c>
      <c r="D420" s="186" t="s">
        <v>1835</v>
      </c>
      <c r="E420" s="184" t="s">
        <v>2236</v>
      </c>
      <c r="F420" s="186">
        <v>1</v>
      </c>
      <c r="G420" s="186">
        <v>1</v>
      </c>
      <c r="H420" s="186">
        <v>0</v>
      </c>
      <c r="I420" s="186">
        <v>0</v>
      </c>
      <c r="J420" s="186">
        <v>0</v>
      </c>
      <c r="K420" s="186">
        <v>0</v>
      </c>
      <c r="L420" s="186">
        <v>0</v>
      </c>
      <c r="M420" s="186">
        <v>0</v>
      </c>
      <c r="N420" s="186">
        <v>1</v>
      </c>
      <c r="O420" s="188">
        <v>23</v>
      </c>
      <c r="P420" s="184"/>
      <c r="Q420" s="184"/>
      <c r="R420" s="184"/>
      <c r="S420" s="184"/>
      <c r="T420" s="184"/>
      <c r="U420" s="184"/>
      <c r="V420" s="184"/>
      <c r="W420" s="184"/>
      <c r="X420" s="184"/>
      <c r="Y420" s="184"/>
      <c r="Z420" s="130"/>
      <c r="AA420" s="130"/>
      <c r="AB420" s="130"/>
      <c r="AC420" s="130"/>
      <c r="AD420" s="130"/>
      <c r="AE420" s="184"/>
      <c r="AF420" s="184"/>
    </row>
    <row r="421" spans="1:32" ht="15.75" customHeight="1">
      <c r="A421" s="184">
        <v>25</v>
      </c>
      <c r="B421" s="185" t="e">
        <f>VLOOKUP(C420,[1]TRASH!$B$3:$C$43,2,FALSE)</f>
        <v>#N/A</v>
      </c>
      <c r="C421" s="16" t="s">
        <v>1374</v>
      </c>
      <c r="D421" s="186" t="s">
        <v>2257</v>
      </c>
      <c r="E421" s="184" t="s">
        <v>2236</v>
      </c>
      <c r="F421" s="186">
        <v>1</v>
      </c>
      <c r="G421" s="186">
        <v>1</v>
      </c>
      <c r="H421" s="186">
        <v>1</v>
      </c>
      <c r="I421" s="186">
        <v>1</v>
      </c>
      <c r="J421" s="186">
        <v>0</v>
      </c>
      <c r="K421" s="186">
        <v>0</v>
      </c>
      <c r="L421" s="186">
        <v>1</v>
      </c>
      <c r="M421" s="186">
        <v>1</v>
      </c>
      <c r="N421" s="186">
        <v>1</v>
      </c>
      <c r="O421" s="188">
        <v>17</v>
      </c>
      <c r="P421" s="184">
        <v>4.0999999999999996</v>
      </c>
      <c r="Q421" s="184">
        <v>0.14299999999999999</v>
      </c>
      <c r="R421" s="184">
        <v>44</v>
      </c>
      <c r="S421" s="184">
        <v>4.2</v>
      </c>
      <c r="T421" s="184">
        <v>0.57999999999999996</v>
      </c>
      <c r="U421" s="184">
        <v>74</v>
      </c>
      <c r="V421" s="189">
        <v>5.7999999999999996E-3</v>
      </c>
      <c r="W421" s="184">
        <v>155614</v>
      </c>
      <c r="X421" s="184">
        <v>301830</v>
      </c>
      <c r="Y421" s="184">
        <v>752470</v>
      </c>
      <c r="Z421" s="130"/>
      <c r="AA421" s="130"/>
      <c r="AB421" s="130"/>
      <c r="AC421" s="130"/>
      <c r="AD421" s="130"/>
      <c r="AE421" s="184">
        <v>37648</v>
      </c>
      <c r="AF421" s="184">
        <v>1287000</v>
      </c>
    </row>
    <row r="422" spans="1:32" ht="15.75" customHeight="1">
      <c r="A422" s="184">
        <v>26</v>
      </c>
      <c r="B422" s="190" t="s">
        <v>2258</v>
      </c>
      <c r="C422" s="16" t="s">
        <v>1375</v>
      </c>
      <c r="D422" s="192"/>
      <c r="E422" s="184" t="s">
        <v>2236</v>
      </c>
      <c r="F422" s="192"/>
      <c r="G422" s="192"/>
      <c r="H422" s="192">
        <v>0</v>
      </c>
      <c r="I422" s="192">
        <v>0</v>
      </c>
      <c r="J422" s="192">
        <v>0</v>
      </c>
      <c r="K422" s="192">
        <v>0</v>
      </c>
      <c r="L422" s="192">
        <v>0</v>
      </c>
      <c r="M422" s="192">
        <v>0</v>
      </c>
      <c r="N422" s="192">
        <v>0</v>
      </c>
      <c r="O422" s="188">
        <v>31</v>
      </c>
      <c r="P422" s="184"/>
      <c r="Q422" s="184"/>
      <c r="R422" s="184"/>
      <c r="S422" s="184"/>
      <c r="T422" s="184"/>
      <c r="U422" s="184"/>
      <c r="V422" s="184"/>
      <c r="W422" s="184"/>
      <c r="X422" s="184"/>
      <c r="Y422" s="184"/>
      <c r="Z422" s="130"/>
      <c r="AA422" s="130"/>
      <c r="AB422" s="130"/>
      <c r="AC422" s="130"/>
      <c r="AD422" s="130"/>
      <c r="AE422" s="184"/>
      <c r="AF422" s="184"/>
    </row>
    <row r="423" spans="1:32" ht="15.75" customHeight="1">
      <c r="A423" s="184">
        <v>27</v>
      </c>
      <c r="B423" s="185" t="e">
        <f>VLOOKUP(C422,[1]TRASH!$B$3:$C$43,2,FALSE)</f>
        <v>#N/A</v>
      </c>
      <c r="C423" s="16" t="s">
        <v>1376</v>
      </c>
      <c r="D423" s="186" t="s">
        <v>1837</v>
      </c>
      <c r="E423" s="184" t="s">
        <v>2236</v>
      </c>
      <c r="F423" s="186">
        <v>1</v>
      </c>
      <c r="G423" s="186">
        <v>1</v>
      </c>
      <c r="H423" s="186">
        <v>0</v>
      </c>
      <c r="I423" s="186">
        <v>0</v>
      </c>
      <c r="J423" s="186">
        <v>0</v>
      </c>
      <c r="K423" s="186">
        <v>0</v>
      </c>
      <c r="L423" s="186">
        <v>0</v>
      </c>
      <c r="M423" s="186">
        <v>0</v>
      </c>
      <c r="N423" s="186">
        <v>1</v>
      </c>
      <c r="O423" s="188">
        <v>19</v>
      </c>
      <c r="P423" s="184"/>
      <c r="Q423" s="184"/>
      <c r="R423" s="184"/>
      <c r="S423" s="184"/>
      <c r="T423" s="184"/>
      <c r="U423" s="184"/>
      <c r="V423" s="184"/>
      <c r="W423" s="184"/>
      <c r="X423" s="184"/>
      <c r="Y423" s="184"/>
      <c r="Z423" s="130"/>
      <c r="AA423" s="130"/>
      <c r="AB423" s="130"/>
      <c r="AC423" s="130"/>
      <c r="AD423" s="130"/>
      <c r="AE423" s="184"/>
      <c r="AF423" s="184"/>
    </row>
    <row r="424" spans="1:32" ht="15.75" customHeight="1">
      <c r="A424" s="184">
        <v>28</v>
      </c>
      <c r="B424" s="185" t="e">
        <f>VLOOKUP(C423,[1]TRASH!$B$3:$C$43,2,FALSE)</f>
        <v>#N/A</v>
      </c>
      <c r="C424" s="16" t="s">
        <v>1381</v>
      </c>
      <c r="D424" s="187" t="s">
        <v>2259</v>
      </c>
      <c r="E424" s="184" t="s">
        <v>2236</v>
      </c>
      <c r="F424" s="187">
        <v>1</v>
      </c>
      <c r="G424" s="187">
        <v>0</v>
      </c>
      <c r="H424" s="187">
        <v>0</v>
      </c>
      <c r="I424" s="187">
        <v>0</v>
      </c>
      <c r="J424" s="187">
        <v>0</v>
      </c>
      <c r="K424" s="187">
        <v>0</v>
      </c>
      <c r="L424" s="187">
        <v>0</v>
      </c>
      <c r="M424" s="187">
        <v>0</v>
      </c>
      <c r="N424" s="187">
        <v>0</v>
      </c>
      <c r="O424" s="188">
        <v>58</v>
      </c>
      <c r="P424" s="184"/>
      <c r="Q424" s="184"/>
      <c r="R424" s="184"/>
      <c r="S424" s="184"/>
      <c r="T424" s="184"/>
      <c r="U424" s="184"/>
      <c r="V424" s="184"/>
      <c r="W424" s="184"/>
      <c r="X424" s="184"/>
      <c r="Y424" s="184"/>
      <c r="Z424" s="130"/>
      <c r="AA424" s="130"/>
      <c r="AB424" s="130"/>
      <c r="AC424" s="130"/>
      <c r="AD424" s="130"/>
      <c r="AE424" s="184"/>
      <c r="AF424" s="184"/>
    </row>
    <row r="425" spans="1:32" ht="15.75" customHeight="1">
      <c r="A425" s="184">
        <v>29</v>
      </c>
      <c r="B425" s="185" t="e">
        <f>VLOOKUP(C424,[1]TRASH!$B$3:$C$43,2,FALSE)</f>
        <v>#N/A</v>
      </c>
      <c r="C425" s="16" t="s">
        <v>1383</v>
      </c>
      <c r="D425" s="187" t="s">
        <v>1839</v>
      </c>
      <c r="E425" s="184" t="s">
        <v>2236</v>
      </c>
      <c r="F425" s="187">
        <v>1</v>
      </c>
      <c r="G425" s="187">
        <v>1</v>
      </c>
      <c r="H425" s="186">
        <v>1</v>
      </c>
      <c r="I425" s="186">
        <v>0</v>
      </c>
      <c r="J425" s="186">
        <v>0</v>
      </c>
      <c r="K425" s="186">
        <v>0</v>
      </c>
      <c r="L425" s="186">
        <v>1</v>
      </c>
      <c r="M425" s="186">
        <v>0</v>
      </c>
      <c r="N425" s="186">
        <v>1</v>
      </c>
      <c r="O425" s="188">
        <v>43</v>
      </c>
      <c r="P425" s="184">
        <v>4.8</v>
      </c>
      <c r="Q425" s="184">
        <v>0.311</v>
      </c>
      <c r="R425" s="184">
        <v>56</v>
      </c>
      <c r="S425" s="184">
        <v>4.5999999999999996</v>
      </c>
      <c r="T425" s="184">
        <v>0.501</v>
      </c>
      <c r="U425" s="184">
        <v>66</v>
      </c>
      <c r="V425" s="189">
        <v>1.6999999999999999E-3</v>
      </c>
      <c r="W425" s="184">
        <v>63001</v>
      </c>
      <c r="X425" s="184">
        <v>83170</v>
      </c>
      <c r="Y425" s="184">
        <v>222125</v>
      </c>
      <c r="Z425" s="130"/>
      <c r="AA425" s="130"/>
      <c r="AB425" s="130"/>
      <c r="AC425" s="130"/>
      <c r="AD425" s="130"/>
      <c r="AE425" s="184">
        <v>24683</v>
      </c>
      <c r="AF425" s="184">
        <v>2251</v>
      </c>
    </row>
    <row r="426" spans="1:32" ht="15.75" customHeight="1">
      <c r="A426" s="184">
        <v>30</v>
      </c>
      <c r="B426" s="185" t="e">
        <f>VLOOKUP(C425,[1]TRASH!$B$3:$C$43,2,FALSE)</f>
        <v>#N/A</v>
      </c>
      <c r="C426" s="16" t="s">
        <v>1386</v>
      </c>
      <c r="D426" s="187" t="s">
        <v>2260</v>
      </c>
      <c r="E426" s="184" t="s">
        <v>2236</v>
      </c>
      <c r="F426" s="187">
        <v>1</v>
      </c>
      <c r="G426" s="187">
        <v>1</v>
      </c>
      <c r="H426" s="186">
        <v>1</v>
      </c>
      <c r="I426" s="186">
        <v>1</v>
      </c>
      <c r="J426" s="186">
        <v>0</v>
      </c>
      <c r="K426" s="186">
        <v>0</v>
      </c>
      <c r="L426" s="186">
        <v>1</v>
      </c>
      <c r="M426" s="186">
        <v>0</v>
      </c>
      <c r="N426" s="186">
        <v>1</v>
      </c>
      <c r="O426" s="188">
        <v>28</v>
      </c>
      <c r="P426" s="184">
        <v>4.5</v>
      </c>
      <c r="Q426" s="184">
        <v>0.34599999999999997</v>
      </c>
      <c r="R426" s="184">
        <v>58</v>
      </c>
      <c r="S426" s="184">
        <v>4</v>
      </c>
      <c r="T426" s="184">
        <v>0.40200000000000002</v>
      </c>
      <c r="U426" s="184">
        <v>60</v>
      </c>
      <c r="V426" s="189">
        <v>5.0000000000000001E-3</v>
      </c>
      <c r="W426" s="184">
        <v>132417</v>
      </c>
      <c r="X426" s="184">
        <v>224989</v>
      </c>
      <c r="Y426" s="184">
        <v>564413</v>
      </c>
      <c r="Z426" s="130"/>
      <c r="AA426" s="130"/>
      <c r="AB426" s="130"/>
      <c r="AC426" s="130"/>
      <c r="AD426" s="130"/>
      <c r="AE426" s="184">
        <v>35245</v>
      </c>
      <c r="AF426" s="184">
        <v>681382</v>
      </c>
    </row>
    <row r="427" spans="1:32" ht="15.75" customHeight="1">
      <c r="A427" s="184">
        <v>31</v>
      </c>
      <c r="B427" s="185" t="e">
        <f>VLOOKUP(C426,[1]TRASH!$B$3:$C$43,2,FALSE)</f>
        <v>#N/A</v>
      </c>
      <c r="C427" s="16" t="s">
        <v>57</v>
      </c>
      <c r="D427" s="187" t="s">
        <v>1841</v>
      </c>
      <c r="E427" s="184" t="s">
        <v>2236</v>
      </c>
      <c r="F427" s="187">
        <v>1</v>
      </c>
      <c r="G427" s="187">
        <v>1</v>
      </c>
      <c r="H427" s="186">
        <v>1</v>
      </c>
      <c r="I427" s="186">
        <v>1</v>
      </c>
      <c r="J427" s="186">
        <v>0</v>
      </c>
      <c r="K427" s="186">
        <v>0</v>
      </c>
      <c r="L427" s="186">
        <v>1</v>
      </c>
      <c r="M427" s="186">
        <v>1</v>
      </c>
      <c r="N427" s="186">
        <v>1</v>
      </c>
      <c r="O427" s="188">
        <v>15</v>
      </c>
      <c r="P427" s="184">
        <v>4.8</v>
      </c>
      <c r="Q427" s="184">
        <v>0.45500000000000002</v>
      </c>
      <c r="R427" s="184">
        <v>67</v>
      </c>
      <c r="S427" s="184">
        <v>4.5999999999999996</v>
      </c>
      <c r="T427" s="184">
        <v>0.81599999999999995</v>
      </c>
      <c r="U427" s="184">
        <v>89</v>
      </c>
      <c r="V427" s="189">
        <v>7.9000000000000008E-3</v>
      </c>
      <c r="W427" s="184">
        <v>158575</v>
      </c>
      <c r="X427" s="184">
        <v>383518</v>
      </c>
      <c r="Y427" s="184">
        <v>849610</v>
      </c>
      <c r="Z427" s="130"/>
      <c r="AA427" s="130"/>
      <c r="AB427" s="130"/>
      <c r="AC427" s="130"/>
      <c r="AD427" s="130"/>
      <c r="AE427" s="184">
        <v>39781</v>
      </c>
      <c r="AF427" s="184">
        <v>1069000</v>
      </c>
    </row>
    <row r="428" spans="1:32" ht="15.75" customHeight="1">
      <c r="A428" s="184">
        <v>32</v>
      </c>
      <c r="B428" s="185" t="e">
        <f>VLOOKUP(C427,[1]TRASH!$B$3:$C$43,2,FALSE)</f>
        <v>#N/A</v>
      </c>
      <c r="C428" s="16" t="s">
        <v>1388</v>
      </c>
      <c r="D428" s="187" t="s">
        <v>1388</v>
      </c>
      <c r="E428" s="184" t="s">
        <v>2236</v>
      </c>
      <c r="F428" s="187">
        <v>1</v>
      </c>
      <c r="G428" s="187">
        <v>1</v>
      </c>
      <c r="H428" s="186">
        <v>0</v>
      </c>
      <c r="I428" s="186">
        <v>0</v>
      </c>
      <c r="J428" s="186">
        <v>0</v>
      </c>
      <c r="K428" s="186">
        <v>0</v>
      </c>
      <c r="L428" s="186">
        <v>0</v>
      </c>
      <c r="M428" s="186">
        <v>0</v>
      </c>
      <c r="N428" s="186">
        <v>0</v>
      </c>
      <c r="O428" s="188">
        <v>24</v>
      </c>
      <c r="P428" s="184">
        <v>4.3</v>
      </c>
      <c r="Q428" s="184"/>
      <c r="R428" s="184"/>
      <c r="S428" s="184"/>
      <c r="T428" s="184"/>
      <c r="U428" s="184"/>
      <c r="V428" s="184"/>
      <c r="W428" s="184"/>
      <c r="X428" s="184"/>
      <c r="Y428" s="184"/>
      <c r="Z428" s="130"/>
      <c r="AA428" s="130"/>
      <c r="AB428" s="130"/>
      <c r="AC428" s="130"/>
      <c r="AD428" s="130"/>
      <c r="AE428" s="184"/>
      <c r="AF428" s="184"/>
    </row>
    <row r="429" spans="1:32" ht="15.75" customHeight="1">
      <c r="A429" s="184">
        <v>33</v>
      </c>
      <c r="B429" s="185" t="e">
        <f>VLOOKUP(C428,[1]TRASH!$B$3:$C$43,2,FALSE)</f>
        <v>#N/A</v>
      </c>
      <c r="C429" s="16" t="s">
        <v>1390</v>
      </c>
      <c r="D429" s="187" t="s">
        <v>1842</v>
      </c>
      <c r="E429" s="184" t="s">
        <v>2236</v>
      </c>
      <c r="F429" s="187">
        <v>1</v>
      </c>
      <c r="G429" s="187">
        <v>1</v>
      </c>
      <c r="H429" s="186">
        <v>0</v>
      </c>
      <c r="I429" s="186">
        <v>0</v>
      </c>
      <c r="J429" s="186">
        <v>0</v>
      </c>
      <c r="K429" s="186">
        <v>0</v>
      </c>
      <c r="L429" s="186">
        <v>1</v>
      </c>
      <c r="M429" s="186">
        <v>0</v>
      </c>
      <c r="N429" s="186">
        <v>1</v>
      </c>
      <c r="O429" s="188">
        <v>38</v>
      </c>
      <c r="P429" s="184">
        <v>3.1</v>
      </c>
      <c r="Q429" s="184">
        <v>0</v>
      </c>
      <c r="R429" s="184">
        <v>60</v>
      </c>
      <c r="S429" s="184">
        <v>2.1</v>
      </c>
      <c r="T429" s="184">
        <v>0</v>
      </c>
      <c r="U429" s="184">
        <v>67</v>
      </c>
      <c r="V429" s="184"/>
      <c r="W429" s="184"/>
      <c r="X429" s="184"/>
      <c r="Y429" s="184"/>
      <c r="Z429" s="130"/>
      <c r="AA429" s="130"/>
      <c r="AB429" s="130"/>
      <c r="AC429" s="130"/>
      <c r="AD429" s="130"/>
      <c r="AE429" s="184"/>
      <c r="AF429" s="184"/>
    </row>
    <row r="430" spans="1:32" ht="15.75" customHeight="1">
      <c r="A430" s="184">
        <v>34</v>
      </c>
      <c r="B430" s="191" t="s">
        <v>2261</v>
      </c>
      <c r="C430" s="16" t="s">
        <v>1394</v>
      </c>
      <c r="D430" s="187" t="s">
        <v>1843</v>
      </c>
      <c r="E430" s="184" t="s">
        <v>2236</v>
      </c>
      <c r="F430" s="187">
        <v>1</v>
      </c>
      <c r="G430" s="187">
        <v>1</v>
      </c>
      <c r="H430" s="186">
        <v>0</v>
      </c>
      <c r="I430" s="186">
        <v>0</v>
      </c>
      <c r="J430" s="186">
        <v>0</v>
      </c>
      <c r="K430" s="186">
        <v>0</v>
      </c>
      <c r="L430" s="186">
        <v>0</v>
      </c>
      <c r="M430" s="186">
        <v>1</v>
      </c>
      <c r="N430" s="186">
        <v>0</v>
      </c>
      <c r="O430" s="188">
        <v>67</v>
      </c>
      <c r="P430" s="184">
        <v>5</v>
      </c>
      <c r="Q430" s="184"/>
      <c r="R430" s="184"/>
      <c r="S430" s="184"/>
      <c r="T430" s="184"/>
      <c r="U430" s="184"/>
      <c r="V430" s="184"/>
      <c r="W430" s="184"/>
      <c r="X430" s="184"/>
      <c r="Y430" s="184"/>
      <c r="Z430" s="130"/>
      <c r="AA430" s="130"/>
      <c r="AB430" s="130"/>
      <c r="AC430" s="130"/>
      <c r="AD430" s="130"/>
      <c r="AE430" s="184"/>
      <c r="AF430" s="184"/>
    </row>
    <row r="431" spans="1:32" ht="15.75" customHeight="1">
      <c r="A431" s="184">
        <v>35</v>
      </c>
      <c r="B431" s="185" t="e">
        <f>VLOOKUP(C430,[1]TRASH!$B$3:$C$43,2,FALSE)</f>
        <v>#N/A</v>
      </c>
      <c r="C431" s="16" t="s">
        <v>1399</v>
      </c>
      <c r="D431" s="187" t="s">
        <v>1844</v>
      </c>
      <c r="E431" s="184" t="s">
        <v>2236</v>
      </c>
      <c r="F431" s="187">
        <v>1</v>
      </c>
      <c r="G431" s="187">
        <v>1</v>
      </c>
      <c r="H431" s="186">
        <v>1</v>
      </c>
      <c r="I431" s="186">
        <v>1</v>
      </c>
      <c r="J431" s="186">
        <v>0</v>
      </c>
      <c r="K431" s="186">
        <v>0</v>
      </c>
      <c r="L431" s="186">
        <v>1</v>
      </c>
      <c r="M431" s="186">
        <v>1</v>
      </c>
      <c r="N431" s="186">
        <v>1</v>
      </c>
      <c r="O431" s="188">
        <v>19</v>
      </c>
      <c r="P431" s="184">
        <v>4.5</v>
      </c>
      <c r="Q431" s="184">
        <v>0.42499999999999999</v>
      </c>
      <c r="R431" s="184">
        <v>65</v>
      </c>
      <c r="S431" s="184">
        <v>4.3</v>
      </c>
      <c r="T431" s="184">
        <v>0.64300000000000002</v>
      </c>
      <c r="U431" s="184">
        <v>78</v>
      </c>
      <c r="V431" s="189">
        <v>8.3999999999999995E-3</v>
      </c>
      <c r="W431" s="184">
        <v>185629</v>
      </c>
      <c r="X431" s="184">
        <v>468997</v>
      </c>
      <c r="Y431" s="184">
        <v>1111000</v>
      </c>
      <c r="Z431" s="130"/>
      <c r="AA431" s="130"/>
      <c r="AB431" s="130"/>
      <c r="AC431" s="130"/>
      <c r="AD431" s="130"/>
      <c r="AE431" s="184">
        <v>40944</v>
      </c>
      <c r="AF431" s="184">
        <v>1235000</v>
      </c>
    </row>
    <row r="432" spans="1:32" ht="15.75" customHeight="1">
      <c r="A432" s="184">
        <v>36</v>
      </c>
      <c r="B432" s="185" t="e">
        <f>VLOOKUP(C431,[1]TRASH!$B$3:$C$43,2,FALSE)</f>
        <v>#N/A</v>
      </c>
      <c r="C432" s="16" t="s">
        <v>1401</v>
      </c>
      <c r="D432" s="187" t="s">
        <v>1845</v>
      </c>
      <c r="E432" s="184" t="s">
        <v>2236</v>
      </c>
      <c r="F432" s="187">
        <v>1</v>
      </c>
      <c r="G432" s="187">
        <v>1</v>
      </c>
      <c r="H432" s="186">
        <v>1</v>
      </c>
      <c r="I432" s="186">
        <v>1</v>
      </c>
      <c r="J432" s="186">
        <v>0</v>
      </c>
      <c r="K432" s="186">
        <v>0</v>
      </c>
      <c r="L432" s="186">
        <v>1</v>
      </c>
      <c r="M432" s="186">
        <v>0</v>
      </c>
      <c r="N432" s="186">
        <v>1</v>
      </c>
      <c r="O432" s="188">
        <v>25</v>
      </c>
      <c r="P432" s="184">
        <v>4.8</v>
      </c>
      <c r="Q432" s="184">
        <v>0.45600000000000002</v>
      </c>
      <c r="R432" s="184">
        <v>68</v>
      </c>
      <c r="S432" s="184">
        <v>4</v>
      </c>
      <c r="T432" s="184">
        <v>0.39600000000000002</v>
      </c>
      <c r="U432" s="184">
        <v>62</v>
      </c>
      <c r="V432" s="189">
        <v>8.9999999999999993E-3</v>
      </c>
      <c r="W432" s="184">
        <v>280186</v>
      </c>
      <c r="X432" s="184">
        <v>456156</v>
      </c>
      <c r="Y432" s="184">
        <v>1103000</v>
      </c>
      <c r="Z432" s="130"/>
      <c r="AA432" s="130"/>
      <c r="AB432" s="130"/>
      <c r="AC432" s="130"/>
      <c r="AD432" s="130"/>
      <c r="AE432" s="184">
        <v>46968</v>
      </c>
      <c r="AF432" s="184">
        <v>1391000</v>
      </c>
    </row>
    <row r="433" spans="1:32" ht="15.75" customHeight="1">
      <c r="A433" s="184">
        <v>37</v>
      </c>
      <c r="B433" s="185" t="e">
        <f>VLOOKUP(C432,[1]TRASH!$B$3:$C$43,2,FALSE)</f>
        <v>#N/A</v>
      </c>
      <c r="C433" s="16" t="s">
        <v>1402</v>
      </c>
      <c r="D433" s="187" t="s">
        <v>1846</v>
      </c>
      <c r="E433" s="184" t="s">
        <v>2236</v>
      </c>
      <c r="F433" s="187">
        <v>1</v>
      </c>
      <c r="G433" s="187">
        <v>1</v>
      </c>
      <c r="H433" s="186">
        <v>0</v>
      </c>
      <c r="I433" s="186">
        <v>0</v>
      </c>
      <c r="J433" s="186">
        <v>0</v>
      </c>
      <c r="K433" s="186">
        <v>0</v>
      </c>
      <c r="L433" s="186">
        <v>1</v>
      </c>
      <c r="M433" s="186">
        <v>1</v>
      </c>
      <c r="N433" s="186">
        <v>1</v>
      </c>
      <c r="O433" s="188">
        <v>76</v>
      </c>
      <c r="P433" s="184">
        <v>5</v>
      </c>
      <c r="Q433" s="184"/>
      <c r="R433" s="184"/>
      <c r="S433" s="184"/>
      <c r="T433" s="184"/>
      <c r="U433" s="184"/>
      <c r="V433" s="184"/>
      <c r="W433" s="184"/>
      <c r="X433" s="184"/>
      <c r="Y433" s="184"/>
      <c r="Z433" s="130"/>
      <c r="AA433" s="130"/>
      <c r="AB433" s="130"/>
      <c r="AC433" s="130"/>
      <c r="AD433" s="130"/>
      <c r="AE433" s="184"/>
      <c r="AF433" s="184"/>
    </row>
    <row r="434" spans="1:32" ht="15.75" customHeight="1">
      <c r="A434" s="184">
        <v>38</v>
      </c>
      <c r="B434" s="191" t="s">
        <v>2262</v>
      </c>
      <c r="C434" s="16" t="s">
        <v>1404</v>
      </c>
      <c r="D434" s="192"/>
      <c r="E434" s="184" t="s">
        <v>2236</v>
      </c>
      <c r="F434" s="186">
        <v>0</v>
      </c>
      <c r="G434" s="186">
        <v>0</v>
      </c>
      <c r="H434" s="186">
        <v>0</v>
      </c>
      <c r="I434" s="186">
        <v>0</v>
      </c>
      <c r="J434" s="186">
        <v>0</v>
      </c>
      <c r="K434" s="186">
        <v>0</v>
      </c>
      <c r="L434" s="186">
        <v>0</v>
      </c>
      <c r="M434" s="186">
        <v>0</v>
      </c>
      <c r="N434" s="186">
        <v>0</v>
      </c>
      <c r="O434" s="188">
        <v>38</v>
      </c>
      <c r="P434" s="184"/>
      <c r="Q434" s="184"/>
      <c r="R434" s="184"/>
      <c r="S434" s="184"/>
      <c r="T434" s="184"/>
      <c r="U434" s="184"/>
      <c r="V434" s="184"/>
      <c r="W434" s="184"/>
      <c r="X434" s="184"/>
      <c r="Y434" s="184"/>
      <c r="Z434" s="130"/>
      <c r="AA434" s="130"/>
      <c r="AB434" s="130"/>
      <c r="AC434" s="130"/>
      <c r="AD434" s="130"/>
      <c r="AE434" s="184"/>
      <c r="AF434" s="184"/>
    </row>
    <row r="435" spans="1:32" ht="15.75" customHeight="1">
      <c r="A435" s="184">
        <v>39</v>
      </c>
      <c r="B435" s="185" t="e">
        <f>VLOOKUP(C434,[1]TRASH!$B$3:$C$43,2,FALSE)</f>
        <v>#N/A</v>
      </c>
      <c r="C435" s="16" t="s">
        <v>1405</v>
      </c>
      <c r="D435" s="192"/>
      <c r="E435" s="184" t="s">
        <v>2236</v>
      </c>
      <c r="F435" s="186">
        <v>0</v>
      </c>
      <c r="G435" s="186">
        <v>0</v>
      </c>
      <c r="H435" s="186">
        <v>0</v>
      </c>
      <c r="I435" s="186">
        <v>0</v>
      </c>
      <c r="J435" s="186">
        <v>0</v>
      </c>
      <c r="K435" s="186">
        <v>0</v>
      </c>
      <c r="L435" s="186">
        <v>0</v>
      </c>
      <c r="M435" s="186">
        <v>0</v>
      </c>
      <c r="N435" s="186">
        <v>0</v>
      </c>
      <c r="O435" s="188">
        <v>26</v>
      </c>
      <c r="P435" s="184"/>
      <c r="Q435" s="184"/>
      <c r="R435" s="184"/>
      <c r="S435" s="184"/>
      <c r="T435" s="184"/>
      <c r="U435" s="184"/>
      <c r="V435" s="184"/>
      <c r="W435" s="184"/>
      <c r="X435" s="184"/>
      <c r="Y435" s="184"/>
      <c r="Z435" s="130"/>
      <c r="AA435" s="130"/>
      <c r="AB435" s="130"/>
      <c r="AC435" s="130"/>
      <c r="AD435" s="130"/>
      <c r="AE435" s="184"/>
      <c r="AF435" s="184"/>
    </row>
    <row r="436" spans="1:32" ht="15.75" customHeight="1">
      <c r="A436" s="184">
        <v>40</v>
      </c>
      <c r="B436" s="185" t="e">
        <f>VLOOKUP(C435,[1]TRASH!$B$3:$C$43,2,FALSE)</f>
        <v>#N/A</v>
      </c>
      <c r="C436" s="16" t="s">
        <v>1406</v>
      </c>
      <c r="D436" s="187" t="s">
        <v>1406</v>
      </c>
      <c r="E436" s="184" t="s">
        <v>2236</v>
      </c>
      <c r="F436" s="186">
        <v>1</v>
      </c>
      <c r="G436" s="186">
        <v>1</v>
      </c>
      <c r="H436" s="186">
        <v>0</v>
      </c>
      <c r="I436" s="186">
        <v>0</v>
      </c>
      <c r="J436" s="186">
        <v>0</v>
      </c>
      <c r="K436" s="186">
        <v>0</v>
      </c>
      <c r="L436" s="186">
        <v>0</v>
      </c>
      <c r="M436" s="186">
        <v>0</v>
      </c>
      <c r="N436" s="186">
        <v>0</v>
      </c>
      <c r="O436" s="188">
        <v>65</v>
      </c>
      <c r="P436" s="184"/>
      <c r="Q436" s="184"/>
      <c r="R436" s="184"/>
      <c r="S436" s="184"/>
      <c r="T436" s="184"/>
      <c r="U436" s="184"/>
      <c r="V436" s="184"/>
      <c r="W436" s="184"/>
      <c r="X436" s="184"/>
      <c r="Y436" s="184"/>
      <c r="Z436" s="130"/>
      <c r="AA436" s="130"/>
      <c r="AB436" s="130"/>
      <c r="AC436" s="130"/>
      <c r="AD436" s="130"/>
      <c r="AE436" s="184"/>
      <c r="AF436" s="184"/>
    </row>
    <row r="437" spans="1:32" ht="15.75" customHeight="1">
      <c r="A437" s="193">
        <v>1</v>
      </c>
      <c r="B437" s="194" t="s">
        <v>2263</v>
      </c>
      <c r="C437" s="16" t="s">
        <v>1407</v>
      </c>
      <c r="D437" s="195" t="s">
        <v>2264</v>
      </c>
      <c r="E437" s="193" t="s">
        <v>2265</v>
      </c>
      <c r="F437" s="196">
        <v>1</v>
      </c>
      <c r="G437" s="196">
        <v>1</v>
      </c>
      <c r="H437" s="196">
        <v>1</v>
      </c>
      <c r="I437" s="196">
        <v>1</v>
      </c>
      <c r="J437" s="196">
        <v>0</v>
      </c>
      <c r="K437" s="196">
        <v>1</v>
      </c>
      <c r="L437" s="196">
        <v>0</v>
      </c>
      <c r="M437" s="196">
        <v>0</v>
      </c>
      <c r="N437" s="196">
        <v>0</v>
      </c>
      <c r="O437" s="188">
        <v>16</v>
      </c>
      <c r="P437" s="193">
        <v>4.2</v>
      </c>
      <c r="Q437" s="193">
        <v>0</v>
      </c>
      <c r="R437" s="193">
        <v>40</v>
      </c>
      <c r="S437" s="193">
        <v>4.9000000000000004</v>
      </c>
      <c r="T437" s="193">
        <v>0.66700000000000004</v>
      </c>
      <c r="U437" s="193"/>
      <c r="V437" s="193" t="s">
        <v>1957</v>
      </c>
      <c r="W437" s="193">
        <v>817</v>
      </c>
      <c r="X437" s="193">
        <v>3</v>
      </c>
      <c r="Y437" s="193">
        <v>31</v>
      </c>
      <c r="Z437" s="130"/>
      <c r="AA437" s="130"/>
      <c r="AB437" s="130"/>
      <c r="AC437" s="130"/>
      <c r="AD437" s="130"/>
      <c r="AE437" s="193"/>
      <c r="AF437" s="193"/>
    </row>
    <row r="438" spans="1:32" ht="15.75" customHeight="1">
      <c r="A438" s="193">
        <v>2</v>
      </c>
      <c r="B438" s="197" t="s">
        <v>2266</v>
      </c>
      <c r="C438" s="16" t="s">
        <v>1410</v>
      </c>
      <c r="D438" s="193" t="s">
        <v>1330</v>
      </c>
      <c r="E438" s="193" t="s">
        <v>2265</v>
      </c>
      <c r="F438" s="196">
        <v>1</v>
      </c>
      <c r="G438" s="196">
        <v>1</v>
      </c>
      <c r="H438" s="196">
        <v>1</v>
      </c>
      <c r="I438" s="196">
        <v>0</v>
      </c>
      <c r="J438" s="196">
        <v>0</v>
      </c>
      <c r="K438" s="196">
        <v>1</v>
      </c>
      <c r="L438" s="196">
        <v>1</v>
      </c>
      <c r="M438" s="196">
        <v>0</v>
      </c>
      <c r="N438" s="196">
        <v>1</v>
      </c>
      <c r="O438" s="188">
        <v>5</v>
      </c>
      <c r="P438" s="193">
        <v>4.7</v>
      </c>
      <c r="Q438" s="193">
        <v>0</v>
      </c>
      <c r="R438" s="193">
        <v>32</v>
      </c>
      <c r="S438" s="193">
        <v>1.6</v>
      </c>
      <c r="T438" s="193">
        <v>3.5000000000000003E-2</v>
      </c>
      <c r="U438" s="193">
        <v>28</v>
      </c>
      <c r="V438" s="193">
        <v>3.7000000000000002E-3</v>
      </c>
      <c r="W438" s="193">
        <v>77691</v>
      </c>
      <c r="X438" s="193">
        <v>44311</v>
      </c>
      <c r="Y438" s="193">
        <v>184966</v>
      </c>
      <c r="Z438" s="130"/>
      <c r="AA438" s="130"/>
      <c r="AB438" s="130"/>
      <c r="AC438" s="130"/>
      <c r="AD438" s="130"/>
      <c r="AE438" s="193">
        <v>36477</v>
      </c>
      <c r="AF438" s="193">
        <v>474862</v>
      </c>
    </row>
    <row r="439" spans="1:32" ht="15.75" customHeight="1">
      <c r="A439" s="193">
        <v>3</v>
      </c>
      <c r="B439" s="198" t="s">
        <v>2240</v>
      </c>
      <c r="C439" s="16" t="s">
        <v>1412</v>
      </c>
      <c r="D439" s="195" t="s">
        <v>1412</v>
      </c>
      <c r="E439" s="193" t="s">
        <v>2265</v>
      </c>
      <c r="F439" s="196">
        <v>1</v>
      </c>
      <c r="G439" s="196">
        <v>1</v>
      </c>
      <c r="H439" s="196">
        <v>1</v>
      </c>
      <c r="I439" s="196">
        <v>1</v>
      </c>
      <c r="J439" s="196">
        <v>0</v>
      </c>
      <c r="K439" s="196">
        <v>1</v>
      </c>
      <c r="L439" s="196">
        <v>1</v>
      </c>
      <c r="M439" s="196">
        <v>1</v>
      </c>
      <c r="N439" s="196">
        <v>1</v>
      </c>
      <c r="O439" s="188">
        <v>16</v>
      </c>
      <c r="P439" s="193">
        <v>4.8</v>
      </c>
      <c r="Q439" s="193">
        <v>0.316</v>
      </c>
      <c r="R439" s="193">
        <v>61</v>
      </c>
      <c r="S439" s="193">
        <v>4.4000000000000004</v>
      </c>
      <c r="T439" s="193">
        <v>0.629</v>
      </c>
      <c r="U439" s="193">
        <v>80</v>
      </c>
      <c r="V439" s="193">
        <v>1.2200000000000001E-2</v>
      </c>
      <c r="W439" s="193">
        <v>282338</v>
      </c>
      <c r="X439" s="193">
        <v>264091</v>
      </c>
      <c r="Y439" s="193">
        <v>832358</v>
      </c>
      <c r="Z439" s="130"/>
      <c r="AA439" s="130"/>
      <c r="AB439" s="130"/>
      <c r="AC439" s="130"/>
      <c r="AD439" s="130"/>
      <c r="AE439" s="193">
        <v>80118</v>
      </c>
      <c r="AF439" s="193">
        <v>1752000</v>
      </c>
    </row>
    <row r="440" spans="1:32" ht="15.75" customHeight="1">
      <c r="A440" s="193">
        <v>4</v>
      </c>
      <c r="B440" s="197" t="s">
        <v>2267</v>
      </c>
      <c r="C440" s="16" t="s">
        <v>1414</v>
      </c>
      <c r="D440" s="199"/>
      <c r="E440" s="193" t="s">
        <v>2265</v>
      </c>
      <c r="F440" s="196">
        <v>0</v>
      </c>
      <c r="G440" s="196">
        <v>0</v>
      </c>
      <c r="H440" s="196">
        <v>0</v>
      </c>
      <c r="I440" s="196">
        <v>0</v>
      </c>
      <c r="J440" s="196">
        <v>0</v>
      </c>
      <c r="K440" s="196">
        <v>0</v>
      </c>
      <c r="L440" s="196">
        <v>0</v>
      </c>
      <c r="M440" s="196">
        <v>0</v>
      </c>
      <c r="N440" s="196">
        <v>0</v>
      </c>
      <c r="O440" s="188">
        <v>56</v>
      </c>
      <c r="P440" s="193"/>
      <c r="Q440" s="193"/>
      <c r="R440" s="193"/>
      <c r="S440" s="193"/>
      <c r="T440" s="193"/>
      <c r="U440" s="193"/>
      <c r="V440" s="193"/>
      <c r="W440" s="193"/>
      <c r="X440" s="193"/>
      <c r="Y440" s="193"/>
      <c r="Z440" s="130"/>
      <c r="AA440" s="130"/>
      <c r="AB440" s="130"/>
      <c r="AC440" s="130"/>
      <c r="AD440" s="130"/>
      <c r="AE440" s="193"/>
      <c r="AF440" s="193"/>
    </row>
    <row r="441" spans="1:32" ht="15.75" customHeight="1">
      <c r="A441" s="193">
        <v>5</v>
      </c>
      <c r="B441" s="197" t="s">
        <v>2268</v>
      </c>
      <c r="C441" s="16" t="s">
        <v>1204</v>
      </c>
      <c r="D441" s="196" t="s">
        <v>2269</v>
      </c>
      <c r="E441" s="193" t="s">
        <v>2265</v>
      </c>
      <c r="F441" s="196">
        <v>1</v>
      </c>
      <c r="G441" s="196">
        <v>1</v>
      </c>
      <c r="H441" s="196">
        <v>1</v>
      </c>
      <c r="I441" s="196">
        <v>1</v>
      </c>
      <c r="J441" s="196">
        <v>0</v>
      </c>
      <c r="K441" s="196">
        <v>1</v>
      </c>
      <c r="L441" s="196">
        <v>1</v>
      </c>
      <c r="M441" s="196">
        <v>1</v>
      </c>
      <c r="N441" s="196">
        <v>1</v>
      </c>
      <c r="O441" s="188">
        <v>9</v>
      </c>
      <c r="P441" s="193">
        <v>4.8</v>
      </c>
      <c r="Q441" s="193">
        <v>0.23100000000000001</v>
      </c>
      <c r="R441" s="193">
        <v>55</v>
      </c>
      <c r="S441" s="193">
        <v>4.2</v>
      </c>
      <c r="T441" s="193">
        <v>0.375</v>
      </c>
      <c r="U441" s="193">
        <v>65</v>
      </c>
      <c r="V441" s="193" t="s">
        <v>1957</v>
      </c>
      <c r="W441" s="193">
        <v>7393</v>
      </c>
      <c r="X441" s="193">
        <v>80</v>
      </c>
      <c r="Y441" s="193">
        <v>2065</v>
      </c>
      <c r="Z441" s="130"/>
      <c r="AA441" s="130"/>
      <c r="AB441" s="130"/>
      <c r="AC441" s="130"/>
      <c r="AD441" s="130"/>
      <c r="AE441" s="193"/>
      <c r="AF441" s="193"/>
    </row>
    <row r="442" spans="1:32" ht="15.75" customHeight="1">
      <c r="A442" s="193">
        <v>6</v>
      </c>
      <c r="B442" s="194" t="s">
        <v>2270</v>
      </c>
      <c r="C442" s="16" t="s">
        <v>1416</v>
      </c>
      <c r="D442" s="193" t="s">
        <v>2271</v>
      </c>
      <c r="E442" s="193" t="s">
        <v>2265</v>
      </c>
      <c r="F442" s="196">
        <v>1</v>
      </c>
      <c r="G442" s="196">
        <v>1</v>
      </c>
      <c r="H442" s="196">
        <v>1</v>
      </c>
      <c r="I442" s="196">
        <v>0</v>
      </c>
      <c r="J442" s="196">
        <v>0</v>
      </c>
      <c r="K442" s="196">
        <v>1</v>
      </c>
      <c r="L442" s="196">
        <v>1</v>
      </c>
      <c r="M442" s="196">
        <v>0</v>
      </c>
      <c r="N442" s="196">
        <v>0</v>
      </c>
      <c r="O442" s="188">
        <v>10</v>
      </c>
      <c r="P442" s="193">
        <v>4.3</v>
      </c>
      <c r="Q442" s="193"/>
      <c r="R442" s="193"/>
      <c r="S442" s="193"/>
      <c r="T442" s="193"/>
      <c r="U442" s="193"/>
      <c r="V442" s="193"/>
      <c r="W442" s="193"/>
      <c r="X442" s="193"/>
      <c r="Y442" s="193"/>
      <c r="Z442" s="130"/>
      <c r="AA442" s="130"/>
      <c r="AB442" s="130"/>
      <c r="AC442" s="130"/>
      <c r="AD442" s="130"/>
      <c r="AE442" s="193"/>
      <c r="AF442" s="193"/>
    </row>
    <row r="443" spans="1:32" ht="15.75" customHeight="1">
      <c r="A443" s="193">
        <v>7</v>
      </c>
      <c r="B443" s="194" t="s">
        <v>2272</v>
      </c>
      <c r="C443" s="16" t="s">
        <v>1418</v>
      </c>
      <c r="D443" s="200"/>
      <c r="E443" s="193" t="s">
        <v>2265</v>
      </c>
      <c r="F443" s="196">
        <v>0</v>
      </c>
      <c r="G443" s="196">
        <v>0</v>
      </c>
      <c r="H443" s="196">
        <v>0</v>
      </c>
      <c r="I443" s="196">
        <v>0</v>
      </c>
      <c r="J443" s="196">
        <v>0</v>
      </c>
      <c r="K443" s="196">
        <v>0</v>
      </c>
      <c r="L443" s="196">
        <v>0</v>
      </c>
      <c r="M443" s="196">
        <v>0</v>
      </c>
      <c r="N443" s="196">
        <v>0</v>
      </c>
      <c r="O443" s="188">
        <v>22</v>
      </c>
      <c r="P443" s="193"/>
      <c r="Q443" s="193"/>
      <c r="R443" s="193"/>
      <c r="S443" s="193"/>
      <c r="T443" s="193"/>
      <c r="U443" s="193"/>
      <c r="V443" s="193"/>
      <c r="W443" s="193"/>
      <c r="X443" s="193"/>
      <c r="Y443" s="193"/>
      <c r="Z443" s="130"/>
      <c r="AA443" s="130"/>
      <c r="AB443" s="130"/>
      <c r="AC443" s="130"/>
      <c r="AD443" s="130"/>
      <c r="AE443" s="193"/>
      <c r="AF443" s="193"/>
    </row>
    <row r="444" spans="1:32" ht="15.75" customHeight="1">
      <c r="A444" s="193">
        <v>8</v>
      </c>
      <c r="B444" s="201" t="s">
        <v>2241</v>
      </c>
      <c r="C444" s="16" t="s">
        <v>1419</v>
      </c>
      <c r="D444" s="196" t="s">
        <v>1821</v>
      </c>
      <c r="E444" s="193" t="s">
        <v>2265</v>
      </c>
      <c r="F444" s="193">
        <v>1</v>
      </c>
      <c r="G444" s="193">
        <v>0</v>
      </c>
      <c r="H444" s="193">
        <v>1</v>
      </c>
      <c r="I444" s="193">
        <v>1</v>
      </c>
      <c r="J444" s="193">
        <v>0</v>
      </c>
      <c r="K444" s="193">
        <v>1</v>
      </c>
      <c r="L444" s="193">
        <v>0</v>
      </c>
      <c r="M444" s="193">
        <v>1</v>
      </c>
      <c r="N444" s="193">
        <v>0</v>
      </c>
      <c r="O444" s="188">
        <v>27</v>
      </c>
      <c r="P444" s="193">
        <v>4.5999999999999996</v>
      </c>
      <c r="Q444" s="193">
        <v>0.33300000000000002</v>
      </c>
      <c r="R444" s="193">
        <v>73</v>
      </c>
      <c r="S444" s="193"/>
      <c r="T444" s="193"/>
      <c r="U444" s="193"/>
      <c r="V444" s="193" t="s">
        <v>1957</v>
      </c>
      <c r="W444" s="193"/>
      <c r="X444" s="193"/>
      <c r="Y444" s="193"/>
      <c r="Z444" s="130"/>
      <c r="AA444" s="130"/>
      <c r="AB444" s="130"/>
      <c r="AC444" s="130"/>
      <c r="AD444" s="130"/>
      <c r="AE444" s="193"/>
      <c r="AF444" s="193"/>
    </row>
    <row r="445" spans="1:32" ht="15.75" customHeight="1">
      <c r="A445" s="193">
        <v>9</v>
      </c>
      <c r="B445" s="197" t="s">
        <v>2273</v>
      </c>
      <c r="C445" s="16" t="s">
        <v>1420</v>
      </c>
      <c r="D445" s="193" t="s">
        <v>1420</v>
      </c>
      <c r="E445" s="193" t="s">
        <v>2265</v>
      </c>
      <c r="F445" s="196">
        <v>1</v>
      </c>
      <c r="G445" s="196">
        <v>0</v>
      </c>
      <c r="H445" s="196">
        <v>0</v>
      </c>
      <c r="I445" s="196">
        <v>0</v>
      </c>
      <c r="J445" s="196">
        <v>0</v>
      </c>
      <c r="K445" s="196">
        <v>1</v>
      </c>
      <c r="L445" s="196">
        <v>0</v>
      </c>
      <c r="M445" s="196">
        <v>0</v>
      </c>
      <c r="N445" s="196">
        <v>0</v>
      </c>
      <c r="O445" s="188">
        <v>20</v>
      </c>
      <c r="P445" s="193"/>
      <c r="Q445" s="193"/>
      <c r="R445" s="193"/>
      <c r="S445" s="193"/>
      <c r="T445" s="193"/>
      <c r="U445" s="193"/>
      <c r="V445" s="193"/>
      <c r="W445" s="193"/>
      <c r="X445" s="193"/>
      <c r="Y445" s="193"/>
      <c r="Z445" s="130"/>
      <c r="AA445" s="130"/>
      <c r="AB445" s="130"/>
      <c r="AC445" s="130"/>
      <c r="AD445" s="130"/>
      <c r="AE445" s="193"/>
      <c r="AF445" s="193"/>
    </row>
    <row r="446" spans="1:32" ht="15.75" customHeight="1">
      <c r="A446" s="193">
        <v>10</v>
      </c>
      <c r="B446" s="197" t="s">
        <v>2274</v>
      </c>
      <c r="C446" s="16" t="s">
        <v>1422</v>
      </c>
      <c r="D446" s="193" t="s">
        <v>1848</v>
      </c>
      <c r="E446" s="193" t="s">
        <v>2265</v>
      </c>
      <c r="F446" s="196">
        <v>1</v>
      </c>
      <c r="G446" s="196">
        <v>1</v>
      </c>
      <c r="H446" s="196">
        <v>1</v>
      </c>
      <c r="I446" s="196">
        <v>0</v>
      </c>
      <c r="J446" s="196">
        <v>0</v>
      </c>
      <c r="K446" s="196">
        <v>1</v>
      </c>
      <c r="L446" s="196">
        <v>1</v>
      </c>
      <c r="M446" s="196">
        <v>0</v>
      </c>
      <c r="N446" s="196">
        <v>1</v>
      </c>
      <c r="O446" s="188">
        <v>22</v>
      </c>
      <c r="P446" s="193">
        <v>4.8</v>
      </c>
      <c r="Q446" s="193">
        <v>0.438</v>
      </c>
      <c r="R446" s="193">
        <v>66</v>
      </c>
      <c r="S446" s="193">
        <v>4.8</v>
      </c>
      <c r="T446" s="193">
        <v>0.79800000000000004</v>
      </c>
      <c r="U446" s="193">
        <v>87</v>
      </c>
      <c r="V446" s="202">
        <v>8.0000000000000004E-4</v>
      </c>
      <c r="W446" s="193">
        <v>28687</v>
      </c>
      <c r="X446" s="193">
        <v>3922</v>
      </c>
      <c r="Y446" s="193">
        <v>38421</v>
      </c>
      <c r="Z446" s="130"/>
      <c r="AA446" s="130"/>
      <c r="AB446" s="130"/>
      <c r="AC446" s="130"/>
      <c r="AD446" s="130"/>
      <c r="AE446" s="193">
        <v>9428</v>
      </c>
      <c r="AF446" s="193">
        <v>29186</v>
      </c>
    </row>
    <row r="447" spans="1:32" ht="15.75" customHeight="1">
      <c r="A447" s="193">
        <v>11</v>
      </c>
      <c r="B447" s="197" t="s">
        <v>2275</v>
      </c>
      <c r="C447" s="16" t="s">
        <v>1425</v>
      </c>
      <c r="D447" s="193" t="s">
        <v>2276</v>
      </c>
      <c r="E447" s="193" t="s">
        <v>2265</v>
      </c>
      <c r="F447" s="196">
        <v>1</v>
      </c>
      <c r="G447" s="196">
        <v>1</v>
      </c>
      <c r="H447" s="196">
        <v>1</v>
      </c>
      <c r="I447" s="196">
        <v>0</v>
      </c>
      <c r="J447" s="196">
        <v>0</v>
      </c>
      <c r="K447" s="196">
        <v>0</v>
      </c>
      <c r="L447" s="196">
        <v>1</v>
      </c>
      <c r="M447" s="196">
        <v>0</v>
      </c>
      <c r="N447" s="196">
        <v>0</v>
      </c>
      <c r="O447" s="188">
        <v>25</v>
      </c>
      <c r="P447" s="193">
        <v>4.5</v>
      </c>
      <c r="Q447" s="193">
        <v>0</v>
      </c>
      <c r="R447" s="193">
        <v>45</v>
      </c>
      <c r="S447" s="193">
        <v>4</v>
      </c>
      <c r="T447" s="193">
        <v>0.3</v>
      </c>
      <c r="U447" s="193">
        <v>50</v>
      </c>
      <c r="V447" s="202">
        <v>1.1999999999999999E-3</v>
      </c>
      <c r="W447" s="193">
        <v>30136</v>
      </c>
      <c r="X447" s="193">
        <v>2172</v>
      </c>
      <c r="Y447" s="193">
        <v>24256</v>
      </c>
      <c r="Z447" s="130"/>
      <c r="AA447" s="130"/>
      <c r="AB447" s="130"/>
      <c r="AC447" s="130"/>
      <c r="AD447" s="130"/>
      <c r="AE447" s="193">
        <v>6559</v>
      </c>
      <c r="AF447" s="193"/>
    </row>
    <row r="448" spans="1:32" ht="15.75" customHeight="1">
      <c r="A448" s="193">
        <v>12</v>
      </c>
      <c r="B448" s="197" t="s">
        <v>2277</v>
      </c>
      <c r="C448" s="16" t="s">
        <v>1427</v>
      </c>
      <c r="D448" s="196" t="s">
        <v>2278</v>
      </c>
      <c r="E448" s="193" t="s">
        <v>2265</v>
      </c>
      <c r="F448" s="196">
        <v>1</v>
      </c>
      <c r="G448" s="196">
        <v>1</v>
      </c>
      <c r="H448" s="196">
        <v>1</v>
      </c>
      <c r="I448" s="196">
        <v>0</v>
      </c>
      <c r="J448" s="196">
        <v>0</v>
      </c>
      <c r="K448" s="196">
        <v>0</v>
      </c>
      <c r="L448" s="196">
        <v>0</v>
      </c>
      <c r="M448" s="196">
        <v>0</v>
      </c>
      <c r="N448" s="196">
        <v>0</v>
      </c>
      <c r="O448" s="188">
        <v>9</v>
      </c>
      <c r="P448" s="193"/>
      <c r="Q448" s="193"/>
      <c r="R448" s="193"/>
      <c r="S448" s="193"/>
      <c r="T448" s="193">
        <v>0.5</v>
      </c>
      <c r="U448" s="193">
        <v>70</v>
      </c>
      <c r="V448" s="193"/>
      <c r="W448" s="193"/>
      <c r="X448" s="193"/>
      <c r="Y448" s="193"/>
      <c r="Z448" s="130"/>
      <c r="AA448" s="130"/>
      <c r="AB448" s="130"/>
      <c r="AC448" s="130"/>
      <c r="AD448" s="130"/>
      <c r="AE448" s="193"/>
      <c r="AF448" s="193"/>
    </row>
    <row r="449" spans="1:32" ht="15.75" customHeight="1">
      <c r="A449" s="193">
        <v>13</v>
      </c>
      <c r="B449" s="201" t="e">
        <f>VLOOKUP(C448,[1]TRASH!$B$3:$C$43,2,FALSE)</f>
        <v>#N/A</v>
      </c>
      <c r="C449" s="16" t="s">
        <v>49</v>
      </c>
      <c r="D449" s="196" t="s">
        <v>1817</v>
      </c>
      <c r="E449" s="193" t="s">
        <v>2265</v>
      </c>
      <c r="F449" s="193">
        <v>1</v>
      </c>
      <c r="G449" s="193">
        <v>1</v>
      </c>
      <c r="H449" s="193">
        <v>1</v>
      </c>
      <c r="I449" s="193">
        <v>1</v>
      </c>
      <c r="J449" s="193">
        <v>1</v>
      </c>
      <c r="K449" s="193">
        <v>1</v>
      </c>
      <c r="L449" s="193">
        <v>1</v>
      </c>
      <c r="M449" s="193">
        <v>1</v>
      </c>
      <c r="N449" s="193">
        <v>1</v>
      </c>
      <c r="O449" s="188">
        <v>26</v>
      </c>
      <c r="P449" s="193">
        <v>4.8</v>
      </c>
      <c r="Q449" s="193">
        <v>0.438</v>
      </c>
      <c r="R449" s="193">
        <v>67</v>
      </c>
      <c r="S449" s="193">
        <v>4.5999999999999996</v>
      </c>
      <c r="T449" s="193">
        <v>0.78900000000000003</v>
      </c>
      <c r="U449" s="193">
        <v>88</v>
      </c>
      <c r="V449" s="202">
        <v>9.2299999999999993E-2</v>
      </c>
      <c r="W449" s="193">
        <v>2003000</v>
      </c>
      <c r="X449" s="193">
        <v>869257</v>
      </c>
      <c r="Y449" s="193">
        <v>2219000</v>
      </c>
      <c r="Z449" s="130"/>
      <c r="AA449" s="130"/>
      <c r="AB449" s="130"/>
      <c r="AC449" s="130"/>
      <c r="AD449" s="130"/>
      <c r="AE449" s="193">
        <v>887069</v>
      </c>
      <c r="AF449" s="193">
        <v>4393000</v>
      </c>
    </row>
    <row r="450" spans="1:32" ht="15.75" customHeight="1">
      <c r="A450" s="193">
        <v>14</v>
      </c>
      <c r="B450" s="197" t="s">
        <v>2279</v>
      </c>
      <c r="C450" s="16" t="s">
        <v>1431</v>
      </c>
      <c r="D450" s="196" t="s">
        <v>2280</v>
      </c>
      <c r="E450" s="193" t="s">
        <v>2265</v>
      </c>
      <c r="F450" s="196">
        <v>1</v>
      </c>
      <c r="G450" s="196">
        <v>1</v>
      </c>
      <c r="H450" s="196">
        <v>1</v>
      </c>
      <c r="I450" s="196">
        <v>1</v>
      </c>
      <c r="J450" s="196">
        <v>0</v>
      </c>
      <c r="K450" s="196">
        <v>1</v>
      </c>
      <c r="L450" s="196">
        <v>1</v>
      </c>
      <c r="M450" s="196">
        <v>1</v>
      </c>
      <c r="N450" s="196">
        <v>1</v>
      </c>
      <c r="O450" s="188">
        <v>16</v>
      </c>
      <c r="P450" s="193">
        <v>3.3</v>
      </c>
      <c r="Q450" s="193"/>
      <c r="R450" s="193"/>
      <c r="S450" s="193">
        <v>3.8</v>
      </c>
      <c r="T450" s="193">
        <v>0.6</v>
      </c>
      <c r="U450" s="193">
        <v>64</v>
      </c>
      <c r="V450" s="193" t="s">
        <v>1957</v>
      </c>
      <c r="W450" s="193">
        <v>846</v>
      </c>
      <c r="X450" s="193">
        <v>17</v>
      </c>
      <c r="Y450" s="193">
        <v>130</v>
      </c>
      <c r="Z450" s="130"/>
      <c r="AA450" s="130"/>
      <c r="AB450" s="130"/>
      <c r="AC450" s="130"/>
      <c r="AD450" s="130"/>
      <c r="AE450" s="193"/>
      <c r="AF450" s="193"/>
    </row>
    <row r="451" spans="1:32" ht="15.75" customHeight="1">
      <c r="A451" s="193">
        <v>15</v>
      </c>
      <c r="B451" s="197" t="s">
        <v>2281</v>
      </c>
      <c r="C451" s="16" t="s">
        <v>1433</v>
      </c>
      <c r="D451" s="196" t="s">
        <v>2237</v>
      </c>
      <c r="E451" s="193" t="s">
        <v>2265</v>
      </c>
      <c r="F451" s="196">
        <v>1</v>
      </c>
      <c r="G451" s="196">
        <v>1</v>
      </c>
      <c r="H451" s="196">
        <v>1</v>
      </c>
      <c r="I451" s="196">
        <v>1</v>
      </c>
      <c r="J451" s="196">
        <v>0</v>
      </c>
      <c r="K451" s="196">
        <v>1</v>
      </c>
      <c r="L451" s="196">
        <v>1</v>
      </c>
      <c r="M451" s="196">
        <v>1</v>
      </c>
      <c r="N451" s="196">
        <v>1</v>
      </c>
      <c r="O451" s="188">
        <v>38</v>
      </c>
      <c r="P451" s="193">
        <v>3.9</v>
      </c>
      <c r="Q451" s="193">
        <v>0.5</v>
      </c>
      <c r="R451" s="193">
        <v>80</v>
      </c>
      <c r="S451" s="193">
        <v>3.9</v>
      </c>
      <c r="T451" s="193">
        <v>0.375</v>
      </c>
      <c r="U451" s="193">
        <v>63</v>
      </c>
      <c r="V451" s="202">
        <v>4.0000000000000002E-4</v>
      </c>
      <c r="W451" s="193">
        <v>12177</v>
      </c>
      <c r="X451" s="193">
        <v>1695</v>
      </c>
      <c r="Y451" s="193">
        <v>22354</v>
      </c>
      <c r="Z451" s="130"/>
      <c r="AA451" s="130"/>
      <c r="AB451" s="130"/>
      <c r="AC451" s="130"/>
      <c r="AD451" s="130"/>
      <c r="AE451" s="193">
        <v>786</v>
      </c>
      <c r="AF451" s="193">
        <v>80754</v>
      </c>
    </row>
    <row r="452" spans="1:32" ht="15.75" customHeight="1">
      <c r="A452" s="193">
        <v>16</v>
      </c>
      <c r="B452" s="197" t="s">
        <v>2282</v>
      </c>
      <c r="C452" s="16" t="s">
        <v>1434</v>
      </c>
      <c r="D452" s="196" t="s">
        <v>2283</v>
      </c>
      <c r="E452" s="193" t="s">
        <v>2265</v>
      </c>
      <c r="F452" s="196">
        <v>1</v>
      </c>
      <c r="G452" s="196">
        <v>0</v>
      </c>
      <c r="H452" s="196">
        <v>1</v>
      </c>
      <c r="I452" s="196">
        <v>0</v>
      </c>
      <c r="J452" s="196">
        <v>1</v>
      </c>
      <c r="K452" s="196">
        <v>1</v>
      </c>
      <c r="L452" s="196">
        <v>1</v>
      </c>
      <c r="M452" s="196">
        <v>1</v>
      </c>
      <c r="N452" s="196">
        <v>1</v>
      </c>
      <c r="O452" s="188">
        <v>31</v>
      </c>
      <c r="P452" s="193"/>
      <c r="Q452" s="193"/>
      <c r="R452" s="193"/>
      <c r="S452" s="193"/>
      <c r="T452" s="193"/>
      <c r="U452" s="193"/>
      <c r="V452" s="193"/>
      <c r="W452" s="193"/>
      <c r="X452" s="193"/>
      <c r="Y452" s="193"/>
      <c r="Z452" s="130"/>
      <c r="AA452" s="130"/>
      <c r="AB452" s="130"/>
      <c r="AC452" s="130"/>
      <c r="AD452" s="130"/>
      <c r="AE452" s="193"/>
      <c r="AF452" s="193"/>
    </row>
    <row r="453" spans="1:32" ht="15.75" customHeight="1">
      <c r="A453" s="193">
        <v>17</v>
      </c>
      <c r="B453" s="197" t="s">
        <v>2284</v>
      </c>
      <c r="C453" s="16" t="s">
        <v>1436</v>
      </c>
      <c r="D453" s="195" t="s">
        <v>1436</v>
      </c>
      <c r="E453" s="193" t="s">
        <v>2265</v>
      </c>
      <c r="F453" s="196">
        <v>1</v>
      </c>
      <c r="G453" s="196">
        <v>1</v>
      </c>
      <c r="H453" s="196">
        <v>1</v>
      </c>
      <c r="I453" s="196">
        <v>0</v>
      </c>
      <c r="J453" s="196">
        <v>0</v>
      </c>
      <c r="K453" s="196">
        <v>0</v>
      </c>
      <c r="L453" s="196">
        <v>1</v>
      </c>
      <c r="M453" s="196">
        <v>1</v>
      </c>
      <c r="N453" s="196">
        <v>1</v>
      </c>
      <c r="O453" s="188">
        <v>16</v>
      </c>
      <c r="P453" s="193">
        <v>4.7</v>
      </c>
      <c r="Q453" s="193">
        <v>0.65500000000000003</v>
      </c>
      <c r="R453" s="193">
        <v>81</v>
      </c>
      <c r="S453" s="193">
        <v>4.5999999999999996</v>
      </c>
      <c r="T453" s="193">
        <v>0.755</v>
      </c>
      <c r="U453" s="193">
        <v>87</v>
      </c>
      <c r="V453" s="202">
        <v>8.0000000000000004E-4</v>
      </c>
      <c r="W453" s="193">
        <v>19687</v>
      </c>
      <c r="X453" s="193">
        <v>2981</v>
      </c>
      <c r="Y453" s="193">
        <v>32839</v>
      </c>
      <c r="Z453" s="130"/>
      <c r="AA453" s="130"/>
      <c r="AB453" s="130"/>
      <c r="AC453" s="130"/>
      <c r="AD453" s="130"/>
      <c r="AE453" s="193"/>
      <c r="AF453" s="193">
        <v>69415</v>
      </c>
    </row>
    <row r="454" spans="1:32" ht="15.75" customHeight="1">
      <c r="A454" s="193">
        <v>18</v>
      </c>
      <c r="B454" s="197" t="s">
        <v>2285</v>
      </c>
      <c r="C454" s="16" t="s">
        <v>1438</v>
      </c>
      <c r="D454" s="199"/>
      <c r="E454" s="193" t="s">
        <v>2265</v>
      </c>
      <c r="F454" s="196">
        <v>0</v>
      </c>
      <c r="G454" s="196">
        <v>0</v>
      </c>
      <c r="H454" s="196">
        <v>0</v>
      </c>
      <c r="I454" s="196">
        <v>0</v>
      </c>
      <c r="J454" s="196">
        <v>0</v>
      </c>
      <c r="K454" s="196">
        <v>0</v>
      </c>
      <c r="L454" s="196">
        <v>0</v>
      </c>
      <c r="M454" s="196">
        <v>0</v>
      </c>
      <c r="N454" s="196">
        <v>0</v>
      </c>
      <c r="O454" s="188">
        <v>23</v>
      </c>
      <c r="P454" s="193"/>
      <c r="Q454" s="193"/>
      <c r="R454" s="193"/>
      <c r="S454" s="193"/>
      <c r="T454" s="193"/>
      <c r="U454" s="193"/>
      <c r="V454" s="193"/>
      <c r="W454" s="193"/>
      <c r="X454" s="193"/>
      <c r="Y454" s="193"/>
      <c r="Z454" s="130"/>
      <c r="AA454" s="130"/>
      <c r="AB454" s="130"/>
      <c r="AC454" s="130"/>
      <c r="AD454" s="130"/>
      <c r="AE454" s="193"/>
      <c r="AF454" s="193"/>
    </row>
    <row r="455" spans="1:32" ht="15.75" customHeight="1">
      <c r="A455" s="193">
        <v>19</v>
      </c>
      <c r="B455" s="194" t="s">
        <v>2286</v>
      </c>
      <c r="C455" s="16" t="s">
        <v>1439</v>
      </c>
      <c r="D455" s="195" t="s">
        <v>2287</v>
      </c>
      <c r="E455" s="193" t="s">
        <v>2265</v>
      </c>
      <c r="F455" s="196">
        <v>1</v>
      </c>
      <c r="G455" s="196">
        <v>1</v>
      </c>
      <c r="H455" s="196">
        <v>1</v>
      </c>
      <c r="I455" s="196">
        <v>1</v>
      </c>
      <c r="J455" s="196">
        <v>0</v>
      </c>
      <c r="K455" s="196">
        <v>0</v>
      </c>
      <c r="L455" s="196">
        <v>1</v>
      </c>
      <c r="M455" s="196">
        <v>0</v>
      </c>
      <c r="N455" s="196">
        <v>0</v>
      </c>
      <c r="O455" s="188">
        <v>15</v>
      </c>
      <c r="P455" s="193">
        <v>3.2</v>
      </c>
      <c r="Q455" s="193">
        <v>6.7000000000000004E-2</v>
      </c>
      <c r="R455" s="193">
        <v>35</v>
      </c>
      <c r="S455" s="193">
        <v>4.2</v>
      </c>
      <c r="T455" s="193">
        <v>0.5</v>
      </c>
      <c r="U455" s="193">
        <v>72</v>
      </c>
      <c r="V455" s="202">
        <v>2.9999999999999997E-4</v>
      </c>
      <c r="W455" s="193">
        <v>1605</v>
      </c>
      <c r="X455" s="193">
        <v>501</v>
      </c>
      <c r="Y455" s="193">
        <v>6934</v>
      </c>
      <c r="Z455" s="130"/>
      <c r="AA455" s="130"/>
      <c r="AB455" s="130"/>
      <c r="AC455" s="130"/>
      <c r="AD455" s="130"/>
      <c r="AE455" s="193">
        <v>6597</v>
      </c>
      <c r="AF455" s="193">
        <v>50652</v>
      </c>
    </row>
    <row r="456" spans="1:32" ht="15.75" customHeight="1">
      <c r="A456" s="193">
        <v>20</v>
      </c>
      <c r="B456" s="197" t="s">
        <v>2288</v>
      </c>
      <c r="C456" s="16" t="s">
        <v>1443</v>
      </c>
      <c r="D456" s="193" t="s">
        <v>1858</v>
      </c>
      <c r="E456" s="193" t="s">
        <v>2265</v>
      </c>
      <c r="F456" s="196">
        <v>1</v>
      </c>
      <c r="G456" s="196">
        <v>1</v>
      </c>
      <c r="H456" s="196">
        <v>1</v>
      </c>
      <c r="I456" s="196">
        <v>0</v>
      </c>
      <c r="J456" s="196">
        <v>0</v>
      </c>
      <c r="K456" s="196">
        <v>1</v>
      </c>
      <c r="L456" s="196">
        <v>1</v>
      </c>
      <c r="M456" s="196">
        <v>0</v>
      </c>
      <c r="N456" s="196">
        <v>0</v>
      </c>
      <c r="O456" s="188">
        <v>23</v>
      </c>
      <c r="P456" s="193">
        <v>4.8</v>
      </c>
      <c r="Q456" s="193">
        <v>0.39900000000000002</v>
      </c>
      <c r="R456" s="193">
        <v>64</v>
      </c>
      <c r="S456" s="193">
        <v>4.5999999999999996</v>
      </c>
      <c r="T456" s="193">
        <v>0.57599999999999996</v>
      </c>
      <c r="U456" s="193">
        <v>70</v>
      </c>
      <c r="V456" s="202">
        <v>1.1000000000000001E-3</v>
      </c>
      <c r="W456" s="193">
        <v>40579</v>
      </c>
      <c r="X456" s="193">
        <v>3767</v>
      </c>
      <c r="Y456" s="193">
        <v>39860</v>
      </c>
      <c r="Z456" s="130"/>
      <c r="AA456" s="130"/>
      <c r="AB456" s="130"/>
      <c r="AC456" s="130"/>
      <c r="AD456" s="130"/>
      <c r="AE456" s="193">
        <v>30941</v>
      </c>
      <c r="AF456" s="193"/>
    </row>
    <row r="457" spans="1:32" ht="15.75" customHeight="1">
      <c r="A457" s="193">
        <v>21</v>
      </c>
      <c r="B457" s="203" t="s">
        <v>2289</v>
      </c>
      <c r="C457" s="16" t="s">
        <v>1448</v>
      </c>
      <c r="D457" s="200"/>
      <c r="E457" s="193" t="s">
        <v>2265</v>
      </c>
      <c r="F457" s="193">
        <v>0</v>
      </c>
      <c r="G457" s="193">
        <v>0</v>
      </c>
      <c r="H457" s="193">
        <v>0</v>
      </c>
      <c r="I457" s="193">
        <v>0</v>
      </c>
      <c r="J457" s="193">
        <v>0</v>
      </c>
      <c r="K457" s="193">
        <v>0</v>
      </c>
      <c r="L457" s="193">
        <v>0</v>
      </c>
      <c r="M457" s="193">
        <v>0</v>
      </c>
      <c r="N457" s="193">
        <v>0</v>
      </c>
      <c r="O457" s="188">
        <v>77</v>
      </c>
      <c r="P457" s="193"/>
      <c r="Q457" s="193"/>
      <c r="R457" s="193"/>
      <c r="S457" s="193"/>
      <c r="T457" s="193"/>
      <c r="U457" s="193"/>
      <c r="V457" s="193"/>
      <c r="W457" s="193"/>
      <c r="X457" s="193"/>
      <c r="Y457" s="193"/>
      <c r="Z457" s="130"/>
      <c r="AA457" s="130"/>
      <c r="AB457" s="130"/>
      <c r="AC457" s="130"/>
      <c r="AD457" s="130"/>
      <c r="AE457" s="193"/>
      <c r="AF457" s="193"/>
    </row>
    <row r="458" spans="1:32" ht="15.75" customHeight="1">
      <c r="A458" s="193">
        <v>22</v>
      </c>
      <c r="B458" s="203" t="s">
        <v>2290</v>
      </c>
      <c r="C458" s="16" t="s">
        <v>1449</v>
      </c>
      <c r="D458" s="200"/>
      <c r="E458" s="193" t="s">
        <v>2265</v>
      </c>
      <c r="F458" s="193">
        <v>0</v>
      </c>
      <c r="G458" s="193">
        <v>0</v>
      </c>
      <c r="H458" s="193">
        <v>0</v>
      </c>
      <c r="I458" s="193">
        <v>0</v>
      </c>
      <c r="J458" s="193">
        <v>0</v>
      </c>
      <c r="K458" s="193">
        <v>0</v>
      </c>
      <c r="L458" s="193">
        <v>0</v>
      </c>
      <c r="M458" s="193">
        <v>0</v>
      </c>
      <c r="N458" s="193">
        <v>0</v>
      </c>
      <c r="O458" s="188">
        <v>78</v>
      </c>
      <c r="P458" s="193"/>
      <c r="Q458" s="193"/>
      <c r="R458" s="193"/>
      <c r="S458" s="193"/>
      <c r="T458" s="193"/>
      <c r="U458" s="193"/>
      <c r="V458" s="193"/>
      <c r="W458" s="193"/>
      <c r="X458" s="193"/>
      <c r="Y458" s="193"/>
      <c r="Z458" s="130"/>
      <c r="AA458" s="130"/>
      <c r="AB458" s="130"/>
      <c r="AC458" s="130"/>
      <c r="AD458" s="130"/>
      <c r="AE458" s="193"/>
      <c r="AF458" s="193"/>
    </row>
    <row r="459" spans="1:32" ht="15.75" customHeight="1">
      <c r="A459" s="193">
        <v>23</v>
      </c>
      <c r="B459" s="197" t="s">
        <v>2291</v>
      </c>
      <c r="C459" s="16" t="s">
        <v>1450</v>
      </c>
      <c r="D459" s="200"/>
      <c r="E459" s="193" t="s">
        <v>2265</v>
      </c>
      <c r="F459" s="196">
        <v>0</v>
      </c>
      <c r="G459" s="196">
        <v>0</v>
      </c>
      <c r="H459" s="196">
        <v>0</v>
      </c>
      <c r="I459" s="196">
        <v>0</v>
      </c>
      <c r="J459" s="196">
        <v>0</v>
      </c>
      <c r="K459" s="196">
        <v>0</v>
      </c>
      <c r="L459" s="196">
        <v>0</v>
      </c>
      <c r="M459" s="196">
        <v>0</v>
      </c>
      <c r="N459" s="196">
        <v>0</v>
      </c>
      <c r="O459" s="188">
        <v>11</v>
      </c>
      <c r="P459" s="193"/>
      <c r="Q459" s="193"/>
      <c r="R459" s="193"/>
      <c r="S459" s="193"/>
      <c r="T459" s="193"/>
      <c r="U459" s="193"/>
      <c r="V459" s="193"/>
      <c r="W459" s="193"/>
      <c r="X459" s="193"/>
      <c r="Y459" s="193"/>
      <c r="Z459" s="130"/>
      <c r="AA459" s="130"/>
      <c r="AB459" s="130"/>
      <c r="AC459" s="130"/>
      <c r="AD459" s="130"/>
      <c r="AE459" s="193"/>
      <c r="AF459" s="193"/>
    </row>
    <row r="460" spans="1:32" ht="15.75" customHeight="1">
      <c r="A460" s="193">
        <v>24</v>
      </c>
      <c r="B460" s="194" t="s">
        <v>2292</v>
      </c>
      <c r="C460" s="16" t="s">
        <v>1453</v>
      </c>
      <c r="D460" s="195" t="s">
        <v>2293</v>
      </c>
      <c r="E460" s="193" t="s">
        <v>2265</v>
      </c>
      <c r="F460" s="196">
        <v>1</v>
      </c>
      <c r="G460" s="196">
        <v>1</v>
      </c>
      <c r="H460" s="196">
        <v>1</v>
      </c>
      <c r="I460" s="196">
        <v>1</v>
      </c>
      <c r="J460" s="196">
        <v>0</v>
      </c>
      <c r="K460" s="196">
        <v>0</v>
      </c>
      <c r="L460" s="196">
        <v>1</v>
      </c>
      <c r="M460" s="196">
        <v>1</v>
      </c>
      <c r="N460" s="196">
        <v>1</v>
      </c>
      <c r="O460" s="188">
        <v>14</v>
      </c>
      <c r="P460" s="193">
        <v>4.8</v>
      </c>
      <c r="Q460" s="193"/>
      <c r="R460" s="193"/>
      <c r="S460" s="193"/>
      <c r="T460" s="193"/>
      <c r="U460" s="193"/>
      <c r="V460" s="193"/>
      <c r="W460" s="193"/>
      <c r="X460" s="193"/>
      <c r="Y460" s="193"/>
      <c r="Z460" s="130"/>
      <c r="AA460" s="130"/>
      <c r="AB460" s="130"/>
      <c r="AC460" s="130"/>
      <c r="AD460" s="130"/>
      <c r="AE460" s="193"/>
      <c r="AF460" s="193"/>
    </row>
    <row r="461" spans="1:32" ht="15.75" customHeight="1">
      <c r="A461" s="193">
        <v>25</v>
      </c>
      <c r="B461" s="204" t="s">
        <v>2294</v>
      </c>
      <c r="C461" s="16" t="s">
        <v>1458</v>
      </c>
      <c r="D461" s="200"/>
      <c r="E461" s="193" t="s">
        <v>2265</v>
      </c>
      <c r="F461" s="196">
        <v>0</v>
      </c>
      <c r="G461" s="196">
        <v>0</v>
      </c>
      <c r="H461" s="196">
        <v>0</v>
      </c>
      <c r="I461" s="196">
        <v>0</v>
      </c>
      <c r="J461" s="196">
        <v>0</v>
      </c>
      <c r="K461" s="196">
        <v>0</v>
      </c>
      <c r="L461" s="196">
        <v>0</v>
      </c>
      <c r="M461" s="196">
        <v>0</v>
      </c>
      <c r="N461" s="196">
        <v>0</v>
      </c>
      <c r="O461" s="188">
        <v>18</v>
      </c>
      <c r="P461" s="193"/>
      <c r="Q461" s="193"/>
      <c r="R461" s="193"/>
      <c r="S461" s="193"/>
      <c r="T461" s="193"/>
      <c r="U461" s="193"/>
      <c r="V461" s="193"/>
      <c r="W461" s="193"/>
      <c r="X461" s="193"/>
      <c r="Y461" s="193"/>
      <c r="Z461" s="130"/>
      <c r="AA461" s="130"/>
      <c r="AB461" s="130"/>
      <c r="AC461" s="130"/>
      <c r="AD461" s="130"/>
      <c r="AE461" s="193"/>
      <c r="AF461" s="193"/>
    </row>
    <row r="462" spans="1:32" ht="15.75" customHeight="1">
      <c r="A462" s="193">
        <v>26</v>
      </c>
      <c r="B462" s="194" t="s">
        <v>2263</v>
      </c>
      <c r="C462" s="16" t="s">
        <v>1461</v>
      </c>
      <c r="D462" s="193" t="s">
        <v>2295</v>
      </c>
      <c r="E462" s="193" t="s">
        <v>2265</v>
      </c>
      <c r="F462" s="196">
        <v>1</v>
      </c>
      <c r="G462" s="196">
        <v>0</v>
      </c>
      <c r="H462" s="196">
        <v>1</v>
      </c>
      <c r="I462" s="196">
        <v>1</v>
      </c>
      <c r="J462" s="196">
        <v>0</v>
      </c>
      <c r="K462" s="196">
        <v>1</v>
      </c>
      <c r="L462" s="196">
        <v>0</v>
      </c>
      <c r="M462" s="196">
        <v>0</v>
      </c>
      <c r="N462" s="196">
        <v>0</v>
      </c>
      <c r="O462" s="188">
        <v>17</v>
      </c>
      <c r="P462" s="193"/>
      <c r="Q462" s="193"/>
      <c r="R462" s="193"/>
      <c r="S462" s="193"/>
      <c r="T462" s="193"/>
      <c r="U462" s="193"/>
      <c r="V462" s="193"/>
      <c r="W462" s="193"/>
      <c r="X462" s="193"/>
      <c r="Y462" s="193"/>
      <c r="Z462" s="130"/>
      <c r="AA462" s="130"/>
      <c r="AB462" s="130"/>
      <c r="AC462" s="130"/>
      <c r="AD462" s="130"/>
      <c r="AE462" s="193"/>
      <c r="AF462" s="193"/>
    </row>
    <row r="463" spans="1:32" ht="15.75" customHeight="1">
      <c r="A463" s="193">
        <v>27</v>
      </c>
      <c r="B463" s="203" t="s">
        <v>2296</v>
      </c>
      <c r="C463" s="16" t="s">
        <v>1464</v>
      </c>
      <c r="D463" s="193" t="s">
        <v>2297</v>
      </c>
      <c r="E463" s="193" t="s">
        <v>2265</v>
      </c>
      <c r="F463" s="193">
        <v>1</v>
      </c>
      <c r="G463" s="193">
        <v>1</v>
      </c>
      <c r="H463" s="193">
        <v>0</v>
      </c>
      <c r="I463" s="193">
        <v>1</v>
      </c>
      <c r="J463" s="193">
        <v>0</v>
      </c>
      <c r="K463" s="193">
        <v>1</v>
      </c>
      <c r="L463" s="193">
        <v>1</v>
      </c>
      <c r="M463" s="193">
        <v>1</v>
      </c>
      <c r="N463" s="193">
        <v>1</v>
      </c>
      <c r="O463" s="188">
        <v>12</v>
      </c>
      <c r="P463" s="193">
        <v>4.0999999999999996</v>
      </c>
      <c r="Q463" s="193">
        <v>2.8000000000000001E-2</v>
      </c>
      <c r="R463" s="193">
        <v>26</v>
      </c>
      <c r="S463" s="193">
        <v>3.6</v>
      </c>
      <c r="T463" s="193">
        <v>0.126</v>
      </c>
      <c r="U463" s="193">
        <v>35</v>
      </c>
      <c r="V463" s="202">
        <v>1E-3</v>
      </c>
      <c r="W463" s="193">
        <v>21133</v>
      </c>
      <c r="X463" s="193">
        <v>85</v>
      </c>
      <c r="Y463" s="193">
        <v>2556</v>
      </c>
      <c r="Z463" s="130"/>
      <c r="AA463" s="130"/>
      <c r="AB463" s="130"/>
      <c r="AC463" s="130"/>
      <c r="AD463" s="130"/>
      <c r="AE463" s="193"/>
      <c r="AF463" s="193">
        <v>11762</v>
      </c>
    </row>
    <row r="464" spans="1:32" ht="15.75" customHeight="1">
      <c r="A464" s="193">
        <v>28</v>
      </c>
      <c r="B464" s="194" t="s">
        <v>2298</v>
      </c>
      <c r="C464" s="16" t="s">
        <v>1467</v>
      </c>
      <c r="D464" s="195" t="s">
        <v>2299</v>
      </c>
      <c r="E464" s="193" t="s">
        <v>2265</v>
      </c>
      <c r="F464" s="196">
        <v>1</v>
      </c>
      <c r="G464" s="196">
        <v>1</v>
      </c>
      <c r="H464" s="196">
        <v>1</v>
      </c>
      <c r="I464" s="196">
        <v>0</v>
      </c>
      <c r="J464" s="196">
        <v>0</v>
      </c>
      <c r="K464" s="196">
        <v>0</v>
      </c>
      <c r="L464" s="196">
        <v>1</v>
      </c>
      <c r="M464" s="196">
        <v>0</v>
      </c>
      <c r="N464" s="196">
        <v>0</v>
      </c>
      <c r="O464" s="188">
        <v>17</v>
      </c>
      <c r="P464" s="193"/>
      <c r="Q464" s="193"/>
      <c r="R464" s="193"/>
      <c r="S464" s="193"/>
      <c r="T464" s="193"/>
      <c r="U464" s="193"/>
      <c r="V464" s="202">
        <v>1E-4</v>
      </c>
      <c r="W464" s="193"/>
      <c r="X464" s="193"/>
      <c r="Y464" s="193"/>
      <c r="Z464" s="130"/>
      <c r="AA464" s="130"/>
      <c r="AB464" s="130"/>
      <c r="AC464" s="130"/>
      <c r="AD464" s="130"/>
      <c r="AE464" s="193"/>
      <c r="AF464" s="193"/>
    </row>
    <row r="465" spans="1:32" ht="15.75" customHeight="1">
      <c r="A465" s="193">
        <v>29</v>
      </c>
      <c r="B465" s="198" t="s">
        <v>2300</v>
      </c>
      <c r="C465" s="16" t="s">
        <v>1470</v>
      </c>
      <c r="D465" s="200"/>
      <c r="E465" s="193" t="s">
        <v>2265</v>
      </c>
      <c r="F465" s="196">
        <v>0</v>
      </c>
      <c r="G465" s="196">
        <v>0</v>
      </c>
      <c r="H465" s="196">
        <v>0</v>
      </c>
      <c r="I465" s="196">
        <v>0</v>
      </c>
      <c r="J465" s="196">
        <v>0</v>
      </c>
      <c r="K465" s="196">
        <v>0</v>
      </c>
      <c r="L465" s="196">
        <v>0</v>
      </c>
      <c r="M465" s="196">
        <v>0</v>
      </c>
      <c r="N465" s="196">
        <v>0</v>
      </c>
      <c r="O465" s="188">
        <v>52</v>
      </c>
      <c r="P465" s="193"/>
      <c r="Q465" s="193"/>
      <c r="R465" s="193"/>
      <c r="S465" s="193"/>
      <c r="T465" s="193"/>
      <c r="U465" s="193"/>
      <c r="V465" s="193"/>
      <c r="W465" s="193"/>
      <c r="X465" s="193"/>
      <c r="Y465" s="193"/>
      <c r="Z465" s="130"/>
      <c r="AA465" s="130"/>
      <c r="AB465" s="130"/>
      <c r="AC465" s="130"/>
      <c r="AD465" s="130"/>
      <c r="AE465" s="193"/>
      <c r="AF465" s="193"/>
    </row>
    <row r="466" spans="1:32" ht="15.75" customHeight="1">
      <c r="A466" s="193">
        <v>30</v>
      </c>
      <c r="B466" s="203" t="s">
        <v>2301</v>
      </c>
      <c r="C466" s="16" t="s">
        <v>1474</v>
      </c>
      <c r="D466" s="193" t="s">
        <v>1474</v>
      </c>
      <c r="E466" s="193" t="s">
        <v>2265</v>
      </c>
      <c r="F466" s="193">
        <v>1</v>
      </c>
      <c r="G466" s="193">
        <v>1</v>
      </c>
      <c r="H466" s="193">
        <v>1</v>
      </c>
      <c r="I466" s="193">
        <v>0</v>
      </c>
      <c r="J466" s="193">
        <v>0</v>
      </c>
      <c r="K466" s="193">
        <v>0</v>
      </c>
      <c r="L466" s="193">
        <v>1</v>
      </c>
      <c r="M466" s="193">
        <v>1</v>
      </c>
      <c r="N466" s="193">
        <v>1</v>
      </c>
      <c r="O466" s="188">
        <v>17</v>
      </c>
      <c r="P466" s="193">
        <v>4.8</v>
      </c>
      <c r="Q466" s="193">
        <v>0.2</v>
      </c>
      <c r="R466" s="193">
        <v>30</v>
      </c>
      <c r="S466" s="193">
        <v>4.0999999999999996</v>
      </c>
      <c r="T466" s="193">
        <v>0.30599999999999999</v>
      </c>
      <c r="U466" s="193">
        <v>52</v>
      </c>
      <c r="V466" s="193" t="s">
        <v>1957</v>
      </c>
      <c r="W466" s="193">
        <v>19475</v>
      </c>
      <c r="X466" s="193">
        <v>6</v>
      </c>
      <c r="Y466" s="193"/>
      <c r="Z466" s="130"/>
      <c r="AA466" s="130"/>
      <c r="AB466" s="130"/>
      <c r="AC466" s="130"/>
      <c r="AD466" s="130"/>
      <c r="AE466" s="193">
        <v>11918</v>
      </c>
      <c r="AF466" s="193"/>
    </row>
    <row r="467" spans="1:32" ht="15.75" customHeight="1">
      <c r="A467" s="193">
        <v>31</v>
      </c>
      <c r="B467" s="203" t="s">
        <v>2302</v>
      </c>
      <c r="C467" s="16" t="s">
        <v>1476</v>
      </c>
      <c r="D467" s="193" t="s">
        <v>1476</v>
      </c>
      <c r="E467" s="193" t="s">
        <v>2265</v>
      </c>
      <c r="F467" s="193">
        <v>1</v>
      </c>
      <c r="G467" s="193">
        <v>1</v>
      </c>
      <c r="H467" s="193">
        <v>1</v>
      </c>
      <c r="I467" s="193">
        <v>1</v>
      </c>
      <c r="J467" s="193">
        <v>0</v>
      </c>
      <c r="K467" s="193">
        <v>1</v>
      </c>
      <c r="L467" s="193">
        <v>1</v>
      </c>
      <c r="M467" s="193">
        <v>1</v>
      </c>
      <c r="N467" s="193">
        <v>0</v>
      </c>
      <c r="O467" s="188">
        <v>27</v>
      </c>
      <c r="P467" s="193">
        <v>3.5</v>
      </c>
      <c r="Q467" s="193">
        <v>0.191</v>
      </c>
      <c r="R467" s="193">
        <v>42</v>
      </c>
      <c r="S467" s="193">
        <v>3.5</v>
      </c>
      <c r="T467" s="193">
        <v>0.216</v>
      </c>
      <c r="U467" s="193">
        <v>46</v>
      </c>
      <c r="V467" s="202">
        <v>1E-3</v>
      </c>
      <c r="W467" s="193">
        <v>22812</v>
      </c>
      <c r="X467" s="193">
        <v>3522</v>
      </c>
      <c r="Y467" s="193">
        <v>33195</v>
      </c>
      <c r="Z467" s="130"/>
      <c r="AA467" s="130"/>
      <c r="AB467" s="130"/>
      <c r="AC467" s="130"/>
      <c r="AD467" s="130"/>
      <c r="AE467" s="193"/>
      <c r="AF467" s="193">
        <v>134752</v>
      </c>
    </row>
    <row r="468" spans="1:32" ht="15.75" customHeight="1">
      <c r="A468" s="193">
        <v>32</v>
      </c>
      <c r="B468" s="197" t="s">
        <v>2303</v>
      </c>
      <c r="C468" s="16" t="s">
        <v>1478</v>
      </c>
      <c r="D468" s="196" t="s">
        <v>2304</v>
      </c>
      <c r="E468" s="193" t="s">
        <v>2265</v>
      </c>
      <c r="F468" s="196">
        <v>1</v>
      </c>
      <c r="G468" s="196">
        <v>0</v>
      </c>
      <c r="H468" s="196">
        <v>0</v>
      </c>
      <c r="I468" s="196">
        <v>0</v>
      </c>
      <c r="J468" s="196">
        <v>0</v>
      </c>
      <c r="K468" s="196">
        <v>0</v>
      </c>
      <c r="L468" s="196">
        <v>0</v>
      </c>
      <c r="M468" s="196">
        <v>0</v>
      </c>
      <c r="N468" s="196">
        <v>0</v>
      </c>
      <c r="O468" s="188"/>
      <c r="P468" s="193"/>
      <c r="Q468" s="193"/>
      <c r="R468" s="193"/>
      <c r="S468" s="193"/>
      <c r="T468" s="193"/>
      <c r="U468" s="193"/>
      <c r="V468" s="193"/>
      <c r="W468" s="193"/>
      <c r="X468" s="193"/>
      <c r="Y468" s="193"/>
      <c r="Z468" s="130"/>
      <c r="AA468" s="130"/>
      <c r="AB468" s="130"/>
      <c r="AC468" s="130"/>
      <c r="AD468" s="130"/>
      <c r="AE468" s="193"/>
      <c r="AF468" s="193"/>
    </row>
    <row r="469" spans="1:32" ht="15.75" customHeight="1">
      <c r="A469" s="193">
        <v>33</v>
      </c>
      <c r="B469" s="203" t="s">
        <v>2305</v>
      </c>
      <c r="C469" s="16" t="s">
        <v>1479</v>
      </c>
      <c r="D469" s="193" t="s">
        <v>2306</v>
      </c>
      <c r="E469" s="193" t="s">
        <v>2265</v>
      </c>
      <c r="F469" s="193">
        <v>1</v>
      </c>
      <c r="G469" s="193">
        <v>1</v>
      </c>
      <c r="H469" s="193">
        <v>0</v>
      </c>
      <c r="I469" s="193">
        <v>0</v>
      </c>
      <c r="J469" s="193">
        <v>0</v>
      </c>
      <c r="K469" s="193">
        <v>0</v>
      </c>
      <c r="L469" s="193">
        <v>1</v>
      </c>
      <c r="M469" s="193">
        <v>0</v>
      </c>
      <c r="N469" s="193">
        <v>0</v>
      </c>
      <c r="O469" s="188">
        <v>9</v>
      </c>
      <c r="P469" s="193">
        <v>4.9000000000000004</v>
      </c>
      <c r="Q469" s="193">
        <v>0.5</v>
      </c>
      <c r="R469" s="193">
        <v>90</v>
      </c>
      <c r="S469" s="193"/>
      <c r="T469" s="193">
        <v>1</v>
      </c>
      <c r="U469" s="193">
        <v>80</v>
      </c>
      <c r="V469" s="193"/>
      <c r="W469" s="193"/>
      <c r="X469" s="193"/>
      <c r="Y469" s="193"/>
      <c r="Z469" s="130"/>
      <c r="AA469" s="130"/>
      <c r="AB469" s="130"/>
      <c r="AC469" s="130"/>
      <c r="AD469" s="130"/>
      <c r="AE469" s="193"/>
      <c r="AF469" s="193"/>
    </row>
    <row r="470" spans="1:32" ht="15.75" customHeight="1">
      <c r="A470" s="193">
        <v>34</v>
      </c>
      <c r="B470" s="203" t="s">
        <v>2307</v>
      </c>
      <c r="C470" s="16" t="s">
        <v>1482</v>
      </c>
      <c r="D470" s="193" t="s">
        <v>1826</v>
      </c>
      <c r="E470" s="193" t="s">
        <v>2265</v>
      </c>
      <c r="F470" s="193">
        <v>1</v>
      </c>
      <c r="G470" s="193">
        <v>1</v>
      </c>
      <c r="H470" s="193">
        <v>0</v>
      </c>
      <c r="I470" s="193">
        <v>0</v>
      </c>
      <c r="J470" s="193">
        <v>0</v>
      </c>
      <c r="K470" s="193">
        <v>0</v>
      </c>
      <c r="L470" s="193">
        <v>1</v>
      </c>
      <c r="M470" s="193">
        <v>0</v>
      </c>
      <c r="N470" s="193">
        <v>1</v>
      </c>
      <c r="O470" s="188">
        <v>71</v>
      </c>
      <c r="P470" s="193">
        <v>3.9</v>
      </c>
      <c r="Q470" s="193">
        <v>0</v>
      </c>
      <c r="R470" s="193">
        <v>43</v>
      </c>
      <c r="S470" s="193">
        <v>4.0999999999999996</v>
      </c>
      <c r="T470" s="193">
        <v>0.375</v>
      </c>
      <c r="U470" s="193">
        <v>53</v>
      </c>
      <c r="V470" s="193" t="s">
        <v>1957</v>
      </c>
      <c r="W470" s="193"/>
      <c r="X470" s="193">
        <v>14</v>
      </c>
      <c r="Y470" s="193">
        <v>148</v>
      </c>
      <c r="Z470" s="130"/>
      <c r="AA470" s="130"/>
      <c r="AB470" s="130"/>
      <c r="AC470" s="130"/>
      <c r="AD470" s="130"/>
      <c r="AE470" s="193"/>
      <c r="AF470" s="193"/>
    </row>
    <row r="471" spans="1:32" ht="15.75" customHeight="1">
      <c r="A471" s="193">
        <v>35</v>
      </c>
      <c r="B471" s="197" t="s">
        <v>2288</v>
      </c>
      <c r="C471" s="16" t="s">
        <v>1443</v>
      </c>
      <c r="D471" s="193" t="s">
        <v>1858</v>
      </c>
      <c r="E471" s="193" t="s">
        <v>2265</v>
      </c>
      <c r="F471" s="196">
        <v>1</v>
      </c>
      <c r="G471" s="196">
        <v>1</v>
      </c>
      <c r="H471" s="196">
        <v>1</v>
      </c>
      <c r="I471" s="196">
        <v>0</v>
      </c>
      <c r="J471" s="196">
        <v>0</v>
      </c>
      <c r="K471" s="196">
        <v>1</v>
      </c>
      <c r="L471" s="196">
        <v>1</v>
      </c>
      <c r="M471" s="196">
        <v>0</v>
      </c>
      <c r="N471" s="196">
        <v>0</v>
      </c>
      <c r="O471" s="188">
        <v>15</v>
      </c>
      <c r="P471" s="193">
        <v>4.8</v>
      </c>
      <c r="Q471" s="193">
        <v>0.39900000000000002</v>
      </c>
      <c r="R471" s="193">
        <v>64</v>
      </c>
      <c r="S471" s="193">
        <v>4.5999999999999996</v>
      </c>
      <c r="T471" s="193">
        <v>0.57599999999999996</v>
      </c>
      <c r="U471" s="193">
        <v>70</v>
      </c>
      <c r="V471" s="202">
        <v>1.1000000000000001E-3</v>
      </c>
      <c r="W471" s="193">
        <v>40579</v>
      </c>
      <c r="X471" s="193">
        <v>3767</v>
      </c>
      <c r="Y471" s="193">
        <v>39860</v>
      </c>
      <c r="Z471" s="130"/>
      <c r="AA471" s="130"/>
      <c r="AB471" s="130"/>
      <c r="AC471" s="130"/>
      <c r="AD471" s="130"/>
      <c r="AE471" s="193">
        <v>30941</v>
      </c>
      <c r="AF471" s="193"/>
    </row>
    <row r="472" spans="1:32" ht="15.75" customHeight="1">
      <c r="A472" s="193">
        <v>36</v>
      </c>
      <c r="B472" s="194" t="s">
        <v>2308</v>
      </c>
      <c r="C472" s="16" t="s">
        <v>1485</v>
      </c>
      <c r="D472" s="200"/>
      <c r="E472" s="193" t="s">
        <v>2265</v>
      </c>
      <c r="F472" s="196">
        <v>0</v>
      </c>
      <c r="G472" s="196">
        <v>0</v>
      </c>
      <c r="H472" s="196">
        <v>0</v>
      </c>
      <c r="I472" s="196">
        <v>0</v>
      </c>
      <c r="J472" s="196">
        <v>0</v>
      </c>
      <c r="K472" s="196">
        <v>0</v>
      </c>
      <c r="L472" s="196">
        <v>0</v>
      </c>
      <c r="M472" s="196">
        <v>0</v>
      </c>
      <c r="N472" s="196">
        <v>0</v>
      </c>
      <c r="O472" s="188">
        <v>29</v>
      </c>
      <c r="P472" s="193"/>
      <c r="Q472" s="193"/>
      <c r="R472" s="193"/>
      <c r="S472" s="193"/>
      <c r="T472" s="193"/>
      <c r="U472" s="193"/>
      <c r="V472" s="193"/>
      <c r="W472" s="193"/>
      <c r="X472" s="193"/>
      <c r="Y472" s="193"/>
      <c r="Z472" s="130"/>
      <c r="AA472" s="130"/>
      <c r="AB472" s="130"/>
      <c r="AC472" s="130"/>
      <c r="AD472" s="130"/>
      <c r="AE472" s="193"/>
      <c r="AF472" s="193"/>
    </row>
    <row r="473" spans="1:32" ht="15.75" customHeight="1">
      <c r="A473" s="193">
        <v>37</v>
      </c>
      <c r="B473" s="197" t="s">
        <v>2309</v>
      </c>
      <c r="C473" s="16" t="s">
        <v>1488</v>
      </c>
      <c r="D473" s="193" t="s">
        <v>2310</v>
      </c>
      <c r="E473" s="193" t="s">
        <v>2265</v>
      </c>
      <c r="F473" s="196">
        <v>1</v>
      </c>
      <c r="G473" s="196">
        <v>0</v>
      </c>
      <c r="H473" s="196">
        <v>1</v>
      </c>
      <c r="I473" s="196">
        <v>0</v>
      </c>
      <c r="J473" s="196">
        <v>0</v>
      </c>
      <c r="K473" s="196">
        <v>1</v>
      </c>
      <c r="L473" s="196">
        <v>0</v>
      </c>
      <c r="M473" s="196">
        <v>0</v>
      </c>
      <c r="N473" s="196">
        <v>0</v>
      </c>
      <c r="O473" s="188">
        <v>17</v>
      </c>
      <c r="P473" s="193"/>
      <c r="Q473" s="193">
        <v>0.154</v>
      </c>
      <c r="R473" s="193">
        <v>38</v>
      </c>
      <c r="S473" s="193"/>
      <c r="T473" s="193"/>
      <c r="U473" s="193"/>
      <c r="V473" s="193"/>
      <c r="W473" s="193"/>
      <c r="X473" s="193"/>
      <c r="Y473" s="193"/>
      <c r="Z473" s="130"/>
      <c r="AA473" s="130"/>
      <c r="AB473" s="130"/>
      <c r="AC473" s="130"/>
      <c r="AD473" s="130"/>
      <c r="AE473" s="193"/>
      <c r="AF473" s="193"/>
    </row>
    <row r="474" spans="1:32" ht="15.75" customHeight="1">
      <c r="A474" s="193">
        <v>38</v>
      </c>
      <c r="B474" s="197" t="s">
        <v>2311</v>
      </c>
      <c r="C474" s="16" t="s">
        <v>1491</v>
      </c>
      <c r="D474" s="200"/>
      <c r="E474" s="193" t="s">
        <v>2265</v>
      </c>
      <c r="F474" s="196">
        <v>0</v>
      </c>
      <c r="G474" s="196">
        <v>0</v>
      </c>
      <c r="H474" s="196">
        <v>0</v>
      </c>
      <c r="I474" s="196">
        <v>0</v>
      </c>
      <c r="J474" s="196">
        <v>0</v>
      </c>
      <c r="K474" s="196">
        <v>0</v>
      </c>
      <c r="L474" s="196">
        <v>0</v>
      </c>
      <c r="M474" s="196">
        <v>0</v>
      </c>
      <c r="N474" s="196">
        <v>0</v>
      </c>
      <c r="O474" s="188">
        <v>40</v>
      </c>
      <c r="P474" s="193"/>
      <c r="Q474" s="193"/>
      <c r="R474" s="193"/>
      <c r="S474" s="193"/>
      <c r="T474" s="193"/>
      <c r="U474" s="193"/>
      <c r="V474" s="193"/>
      <c r="W474" s="193"/>
      <c r="X474" s="193"/>
      <c r="Y474" s="193"/>
      <c r="Z474" s="130"/>
      <c r="AA474" s="130"/>
      <c r="AB474" s="130"/>
      <c r="AC474" s="130"/>
      <c r="AD474" s="130"/>
      <c r="AE474" s="193"/>
      <c r="AF474" s="193"/>
    </row>
    <row r="475" spans="1:32" ht="15.75" customHeight="1">
      <c r="A475" s="193">
        <v>39</v>
      </c>
      <c r="B475" s="197" t="s">
        <v>2312</v>
      </c>
      <c r="C475" s="16" t="s">
        <v>1493</v>
      </c>
      <c r="D475" s="199"/>
      <c r="E475" s="193" t="s">
        <v>2265</v>
      </c>
      <c r="F475" s="196">
        <v>0</v>
      </c>
      <c r="G475" s="196">
        <v>0</v>
      </c>
      <c r="H475" s="196">
        <v>0</v>
      </c>
      <c r="I475" s="196">
        <v>0</v>
      </c>
      <c r="J475" s="196">
        <v>0</v>
      </c>
      <c r="K475" s="196">
        <v>0</v>
      </c>
      <c r="L475" s="196">
        <v>0</v>
      </c>
      <c r="M475" s="196">
        <v>0</v>
      </c>
      <c r="N475" s="196">
        <v>0</v>
      </c>
      <c r="O475" s="188">
        <v>37</v>
      </c>
      <c r="P475" s="193"/>
      <c r="Q475" s="193"/>
      <c r="R475" s="193"/>
      <c r="S475" s="193"/>
      <c r="T475" s="193"/>
      <c r="U475" s="193"/>
      <c r="V475" s="193"/>
      <c r="W475" s="193"/>
      <c r="X475" s="193"/>
      <c r="Y475" s="193"/>
      <c r="Z475" s="130"/>
      <c r="AA475" s="130"/>
      <c r="AB475" s="130"/>
      <c r="AC475" s="130"/>
      <c r="AD475" s="130"/>
      <c r="AE475" s="193"/>
      <c r="AF475" s="193"/>
    </row>
    <row r="476" spans="1:32" ht="15.75" customHeight="1">
      <c r="A476" s="193">
        <v>40</v>
      </c>
      <c r="B476" s="197" t="s">
        <v>2313</v>
      </c>
      <c r="C476" s="16" t="s">
        <v>1495</v>
      </c>
      <c r="D476" s="200"/>
      <c r="E476" s="193" t="s">
        <v>2265</v>
      </c>
      <c r="F476" s="196">
        <v>0</v>
      </c>
      <c r="G476" s="196">
        <v>0</v>
      </c>
      <c r="H476" s="196">
        <v>0</v>
      </c>
      <c r="I476" s="196">
        <v>0</v>
      </c>
      <c r="J476" s="196">
        <v>0</v>
      </c>
      <c r="K476" s="196">
        <v>0</v>
      </c>
      <c r="L476" s="196">
        <v>0</v>
      </c>
      <c r="M476" s="196">
        <v>0</v>
      </c>
      <c r="N476" s="196">
        <v>0</v>
      </c>
      <c r="O476" s="188">
        <v>9</v>
      </c>
      <c r="P476" s="193"/>
      <c r="Q476" s="193"/>
      <c r="R476" s="193"/>
      <c r="S476" s="193"/>
      <c r="T476" s="193"/>
      <c r="U476" s="193"/>
      <c r="V476" s="193"/>
      <c r="W476" s="193"/>
      <c r="X476" s="193"/>
      <c r="Y476" s="193"/>
      <c r="Z476" s="130"/>
      <c r="AA476" s="130"/>
      <c r="AB476" s="130"/>
      <c r="AC476" s="130"/>
      <c r="AD476" s="130"/>
      <c r="AE476" s="193"/>
      <c r="AF476" s="193"/>
    </row>
    <row r="477" spans="1:32" ht="15.75" customHeight="1">
      <c r="A477" s="193">
        <v>41</v>
      </c>
      <c r="B477" s="203" t="s">
        <v>2119</v>
      </c>
      <c r="C477" s="16" t="s">
        <v>1498</v>
      </c>
      <c r="D477" s="193" t="s">
        <v>1825</v>
      </c>
      <c r="E477" s="193" t="s">
        <v>2265</v>
      </c>
      <c r="F477" s="193">
        <v>1</v>
      </c>
      <c r="G477" s="193">
        <v>1</v>
      </c>
      <c r="H477" s="193">
        <v>0</v>
      </c>
      <c r="I477" s="193">
        <v>1</v>
      </c>
      <c r="J477" s="193">
        <v>0</v>
      </c>
      <c r="K477" s="193">
        <v>1</v>
      </c>
      <c r="L477" s="193">
        <v>1</v>
      </c>
      <c r="M477" s="193">
        <v>0</v>
      </c>
      <c r="N477" s="193">
        <v>1</v>
      </c>
      <c r="O477" s="188">
        <v>27</v>
      </c>
      <c r="P477" s="193">
        <v>2.6</v>
      </c>
      <c r="Q477" s="193">
        <v>0.33300000000000002</v>
      </c>
      <c r="R477" s="193">
        <v>47</v>
      </c>
      <c r="S477" s="193">
        <v>2.5</v>
      </c>
      <c r="T477" s="193">
        <v>0</v>
      </c>
      <c r="U477" s="193">
        <v>47</v>
      </c>
      <c r="V477" s="202">
        <v>3.0800000000000001E-2</v>
      </c>
      <c r="W477" s="193">
        <v>605452</v>
      </c>
      <c r="X477" s="193">
        <v>141999</v>
      </c>
      <c r="Y477" s="193">
        <v>1226000</v>
      </c>
      <c r="Z477" s="130"/>
      <c r="AA477" s="130"/>
      <c r="AB477" s="130"/>
      <c r="AC477" s="130"/>
      <c r="AD477" s="130"/>
      <c r="AE477" s="193">
        <v>313641</v>
      </c>
      <c r="AF477" s="193">
        <v>2365000</v>
      </c>
    </row>
    <row r="478" spans="1:32" ht="15.75" customHeight="1">
      <c r="A478" s="193">
        <v>42</v>
      </c>
      <c r="B478" s="197" t="s">
        <v>2314</v>
      </c>
      <c r="C478" s="16" t="s">
        <v>1499</v>
      </c>
      <c r="D478" s="193" t="s">
        <v>2315</v>
      </c>
      <c r="E478" s="193" t="s">
        <v>2265</v>
      </c>
      <c r="F478" s="196">
        <v>1</v>
      </c>
      <c r="G478" s="196">
        <v>0</v>
      </c>
      <c r="H478" s="196">
        <v>0</v>
      </c>
      <c r="I478" s="196">
        <v>0</v>
      </c>
      <c r="J478" s="196">
        <v>0</v>
      </c>
      <c r="K478" s="196">
        <v>1</v>
      </c>
      <c r="L478" s="196">
        <v>0</v>
      </c>
      <c r="M478" s="196">
        <v>0</v>
      </c>
      <c r="N478" s="196">
        <v>0</v>
      </c>
      <c r="O478" s="188">
        <v>55</v>
      </c>
      <c r="P478" s="193">
        <v>4.4000000000000004</v>
      </c>
      <c r="Q478" s="193">
        <v>1</v>
      </c>
      <c r="R478" s="193">
        <v>100</v>
      </c>
      <c r="S478" s="193"/>
      <c r="T478" s="193"/>
      <c r="U478" s="193"/>
      <c r="V478" s="193"/>
      <c r="W478" s="193"/>
      <c r="X478" s="193"/>
      <c r="Y478" s="193"/>
      <c r="Z478" s="130"/>
      <c r="AA478" s="130"/>
      <c r="AB478" s="130"/>
      <c r="AC478" s="130"/>
      <c r="AD478" s="130"/>
      <c r="AE478" s="193"/>
      <c r="AF478" s="193"/>
    </row>
    <row r="479" spans="1:32" ht="15.75" customHeight="1">
      <c r="A479" s="193">
        <v>43</v>
      </c>
      <c r="B479" s="194" t="s">
        <v>2316</v>
      </c>
      <c r="C479" s="16" t="s">
        <v>1503</v>
      </c>
      <c r="D479" s="200"/>
      <c r="E479" s="193" t="s">
        <v>2265</v>
      </c>
      <c r="F479" s="196">
        <v>0</v>
      </c>
      <c r="G479" s="196">
        <v>0</v>
      </c>
      <c r="H479" s="196">
        <v>0</v>
      </c>
      <c r="I479" s="196">
        <v>0</v>
      </c>
      <c r="J479" s="196">
        <v>0</v>
      </c>
      <c r="K479" s="196">
        <v>0</v>
      </c>
      <c r="L479" s="196">
        <v>0</v>
      </c>
      <c r="M479" s="196">
        <v>0</v>
      </c>
      <c r="N479" s="196">
        <v>0</v>
      </c>
      <c r="O479" s="188">
        <v>30</v>
      </c>
      <c r="P479" s="193"/>
      <c r="Q479" s="193"/>
      <c r="R479" s="193"/>
      <c r="S479" s="193"/>
      <c r="T479" s="193"/>
      <c r="U479" s="193"/>
      <c r="V479" s="193"/>
      <c r="W479" s="193"/>
      <c r="X479" s="193"/>
      <c r="Y479" s="193"/>
      <c r="Z479" s="130"/>
      <c r="AA479" s="130"/>
      <c r="AB479" s="130"/>
      <c r="AC479" s="130"/>
      <c r="AD479" s="130"/>
      <c r="AE479" s="193"/>
      <c r="AF479" s="193"/>
    </row>
    <row r="480" spans="1:32" ht="15.75" customHeight="1">
      <c r="A480" s="193">
        <v>44</v>
      </c>
      <c r="B480" s="197" t="s">
        <v>2317</v>
      </c>
      <c r="C480" s="16" t="s">
        <v>1505</v>
      </c>
      <c r="D480" s="196" t="s">
        <v>1505</v>
      </c>
      <c r="E480" s="193" t="s">
        <v>2265</v>
      </c>
      <c r="F480" s="196">
        <v>1</v>
      </c>
      <c r="G480" s="196">
        <v>1</v>
      </c>
      <c r="H480" s="196">
        <v>1</v>
      </c>
      <c r="I480" s="196">
        <v>0</v>
      </c>
      <c r="J480" s="196">
        <v>0</v>
      </c>
      <c r="K480" s="196">
        <v>0</v>
      </c>
      <c r="L480" s="196">
        <v>0</v>
      </c>
      <c r="M480" s="196">
        <v>0</v>
      </c>
      <c r="N480" s="196">
        <v>0</v>
      </c>
      <c r="O480" s="188">
        <v>56</v>
      </c>
      <c r="P480" s="193">
        <v>3.4</v>
      </c>
      <c r="Q480" s="193"/>
      <c r="R480" s="193"/>
      <c r="S480" s="193"/>
      <c r="T480" s="193">
        <v>0.33300000000000002</v>
      </c>
      <c r="U480" s="193">
        <v>47</v>
      </c>
      <c r="V480" s="193" t="s">
        <v>1957</v>
      </c>
      <c r="W480" s="193">
        <v>916</v>
      </c>
      <c r="X480" s="193">
        <v>3</v>
      </c>
      <c r="Y480" s="193"/>
      <c r="Z480" s="130"/>
      <c r="AA480" s="130"/>
      <c r="AB480" s="130"/>
      <c r="AC480" s="130"/>
      <c r="AD480" s="130"/>
      <c r="AE480" s="193"/>
      <c r="AF480" s="193"/>
    </row>
    <row r="481" spans="1:32" ht="15.75" customHeight="1">
      <c r="A481" s="193">
        <v>45</v>
      </c>
      <c r="B481" s="197" t="s">
        <v>2318</v>
      </c>
      <c r="C481" s="16" t="s">
        <v>1509</v>
      </c>
      <c r="D481" s="199"/>
      <c r="E481" s="193" t="s">
        <v>2265</v>
      </c>
      <c r="F481" s="196">
        <v>0</v>
      </c>
      <c r="G481" s="196">
        <v>0</v>
      </c>
      <c r="H481" s="196">
        <v>0</v>
      </c>
      <c r="I481" s="196">
        <v>0</v>
      </c>
      <c r="J481" s="196">
        <v>0</v>
      </c>
      <c r="K481" s="196">
        <v>0</v>
      </c>
      <c r="L481" s="196">
        <v>0</v>
      </c>
      <c r="M481" s="196">
        <v>0</v>
      </c>
      <c r="N481" s="196">
        <v>0</v>
      </c>
      <c r="O481" s="188">
        <v>85</v>
      </c>
      <c r="P481" s="193"/>
      <c r="Q481" s="193"/>
      <c r="R481" s="193"/>
      <c r="S481" s="193"/>
      <c r="T481" s="193"/>
      <c r="U481" s="193"/>
      <c r="V481" s="193"/>
      <c r="W481" s="193"/>
      <c r="X481" s="193"/>
      <c r="Y481" s="193"/>
      <c r="Z481" s="130"/>
      <c r="AA481" s="130"/>
      <c r="AB481" s="130"/>
      <c r="AC481" s="130"/>
      <c r="AD481" s="130"/>
      <c r="AE481" s="193"/>
      <c r="AF481" s="193"/>
    </row>
    <row r="482" spans="1:32" ht="15.75" customHeight="1">
      <c r="A482" s="193">
        <v>46</v>
      </c>
      <c r="B482" s="197" t="s">
        <v>2319</v>
      </c>
      <c r="C482" s="16" t="s">
        <v>1512</v>
      </c>
      <c r="D482" s="200"/>
      <c r="E482" s="193" t="s">
        <v>2265</v>
      </c>
      <c r="F482" s="196">
        <v>0</v>
      </c>
      <c r="G482" s="196">
        <v>0</v>
      </c>
      <c r="H482" s="196">
        <v>0</v>
      </c>
      <c r="I482" s="196">
        <v>0</v>
      </c>
      <c r="J482" s="196">
        <v>0</v>
      </c>
      <c r="K482" s="196">
        <v>0</v>
      </c>
      <c r="L482" s="196">
        <v>0</v>
      </c>
      <c r="M482" s="196">
        <v>0</v>
      </c>
      <c r="N482" s="196">
        <v>0</v>
      </c>
      <c r="O482" s="188">
        <v>42</v>
      </c>
      <c r="P482" s="193"/>
      <c r="Q482" s="193"/>
      <c r="R482" s="193"/>
      <c r="S482" s="193"/>
      <c r="T482" s="193"/>
      <c r="U482" s="193"/>
      <c r="V482" s="193"/>
      <c r="W482" s="193"/>
      <c r="X482" s="193"/>
      <c r="Y482" s="193"/>
      <c r="Z482" s="130"/>
      <c r="AA482" s="130"/>
      <c r="AB482" s="130"/>
      <c r="AC482" s="130"/>
      <c r="AD482" s="130"/>
      <c r="AE482" s="193"/>
      <c r="AF482" s="193"/>
    </row>
    <row r="483" spans="1:32" ht="15.75" customHeight="1">
      <c r="A483" s="193">
        <v>47</v>
      </c>
      <c r="B483" s="205" t="s">
        <v>2320</v>
      </c>
      <c r="C483" s="16" t="s">
        <v>1515</v>
      </c>
      <c r="D483" s="195" t="s">
        <v>2321</v>
      </c>
      <c r="E483" s="193" t="s">
        <v>2265</v>
      </c>
      <c r="F483" s="196">
        <v>1</v>
      </c>
      <c r="G483" s="196">
        <v>1</v>
      </c>
      <c r="H483" s="196">
        <v>1</v>
      </c>
      <c r="I483" s="196">
        <v>0</v>
      </c>
      <c r="J483" s="196">
        <v>0</v>
      </c>
      <c r="K483" s="196">
        <v>0</v>
      </c>
      <c r="L483" s="196">
        <v>0</v>
      </c>
      <c r="M483" s="196">
        <v>0</v>
      </c>
      <c r="N483" s="196">
        <v>0</v>
      </c>
      <c r="O483" s="188">
        <v>48</v>
      </c>
      <c r="P483" s="193"/>
      <c r="Q483" s="193"/>
      <c r="R483" s="193"/>
      <c r="S483" s="193"/>
      <c r="T483" s="193"/>
      <c r="U483" s="193"/>
      <c r="V483" s="193"/>
      <c r="W483" s="193"/>
      <c r="X483" s="193"/>
      <c r="Y483" s="193"/>
      <c r="Z483" s="130"/>
      <c r="AA483" s="130"/>
      <c r="AB483" s="130"/>
      <c r="AC483" s="130"/>
      <c r="AD483" s="130"/>
      <c r="AE483" s="193"/>
      <c r="AF483" s="193"/>
    </row>
    <row r="484" spans="1:32" ht="15.75" customHeight="1">
      <c r="A484" s="193">
        <v>48</v>
      </c>
      <c r="B484" s="194" t="s">
        <v>2322</v>
      </c>
      <c r="C484" s="16" t="s">
        <v>1518</v>
      </c>
      <c r="D484" s="200"/>
      <c r="E484" s="193" t="s">
        <v>2265</v>
      </c>
      <c r="F484" s="196">
        <v>0</v>
      </c>
      <c r="G484" s="196">
        <v>0</v>
      </c>
      <c r="H484" s="196">
        <v>0</v>
      </c>
      <c r="I484" s="196">
        <v>0</v>
      </c>
      <c r="J484" s="196">
        <v>0</v>
      </c>
      <c r="K484" s="196">
        <v>0</v>
      </c>
      <c r="L484" s="196">
        <v>0</v>
      </c>
      <c r="M484" s="196">
        <v>0</v>
      </c>
      <c r="N484" s="196">
        <v>0</v>
      </c>
      <c r="O484" s="188"/>
      <c r="P484" s="193"/>
      <c r="Q484" s="193"/>
      <c r="R484" s="193"/>
      <c r="S484" s="193"/>
      <c r="T484" s="193"/>
      <c r="U484" s="193"/>
      <c r="V484" s="193"/>
      <c r="W484" s="193"/>
      <c r="X484" s="193"/>
      <c r="Y484" s="193"/>
      <c r="Z484" s="130"/>
      <c r="AA484" s="130"/>
      <c r="AB484" s="130"/>
      <c r="AC484" s="130"/>
      <c r="AD484" s="130"/>
      <c r="AE484" s="193"/>
      <c r="AF484" s="193"/>
    </row>
    <row r="485" spans="1:32" ht="15.75" customHeight="1">
      <c r="A485" s="193">
        <v>49</v>
      </c>
      <c r="B485" s="197" t="s">
        <v>2323</v>
      </c>
      <c r="C485" s="16" t="s">
        <v>763</v>
      </c>
      <c r="D485" s="196" t="s">
        <v>1890</v>
      </c>
      <c r="E485" s="193" t="s">
        <v>2265</v>
      </c>
      <c r="F485" s="196">
        <v>1</v>
      </c>
      <c r="G485" s="196">
        <v>1</v>
      </c>
      <c r="H485" s="196">
        <v>1</v>
      </c>
      <c r="I485" s="196">
        <v>1</v>
      </c>
      <c r="J485" s="196">
        <v>0</v>
      </c>
      <c r="K485" s="196">
        <v>0</v>
      </c>
      <c r="L485" s="196">
        <v>1</v>
      </c>
      <c r="M485" s="196">
        <v>1</v>
      </c>
      <c r="N485" s="196">
        <v>1</v>
      </c>
      <c r="O485" s="188">
        <v>40</v>
      </c>
      <c r="P485" s="193">
        <v>3.9</v>
      </c>
      <c r="Q485" s="193">
        <v>9.0999999999999998E-2</v>
      </c>
      <c r="R485" s="193">
        <v>36</v>
      </c>
      <c r="S485" s="193">
        <v>3.7</v>
      </c>
      <c r="T485" s="193">
        <v>0.317</v>
      </c>
      <c r="U485" s="193">
        <v>51</v>
      </c>
      <c r="V485" s="202">
        <v>2.9999999999999997E-4</v>
      </c>
      <c r="W485" s="193">
        <v>7380</v>
      </c>
      <c r="X485" s="193">
        <v>264</v>
      </c>
      <c r="Y485" s="193">
        <v>6700</v>
      </c>
      <c r="Z485" s="130"/>
      <c r="AA485" s="130"/>
      <c r="AB485" s="130"/>
      <c r="AC485" s="130"/>
      <c r="AD485" s="130"/>
      <c r="AE485" s="193"/>
      <c r="AF485" s="193"/>
    </row>
    <row r="486" spans="1:32" ht="15.75" customHeight="1">
      <c r="A486" s="193">
        <v>50</v>
      </c>
      <c r="B486" s="203" t="s">
        <v>2324</v>
      </c>
      <c r="C486" s="16" t="s">
        <v>1520</v>
      </c>
      <c r="D486" s="200"/>
      <c r="E486" s="193" t="s">
        <v>2265</v>
      </c>
      <c r="F486" s="193">
        <v>0</v>
      </c>
      <c r="G486" s="193">
        <v>0</v>
      </c>
      <c r="H486" s="193">
        <v>0</v>
      </c>
      <c r="I486" s="193">
        <v>0</v>
      </c>
      <c r="J486" s="193">
        <v>0</v>
      </c>
      <c r="K486" s="193">
        <v>0</v>
      </c>
      <c r="L486" s="193">
        <v>0</v>
      </c>
      <c r="M486" s="193">
        <v>0</v>
      </c>
      <c r="N486" s="193">
        <v>0</v>
      </c>
      <c r="O486" s="188">
        <v>18</v>
      </c>
      <c r="P486" s="193"/>
      <c r="Q486" s="193"/>
      <c r="R486" s="193"/>
      <c r="S486" s="193"/>
      <c r="T486" s="193"/>
      <c r="U486" s="193"/>
      <c r="V486" s="193"/>
      <c r="W486" s="193"/>
      <c r="X486" s="193"/>
      <c r="Y486" s="193"/>
      <c r="Z486" s="130"/>
      <c r="AA486" s="130"/>
      <c r="AB486" s="130"/>
      <c r="AC486" s="130"/>
      <c r="AD486" s="130"/>
      <c r="AE486" s="193"/>
      <c r="AF486" s="193"/>
    </row>
    <row r="487" spans="1:32" ht="15.75" customHeight="1">
      <c r="A487" s="193">
        <v>51</v>
      </c>
      <c r="B487" s="197" t="s">
        <v>2261</v>
      </c>
      <c r="C487" s="16" t="s">
        <v>1522</v>
      </c>
      <c r="D487" s="193" t="s">
        <v>1843</v>
      </c>
      <c r="E487" s="193" t="s">
        <v>2265</v>
      </c>
      <c r="F487" s="196">
        <v>1</v>
      </c>
      <c r="G487" s="196">
        <v>1</v>
      </c>
      <c r="H487" s="196">
        <v>0</v>
      </c>
      <c r="I487" s="196">
        <v>0</v>
      </c>
      <c r="J487" s="196">
        <v>0</v>
      </c>
      <c r="K487" s="196">
        <v>1</v>
      </c>
      <c r="L487" s="196">
        <v>0</v>
      </c>
      <c r="M487" s="196">
        <v>0</v>
      </c>
      <c r="N487" s="196">
        <v>0</v>
      </c>
      <c r="O487" s="188">
        <v>21</v>
      </c>
      <c r="P487" s="193">
        <v>5</v>
      </c>
      <c r="Q487" s="193"/>
      <c r="R487" s="193"/>
      <c r="S487" s="193"/>
      <c r="T487" s="193"/>
      <c r="U487" s="193"/>
      <c r="V487" s="193"/>
      <c r="W487" s="193"/>
      <c r="X487" s="193"/>
      <c r="Y487" s="193"/>
      <c r="Z487" s="130"/>
      <c r="AA487" s="130"/>
      <c r="AB487" s="130"/>
      <c r="AC487" s="130"/>
      <c r="AD487" s="130"/>
      <c r="AE487" s="193"/>
      <c r="AF487" s="193"/>
    </row>
    <row r="488" spans="1:32" ht="15.75" customHeight="1">
      <c r="A488" s="193">
        <v>52</v>
      </c>
      <c r="B488" s="197" t="s">
        <v>2325</v>
      </c>
      <c r="C488" s="16" t="s">
        <v>1523</v>
      </c>
      <c r="D488" s="193" t="s">
        <v>2326</v>
      </c>
      <c r="E488" s="193" t="s">
        <v>2265</v>
      </c>
      <c r="F488" s="196">
        <v>1</v>
      </c>
      <c r="G488" s="196">
        <v>1</v>
      </c>
      <c r="H488" s="196">
        <v>1</v>
      </c>
      <c r="I488" s="196">
        <v>1</v>
      </c>
      <c r="J488" s="196">
        <v>0</v>
      </c>
      <c r="K488" s="196">
        <v>1</v>
      </c>
      <c r="L488" s="196">
        <v>1</v>
      </c>
      <c r="M488" s="196">
        <v>0</v>
      </c>
      <c r="N488" s="196">
        <v>0</v>
      </c>
      <c r="O488" s="188">
        <v>12</v>
      </c>
      <c r="P488" s="193">
        <v>3.4</v>
      </c>
      <c r="Q488" s="193"/>
      <c r="R488" s="193"/>
      <c r="S488" s="193">
        <v>3.2</v>
      </c>
      <c r="T488" s="193">
        <v>0</v>
      </c>
      <c r="U488" s="193">
        <v>30</v>
      </c>
      <c r="V488" s="193" t="s">
        <v>1957</v>
      </c>
      <c r="W488" s="193">
        <v>1844</v>
      </c>
      <c r="X488" s="193">
        <v>1892</v>
      </c>
      <c r="Y488" s="193">
        <v>3176</v>
      </c>
      <c r="Z488" s="130"/>
      <c r="AA488" s="130"/>
      <c r="AB488" s="130"/>
      <c r="AC488" s="130"/>
      <c r="AD488" s="130"/>
      <c r="AE488" s="193">
        <v>2219</v>
      </c>
      <c r="AF488" s="193"/>
    </row>
    <row r="489" spans="1:32" ht="15.75" customHeight="1">
      <c r="A489" s="193">
        <v>53</v>
      </c>
      <c r="B489" s="197" t="s">
        <v>2327</v>
      </c>
      <c r="C489" s="16" t="s">
        <v>1524</v>
      </c>
      <c r="D489" s="200"/>
      <c r="E489" s="193" t="s">
        <v>2265</v>
      </c>
      <c r="F489" s="196">
        <v>0</v>
      </c>
      <c r="G489" s="196">
        <v>0</v>
      </c>
      <c r="H489" s="196">
        <v>0</v>
      </c>
      <c r="I489" s="196">
        <v>0</v>
      </c>
      <c r="J489" s="196">
        <v>0</v>
      </c>
      <c r="K489" s="196">
        <v>0</v>
      </c>
      <c r="L489" s="196">
        <v>0</v>
      </c>
      <c r="M489" s="196">
        <v>0</v>
      </c>
      <c r="N489" s="196">
        <v>0</v>
      </c>
      <c r="O489" s="188">
        <v>63</v>
      </c>
      <c r="P489" s="193"/>
      <c r="Q489" s="193"/>
      <c r="R489" s="193"/>
      <c r="S489" s="193"/>
      <c r="T489" s="193"/>
      <c r="U489" s="193"/>
      <c r="V489" s="193"/>
      <c r="W489" s="193"/>
      <c r="X489" s="193"/>
      <c r="Y489" s="193"/>
      <c r="Z489" s="130"/>
      <c r="AA489" s="130"/>
      <c r="AB489" s="130"/>
      <c r="AC489" s="130"/>
      <c r="AD489" s="130"/>
      <c r="AE489" s="193"/>
      <c r="AF489" s="193"/>
    </row>
    <row r="490" spans="1:32" ht="15.75" customHeight="1">
      <c r="A490" s="193">
        <v>54</v>
      </c>
      <c r="B490" s="197" t="s">
        <v>2328</v>
      </c>
      <c r="C490" s="16" t="s">
        <v>1526</v>
      </c>
      <c r="D490" s="193" t="s">
        <v>2329</v>
      </c>
      <c r="E490" s="193" t="s">
        <v>2265</v>
      </c>
      <c r="F490" s="196">
        <v>1</v>
      </c>
      <c r="G490" s="196">
        <v>1</v>
      </c>
      <c r="H490" s="196">
        <v>1</v>
      </c>
      <c r="I490" s="196">
        <v>1</v>
      </c>
      <c r="J490" s="196">
        <v>0</v>
      </c>
      <c r="K490" s="196">
        <v>0</v>
      </c>
      <c r="L490" s="196">
        <v>1</v>
      </c>
      <c r="M490" s="196">
        <v>1</v>
      </c>
      <c r="N490" s="196">
        <v>0</v>
      </c>
      <c r="O490" s="188">
        <v>53</v>
      </c>
      <c r="P490" s="193">
        <v>2.8</v>
      </c>
      <c r="Q490" s="193">
        <v>0</v>
      </c>
      <c r="R490" s="193">
        <v>30</v>
      </c>
      <c r="S490" s="193">
        <v>2.4</v>
      </c>
      <c r="T490" s="193">
        <v>0</v>
      </c>
      <c r="U490" s="193">
        <v>40</v>
      </c>
      <c r="V490" s="193" t="s">
        <v>1957</v>
      </c>
      <c r="W490" s="193"/>
      <c r="X490" s="193"/>
      <c r="Y490" s="193"/>
      <c r="Z490" s="130"/>
      <c r="AA490" s="130"/>
      <c r="AB490" s="130"/>
      <c r="AC490" s="130"/>
      <c r="AD490" s="130"/>
      <c r="AE490" s="193"/>
      <c r="AF490" s="193"/>
    </row>
    <row r="491" spans="1:32" ht="15.75" customHeight="1">
      <c r="A491" s="193">
        <v>55</v>
      </c>
      <c r="B491" s="194" t="s">
        <v>2330</v>
      </c>
      <c r="C491" s="16" t="s">
        <v>1530</v>
      </c>
      <c r="D491" s="200"/>
      <c r="E491" s="193" t="s">
        <v>2265</v>
      </c>
      <c r="F491" s="196">
        <v>0</v>
      </c>
      <c r="G491" s="196">
        <v>0</v>
      </c>
      <c r="H491" s="196">
        <v>0</v>
      </c>
      <c r="I491" s="196">
        <v>0</v>
      </c>
      <c r="J491" s="196">
        <v>0</v>
      </c>
      <c r="K491" s="196">
        <v>0</v>
      </c>
      <c r="L491" s="196">
        <v>0</v>
      </c>
      <c r="M491" s="196">
        <v>0</v>
      </c>
      <c r="N491" s="196">
        <v>0</v>
      </c>
      <c r="O491" s="188">
        <v>82</v>
      </c>
      <c r="P491" s="193"/>
      <c r="Q491" s="193"/>
      <c r="R491" s="193"/>
      <c r="S491" s="193"/>
      <c r="T491" s="193"/>
      <c r="U491" s="193"/>
      <c r="V491" s="193"/>
      <c r="W491" s="193"/>
      <c r="X491" s="193"/>
      <c r="Y491" s="193"/>
      <c r="Z491" s="130"/>
      <c r="AA491" s="130"/>
      <c r="AB491" s="130"/>
      <c r="AC491" s="130"/>
      <c r="AD491" s="130"/>
      <c r="AE491" s="193"/>
      <c r="AF491" s="193"/>
    </row>
    <row r="492" spans="1:32" ht="15.75" customHeight="1">
      <c r="A492" s="193">
        <v>56</v>
      </c>
      <c r="B492" s="197" t="s">
        <v>2331</v>
      </c>
      <c r="C492" s="16" t="s">
        <v>1533</v>
      </c>
      <c r="D492" s="199"/>
      <c r="E492" s="193" t="s">
        <v>2265</v>
      </c>
      <c r="F492" s="196">
        <v>0</v>
      </c>
      <c r="G492" s="196">
        <v>0</v>
      </c>
      <c r="H492" s="196">
        <v>0</v>
      </c>
      <c r="I492" s="196">
        <v>0</v>
      </c>
      <c r="J492" s="196">
        <v>0</v>
      </c>
      <c r="K492" s="196">
        <v>0</v>
      </c>
      <c r="L492" s="196">
        <v>0</v>
      </c>
      <c r="M492" s="196">
        <v>0</v>
      </c>
      <c r="N492" s="196">
        <v>0</v>
      </c>
      <c r="O492" s="188">
        <v>61</v>
      </c>
      <c r="P492" s="193"/>
      <c r="Q492" s="193"/>
      <c r="R492" s="193"/>
      <c r="S492" s="193"/>
      <c r="T492" s="193"/>
      <c r="U492" s="193"/>
      <c r="V492" s="193"/>
      <c r="W492" s="193"/>
      <c r="X492" s="193"/>
      <c r="Y492" s="193"/>
      <c r="Z492" s="130"/>
      <c r="AA492" s="130"/>
      <c r="AB492" s="130"/>
      <c r="AC492" s="130"/>
      <c r="AD492" s="130"/>
      <c r="AE492" s="193"/>
      <c r="AF492" s="193"/>
    </row>
    <row r="493" spans="1:32" ht="15.75" customHeight="1">
      <c r="A493" s="193">
        <v>57</v>
      </c>
      <c r="B493" s="206" t="s">
        <v>2332</v>
      </c>
      <c r="C493" s="16" t="s">
        <v>1121</v>
      </c>
      <c r="D493" s="196" t="s">
        <v>2333</v>
      </c>
      <c r="E493" s="193" t="s">
        <v>2265</v>
      </c>
      <c r="F493" s="196">
        <v>0</v>
      </c>
      <c r="G493" s="196">
        <v>0</v>
      </c>
      <c r="H493" s="196">
        <v>0</v>
      </c>
      <c r="I493" s="196">
        <v>0</v>
      </c>
      <c r="J493" s="196">
        <v>0</v>
      </c>
      <c r="K493" s="196">
        <v>0</v>
      </c>
      <c r="L493" s="196">
        <v>0</v>
      </c>
      <c r="M493" s="196">
        <v>0</v>
      </c>
      <c r="N493" s="196">
        <v>0</v>
      </c>
      <c r="O493" s="188">
        <v>33</v>
      </c>
      <c r="P493" s="193"/>
      <c r="Q493" s="193"/>
      <c r="R493" s="193"/>
      <c r="S493" s="193"/>
      <c r="T493" s="193"/>
      <c r="U493" s="193"/>
      <c r="V493" s="193"/>
      <c r="W493" s="193"/>
      <c r="X493" s="193"/>
      <c r="Y493" s="193"/>
      <c r="Z493" s="130"/>
      <c r="AA493" s="130"/>
      <c r="AB493" s="130"/>
      <c r="AC493" s="130"/>
      <c r="AD493" s="130"/>
      <c r="AE493" s="193"/>
      <c r="AF493" s="193"/>
    </row>
    <row r="494" spans="1:32" ht="15.75" customHeight="1">
      <c r="A494" s="193">
        <v>58</v>
      </c>
      <c r="B494" s="207" t="s">
        <v>2234</v>
      </c>
      <c r="C494" s="16" t="s">
        <v>1320</v>
      </c>
      <c r="D494" s="193" t="s">
        <v>2235</v>
      </c>
      <c r="E494" s="193" t="s">
        <v>2265</v>
      </c>
      <c r="F494" s="193">
        <v>1</v>
      </c>
      <c r="G494" s="193">
        <v>1</v>
      </c>
      <c r="H494" s="193">
        <v>0</v>
      </c>
      <c r="I494" s="193">
        <v>0</v>
      </c>
      <c r="J494" s="193">
        <v>0</v>
      </c>
      <c r="K494" s="193">
        <v>0</v>
      </c>
      <c r="L494" s="193">
        <v>0</v>
      </c>
      <c r="M494" s="193">
        <v>0</v>
      </c>
      <c r="N494" s="193">
        <v>0</v>
      </c>
      <c r="O494" s="193">
        <v>33</v>
      </c>
      <c r="P494" s="193">
        <v>2</v>
      </c>
      <c r="Q494" s="193"/>
      <c r="R494" s="193"/>
      <c r="S494" s="193">
        <v>3.4</v>
      </c>
      <c r="T494" s="193">
        <v>0.5</v>
      </c>
      <c r="U494" s="193">
        <v>80</v>
      </c>
      <c r="V494" s="193"/>
      <c r="W494" s="193"/>
      <c r="X494" s="193"/>
      <c r="Y494" s="193"/>
      <c r="Z494" s="130"/>
      <c r="AA494" s="130"/>
      <c r="AB494" s="130"/>
      <c r="AC494" s="130"/>
      <c r="AD494" s="130"/>
      <c r="AE494" s="130"/>
      <c r="AF494" s="130"/>
    </row>
    <row r="495" spans="1:32" ht="15.75" customHeight="1">
      <c r="A495" s="208">
        <v>1</v>
      </c>
      <c r="B495" s="209" t="s">
        <v>2334</v>
      </c>
      <c r="C495" s="16" t="s">
        <v>1536</v>
      </c>
      <c r="D495" s="210" t="s">
        <v>1852</v>
      </c>
      <c r="E495" s="208" t="s">
        <v>1537</v>
      </c>
      <c r="F495" s="210">
        <v>1</v>
      </c>
      <c r="G495" s="210">
        <v>1</v>
      </c>
      <c r="H495" s="210">
        <v>1</v>
      </c>
      <c r="I495" s="210">
        <v>1</v>
      </c>
      <c r="J495" s="210">
        <v>0</v>
      </c>
      <c r="K495" s="210">
        <v>1</v>
      </c>
      <c r="L495" s="210"/>
      <c r="M495" s="210">
        <v>1</v>
      </c>
      <c r="N495" s="210">
        <v>1</v>
      </c>
      <c r="O495" s="188">
        <v>21</v>
      </c>
      <c r="P495" s="208">
        <v>4.0999999999999996</v>
      </c>
      <c r="Q495" s="208">
        <v>0.4</v>
      </c>
      <c r="R495" s="208">
        <v>61</v>
      </c>
      <c r="S495" s="208">
        <v>4.4000000000000004</v>
      </c>
      <c r="T495" s="208">
        <v>0.45500000000000002</v>
      </c>
      <c r="U495" s="208">
        <v>70</v>
      </c>
      <c r="V495" s="211">
        <v>2.0000000000000001E-4</v>
      </c>
      <c r="W495" s="208">
        <v>7351</v>
      </c>
      <c r="X495" s="208">
        <v>184</v>
      </c>
      <c r="Y495" s="208">
        <v>2541</v>
      </c>
      <c r="Z495" s="130"/>
      <c r="AA495" s="130"/>
      <c r="AB495" s="130"/>
      <c r="AC495" s="130"/>
      <c r="AD495" s="130"/>
      <c r="AE495" s="208"/>
      <c r="AF495" s="208"/>
    </row>
    <row r="496" spans="1:32" ht="15.75" customHeight="1">
      <c r="A496" s="208">
        <v>2</v>
      </c>
      <c r="B496" s="212" t="s">
        <v>2335</v>
      </c>
      <c r="C496" s="16" t="s">
        <v>1541</v>
      </c>
      <c r="D496" s="210" t="s">
        <v>1853</v>
      </c>
      <c r="E496" s="208" t="s">
        <v>1537</v>
      </c>
      <c r="F496" s="210">
        <v>1</v>
      </c>
      <c r="G496" s="210">
        <v>1</v>
      </c>
      <c r="H496" s="210">
        <v>1</v>
      </c>
      <c r="I496" s="210">
        <v>1</v>
      </c>
      <c r="J496" s="210">
        <v>0</v>
      </c>
      <c r="K496" s="210">
        <v>1</v>
      </c>
      <c r="L496" s="210">
        <v>0</v>
      </c>
      <c r="M496" s="210">
        <v>1</v>
      </c>
      <c r="N496" s="210">
        <v>0</v>
      </c>
      <c r="O496" s="188">
        <v>16</v>
      </c>
      <c r="P496" s="208">
        <v>2</v>
      </c>
      <c r="Q496" s="208">
        <v>1.4E-2</v>
      </c>
      <c r="R496" s="208">
        <v>23</v>
      </c>
      <c r="S496" s="208">
        <v>2.2999999999999998</v>
      </c>
      <c r="T496" s="208">
        <v>6.4000000000000001E-2</v>
      </c>
      <c r="U496" s="208">
        <v>29</v>
      </c>
      <c r="V496" s="211">
        <v>1E-4</v>
      </c>
      <c r="W496" s="208">
        <v>4826</v>
      </c>
      <c r="X496" s="208">
        <v>84</v>
      </c>
      <c r="Y496" s="208">
        <v>489</v>
      </c>
      <c r="Z496" s="130"/>
      <c r="AA496" s="130"/>
      <c r="AB496" s="130"/>
      <c r="AC496" s="130"/>
      <c r="AD496" s="130"/>
      <c r="AE496" s="208"/>
      <c r="AF496" s="208">
        <v>11606</v>
      </c>
    </row>
    <row r="497" spans="1:32" ht="15.75" customHeight="1">
      <c r="A497" s="208">
        <v>3</v>
      </c>
      <c r="B497" s="212" t="s">
        <v>2336</v>
      </c>
      <c r="C497" s="16" t="s">
        <v>1545</v>
      </c>
      <c r="D497" s="210" t="s">
        <v>1850</v>
      </c>
      <c r="E497" s="208" t="s">
        <v>1537</v>
      </c>
      <c r="F497" s="210">
        <v>1</v>
      </c>
      <c r="G497" s="210">
        <v>1</v>
      </c>
      <c r="H497" s="210">
        <v>1</v>
      </c>
      <c r="I497" s="210">
        <v>1</v>
      </c>
      <c r="J497" s="210">
        <v>0</v>
      </c>
      <c r="K497" s="210">
        <v>1</v>
      </c>
      <c r="L497" s="210">
        <v>1</v>
      </c>
      <c r="M497" s="210">
        <v>0</v>
      </c>
      <c r="N497" s="210"/>
      <c r="O497" s="188">
        <v>31</v>
      </c>
      <c r="P497" s="208"/>
      <c r="Q497" s="208"/>
      <c r="R497" s="208"/>
      <c r="S497" s="208"/>
      <c r="T497" s="208"/>
      <c r="U497" s="208"/>
      <c r="V497" s="208"/>
      <c r="W497" s="208"/>
      <c r="X497" s="208"/>
      <c r="Y497" s="208"/>
      <c r="Z497" s="130"/>
      <c r="AA497" s="130"/>
      <c r="AB497" s="130"/>
      <c r="AC497" s="130"/>
      <c r="AD497" s="130"/>
      <c r="AE497" s="208"/>
      <c r="AF497" s="208"/>
    </row>
    <row r="498" spans="1:32" ht="15.75" customHeight="1">
      <c r="A498" s="208">
        <v>4</v>
      </c>
      <c r="B498" s="212" t="s">
        <v>2337</v>
      </c>
      <c r="C498" s="16" t="s">
        <v>1474</v>
      </c>
      <c r="D498" s="210" t="s">
        <v>1474</v>
      </c>
      <c r="E498" s="208" t="s">
        <v>1537</v>
      </c>
      <c r="F498" s="210">
        <v>1</v>
      </c>
      <c r="G498" s="210">
        <v>1</v>
      </c>
      <c r="H498" s="210">
        <v>1</v>
      </c>
      <c r="I498" s="210">
        <v>1</v>
      </c>
      <c r="J498" s="210">
        <v>0</v>
      </c>
      <c r="K498" s="210">
        <v>1</v>
      </c>
      <c r="L498" s="210">
        <v>0</v>
      </c>
      <c r="M498" s="210">
        <v>1</v>
      </c>
      <c r="N498" s="210">
        <v>1</v>
      </c>
      <c r="O498" s="188">
        <v>15</v>
      </c>
      <c r="P498" s="208">
        <v>4.8</v>
      </c>
      <c r="Q498" s="208">
        <v>0.2</v>
      </c>
      <c r="R498" s="208">
        <v>30</v>
      </c>
      <c r="S498" s="208">
        <v>4.0999999999999996</v>
      </c>
      <c r="T498" s="208">
        <v>0.30599999999999999</v>
      </c>
      <c r="U498" s="208">
        <v>52</v>
      </c>
      <c r="V498" s="208" t="s">
        <v>1957</v>
      </c>
      <c r="W498" s="208">
        <v>19475</v>
      </c>
      <c r="X498" s="208">
        <v>6</v>
      </c>
      <c r="Y498" s="208"/>
      <c r="Z498" s="130"/>
      <c r="AA498" s="130"/>
      <c r="AB498" s="130"/>
      <c r="AC498" s="130"/>
      <c r="AD498" s="130"/>
      <c r="AE498" s="208">
        <v>11918</v>
      </c>
      <c r="AF498" s="208"/>
    </row>
    <row r="499" spans="1:32" ht="15.75" customHeight="1">
      <c r="A499" s="208">
        <v>5</v>
      </c>
      <c r="B499" s="212" t="s">
        <v>2274</v>
      </c>
      <c r="C499" s="16" t="s">
        <v>1546</v>
      </c>
      <c r="D499" s="210" t="s">
        <v>1848</v>
      </c>
      <c r="E499" s="208" t="s">
        <v>1537</v>
      </c>
      <c r="F499" s="210">
        <v>1</v>
      </c>
      <c r="G499" s="210">
        <v>1</v>
      </c>
      <c r="H499" s="210">
        <v>1</v>
      </c>
      <c r="I499" s="210">
        <v>1</v>
      </c>
      <c r="J499" s="210">
        <v>0</v>
      </c>
      <c r="K499" s="210">
        <v>1</v>
      </c>
      <c r="L499" s="210">
        <v>1</v>
      </c>
      <c r="M499" s="210">
        <v>1</v>
      </c>
      <c r="N499" s="210">
        <v>1</v>
      </c>
      <c r="O499" s="188">
        <v>19</v>
      </c>
      <c r="P499" s="208">
        <v>4.8</v>
      </c>
      <c r="Q499" s="208">
        <v>0.438</v>
      </c>
      <c r="R499" s="208">
        <v>66</v>
      </c>
      <c r="S499" s="208">
        <v>4.8</v>
      </c>
      <c r="T499" s="208">
        <v>0.79800000000000004</v>
      </c>
      <c r="U499" s="208">
        <v>87</v>
      </c>
      <c r="V499" s="211">
        <v>8.0000000000000004E-4</v>
      </c>
      <c r="W499" s="208">
        <v>28687</v>
      </c>
      <c r="X499" s="208">
        <v>3922</v>
      </c>
      <c r="Y499" s="208">
        <v>38421</v>
      </c>
      <c r="Z499" s="130"/>
      <c r="AA499" s="130"/>
      <c r="AB499" s="130"/>
      <c r="AC499" s="130"/>
      <c r="AD499" s="130"/>
      <c r="AE499" s="208">
        <v>9428</v>
      </c>
      <c r="AF499" s="208">
        <v>29186</v>
      </c>
    </row>
    <row r="500" spans="1:32" ht="15.75" customHeight="1">
      <c r="A500" s="208">
        <v>6</v>
      </c>
      <c r="B500" s="212" t="s">
        <v>2338</v>
      </c>
      <c r="C500" s="16" t="s">
        <v>1549</v>
      </c>
      <c r="D500" s="210" t="s">
        <v>2339</v>
      </c>
      <c r="E500" s="208" t="s">
        <v>1537</v>
      </c>
      <c r="F500" s="210">
        <v>1</v>
      </c>
      <c r="G500" s="210">
        <v>1</v>
      </c>
      <c r="H500" s="210">
        <v>0</v>
      </c>
      <c r="I500" s="210">
        <v>1</v>
      </c>
      <c r="J500" s="210">
        <v>0</v>
      </c>
      <c r="K500" s="210">
        <v>0</v>
      </c>
      <c r="L500" s="210">
        <v>0</v>
      </c>
      <c r="M500" s="210">
        <v>1</v>
      </c>
      <c r="N500" s="210">
        <v>0</v>
      </c>
      <c r="O500" s="188">
        <v>20</v>
      </c>
      <c r="P500" s="208">
        <v>3.6</v>
      </c>
      <c r="Q500" s="208">
        <v>0.125</v>
      </c>
      <c r="R500" s="208">
        <v>50</v>
      </c>
      <c r="S500" s="208">
        <v>3.2</v>
      </c>
      <c r="T500" s="208">
        <v>0.222</v>
      </c>
      <c r="U500" s="208">
        <v>44</v>
      </c>
      <c r="V500" s="208"/>
      <c r="W500" s="208"/>
      <c r="X500" s="208"/>
      <c r="Y500" s="208"/>
      <c r="Z500" s="130"/>
      <c r="AA500" s="130"/>
      <c r="AB500" s="130"/>
      <c r="AC500" s="130"/>
      <c r="AD500" s="130"/>
      <c r="AE500" s="208"/>
      <c r="AF500" s="208"/>
    </row>
    <row r="501" spans="1:32" ht="15.75" customHeight="1">
      <c r="A501" s="208">
        <v>7</v>
      </c>
      <c r="B501" s="209" t="s">
        <v>2340</v>
      </c>
      <c r="C501" s="16" t="s">
        <v>1552</v>
      </c>
      <c r="D501" s="210" t="s">
        <v>1865</v>
      </c>
      <c r="E501" s="208" t="s">
        <v>1537</v>
      </c>
      <c r="F501" s="210">
        <v>1</v>
      </c>
      <c r="G501" s="210">
        <v>1</v>
      </c>
      <c r="H501" s="210">
        <v>1</v>
      </c>
      <c r="I501" s="210">
        <v>1</v>
      </c>
      <c r="J501" s="210">
        <v>1</v>
      </c>
      <c r="K501" s="210">
        <v>1</v>
      </c>
      <c r="L501" s="210">
        <v>1</v>
      </c>
      <c r="M501" s="210">
        <v>1</v>
      </c>
      <c r="N501" s="210">
        <v>1</v>
      </c>
      <c r="O501" s="188">
        <v>7</v>
      </c>
      <c r="P501" s="208">
        <v>4.8</v>
      </c>
      <c r="Q501" s="208">
        <v>0.47699999999999998</v>
      </c>
      <c r="R501" s="208">
        <v>68</v>
      </c>
      <c r="S501" s="208">
        <v>4.7</v>
      </c>
      <c r="T501" s="208">
        <v>0.67800000000000005</v>
      </c>
      <c r="U501" s="208">
        <v>80</v>
      </c>
      <c r="V501" s="211">
        <v>1.77E-2</v>
      </c>
      <c r="W501" s="208">
        <v>580139</v>
      </c>
      <c r="X501" s="208">
        <v>30043</v>
      </c>
      <c r="Y501" s="208">
        <v>370790</v>
      </c>
      <c r="Z501" s="130"/>
      <c r="AA501" s="130"/>
      <c r="AB501" s="130"/>
      <c r="AC501" s="130"/>
      <c r="AD501" s="130"/>
      <c r="AE501" s="208">
        <v>195781</v>
      </c>
      <c r="AF501" s="208">
        <v>576510</v>
      </c>
    </row>
    <row r="502" spans="1:32" ht="15.75" customHeight="1">
      <c r="A502" s="208">
        <v>8</v>
      </c>
      <c r="B502" s="209" t="s">
        <v>2341</v>
      </c>
      <c r="C502" s="16" t="s">
        <v>1553</v>
      </c>
      <c r="D502" s="210" t="s">
        <v>2342</v>
      </c>
      <c r="E502" s="208" t="s">
        <v>1537</v>
      </c>
      <c r="F502" s="210">
        <v>1</v>
      </c>
      <c r="G502" s="210">
        <v>1</v>
      </c>
      <c r="H502" s="210">
        <v>1</v>
      </c>
      <c r="I502" s="210">
        <v>0</v>
      </c>
      <c r="J502" s="210">
        <v>0</v>
      </c>
      <c r="K502" s="210">
        <v>1</v>
      </c>
      <c r="L502" s="210">
        <v>0</v>
      </c>
      <c r="M502" s="210">
        <v>0</v>
      </c>
      <c r="N502" s="210">
        <v>0</v>
      </c>
      <c r="O502" s="188">
        <v>27</v>
      </c>
      <c r="P502" s="208"/>
      <c r="Q502" s="208"/>
      <c r="R502" s="208"/>
      <c r="S502" s="208"/>
      <c r="T502" s="208"/>
      <c r="U502" s="208"/>
      <c r="V502" s="211">
        <v>4.0000000000000002E-4</v>
      </c>
      <c r="W502" s="208">
        <v>10517</v>
      </c>
      <c r="X502" s="208">
        <v>130</v>
      </c>
      <c r="Y502" s="208">
        <v>3994</v>
      </c>
      <c r="Z502" s="130"/>
      <c r="AA502" s="130"/>
      <c r="AB502" s="130"/>
      <c r="AC502" s="130"/>
      <c r="AD502" s="130"/>
      <c r="AE502" s="208"/>
      <c r="AF502" s="208">
        <v>7350</v>
      </c>
    </row>
    <row r="503" spans="1:32" ht="15.75" customHeight="1">
      <c r="A503" s="208">
        <v>9</v>
      </c>
      <c r="B503" s="212" t="s">
        <v>2343</v>
      </c>
      <c r="C503" s="16" t="s">
        <v>1555</v>
      </c>
      <c r="D503" s="210" t="s">
        <v>1861</v>
      </c>
      <c r="E503" s="208" t="s">
        <v>1537</v>
      </c>
      <c r="F503" s="210">
        <v>0</v>
      </c>
      <c r="G503" s="210">
        <v>0</v>
      </c>
      <c r="H503" s="210">
        <v>0</v>
      </c>
      <c r="I503" s="210">
        <v>1</v>
      </c>
      <c r="J503" s="210">
        <v>0</v>
      </c>
      <c r="K503" s="210">
        <v>0</v>
      </c>
      <c r="L503" s="210">
        <v>1</v>
      </c>
      <c r="M503" s="210">
        <v>1</v>
      </c>
      <c r="N503" s="210">
        <v>0</v>
      </c>
      <c r="O503" s="188">
        <v>14</v>
      </c>
      <c r="P503" s="208"/>
      <c r="Q503" s="208"/>
      <c r="R503" s="208"/>
      <c r="S503" s="208"/>
      <c r="T503" s="208"/>
      <c r="U503" s="208"/>
      <c r="V503" s="208" t="s">
        <v>1957</v>
      </c>
      <c r="W503" s="208"/>
      <c r="X503" s="208"/>
      <c r="Y503" s="208"/>
      <c r="Z503" s="130"/>
      <c r="AA503" s="130"/>
      <c r="AB503" s="130"/>
      <c r="AC503" s="130"/>
      <c r="AD503" s="130"/>
      <c r="AE503" s="208"/>
      <c r="AF503" s="208"/>
    </row>
    <row r="504" spans="1:32" ht="15.75" customHeight="1">
      <c r="A504" s="208">
        <v>10</v>
      </c>
      <c r="B504" s="213" t="s">
        <v>2296</v>
      </c>
      <c r="C504" s="16" t="s">
        <v>1466</v>
      </c>
      <c r="D504" s="208" t="s">
        <v>2297</v>
      </c>
      <c r="E504" s="208" t="s">
        <v>1537</v>
      </c>
      <c r="F504" s="208">
        <v>1</v>
      </c>
      <c r="G504" s="208">
        <v>1</v>
      </c>
      <c r="H504" s="208">
        <v>0</v>
      </c>
      <c r="I504" s="208">
        <v>1</v>
      </c>
      <c r="J504" s="208">
        <v>0</v>
      </c>
      <c r="K504" s="208">
        <v>1</v>
      </c>
      <c r="L504" s="208">
        <v>1</v>
      </c>
      <c r="M504" s="208">
        <v>1</v>
      </c>
      <c r="N504" s="208">
        <v>1</v>
      </c>
      <c r="O504" s="188">
        <v>10</v>
      </c>
      <c r="P504" s="208">
        <v>4.0999999999999996</v>
      </c>
      <c r="Q504" s="208">
        <v>2.8000000000000001E-2</v>
      </c>
      <c r="R504" s="208">
        <v>26</v>
      </c>
      <c r="S504" s="208">
        <v>3.6</v>
      </c>
      <c r="T504" s="208">
        <v>0.126</v>
      </c>
      <c r="U504" s="208">
        <v>35</v>
      </c>
      <c r="V504" s="208">
        <v>1E-3</v>
      </c>
      <c r="W504" s="208">
        <v>21133</v>
      </c>
      <c r="X504" s="208">
        <v>85</v>
      </c>
      <c r="Y504" s="208">
        <v>2556</v>
      </c>
      <c r="Z504" s="130"/>
      <c r="AA504" s="130"/>
      <c r="AB504" s="130"/>
      <c r="AC504" s="130"/>
      <c r="AD504" s="130"/>
      <c r="AE504" s="208"/>
      <c r="AF504" s="208">
        <v>11762</v>
      </c>
    </row>
    <row r="505" spans="1:32" ht="15.75" customHeight="1">
      <c r="A505" s="208">
        <v>11</v>
      </c>
      <c r="B505" s="212" t="s">
        <v>2344</v>
      </c>
      <c r="C505" s="16" t="s">
        <v>756</v>
      </c>
      <c r="D505" s="210" t="s">
        <v>2345</v>
      </c>
      <c r="E505" s="208" t="s">
        <v>1537</v>
      </c>
      <c r="F505" s="210">
        <v>1</v>
      </c>
      <c r="G505" s="210">
        <v>1</v>
      </c>
      <c r="H505" s="210">
        <v>1</v>
      </c>
      <c r="I505" s="210">
        <v>1</v>
      </c>
      <c r="J505" s="210">
        <v>0</v>
      </c>
      <c r="K505" s="210">
        <v>0</v>
      </c>
      <c r="L505" s="210">
        <v>1</v>
      </c>
      <c r="M505" s="210">
        <v>0</v>
      </c>
      <c r="N505" s="210">
        <v>0</v>
      </c>
      <c r="O505" s="188">
        <v>54</v>
      </c>
      <c r="P505" s="208"/>
      <c r="Q505" s="208">
        <v>0.11799999999999999</v>
      </c>
      <c r="R505" s="208">
        <v>36</v>
      </c>
      <c r="S505" s="208">
        <v>2</v>
      </c>
      <c r="T505" s="208">
        <v>0</v>
      </c>
      <c r="U505" s="208">
        <v>24</v>
      </c>
      <c r="V505" s="208" t="s">
        <v>1957</v>
      </c>
      <c r="W505" s="208">
        <v>1620</v>
      </c>
      <c r="X505" s="208">
        <v>27</v>
      </c>
      <c r="Y505" s="208">
        <v>96</v>
      </c>
      <c r="Z505" s="130"/>
      <c r="AA505" s="130"/>
      <c r="AB505" s="130"/>
      <c r="AC505" s="130"/>
      <c r="AD505" s="130"/>
      <c r="AE505" s="208"/>
      <c r="AF505" s="208"/>
    </row>
    <row r="506" spans="1:32" ht="15.75" customHeight="1">
      <c r="A506" s="208">
        <v>12</v>
      </c>
      <c r="B506" s="212" t="s">
        <v>2346</v>
      </c>
      <c r="C506" s="16" t="s">
        <v>1558</v>
      </c>
      <c r="D506" s="210" t="s">
        <v>1866</v>
      </c>
      <c r="E506" s="208" t="s">
        <v>1537</v>
      </c>
      <c r="F506" s="210">
        <v>1</v>
      </c>
      <c r="G506" s="210">
        <v>1</v>
      </c>
      <c r="H506" s="210">
        <v>1</v>
      </c>
      <c r="I506" s="210">
        <v>1</v>
      </c>
      <c r="J506" s="210">
        <v>0</v>
      </c>
      <c r="K506" s="210">
        <v>0</v>
      </c>
      <c r="L506" s="210">
        <v>1</v>
      </c>
      <c r="M506" s="210">
        <v>1</v>
      </c>
      <c r="N506" s="210">
        <v>0</v>
      </c>
      <c r="O506" s="188">
        <v>31</v>
      </c>
      <c r="P506" s="208">
        <v>4.5999999999999996</v>
      </c>
      <c r="Q506" s="208">
        <v>0.03</v>
      </c>
      <c r="R506" s="208">
        <v>27</v>
      </c>
      <c r="S506" s="208">
        <v>3.2</v>
      </c>
      <c r="T506" s="208">
        <v>0.158</v>
      </c>
      <c r="U506" s="208">
        <v>35</v>
      </c>
      <c r="V506" s="211">
        <v>2.0000000000000001E-4</v>
      </c>
      <c r="W506" s="208">
        <v>5637</v>
      </c>
      <c r="X506" s="208">
        <v>6</v>
      </c>
      <c r="Y506" s="208"/>
      <c r="Z506" s="130"/>
      <c r="AA506" s="130"/>
      <c r="AB506" s="130"/>
      <c r="AC506" s="130"/>
      <c r="AD506" s="130"/>
      <c r="AE506" s="208"/>
      <c r="AF506" s="208"/>
    </row>
    <row r="507" spans="1:32" ht="15.75" customHeight="1">
      <c r="A507" s="208">
        <v>13</v>
      </c>
      <c r="B507" s="212" t="s">
        <v>2347</v>
      </c>
      <c r="C507" s="16" t="s">
        <v>1563</v>
      </c>
      <c r="D507" s="210" t="s">
        <v>1857</v>
      </c>
      <c r="E507" s="208" t="s">
        <v>1537</v>
      </c>
      <c r="F507" s="210">
        <v>1</v>
      </c>
      <c r="G507" s="210">
        <v>1</v>
      </c>
      <c r="H507" s="210">
        <v>1</v>
      </c>
      <c r="I507" s="210">
        <v>1</v>
      </c>
      <c r="J507" s="210">
        <v>0</v>
      </c>
      <c r="K507" s="210">
        <v>1</v>
      </c>
      <c r="L507" s="210">
        <v>1</v>
      </c>
      <c r="M507" s="210">
        <v>1</v>
      </c>
      <c r="N507" s="210">
        <v>1</v>
      </c>
      <c r="O507" s="188">
        <v>15</v>
      </c>
      <c r="P507" s="208">
        <v>4.5</v>
      </c>
      <c r="Q507" s="208">
        <v>5.2999999999999999E-2</v>
      </c>
      <c r="R507" s="208">
        <v>36</v>
      </c>
      <c r="S507" s="208">
        <v>2.2999999999999998</v>
      </c>
      <c r="T507" s="208">
        <v>9.4E-2</v>
      </c>
      <c r="U507" s="208">
        <v>29</v>
      </c>
      <c r="V507" s="208"/>
      <c r="W507" s="208"/>
      <c r="X507" s="208"/>
      <c r="Y507" s="208"/>
      <c r="Z507" s="130"/>
      <c r="AA507" s="130"/>
      <c r="AB507" s="130"/>
      <c r="AC507" s="130"/>
      <c r="AD507" s="130"/>
      <c r="AE507" s="208"/>
      <c r="AF507" s="208"/>
    </row>
    <row r="508" spans="1:32" ht="15.75" customHeight="1">
      <c r="A508" s="208">
        <v>14</v>
      </c>
      <c r="B508" s="212" t="s">
        <v>2348</v>
      </c>
      <c r="C508" s="16" t="s">
        <v>1565</v>
      </c>
      <c r="D508" s="214"/>
      <c r="E508" s="208" t="s">
        <v>1537</v>
      </c>
      <c r="F508" s="210">
        <v>0</v>
      </c>
      <c r="G508" s="210">
        <v>0</v>
      </c>
      <c r="H508" s="210">
        <v>0</v>
      </c>
      <c r="I508" s="210">
        <v>0</v>
      </c>
      <c r="J508" s="210">
        <v>0</v>
      </c>
      <c r="K508" s="210">
        <v>0</v>
      </c>
      <c r="L508" s="210">
        <v>0</v>
      </c>
      <c r="M508" s="210">
        <v>0</v>
      </c>
      <c r="N508" s="210">
        <v>0</v>
      </c>
      <c r="O508" s="188">
        <v>19</v>
      </c>
      <c r="P508" s="208"/>
      <c r="Q508" s="208"/>
      <c r="R508" s="208"/>
      <c r="S508" s="208"/>
      <c r="T508" s="208"/>
      <c r="U508" s="208"/>
      <c r="V508" s="208"/>
      <c r="W508" s="208"/>
      <c r="X508" s="208"/>
      <c r="Y508" s="208"/>
      <c r="Z508" s="130"/>
      <c r="AA508" s="130"/>
      <c r="AB508" s="130"/>
      <c r="AC508" s="130"/>
      <c r="AD508" s="130"/>
      <c r="AE508" s="208"/>
      <c r="AF508" s="208"/>
    </row>
    <row r="509" spans="1:32" ht="15.75" customHeight="1">
      <c r="A509" s="208">
        <v>15</v>
      </c>
      <c r="B509" s="212" t="s">
        <v>2349</v>
      </c>
      <c r="C509" s="16" t="s">
        <v>1569</v>
      </c>
      <c r="D509" s="214"/>
      <c r="E509" s="208" t="s">
        <v>1537</v>
      </c>
      <c r="F509" s="210">
        <v>0</v>
      </c>
      <c r="G509" s="210">
        <v>0</v>
      </c>
      <c r="H509" s="210">
        <v>0</v>
      </c>
      <c r="I509" s="210">
        <v>0</v>
      </c>
      <c r="J509" s="210">
        <v>0</v>
      </c>
      <c r="K509" s="210">
        <v>0</v>
      </c>
      <c r="L509" s="210">
        <v>0</v>
      </c>
      <c r="M509" s="210">
        <v>0</v>
      </c>
      <c r="N509" s="210">
        <v>0</v>
      </c>
      <c r="O509" s="188">
        <v>26</v>
      </c>
      <c r="P509" s="208"/>
      <c r="Q509" s="208"/>
      <c r="R509" s="208"/>
      <c r="S509" s="208"/>
      <c r="T509" s="208"/>
      <c r="U509" s="208"/>
      <c r="V509" s="208"/>
      <c r="W509" s="208"/>
      <c r="X509" s="208"/>
      <c r="Y509" s="208"/>
      <c r="Z509" s="130"/>
      <c r="AA509" s="130"/>
      <c r="AB509" s="130"/>
      <c r="AC509" s="130"/>
      <c r="AD509" s="130"/>
      <c r="AE509" s="208"/>
      <c r="AF509" s="208"/>
    </row>
    <row r="510" spans="1:32" ht="15.75" customHeight="1">
      <c r="A510" s="208">
        <v>16</v>
      </c>
      <c r="B510" s="212" t="s">
        <v>2350</v>
      </c>
      <c r="C510" s="16" t="s">
        <v>1572</v>
      </c>
      <c r="D510" s="210" t="s">
        <v>1891</v>
      </c>
      <c r="E510" s="208" t="s">
        <v>1537</v>
      </c>
      <c r="F510" s="210">
        <v>1</v>
      </c>
      <c r="G510" s="210">
        <v>1</v>
      </c>
      <c r="H510" s="210">
        <v>0</v>
      </c>
      <c r="I510" s="210">
        <v>0</v>
      </c>
      <c r="J510" s="210">
        <v>0</v>
      </c>
      <c r="K510" s="210">
        <v>1</v>
      </c>
      <c r="L510" s="210">
        <v>1</v>
      </c>
      <c r="M510" s="210">
        <v>0</v>
      </c>
      <c r="N510" s="210">
        <v>0</v>
      </c>
      <c r="O510" s="188">
        <v>56</v>
      </c>
      <c r="P510" s="208">
        <v>4.3</v>
      </c>
      <c r="Q510" s="208">
        <v>0.11799999999999999</v>
      </c>
      <c r="R510" s="208">
        <v>52</v>
      </c>
      <c r="S510" s="208">
        <v>4.5999999999999996</v>
      </c>
      <c r="T510" s="208">
        <v>0.74099999999999999</v>
      </c>
      <c r="U510" s="208">
        <v>86</v>
      </c>
      <c r="V510" s="211">
        <v>5.0000000000000001E-4</v>
      </c>
      <c r="W510" s="208">
        <v>49472</v>
      </c>
      <c r="X510" s="208">
        <v>2789</v>
      </c>
      <c r="Y510" s="208">
        <v>32348</v>
      </c>
      <c r="Z510" s="130"/>
      <c r="AA510" s="130"/>
      <c r="AB510" s="130"/>
      <c r="AC510" s="130"/>
      <c r="AD510" s="130"/>
      <c r="AE510" s="208">
        <v>38668</v>
      </c>
      <c r="AF510" s="208"/>
    </row>
    <row r="511" spans="1:32" ht="15.75" customHeight="1">
      <c r="A511" s="208">
        <v>17</v>
      </c>
      <c r="B511" s="212" t="s">
        <v>2351</v>
      </c>
      <c r="C511" s="16" t="s">
        <v>1575</v>
      </c>
      <c r="D511" s="214"/>
      <c r="E511" s="208" t="s">
        <v>1537</v>
      </c>
      <c r="F511" s="210">
        <v>0</v>
      </c>
      <c r="G511" s="210">
        <v>0</v>
      </c>
      <c r="H511" s="210">
        <v>0</v>
      </c>
      <c r="I511" s="210">
        <v>0</v>
      </c>
      <c r="J511" s="210">
        <v>0</v>
      </c>
      <c r="K511" s="210">
        <v>0</v>
      </c>
      <c r="L511" s="210">
        <v>0</v>
      </c>
      <c r="M511" s="210">
        <v>0</v>
      </c>
      <c r="N511" s="210">
        <v>0</v>
      </c>
      <c r="O511" s="188">
        <v>51</v>
      </c>
      <c r="P511" s="208"/>
      <c r="Q511" s="208"/>
      <c r="R511" s="208"/>
      <c r="S511" s="208"/>
      <c r="T511" s="208"/>
      <c r="U511" s="208"/>
      <c r="V511" s="208"/>
      <c r="W511" s="208"/>
      <c r="X511" s="208"/>
      <c r="Y511" s="208"/>
      <c r="Z511" s="130"/>
      <c r="AA511" s="130"/>
      <c r="AB511" s="130"/>
      <c r="AC511" s="130"/>
      <c r="AD511" s="130"/>
      <c r="AE511" s="208"/>
      <c r="AF511" s="208"/>
    </row>
    <row r="512" spans="1:32" ht="15.75" customHeight="1">
      <c r="A512" s="208">
        <v>18</v>
      </c>
      <c r="B512" s="212" t="s">
        <v>2352</v>
      </c>
      <c r="C512" s="16" t="s">
        <v>1577</v>
      </c>
      <c r="D512" s="210" t="s">
        <v>1862</v>
      </c>
      <c r="E512" s="208" t="s">
        <v>1537</v>
      </c>
      <c r="F512" s="210">
        <v>1</v>
      </c>
      <c r="G512" s="210">
        <v>1</v>
      </c>
      <c r="H512" s="210">
        <v>1</v>
      </c>
      <c r="I512" s="210">
        <v>1</v>
      </c>
      <c r="J512" s="210">
        <v>0</v>
      </c>
      <c r="K512" s="210">
        <v>0</v>
      </c>
      <c r="L512" s="210">
        <v>1</v>
      </c>
      <c r="M512" s="210">
        <v>1</v>
      </c>
      <c r="N512" s="210">
        <v>0</v>
      </c>
      <c r="O512" s="188">
        <v>16</v>
      </c>
      <c r="P512" s="208">
        <v>4.7</v>
      </c>
      <c r="Q512" s="208">
        <v>0.17299999999999999</v>
      </c>
      <c r="R512" s="208">
        <v>41</v>
      </c>
      <c r="S512" s="208">
        <v>4.2</v>
      </c>
      <c r="T512" s="208">
        <v>0.63100000000000001</v>
      </c>
      <c r="U512" s="208">
        <v>75</v>
      </c>
      <c r="V512" s="211">
        <v>1E-3</v>
      </c>
      <c r="W512" s="208">
        <v>32350</v>
      </c>
      <c r="X512" s="208">
        <v>1753</v>
      </c>
      <c r="Y512" s="208">
        <v>31259</v>
      </c>
      <c r="Z512" s="130"/>
      <c r="AA512" s="130"/>
      <c r="AB512" s="130"/>
      <c r="AC512" s="130"/>
      <c r="AD512" s="130"/>
      <c r="AE512" s="208"/>
      <c r="AF512" s="208">
        <v>56671</v>
      </c>
    </row>
    <row r="513" spans="1:32" ht="15.75" customHeight="1">
      <c r="A513" s="208">
        <v>19</v>
      </c>
      <c r="B513" s="212" t="s">
        <v>2353</v>
      </c>
      <c r="C513" s="16" t="s">
        <v>1581</v>
      </c>
      <c r="D513" s="210" t="s">
        <v>1859</v>
      </c>
      <c r="E513" s="208" t="s">
        <v>1537</v>
      </c>
      <c r="F513" s="210">
        <v>1</v>
      </c>
      <c r="G513" s="210">
        <v>1</v>
      </c>
      <c r="H513" s="210">
        <v>1</v>
      </c>
      <c r="I513" s="210">
        <v>1</v>
      </c>
      <c r="J513" s="210">
        <v>0</v>
      </c>
      <c r="K513" s="210">
        <v>0</v>
      </c>
      <c r="L513" s="210">
        <v>1</v>
      </c>
      <c r="M513" s="210">
        <v>1</v>
      </c>
      <c r="N513" s="210">
        <v>1</v>
      </c>
      <c r="O513" s="188">
        <v>19</v>
      </c>
      <c r="P513" s="208">
        <v>4.4000000000000004</v>
      </c>
      <c r="Q513" s="208">
        <v>0.41099999999999998</v>
      </c>
      <c r="R513" s="208">
        <v>61</v>
      </c>
      <c r="S513" s="208">
        <v>4.4000000000000004</v>
      </c>
      <c r="T513" s="208">
        <v>0.52300000000000002</v>
      </c>
      <c r="U513" s="208">
        <v>69</v>
      </c>
      <c r="V513" s="211">
        <v>1.4E-3</v>
      </c>
      <c r="W513" s="208">
        <v>56283</v>
      </c>
      <c r="X513" s="208">
        <v>2180</v>
      </c>
      <c r="Y513" s="208">
        <v>45339</v>
      </c>
      <c r="Z513" s="130"/>
      <c r="AA513" s="130"/>
      <c r="AB513" s="130"/>
      <c r="AC513" s="130"/>
      <c r="AD513" s="130"/>
      <c r="AE513" s="208">
        <v>38435</v>
      </c>
      <c r="AF513" s="208">
        <v>82731</v>
      </c>
    </row>
    <row r="514" spans="1:32" ht="15.75" customHeight="1">
      <c r="A514" s="208">
        <v>20</v>
      </c>
      <c r="B514" s="212" t="s">
        <v>2354</v>
      </c>
      <c r="C514" s="16" t="s">
        <v>1584</v>
      </c>
      <c r="D514" s="210" t="s">
        <v>1886</v>
      </c>
      <c r="E514" s="210" t="s">
        <v>1537</v>
      </c>
      <c r="F514" s="210">
        <v>1</v>
      </c>
      <c r="G514" s="210">
        <v>1</v>
      </c>
      <c r="H514" s="210">
        <v>0</v>
      </c>
      <c r="I514" s="210">
        <v>0</v>
      </c>
      <c r="J514" s="210">
        <v>0</v>
      </c>
      <c r="K514" s="210">
        <v>0</v>
      </c>
      <c r="L514" s="210">
        <v>1</v>
      </c>
      <c r="M514" s="210">
        <v>0</v>
      </c>
      <c r="N514" s="210">
        <v>0</v>
      </c>
      <c r="O514" s="188">
        <v>23</v>
      </c>
      <c r="P514" s="208"/>
      <c r="Q514" s="208"/>
      <c r="R514" s="208"/>
      <c r="S514" s="208">
        <v>3.5</v>
      </c>
      <c r="T514" s="208">
        <v>0.217</v>
      </c>
      <c r="U514" s="208">
        <v>42</v>
      </c>
      <c r="V514" s="211">
        <v>2.0000000000000001E-4</v>
      </c>
      <c r="W514" s="208">
        <v>14774</v>
      </c>
      <c r="X514" s="208">
        <v>38</v>
      </c>
      <c r="Y514" s="208">
        <v>749</v>
      </c>
      <c r="Z514" s="130"/>
      <c r="AA514" s="130"/>
      <c r="AB514" s="130"/>
      <c r="AC514" s="130"/>
      <c r="AD514" s="130"/>
      <c r="AE514" s="208"/>
      <c r="AF514" s="208">
        <v>2149</v>
      </c>
    </row>
    <row r="515" spans="1:32" ht="15.75" customHeight="1">
      <c r="A515" s="208">
        <v>21</v>
      </c>
      <c r="B515" s="212" t="s">
        <v>2355</v>
      </c>
      <c r="C515" s="16" t="s">
        <v>1589</v>
      </c>
      <c r="D515" s="210" t="s">
        <v>1876</v>
      </c>
      <c r="E515" s="208" t="s">
        <v>1537</v>
      </c>
      <c r="F515" s="210">
        <v>1</v>
      </c>
      <c r="G515" s="210">
        <v>1</v>
      </c>
      <c r="H515" s="210">
        <v>0</v>
      </c>
      <c r="I515" s="210">
        <v>0</v>
      </c>
      <c r="J515" s="210">
        <v>0</v>
      </c>
      <c r="K515" s="210">
        <v>1</v>
      </c>
      <c r="L515" s="210">
        <v>1</v>
      </c>
      <c r="M515" s="210">
        <v>1</v>
      </c>
      <c r="N515" s="210">
        <v>1</v>
      </c>
      <c r="O515" s="188">
        <v>38</v>
      </c>
      <c r="P515" s="208">
        <v>4.4000000000000004</v>
      </c>
      <c r="Q515" s="208"/>
      <c r="R515" s="208"/>
      <c r="S515" s="208"/>
      <c r="T515" s="208">
        <v>1</v>
      </c>
      <c r="U515" s="208">
        <v>100</v>
      </c>
      <c r="V515" s="208"/>
      <c r="W515" s="208"/>
      <c r="X515" s="208"/>
      <c r="Y515" s="208"/>
      <c r="Z515" s="130"/>
      <c r="AA515" s="130"/>
      <c r="AB515" s="130"/>
      <c r="AC515" s="130"/>
      <c r="AD515" s="130"/>
      <c r="AE515" s="208"/>
      <c r="AF515" s="208"/>
    </row>
    <row r="516" spans="1:32" ht="15.75" customHeight="1">
      <c r="A516" s="208">
        <v>22</v>
      </c>
      <c r="B516" s="212" t="s">
        <v>2356</v>
      </c>
      <c r="C516" s="16" t="s">
        <v>1592</v>
      </c>
      <c r="D516" s="210" t="s">
        <v>2357</v>
      </c>
      <c r="E516" s="208" t="s">
        <v>1537</v>
      </c>
      <c r="F516" s="210">
        <v>1</v>
      </c>
      <c r="G516" s="210">
        <v>1</v>
      </c>
      <c r="H516" s="210">
        <v>1</v>
      </c>
      <c r="I516" s="210">
        <v>1</v>
      </c>
      <c r="J516" s="210">
        <v>0</v>
      </c>
      <c r="K516" s="210">
        <v>1</v>
      </c>
      <c r="L516" s="210">
        <v>1</v>
      </c>
      <c r="M516" s="210">
        <v>1</v>
      </c>
      <c r="N516" s="210"/>
      <c r="O516" s="188">
        <v>21</v>
      </c>
      <c r="P516" s="208">
        <v>2.7</v>
      </c>
      <c r="Q516" s="208"/>
      <c r="R516" s="208"/>
      <c r="S516" s="208">
        <v>2.1</v>
      </c>
      <c r="T516" s="208"/>
      <c r="U516" s="208"/>
      <c r="V516" s="208" t="s">
        <v>1957</v>
      </c>
      <c r="W516" s="208"/>
      <c r="X516" s="208"/>
      <c r="Y516" s="208"/>
      <c r="Z516" s="130"/>
      <c r="AA516" s="130"/>
      <c r="AB516" s="130"/>
      <c r="AC516" s="130"/>
      <c r="AD516" s="130"/>
      <c r="AE516" s="208"/>
      <c r="AF516" s="208"/>
    </row>
    <row r="517" spans="1:32" ht="15.75" customHeight="1">
      <c r="A517" s="208">
        <v>23</v>
      </c>
      <c r="B517" s="212" t="s">
        <v>2358</v>
      </c>
      <c r="C517" s="16" t="s">
        <v>1596</v>
      </c>
      <c r="D517" s="210" t="s">
        <v>1875</v>
      </c>
      <c r="E517" s="208" t="s">
        <v>1537</v>
      </c>
      <c r="F517" s="210">
        <v>1</v>
      </c>
      <c r="G517" s="210">
        <v>1</v>
      </c>
      <c r="H517" s="210">
        <v>0</v>
      </c>
      <c r="I517" s="210">
        <v>0</v>
      </c>
      <c r="J517" s="210">
        <v>0</v>
      </c>
      <c r="K517" s="210">
        <v>0</v>
      </c>
      <c r="L517" s="210">
        <v>1</v>
      </c>
      <c r="M517" s="210">
        <v>1</v>
      </c>
      <c r="N517" s="210">
        <v>0</v>
      </c>
      <c r="O517" s="188">
        <v>35</v>
      </c>
      <c r="P517" s="208">
        <v>3.9</v>
      </c>
      <c r="Q517" s="208">
        <v>1</v>
      </c>
      <c r="R517" s="208">
        <v>80</v>
      </c>
      <c r="S517" s="208">
        <v>4.7</v>
      </c>
      <c r="T517" s="208">
        <v>0.8</v>
      </c>
      <c r="U517" s="208">
        <v>98</v>
      </c>
      <c r="V517" s="211">
        <v>1E-4</v>
      </c>
      <c r="W517" s="208">
        <v>2490</v>
      </c>
      <c r="X517" s="208">
        <v>230</v>
      </c>
      <c r="Y517" s="208">
        <v>1909</v>
      </c>
      <c r="Z517" s="130"/>
      <c r="AA517" s="130"/>
      <c r="AB517" s="130"/>
      <c r="AC517" s="130"/>
      <c r="AD517" s="130"/>
      <c r="AE517" s="208"/>
      <c r="AF517" s="208"/>
    </row>
    <row r="518" spans="1:32" ht="15.75" customHeight="1">
      <c r="A518" s="208">
        <v>24</v>
      </c>
      <c r="B518" s="212" t="s">
        <v>2288</v>
      </c>
      <c r="C518" s="16" t="s">
        <v>1598</v>
      </c>
      <c r="D518" s="215" t="s">
        <v>1858</v>
      </c>
      <c r="E518" s="208" t="s">
        <v>1537</v>
      </c>
      <c r="F518" s="210">
        <v>1</v>
      </c>
      <c r="G518" s="210">
        <v>1</v>
      </c>
      <c r="H518" s="210">
        <v>1</v>
      </c>
      <c r="I518" s="210">
        <v>1</v>
      </c>
      <c r="J518" s="210">
        <v>0</v>
      </c>
      <c r="K518" s="210">
        <v>1</v>
      </c>
      <c r="L518" s="210">
        <v>1</v>
      </c>
      <c r="M518" s="210">
        <v>1</v>
      </c>
      <c r="N518" s="210">
        <v>0</v>
      </c>
      <c r="O518" s="188">
        <v>24</v>
      </c>
      <c r="P518" s="208">
        <v>4.8</v>
      </c>
      <c r="Q518" s="208">
        <v>0.39900000000000002</v>
      </c>
      <c r="R518" s="208">
        <v>64</v>
      </c>
      <c r="S518" s="208">
        <v>4.5999999999999996</v>
      </c>
      <c r="T518" s="208">
        <v>0.57599999999999996</v>
      </c>
      <c r="U518" s="208">
        <v>70</v>
      </c>
      <c r="V518" s="211">
        <v>1.1000000000000001E-3</v>
      </c>
      <c r="W518" s="208">
        <v>40579</v>
      </c>
      <c r="X518" s="208">
        <v>3767</v>
      </c>
      <c r="Y518" s="208">
        <v>39860</v>
      </c>
      <c r="Z518" s="130"/>
      <c r="AA518" s="130"/>
      <c r="AB518" s="130"/>
      <c r="AC518" s="130"/>
      <c r="AD518" s="130"/>
      <c r="AE518" s="208">
        <v>30941</v>
      </c>
      <c r="AF518" s="208"/>
    </row>
    <row r="519" spans="1:32" ht="15.75" customHeight="1">
      <c r="A519" s="208">
        <v>25</v>
      </c>
      <c r="B519" s="212" t="s">
        <v>2359</v>
      </c>
      <c r="C519" s="16" t="s">
        <v>1600</v>
      </c>
      <c r="D519" s="210" t="s">
        <v>1870</v>
      </c>
      <c r="E519" s="208" t="s">
        <v>1537</v>
      </c>
      <c r="F519" s="210">
        <v>1</v>
      </c>
      <c r="G519" s="210">
        <v>1</v>
      </c>
      <c r="H519" s="210">
        <v>1</v>
      </c>
      <c r="I519" s="210">
        <v>1</v>
      </c>
      <c r="J519" s="210">
        <v>0</v>
      </c>
      <c r="K519" s="210">
        <v>1</v>
      </c>
      <c r="L519" s="210">
        <v>1</v>
      </c>
      <c r="M519" s="210">
        <v>1</v>
      </c>
      <c r="N519" s="210">
        <v>1</v>
      </c>
      <c r="O519" s="188">
        <v>90</v>
      </c>
      <c r="P519" s="208"/>
      <c r="Q519" s="208"/>
      <c r="R519" s="208"/>
      <c r="S519" s="208"/>
      <c r="T519" s="208"/>
      <c r="U519" s="208"/>
      <c r="V519" s="208"/>
      <c r="W519" s="208"/>
      <c r="X519" s="208"/>
      <c r="Y519" s="208"/>
      <c r="Z519" s="130"/>
      <c r="AA519" s="130"/>
      <c r="AB519" s="130"/>
      <c r="AC519" s="130"/>
      <c r="AD519" s="130"/>
      <c r="AE519" s="208"/>
      <c r="AF519" s="208"/>
    </row>
    <row r="520" spans="1:32" ht="15.75" customHeight="1">
      <c r="A520" s="208">
        <v>26</v>
      </c>
      <c r="B520" s="212" t="s">
        <v>2085</v>
      </c>
      <c r="C520" s="16" t="s">
        <v>1051</v>
      </c>
      <c r="D520" s="210" t="s">
        <v>2360</v>
      </c>
      <c r="E520" s="208" t="s">
        <v>1537</v>
      </c>
      <c r="F520" s="210">
        <v>1</v>
      </c>
      <c r="G520" s="210">
        <v>1</v>
      </c>
      <c r="H520" s="210">
        <v>1</v>
      </c>
      <c r="I520" s="210">
        <v>1</v>
      </c>
      <c r="J520" s="210">
        <v>0</v>
      </c>
      <c r="K520" s="210">
        <v>0</v>
      </c>
      <c r="L520" s="210">
        <v>1</v>
      </c>
      <c r="M520" s="210">
        <v>1</v>
      </c>
      <c r="N520" s="210">
        <v>0</v>
      </c>
      <c r="O520" s="188">
        <v>42</v>
      </c>
      <c r="P520" s="208">
        <v>5</v>
      </c>
      <c r="Q520" s="208"/>
      <c r="R520" s="208"/>
      <c r="S520" s="208"/>
      <c r="T520" s="208"/>
      <c r="U520" s="208"/>
      <c r="V520" s="208" t="s">
        <v>1957</v>
      </c>
      <c r="W520" s="208"/>
      <c r="X520" s="208"/>
      <c r="Y520" s="208"/>
      <c r="Z520" s="130"/>
      <c r="AA520" s="130"/>
      <c r="AB520" s="130"/>
      <c r="AC520" s="130"/>
      <c r="AD520" s="130"/>
      <c r="AE520" s="208"/>
      <c r="AF520" s="208"/>
    </row>
    <row r="521" spans="1:32" ht="15.75" customHeight="1">
      <c r="A521" s="208">
        <v>27</v>
      </c>
      <c r="B521" s="209" t="s">
        <v>2361</v>
      </c>
      <c r="C521" s="16" t="s">
        <v>1606</v>
      </c>
      <c r="D521" s="210" t="s">
        <v>1610</v>
      </c>
      <c r="E521" s="208" t="s">
        <v>1537</v>
      </c>
      <c r="F521" s="210">
        <v>1</v>
      </c>
      <c r="G521" s="210">
        <v>1</v>
      </c>
      <c r="H521" s="210">
        <v>0</v>
      </c>
      <c r="I521" s="210">
        <v>0</v>
      </c>
      <c r="J521" s="210">
        <v>0</v>
      </c>
      <c r="K521" s="210">
        <v>1</v>
      </c>
      <c r="L521" s="210">
        <v>1</v>
      </c>
      <c r="M521" s="210">
        <v>1</v>
      </c>
      <c r="N521" s="210">
        <v>1</v>
      </c>
      <c r="O521" s="188">
        <v>61</v>
      </c>
      <c r="P521" s="208">
        <v>4.7</v>
      </c>
      <c r="Q521" s="208">
        <v>0.75</v>
      </c>
      <c r="R521" s="208">
        <v>80</v>
      </c>
      <c r="S521" s="208">
        <v>4.8</v>
      </c>
      <c r="T521" s="208">
        <v>0.90900000000000003</v>
      </c>
      <c r="U521" s="208">
        <v>95</v>
      </c>
      <c r="V521" s="211">
        <v>1E-4</v>
      </c>
      <c r="W521" s="208">
        <v>11578</v>
      </c>
      <c r="X521" s="208">
        <v>23</v>
      </c>
      <c r="Y521" s="208"/>
      <c r="Z521" s="130"/>
      <c r="AA521" s="130"/>
      <c r="AB521" s="130"/>
      <c r="AC521" s="130"/>
      <c r="AD521" s="130"/>
      <c r="AE521" s="208"/>
      <c r="AF521" s="208"/>
    </row>
    <row r="522" spans="1:32" ht="15.75" customHeight="1">
      <c r="A522" s="208">
        <v>28</v>
      </c>
      <c r="B522" s="212" t="s">
        <v>2362</v>
      </c>
      <c r="C522" s="16" t="s">
        <v>1611</v>
      </c>
      <c r="D522" s="210" t="s">
        <v>1896</v>
      </c>
      <c r="E522" s="208" t="s">
        <v>1537</v>
      </c>
      <c r="F522" s="210">
        <v>1</v>
      </c>
      <c r="G522" s="210">
        <v>0</v>
      </c>
      <c r="H522" s="210">
        <v>0</v>
      </c>
      <c r="I522" s="210">
        <v>0</v>
      </c>
      <c r="J522" s="210">
        <v>0</v>
      </c>
      <c r="K522" s="210">
        <v>0</v>
      </c>
      <c r="L522" s="210">
        <v>0</v>
      </c>
      <c r="M522" s="210">
        <v>0</v>
      </c>
      <c r="N522" s="210">
        <v>0</v>
      </c>
      <c r="O522" s="188">
        <v>35</v>
      </c>
      <c r="P522" s="208"/>
      <c r="Q522" s="208"/>
      <c r="R522" s="208"/>
      <c r="S522" s="208"/>
      <c r="T522" s="208"/>
      <c r="U522" s="208"/>
      <c r="V522" s="208"/>
      <c r="W522" s="208"/>
      <c r="X522" s="208"/>
      <c r="Y522" s="208"/>
      <c r="Z522" s="130"/>
      <c r="AA522" s="130"/>
      <c r="AB522" s="130"/>
      <c r="AC522" s="130"/>
      <c r="AD522" s="130"/>
      <c r="AE522" s="208"/>
      <c r="AF522" s="208"/>
    </row>
    <row r="523" spans="1:32" ht="15.75" customHeight="1">
      <c r="A523" s="208">
        <v>29</v>
      </c>
      <c r="B523" s="212" t="s">
        <v>2363</v>
      </c>
      <c r="C523" s="16" t="s">
        <v>819</v>
      </c>
      <c r="D523" s="210" t="s">
        <v>1888</v>
      </c>
      <c r="E523" s="208" t="s">
        <v>1537</v>
      </c>
      <c r="F523" s="210">
        <v>1</v>
      </c>
      <c r="G523" s="210">
        <v>1</v>
      </c>
      <c r="H523" s="210">
        <v>0</v>
      </c>
      <c r="I523" s="210">
        <v>0</v>
      </c>
      <c r="J523" s="210">
        <v>0</v>
      </c>
      <c r="K523" s="210">
        <v>1</v>
      </c>
      <c r="L523" s="210">
        <v>0</v>
      </c>
      <c r="M523" s="210">
        <v>0</v>
      </c>
      <c r="N523" s="210">
        <v>0</v>
      </c>
      <c r="O523" s="188">
        <v>21</v>
      </c>
      <c r="P523" s="208">
        <v>5</v>
      </c>
      <c r="Q523" s="208">
        <v>0</v>
      </c>
      <c r="R523" s="208">
        <v>20</v>
      </c>
      <c r="S523" s="208">
        <v>5</v>
      </c>
      <c r="T523" s="208">
        <v>1</v>
      </c>
      <c r="U523" s="208">
        <v>100</v>
      </c>
      <c r="V523" s="208"/>
      <c r="W523" s="208"/>
      <c r="X523" s="208"/>
      <c r="Y523" s="208"/>
      <c r="Z523" s="130"/>
      <c r="AA523" s="130"/>
      <c r="AB523" s="130"/>
      <c r="AC523" s="130"/>
      <c r="AD523" s="130"/>
      <c r="AE523" s="208"/>
      <c r="AF523" s="208"/>
    </row>
    <row r="524" spans="1:32" ht="15.75" customHeight="1">
      <c r="A524" s="208">
        <v>30</v>
      </c>
      <c r="B524" s="213" t="s">
        <v>2364</v>
      </c>
      <c r="C524" s="16" t="s">
        <v>1615</v>
      </c>
      <c r="D524" s="214"/>
      <c r="E524" s="208" t="s">
        <v>1537</v>
      </c>
      <c r="F524" s="208">
        <v>0</v>
      </c>
      <c r="G524" s="208">
        <v>0</v>
      </c>
      <c r="H524" s="208">
        <v>0</v>
      </c>
      <c r="I524" s="208">
        <v>0</v>
      </c>
      <c r="J524" s="208">
        <v>0</v>
      </c>
      <c r="K524" s="208">
        <v>0</v>
      </c>
      <c r="L524" s="208">
        <v>0</v>
      </c>
      <c r="M524" s="208">
        <v>0</v>
      </c>
      <c r="N524" s="208">
        <v>0</v>
      </c>
      <c r="O524" s="188">
        <v>87</v>
      </c>
      <c r="P524" s="208"/>
      <c r="Q524" s="208"/>
      <c r="R524" s="208"/>
      <c r="S524" s="208"/>
      <c r="T524" s="208"/>
      <c r="U524" s="208"/>
      <c r="V524" s="208"/>
      <c r="W524" s="208"/>
      <c r="X524" s="208"/>
      <c r="Y524" s="208"/>
      <c r="Z524" s="130"/>
      <c r="AA524" s="130"/>
      <c r="AB524" s="130"/>
      <c r="AC524" s="130"/>
      <c r="AD524" s="130"/>
      <c r="AE524" s="208"/>
      <c r="AF524" s="208"/>
    </row>
    <row r="525" spans="1:32" ht="15.75" customHeight="1">
      <c r="A525" s="208">
        <v>31</v>
      </c>
      <c r="B525" s="213" t="s">
        <v>2365</v>
      </c>
      <c r="C525" s="16" t="s">
        <v>1616</v>
      </c>
      <c r="D525" s="214"/>
      <c r="E525" s="208" t="s">
        <v>1537</v>
      </c>
      <c r="F525" s="208">
        <v>0</v>
      </c>
      <c r="G525" s="208">
        <v>0</v>
      </c>
      <c r="H525" s="208">
        <v>0</v>
      </c>
      <c r="I525" s="208">
        <v>0</v>
      </c>
      <c r="J525" s="208">
        <v>0</v>
      </c>
      <c r="K525" s="208">
        <v>0</v>
      </c>
      <c r="L525" s="208">
        <v>0</v>
      </c>
      <c r="M525" s="208">
        <v>0</v>
      </c>
      <c r="N525" s="208">
        <v>0</v>
      </c>
      <c r="O525" s="188">
        <v>42</v>
      </c>
      <c r="P525" s="208"/>
      <c r="Q525" s="208"/>
      <c r="R525" s="208"/>
      <c r="S525" s="208"/>
      <c r="T525" s="208"/>
      <c r="U525" s="208"/>
      <c r="V525" s="208"/>
      <c r="W525" s="208"/>
      <c r="X525" s="208"/>
      <c r="Y525" s="208"/>
      <c r="Z525" s="130"/>
      <c r="AA525" s="130"/>
      <c r="AB525" s="130"/>
      <c r="AC525" s="130"/>
      <c r="AD525" s="130"/>
      <c r="AE525" s="208"/>
      <c r="AF525" s="208"/>
    </row>
    <row r="526" spans="1:32" ht="15.75" customHeight="1">
      <c r="A526" s="208">
        <v>32</v>
      </c>
      <c r="B526" s="212" t="s">
        <v>2366</v>
      </c>
      <c r="C526" s="16" t="s">
        <v>741</v>
      </c>
      <c r="D526" s="210" t="s">
        <v>1877</v>
      </c>
      <c r="E526" s="208" t="s">
        <v>1537</v>
      </c>
      <c r="F526" s="210">
        <v>1</v>
      </c>
      <c r="G526" s="210">
        <v>1</v>
      </c>
      <c r="H526" s="210">
        <v>1</v>
      </c>
      <c r="I526" s="210">
        <v>1</v>
      </c>
      <c r="J526" s="210">
        <v>1</v>
      </c>
      <c r="K526" s="210">
        <v>0</v>
      </c>
      <c r="L526" s="210">
        <v>1</v>
      </c>
      <c r="M526" s="210">
        <v>1</v>
      </c>
      <c r="N526" s="210">
        <v>1</v>
      </c>
      <c r="O526" s="188">
        <v>41</v>
      </c>
      <c r="P526" s="208">
        <v>4.8</v>
      </c>
      <c r="Q526" s="208">
        <v>0.436</v>
      </c>
      <c r="R526" s="208">
        <v>68</v>
      </c>
      <c r="S526" s="208">
        <v>4.5999999999999996</v>
      </c>
      <c r="T526" s="208">
        <v>0.623</v>
      </c>
      <c r="U526" s="208">
        <v>78</v>
      </c>
      <c r="V526" s="211">
        <v>1.8200000000000001E-2</v>
      </c>
      <c r="W526" s="208">
        <v>442206</v>
      </c>
      <c r="X526" s="208">
        <v>161020</v>
      </c>
      <c r="Y526" s="208">
        <v>918933</v>
      </c>
      <c r="Z526" s="130"/>
      <c r="AA526" s="130"/>
      <c r="AB526" s="130"/>
      <c r="AC526" s="130"/>
      <c r="AD526" s="130"/>
      <c r="AE526" s="208">
        <v>144571</v>
      </c>
      <c r="AF526" s="208">
        <v>1806000</v>
      </c>
    </row>
    <row r="527" spans="1:32" ht="15.75" customHeight="1">
      <c r="A527" s="208">
        <v>33</v>
      </c>
      <c r="B527" s="212" t="s">
        <v>2367</v>
      </c>
      <c r="C527" s="16" t="s">
        <v>1617</v>
      </c>
      <c r="D527" s="216"/>
      <c r="E527" s="208" t="s">
        <v>1537</v>
      </c>
      <c r="F527" s="210">
        <v>0</v>
      </c>
      <c r="G527" s="210">
        <v>0</v>
      </c>
      <c r="H527" s="216">
        <v>0</v>
      </c>
      <c r="I527" s="216">
        <v>0</v>
      </c>
      <c r="J527" s="216">
        <v>0</v>
      </c>
      <c r="K527" s="216">
        <v>0</v>
      </c>
      <c r="L527" s="216">
        <v>0</v>
      </c>
      <c r="M527" s="216">
        <v>0</v>
      </c>
      <c r="N527" s="216">
        <v>0</v>
      </c>
      <c r="O527" s="188">
        <v>19</v>
      </c>
      <c r="P527" s="208"/>
      <c r="Q527" s="208"/>
      <c r="R527" s="208"/>
      <c r="S527" s="208"/>
      <c r="T527" s="208"/>
      <c r="U527" s="208"/>
      <c r="V527" s="208"/>
      <c r="W527" s="208"/>
      <c r="X527" s="208"/>
      <c r="Y527" s="208"/>
      <c r="Z527" s="130"/>
      <c r="AA527" s="130"/>
      <c r="AB527" s="130"/>
      <c r="AC527" s="130"/>
      <c r="AD527" s="130"/>
      <c r="AE527" s="208"/>
      <c r="AF527" s="208"/>
    </row>
    <row r="528" spans="1:32" ht="15.75" customHeight="1">
      <c r="A528" s="208">
        <v>34</v>
      </c>
      <c r="B528" s="212" t="s">
        <v>2368</v>
      </c>
      <c r="C528" s="16" t="s">
        <v>1620</v>
      </c>
      <c r="D528" s="214"/>
      <c r="E528" s="208" t="s">
        <v>1537</v>
      </c>
      <c r="F528" s="210">
        <v>1</v>
      </c>
      <c r="G528" s="210">
        <v>0</v>
      </c>
      <c r="H528" s="210">
        <v>0</v>
      </c>
      <c r="I528" s="210">
        <v>0</v>
      </c>
      <c r="J528" s="210">
        <v>0</v>
      </c>
      <c r="K528" s="210">
        <v>0</v>
      </c>
      <c r="L528" s="210">
        <v>0</v>
      </c>
      <c r="M528" s="210">
        <v>0</v>
      </c>
      <c r="N528" s="210">
        <v>0</v>
      </c>
      <c r="O528" s="188">
        <v>72</v>
      </c>
      <c r="P528" s="208"/>
      <c r="Q528" s="208"/>
      <c r="R528" s="208"/>
      <c r="S528" s="208"/>
      <c r="T528" s="208"/>
      <c r="U528" s="208"/>
      <c r="V528" s="208"/>
      <c r="W528" s="208"/>
      <c r="X528" s="208"/>
      <c r="Y528" s="208"/>
      <c r="Z528" s="130"/>
      <c r="AA528" s="130"/>
      <c r="AB528" s="130"/>
      <c r="AC528" s="130"/>
      <c r="AD528" s="130"/>
      <c r="AE528" s="208"/>
      <c r="AF528" s="208"/>
    </row>
    <row r="529" spans="1:32" ht="15.75" customHeight="1">
      <c r="A529" s="208">
        <v>35</v>
      </c>
      <c r="B529" s="212" t="s">
        <v>2369</v>
      </c>
      <c r="C529" s="16" t="s">
        <v>1621</v>
      </c>
      <c r="D529" s="216"/>
      <c r="E529" s="208" t="s">
        <v>1537</v>
      </c>
      <c r="F529" s="210">
        <v>0</v>
      </c>
      <c r="G529" s="210">
        <v>0</v>
      </c>
      <c r="H529" s="216">
        <v>0</v>
      </c>
      <c r="I529" s="216">
        <v>0</v>
      </c>
      <c r="J529" s="216">
        <v>0</v>
      </c>
      <c r="K529" s="216">
        <v>0</v>
      </c>
      <c r="L529" s="216">
        <v>0</v>
      </c>
      <c r="M529" s="216">
        <v>0</v>
      </c>
      <c r="N529" s="216">
        <v>0</v>
      </c>
      <c r="O529" s="188">
        <v>52</v>
      </c>
      <c r="P529" s="208"/>
      <c r="Q529" s="208"/>
      <c r="R529" s="208"/>
      <c r="S529" s="208"/>
      <c r="T529" s="208"/>
      <c r="U529" s="208"/>
      <c r="V529" s="208"/>
      <c r="W529" s="208"/>
      <c r="X529" s="208"/>
      <c r="Y529" s="208"/>
      <c r="Z529" s="130"/>
      <c r="AA529" s="130"/>
      <c r="AB529" s="130"/>
      <c r="AC529" s="130"/>
      <c r="AD529" s="130"/>
      <c r="AE529" s="208"/>
      <c r="AF529" s="208"/>
    </row>
    <row r="530" spans="1:32" ht="15.75" customHeight="1">
      <c r="A530" s="208">
        <v>36</v>
      </c>
      <c r="B530" s="212" t="s">
        <v>2370</v>
      </c>
      <c r="C530" s="16" t="s">
        <v>874</v>
      </c>
      <c r="D530" s="208" t="s">
        <v>2019</v>
      </c>
      <c r="E530" s="208" t="s">
        <v>1537</v>
      </c>
      <c r="F530" s="210">
        <v>1</v>
      </c>
      <c r="G530" s="210">
        <v>1</v>
      </c>
      <c r="H530" s="210">
        <v>1</v>
      </c>
      <c r="I530" s="210">
        <v>1</v>
      </c>
      <c r="J530" s="210">
        <v>0</v>
      </c>
      <c r="K530" s="210">
        <v>0</v>
      </c>
      <c r="L530" s="210">
        <v>1</v>
      </c>
      <c r="M530" s="210">
        <v>0</v>
      </c>
      <c r="N530" s="210">
        <v>0</v>
      </c>
      <c r="O530" s="188">
        <v>33</v>
      </c>
      <c r="P530" s="208">
        <v>4.5</v>
      </c>
      <c r="Q530" s="208">
        <v>0.85599999999999998</v>
      </c>
      <c r="R530" s="208">
        <v>91</v>
      </c>
      <c r="S530" s="208">
        <v>4.7</v>
      </c>
      <c r="T530" s="208">
        <v>0.74</v>
      </c>
      <c r="U530" s="208">
        <v>83</v>
      </c>
      <c r="V530" s="211">
        <v>4.0000000000000002E-4</v>
      </c>
      <c r="W530" s="208">
        <v>10769</v>
      </c>
      <c r="X530" s="208">
        <v>160</v>
      </c>
      <c r="Y530" s="208">
        <v>4901</v>
      </c>
      <c r="Z530" s="130"/>
      <c r="AA530" s="130"/>
      <c r="AB530" s="130"/>
      <c r="AC530" s="130"/>
      <c r="AD530" s="130"/>
      <c r="AE530" s="208"/>
      <c r="AF530" s="208">
        <v>24132</v>
      </c>
    </row>
    <row r="531" spans="1:32" ht="15.75" customHeight="1">
      <c r="A531" s="208">
        <v>37</v>
      </c>
      <c r="B531" s="212" t="s">
        <v>2371</v>
      </c>
      <c r="C531" s="16" t="s">
        <v>1624</v>
      </c>
      <c r="D531" s="210" t="s">
        <v>1887</v>
      </c>
      <c r="E531" s="208" t="s">
        <v>1537</v>
      </c>
      <c r="F531" s="210">
        <v>1</v>
      </c>
      <c r="G531" s="210">
        <v>1</v>
      </c>
      <c r="H531" s="210">
        <v>0</v>
      </c>
      <c r="I531" s="210">
        <v>0</v>
      </c>
      <c r="J531" s="210">
        <v>0</v>
      </c>
      <c r="K531" s="210">
        <v>0</v>
      </c>
      <c r="L531" s="210">
        <v>1</v>
      </c>
      <c r="M531" s="210">
        <v>0</v>
      </c>
      <c r="N531" s="210">
        <v>0</v>
      </c>
      <c r="O531" s="188">
        <v>31</v>
      </c>
      <c r="P531" s="208">
        <v>4.5999999999999996</v>
      </c>
      <c r="Q531" s="208">
        <v>0.55000000000000004</v>
      </c>
      <c r="R531" s="208">
        <v>74</v>
      </c>
      <c r="S531" s="208">
        <v>4.4000000000000004</v>
      </c>
      <c r="T531" s="208">
        <v>0.70299999999999996</v>
      </c>
      <c r="U531" s="208">
        <v>83</v>
      </c>
      <c r="V531" s="211">
        <v>1.4E-3</v>
      </c>
      <c r="W531" s="208">
        <v>50503</v>
      </c>
      <c r="X531" s="208">
        <v>1450</v>
      </c>
      <c r="Y531" s="208">
        <v>28176</v>
      </c>
      <c r="Z531" s="130"/>
      <c r="AA531" s="130"/>
      <c r="AB531" s="130"/>
      <c r="AC531" s="130"/>
      <c r="AD531" s="130"/>
      <c r="AE531" s="208">
        <v>17728</v>
      </c>
      <c r="AF531" s="208">
        <v>18623</v>
      </c>
    </row>
    <row r="532" spans="1:32" ht="15.75" customHeight="1">
      <c r="A532" s="208">
        <v>38</v>
      </c>
      <c r="B532" s="212" t="s">
        <v>1960</v>
      </c>
      <c r="C532" s="16" t="s">
        <v>1626</v>
      </c>
      <c r="D532" s="208" t="s">
        <v>2372</v>
      </c>
      <c r="E532" s="208" t="s">
        <v>1537</v>
      </c>
      <c r="F532" s="210">
        <v>1</v>
      </c>
      <c r="G532" s="210">
        <v>1</v>
      </c>
      <c r="H532" s="210">
        <v>1</v>
      </c>
      <c r="I532" s="210">
        <v>1</v>
      </c>
      <c r="J532" s="210">
        <v>1</v>
      </c>
      <c r="K532" s="210">
        <v>0</v>
      </c>
      <c r="L532" s="210">
        <v>1</v>
      </c>
      <c r="M532" s="210">
        <v>1</v>
      </c>
      <c r="N532" s="210">
        <v>1</v>
      </c>
      <c r="O532" s="188">
        <v>24</v>
      </c>
      <c r="P532" s="208">
        <v>4.8</v>
      </c>
      <c r="Q532" s="208">
        <v>0.14099999999999999</v>
      </c>
      <c r="R532" s="208">
        <v>42</v>
      </c>
      <c r="S532" s="208">
        <v>3.2</v>
      </c>
      <c r="T532" s="208">
        <v>0.17599999999999999</v>
      </c>
      <c r="U532" s="208">
        <v>40</v>
      </c>
      <c r="V532" s="211">
        <v>1.4500000000000001E-2</v>
      </c>
      <c r="W532" s="208">
        <v>533757</v>
      </c>
      <c r="X532" s="208">
        <v>45043</v>
      </c>
      <c r="Y532" s="208">
        <v>465143</v>
      </c>
      <c r="Z532" s="130"/>
      <c r="AA532" s="130"/>
      <c r="AB532" s="130"/>
      <c r="AC532" s="130"/>
      <c r="AD532" s="130"/>
      <c r="AE532" s="208">
        <v>232066</v>
      </c>
      <c r="AF532" s="208">
        <v>942922</v>
      </c>
    </row>
    <row r="533" spans="1:32" ht="15.75" customHeight="1">
      <c r="A533" s="208">
        <v>39</v>
      </c>
      <c r="B533" s="212" t="s">
        <v>2373</v>
      </c>
      <c r="C533" s="16" t="s">
        <v>1628</v>
      </c>
      <c r="D533" s="214"/>
      <c r="E533" s="208" t="s">
        <v>1537</v>
      </c>
      <c r="F533" s="210">
        <v>0</v>
      </c>
      <c r="G533" s="210">
        <v>0</v>
      </c>
      <c r="H533" s="210">
        <v>0</v>
      </c>
      <c r="I533" s="210">
        <v>0</v>
      </c>
      <c r="J533" s="210">
        <v>0</v>
      </c>
      <c r="K533" s="210">
        <v>0</v>
      </c>
      <c r="L533" s="210">
        <v>0</v>
      </c>
      <c r="M533" s="210">
        <v>0</v>
      </c>
      <c r="N533" s="210">
        <v>0</v>
      </c>
      <c r="O533" s="188">
        <v>37</v>
      </c>
      <c r="P533" s="208"/>
      <c r="Q533" s="208"/>
      <c r="R533" s="208"/>
      <c r="S533" s="208"/>
      <c r="T533" s="208"/>
      <c r="U533" s="208"/>
      <c r="V533" s="208"/>
      <c r="W533" s="208"/>
      <c r="X533" s="208"/>
      <c r="Y533" s="208"/>
      <c r="Z533" s="130"/>
      <c r="AA533" s="130"/>
      <c r="AB533" s="130"/>
      <c r="AC533" s="130"/>
      <c r="AD533" s="130"/>
      <c r="AE533" s="208"/>
      <c r="AF533" s="208"/>
    </row>
    <row r="534" spans="1:32" ht="15.75" customHeight="1">
      <c r="A534" s="208">
        <v>40</v>
      </c>
      <c r="B534" s="212" t="s">
        <v>2374</v>
      </c>
      <c r="C534" s="16" t="s">
        <v>1629</v>
      </c>
      <c r="D534" s="210" t="s">
        <v>1889</v>
      </c>
      <c r="E534" s="208" t="s">
        <v>1537</v>
      </c>
      <c r="F534" s="210">
        <v>1</v>
      </c>
      <c r="G534" s="210">
        <v>1</v>
      </c>
      <c r="H534" s="210">
        <v>1</v>
      </c>
      <c r="I534" s="210">
        <v>1</v>
      </c>
      <c r="J534" s="210">
        <v>0</v>
      </c>
      <c r="K534" s="210">
        <v>0</v>
      </c>
      <c r="L534" s="210">
        <v>1</v>
      </c>
      <c r="M534" s="210">
        <v>1</v>
      </c>
      <c r="N534" s="210">
        <v>0</v>
      </c>
      <c r="O534" s="188">
        <v>35</v>
      </c>
      <c r="P534" s="208">
        <v>3.2</v>
      </c>
      <c r="Q534" s="208">
        <v>0</v>
      </c>
      <c r="R534" s="208">
        <v>30</v>
      </c>
      <c r="S534" s="208">
        <v>2.6</v>
      </c>
      <c r="T534" s="208">
        <v>0.14299999999999999</v>
      </c>
      <c r="U534" s="208">
        <v>36</v>
      </c>
      <c r="V534" s="211">
        <v>1E-4</v>
      </c>
      <c r="W534" s="208">
        <v>3232</v>
      </c>
      <c r="X534" s="208">
        <v>2</v>
      </c>
      <c r="Y534" s="208"/>
      <c r="Z534" s="130"/>
      <c r="AA534" s="130"/>
      <c r="AB534" s="130"/>
      <c r="AC534" s="130"/>
      <c r="AD534" s="130"/>
      <c r="AE534" s="208"/>
      <c r="AF534" s="208"/>
    </row>
    <row r="535" spans="1:32" ht="15.75" customHeight="1">
      <c r="A535" s="208">
        <v>41</v>
      </c>
      <c r="B535" s="212" t="s">
        <v>2375</v>
      </c>
      <c r="C535" s="16" t="s">
        <v>1630</v>
      </c>
      <c r="D535" s="210" t="s">
        <v>1856</v>
      </c>
      <c r="E535" s="208" t="s">
        <v>1537</v>
      </c>
      <c r="F535" s="210">
        <v>1</v>
      </c>
      <c r="G535" s="210">
        <v>0</v>
      </c>
      <c r="H535" s="210">
        <v>1</v>
      </c>
      <c r="I535" s="210">
        <v>1</v>
      </c>
      <c r="J535" s="210">
        <v>0</v>
      </c>
      <c r="K535" s="210">
        <v>0</v>
      </c>
      <c r="L535" s="210">
        <v>0</v>
      </c>
      <c r="M535" s="210">
        <v>0</v>
      </c>
      <c r="N535" s="210">
        <v>0</v>
      </c>
      <c r="O535" s="188">
        <v>29</v>
      </c>
      <c r="P535" s="208"/>
      <c r="Q535" s="208"/>
      <c r="R535" s="208"/>
      <c r="S535" s="208"/>
      <c r="T535" s="208"/>
      <c r="U535" s="208"/>
      <c r="V535" s="208"/>
      <c r="W535" s="208"/>
      <c r="X535" s="208"/>
      <c r="Y535" s="208"/>
      <c r="Z535" s="130"/>
      <c r="AA535" s="130"/>
      <c r="AB535" s="130"/>
      <c r="AC535" s="130"/>
      <c r="AD535" s="130"/>
      <c r="AE535" s="208"/>
      <c r="AF535" s="208"/>
    </row>
    <row r="536" spans="1:32" ht="15.75" customHeight="1">
      <c r="A536" s="208">
        <v>42</v>
      </c>
      <c r="B536" s="212" t="s">
        <v>2376</v>
      </c>
      <c r="C536" s="16" t="s">
        <v>1632</v>
      </c>
      <c r="D536" s="210" t="s">
        <v>1869</v>
      </c>
      <c r="E536" s="208" t="s">
        <v>1537</v>
      </c>
      <c r="F536" s="210">
        <v>1</v>
      </c>
      <c r="G536" s="210">
        <v>1</v>
      </c>
      <c r="H536" s="210">
        <v>1</v>
      </c>
      <c r="I536" s="210">
        <v>1</v>
      </c>
      <c r="J536" s="210">
        <v>0</v>
      </c>
      <c r="K536" s="210">
        <v>0</v>
      </c>
      <c r="L536" s="210">
        <v>1</v>
      </c>
      <c r="M536" s="210">
        <v>1</v>
      </c>
      <c r="N536" s="210">
        <v>1</v>
      </c>
      <c r="O536" s="188">
        <v>28</v>
      </c>
      <c r="P536" s="208">
        <v>4.7</v>
      </c>
      <c r="Q536" s="208">
        <v>9.8000000000000004E-2</v>
      </c>
      <c r="R536" s="208">
        <v>37</v>
      </c>
      <c r="S536" s="208">
        <v>4.4000000000000004</v>
      </c>
      <c r="T536" s="208">
        <v>0.47</v>
      </c>
      <c r="U536" s="208">
        <v>63</v>
      </c>
      <c r="V536" s="211">
        <v>8.0000000000000004E-4</v>
      </c>
      <c r="W536" s="208">
        <v>42167</v>
      </c>
      <c r="X536" s="208">
        <v>584</v>
      </c>
      <c r="Y536" s="208">
        <v>13662</v>
      </c>
      <c r="Z536" s="130"/>
      <c r="AA536" s="130"/>
      <c r="AB536" s="130"/>
      <c r="AC536" s="130"/>
      <c r="AD536" s="130"/>
      <c r="AE536" s="208">
        <v>16557</v>
      </c>
      <c r="AF536" s="208"/>
    </row>
    <row r="537" spans="1:32" ht="15.75" customHeight="1">
      <c r="A537" s="208">
        <v>43</v>
      </c>
      <c r="B537" s="212" t="s">
        <v>2377</v>
      </c>
      <c r="C537" s="16" t="s">
        <v>1636</v>
      </c>
      <c r="D537" s="210" t="s">
        <v>1883</v>
      </c>
      <c r="E537" s="208" t="s">
        <v>1537</v>
      </c>
      <c r="F537" s="210">
        <v>1</v>
      </c>
      <c r="G537" s="210">
        <v>1</v>
      </c>
      <c r="H537" s="210">
        <v>0</v>
      </c>
      <c r="I537" s="210">
        <v>0</v>
      </c>
      <c r="J537" s="210">
        <v>0</v>
      </c>
      <c r="K537" s="210">
        <v>0</v>
      </c>
      <c r="L537" s="210">
        <v>0</v>
      </c>
      <c r="M537" s="210">
        <v>0</v>
      </c>
      <c r="N537" s="210">
        <v>0</v>
      </c>
      <c r="O537" s="188">
        <v>50</v>
      </c>
      <c r="P537" s="208"/>
      <c r="Q537" s="208"/>
      <c r="R537" s="208"/>
      <c r="S537" s="208"/>
      <c r="T537" s="208"/>
      <c r="U537" s="208"/>
      <c r="V537" s="208"/>
      <c r="W537" s="208"/>
      <c r="X537" s="208"/>
      <c r="Y537" s="208"/>
      <c r="Z537" s="130"/>
      <c r="AA537" s="130"/>
      <c r="AB537" s="130"/>
      <c r="AC537" s="130"/>
      <c r="AD537" s="130"/>
      <c r="AE537" s="208"/>
      <c r="AF537" s="208"/>
    </row>
    <row r="538" spans="1:32" ht="15.75" customHeight="1">
      <c r="A538" s="208">
        <v>44</v>
      </c>
      <c r="B538" s="212" t="s">
        <v>2378</v>
      </c>
      <c r="C538" s="16" t="s">
        <v>1639</v>
      </c>
      <c r="D538" s="210" t="s">
        <v>1880</v>
      </c>
      <c r="E538" s="208" t="s">
        <v>1537</v>
      </c>
      <c r="F538" s="210">
        <v>1</v>
      </c>
      <c r="G538" s="210">
        <v>1</v>
      </c>
      <c r="H538" s="210">
        <v>1</v>
      </c>
      <c r="I538" s="210">
        <v>1</v>
      </c>
      <c r="J538" s="210">
        <v>0</v>
      </c>
      <c r="K538" s="210">
        <v>0</v>
      </c>
      <c r="L538" s="210">
        <v>1</v>
      </c>
      <c r="M538" s="210">
        <v>1</v>
      </c>
      <c r="N538" s="210">
        <v>0</v>
      </c>
      <c r="O538" s="188">
        <v>27</v>
      </c>
      <c r="P538" s="208">
        <v>2.7</v>
      </c>
      <c r="Q538" s="208">
        <v>0.33300000000000002</v>
      </c>
      <c r="R538" s="208">
        <v>80</v>
      </c>
      <c r="S538" s="208">
        <v>2.8</v>
      </c>
      <c r="T538" s="208">
        <v>0.105</v>
      </c>
      <c r="U538" s="208">
        <v>32</v>
      </c>
      <c r="V538" s="208" t="s">
        <v>1957</v>
      </c>
      <c r="W538" s="208">
        <v>6530</v>
      </c>
      <c r="X538" s="208">
        <v>9</v>
      </c>
      <c r="Y538" s="208">
        <v>30</v>
      </c>
      <c r="Z538" s="130"/>
      <c r="AA538" s="130"/>
      <c r="AB538" s="130"/>
      <c r="AC538" s="130"/>
      <c r="AD538" s="130"/>
      <c r="AE538" s="208"/>
      <c r="AF538" s="208"/>
    </row>
    <row r="539" spans="1:32" ht="15.75" customHeight="1">
      <c r="A539" s="208">
        <v>45</v>
      </c>
      <c r="B539" s="209" t="s">
        <v>2379</v>
      </c>
      <c r="C539" s="16" t="s">
        <v>1640</v>
      </c>
      <c r="D539" s="210" t="s">
        <v>1873</v>
      </c>
      <c r="E539" s="210" t="s">
        <v>1537</v>
      </c>
      <c r="F539" s="210">
        <v>1</v>
      </c>
      <c r="G539" s="210">
        <v>1</v>
      </c>
      <c r="H539" s="210">
        <v>0</v>
      </c>
      <c r="I539" s="210">
        <v>0</v>
      </c>
      <c r="J539" s="210">
        <v>0</v>
      </c>
      <c r="K539" s="210">
        <v>0</v>
      </c>
      <c r="L539" s="210">
        <v>1</v>
      </c>
      <c r="M539" s="210">
        <v>1</v>
      </c>
      <c r="N539" s="210">
        <v>0</v>
      </c>
      <c r="O539" s="188">
        <v>52</v>
      </c>
      <c r="P539" s="208">
        <v>2.2000000000000002</v>
      </c>
      <c r="Q539" s="208">
        <v>3.5999999999999997E-2</v>
      </c>
      <c r="R539" s="208">
        <v>30</v>
      </c>
      <c r="S539" s="208">
        <v>2.9</v>
      </c>
      <c r="T539" s="208">
        <v>0.14899999999999999</v>
      </c>
      <c r="U539" s="208">
        <v>39</v>
      </c>
      <c r="V539" s="211">
        <v>2.9999999999999997E-4</v>
      </c>
      <c r="W539" s="208">
        <v>20491</v>
      </c>
      <c r="X539" s="208">
        <v>168</v>
      </c>
      <c r="Y539" s="208">
        <v>3475</v>
      </c>
      <c r="Z539" s="130"/>
      <c r="AA539" s="130"/>
      <c r="AB539" s="130"/>
      <c r="AC539" s="130"/>
      <c r="AD539" s="130"/>
      <c r="AE539" s="208"/>
      <c r="AF539" s="208"/>
    </row>
    <row r="540" spans="1:32" ht="15.75" customHeight="1">
      <c r="A540" s="208">
        <v>46</v>
      </c>
      <c r="B540" s="212" t="s">
        <v>2380</v>
      </c>
      <c r="C540" s="16" t="s">
        <v>1643</v>
      </c>
      <c r="D540" s="210" t="s">
        <v>1879</v>
      </c>
      <c r="E540" s="210" t="s">
        <v>1537</v>
      </c>
      <c r="F540" s="210">
        <v>1</v>
      </c>
      <c r="G540" s="210">
        <v>1</v>
      </c>
      <c r="H540" s="210">
        <v>0</v>
      </c>
      <c r="I540" s="210">
        <v>0</v>
      </c>
      <c r="J540" s="210">
        <v>0</v>
      </c>
      <c r="K540" s="210">
        <v>0</v>
      </c>
      <c r="L540" s="210">
        <v>0</v>
      </c>
      <c r="M540" s="210">
        <v>1</v>
      </c>
      <c r="N540" s="210">
        <v>0</v>
      </c>
      <c r="O540" s="188">
        <v>19</v>
      </c>
      <c r="P540" s="208">
        <v>1.6</v>
      </c>
      <c r="Q540" s="208"/>
      <c r="R540" s="208"/>
      <c r="S540" s="208"/>
      <c r="T540" s="208">
        <v>0</v>
      </c>
      <c r="U540" s="208">
        <v>20</v>
      </c>
      <c r="V540" s="208" t="s">
        <v>1957</v>
      </c>
      <c r="W540" s="208">
        <v>813</v>
      </c>
      <c r="X540" s="208">
        <v>3</v>
      </c>
      <c r="Y540" s="208"/>
      <c r="Z540" s="130"/>
      <c r="AA540" s="130"/>
      <c r="AB540" s="130"/>
      <c r="AC540" s="130"/>
      <c r="AD540" s="130"/>
      <c r="AE540" s="208"/>
      <c r="AF540" s="208"/>
    </row>
    <row r="541" spans="1:32" ht="15.75" customHeight="1">
      <c r="A541" s="208">
        <v>47</v>
      </c>
      <c r="B541" s="212" t="s">
        <v>2381</v>
      </c>
      <c r="C541" s="16" t="s">
        <v>1646</v>
      </c>
      <c r="D541" s="216"/>
      <c r="E541" s="210" t="s">
        <v>1537</v>
      </c>
      <c r="F541" s="210">
        <v>0</v>
      </c>
      <c r="G541" s="210">
        <v>0</v>
      </c>
      <c r="H541" s="216">
        <v>0</v>
      </c>
      <c r="I541" s="216">
        <v>0</v>
      </c>
      <c r="J541" s="216">
        <v>0</v>
      </c>
      <c r="K541" s="216">
        <v>0</v>
      </c>
      <c r="L541" s="216">
        <v>0</v>
      </c>
      <c r="M541" s="216">
        <v>0</v>
      </c>
      <c r="N541" s="216">
        <v>0</v>
      </c>
      <c r="O541" s="188">
        <v>48</v>
      </c>
      <c r="P541" s="208"/>
      <c r="Q541" s="208"/>
      <c r="R541" s="208"/>
      <c r="S541" s="208"/>
      <c r="T541" s="208"/>
      <c r="U541" s="208"/>
      <c r="V541" s="208"/>
      <c r="W541" s="208"/>
      <c r="X541" s="208"/>
      <c r="Y541" s="208"/>
      <c r="Z541" s="130"/>
      <c r="AA541" s="130"/>
      <c r="AB541" s="130"/>
      <c r="AC541" s="130"/>
      <c r="AD541" s="130"/>
      <c r="AE541" s="208"/>
      <c r="AF541" s="208"/>
    </row>
    <row r="542" spans="1:32" ht="15.75" customHeight="1">
      <c r="A542" s="208">
        <v>48</v>
      </c>
      <c r="B542" s="212" t="s">
        <v>2284</v>
      </c>
      <c r="C542" s="16" t="s">
        <v>1436</v>
      </c>
      <c r="D542" s="210" t="s">
        <v>1436</v>
      </c>
      <c r="E542" s="210" t="s">
        <v>1537</v>
      </c>
      <c r="F542" s="210">
        <v>1</v>
      </c>
      <c r="G542" s="210">
        <v>1</v>
      </c>
      <c r="H542" s="210">
        <v>1</v>
      </c>
      <c r="I542" s="210">
        <v>1</v>
      </c>
      <c r="J542" s="210">
        <v>0</v>
      </c>
      <c r="K542" s="210">
        <v>0</v>
      </c>
      <c r="L542" s="210">
        <v>1</v>
      </c>
      <c r="M542" s="210">
        <v>1</v>
      </c>
      <c r="N542" s="210">
        <v>1</v>
      </c>
      <c r="O542" s="188">
        <v>14</v>
      </c>
      <c r="P542" s="208">
        <v>4.7</v>
      </c>
      <c r="Q542" s="208">
        <v>0.65500000000000003</v>
      </c>
      <c r="R542" s="208">
        <v>81</v>
      </c>
      <c r="S542" s="208">
        <v>4.5999999999999996</v>
      </c>
      <c r="T542" s="208">
        <v>0.755</v>
      </c>
      <c r="U542" s="208">
        <v>87</v>
      </c>
      <c r="V542" s="208">
        <v>8.0000000000000004E-4</v>
      </c>
      <c r="W542" s="208">
        <v>19687</v>
      </c>
      <c r="X542" s="208">
        <v>2981</v>
      </c>
      <c r="Y542" s="208">
        <v>32839</v>
      </c>
      <c r="Z542" s="130"/>
      <c r="AA542" s="130"/>
      <c r="AB542" s="130"/>
      <c r="AC542" s="130"/>
      <c r="AD542" s="130"/>
      <c r="AE542" s="208"/>
      <c r="AF542" s="208">
        <v>69415</v>
      </c>
    </row>
    <row r="543" spans="1:32" ht="15.75" customHeight="1">
      <c r="A543" s="208">
        <v>49</v>
      </c>
      <c r="B543" s="213" t="s">
        <v>2382</v>
      </c>
      <c r="C543" s="16" t="s">
        <v>1649</v>
      </c>
      <c r="D543" s="214"/>
      <c r="E543" s="208" t="s">
        <v>1537</v>
      </c>
      <c r="F543" s="208">
        <v>0</v>
      </c>
      <c r="G543" s="208">
        <v>0</v>
      </c>
      <c r="H543" s="208">
        <v>0</v>
      </c>
      <c r="I543" s="208">
        <v>0</v>
      </c>
      <c r="J543" s="208">
        <v>0</v>
      </c>
      <c r="K543" s="208">
        <v>0</v>
      </c>
      <c r="L543" s="208">
        <v>0</v>
      </c>
      <c r="M543" s="208">
        <v>0</v>
      </c>
      <c r="N543" s="208">
        <v>0</v>
      </c>
      <c r="O543" s="188">
        <v>25</v>
      </c>
      <c r="P543" s="208"/>
      <c r="Q543" s="208"/>
      <c r="R543" s="208"/>
      <c r="S543" s="208"/>
      <c r="T543" s="208"/>
      <c r="U543" s="208"/>
      <c r="V543" s="208"/>
      <c r="W543" s="208"/>
      <c r="X543" s="208"/>
      <c r="Y543" s="208"/>
      <c r="Z543" s="130"/>
      <c r="AA543" s="130"/>
      <c r="AB543" s="130"/>
      <c r="AC543" s="130"/>
      <c r="AD543" s="130"/>
      <c r="AE543" s="208"/>
      <c r="AF543" s="208"/>
    </row>
    <row r="544" spans="1:32" ht="15.75" customHeight="1">
      <c r="A544" s="208">
        <v>50</v>
      </c>
      <c r="B544" s="213" t="s">
        <v>2383</v>
      </c>
      <c r="C544" s="16" t="s">
        <v>1651</v>
      </c>
      <c r="D544" s="208" t="s">
        <v>2384</v>
      </c>
      <c r="E544" s="208" t="s">
        <v>1537</v>
      </c>
      <c r="F544" s="208">
        <v>1</v>
      </c>
      <c r="G544" s="208">
        <v>0</v>
      </c>
      <c r="H544" s="208">
        <v>0</v>
      </c>
      <c r="I544" s="208">
        <v>0</v>
      </c>
      <c r="J544" s="208">
        <v>0</v>
      </c>
      <c r="K544" s="208">
        <v>0</v>
      </c>
      <c r="L544" s="208">
        <v>0</v>
      </c>
      <c r="M544" s="208">
        <v>0</v>
      </c>
      <c r="N544" s="208">
        <v>0</v>
      </c>
      <c r="O544" s="188">
        <v>53</v>
      </c>
      <c r="P544" s="208">
        <v>4.3</v>
      </c>
      <c r="Q544" s="208">
        <v>1</v>
      </c>
      <c r="R544" s="208">
        <v>100</v>
      </c>
      <c r="S544" s="208"/>
      <c r="T544" s="208"/>
      <c r="U544" s="208"/>
      <c r="V544" s="208"/>
      <c r="W544" s="208"/>
      <c r="X544" s="208"/>
      <c r="Y544" s="208"/>
      <c r="Z544" s="130"/>
      <c r="AA544" s="130"/>
      <c r="AB544" s="130"/>
      <c r="AC544" s="130"/>
      <c r="AD544" s="130"/>
      <c r="AE544" s="208"/>
      <c r="AF544" s="208"/>
    </row>
    <row r="545" spans="1:32" ht="15.75" customHeight="1">
      <c r="A545" s="208">
        <v>51</v>
      </c>
      <c r="B545" s="212" t="s">
        <v>2385</v>
      </c>
      <c r="C545" s="16" t="s">
        <v>1654</v>
      </c>
      <c r="D545" s="216"/>
      <c r="E545" s="210" t="s">
        <v>1537</v>
      </c>
      <c r="F545" s="210">
        <v>0</v>
      </c>
      <c r="G545" s="210">
        <v>0</v>
      </c>
      <c r="H545" s="216">
        <v>0</v>
      </c>
      <c r="I545" s="216">
        <v>0</v>
      </c>
      <c r="J545" s="216">
        <v>0</v>
      </c>
      <c r="K545" s="216">
        <v>0</v>
      </c>
      <c r="L545" s="216">
        <v>0</v>
      </c>
      <c r="M545" s="216">
        <v>0</v>
      </c>
      <c r="N545" s="216">
        <v>0</v>
      </c>
      <c r="O545" s="188">
        <v>62</v>
      </c>
      <c r="P545" s="208"/>
      <c r="Q545" s="208"/>
      <c r="R545" s="208"/>
      <c r="S545" s="208"/>
      <c r="T545" s="208"/>
      <c r="U545" s="208"/>
      <c r="V545" s="208"/>
      <c r="W545" s="208"/>
      <c r="X545" s="208"/>
      <c r="Y545" s="208"/>
      <c r="Z545" s="130"/>
      <c r="AA545" s="130"/>
      <c r="AB545" s="130"/>
      <c r="AC545" s="130"/>
      <c r="AD545" s="130"/>
      <c r="AE545" s="208"/>
      <c r="AF545" s="208"/>
    </row>
    <row r="546" spans="1:32" ht="15.75" customHeight="1">
      <c r="A546" s="208">
        <v>52</v>
      </c>
      <c r="B546" s="212" t="s">
        <v>2386</v>
      </c>
      <c r="C546" s="16" t="s">
        <v>1655</v>
      </c>
      <c r="D546" s="216"/>
      <c r="E546" s="210" t="s">
        <v>1537</v>
      </c>
      <c r="F546" s="210">
        <v>0</v>
      </c>
      <c r="G546" s="210">
        <v>0</v>
      </c>
      <c r="H546" s="210">
        <v>0</v>
      </c>
      <c r="I546" s="210">
        <v>0</v>
      </c>
      <c r="J546" s="210">
        <v>0</v>
      </c>
      <c r="K546" s="210">
        <v>0</v>
      </c>
      <c r="L546" s="210">
        <v>0</v>
      </c>
      <c r="M546" s="210">
        <v>0</v>
      </c>
      <c r="N546" s="210">
        <v>0</v>
      </c>
      <c r="O546" s="188">
        <v>14</v>
      </c>
      <c r="P546" s="208"/>
      <c r="Q546" s="208"/>
      <c r="R546" s="208"/>
      <c r="S546" s="208"/>
      <c r="T546" s="208"/>
      <c r="U546" s="208"/>
      <c r="V546" s="208"/>
      <c r="W546" s="208"/>
      <c r="X546" s="208"/>
      <c r="Y546" s="208"/>
      <c r="Z546" s="130"/>
      <c r="AA546" s="130"/>
      <c r="AB546" s="130"/>
      <c r="AC546" s="130"/>
      <c r="AD546" s="130"/>
      <c r="AE546" s="208"/>
      <c r="AF546" s="208"/>
    </row>
    <row r="547" spans="1:32" ht="15.75" customHeight="1">
      <c r="A547" s="208">
        <v>53</v>
      </c>
      <c r="B547" s="212" t="s">
        <v>2387</v>
      </c>
      <c r="C547" s="16" t="s">
        <v>1658</v>
      </c>
      <c r="D547" s="210" t="s">
        <v>1882</v>
      </c>
      <c r="E547" s="210" t="s">
        <v>1537</v>
      </c>
      <c r="F547" s="210">
        <v>1</v>
      </c>
      <c r="G547" s="210">
        <v>1</v>
      </c>
      <c r="H547" s="210">
        <v>1</v>
      </c>
      <c r="I547" s="210">
        <v>1</v>
      </c>
      <c r="J547" s="210">
        <v>1</v>
      </c>
      <c r="K547" s="210">
        <v>1</v>
      </c>
      <c r="L547" s="210">
        <v>1</v>
      </c>
      <c r="M547" s="210">
        <v>1</v>
      </c>
      <c r="N547" s="210">
        <v>1</v>
      </c>
      <c r="O547" s="188">
        <v>23</v>
      </c>
      <c r="P547" s="208">
        <v>1.4</v>
      </c>
      <c r="Q547" s="208">
        <v>0</v>
      </c>
      <c r="R547" s="208">
        <v>22</v>
      </c>
      <c r="S547" s="208">
        <v>2.2000000000000002</v>
      </c>
      <c r="T547" s="208">
        <v>0</v>
      </c>
      <c r="U547" s="208">
        <v>20</v>
      </c>
      <c r="V547" s="211">
        <v>1E-4</v>
      </c>
      <c r="W547" s="208">
        <v>4193</v>
      </c>
      <c r="X547" s="208">
        <v>4</v>
      </c>
      <c r="Y547" s="208"/>
      <c r="Z547" s="130"/>
      <c r="AA547" s="130"/>
      <c r="AB547" s="130"/>
      <c r="AC547" s="130"/>
      <c r="AD547" s="130"/>
      <c r="AE547" s="208"/>
      <c r="AF547" s="208"/>
    </row>
    <row r="548" spans="1:32" ht="15.75" customHeight="1">
      <c r="A548" s="208">
        <v>54</v>
      </c>
      <c r="B548" s="213" t="s">
        <v>2388</v>
      </c>
      <c r="C548" s="16" t="s">
        <v>1661</v>
      </c>
      <c r="D548" s="208" t="s">
        <v>2389</v>
      </c>
      <c r="E548" s="208" t="s">
        <v>1537</v>
      </c>
      <c r="F548" s="208">
        <v>1</v>
      </c>
      <c r="G548" s="208">
        <v>1</v>
      </c>
      <c r="H548" s="208">
        <v>1</v>
      </c>
      <c r="I548" s="208">
        <v>0</v>
      </c>
      <c r="J548" s="208">
        <v>0</v>
      </c>
      <c r="K548" s="208">
        <v>0</v>
      </c>
      <c r="L548" s="208">
        <v>0</v>
      </c>
      <c r="M548" s="208">
        <v>0</v>
      </c>
      <c r="N548" s="208">
        <v>0</v>
      </c>
      <c r="O548" s="188">
        <v>29</v>
      </c>
      <c r="P548" s="208">
        <v>1.8</v>
      </c>
      <c r="Q548" s="208">
        <v>6.7000000000000004E-2</v>
      </c>
      <c r="R548" s="208">
        <v>28</v>
      </c>
      <c r="S548" s="208">
        <v>3.5</v>
      </c>
      <c r="T548" s="208">
        <v>0.125</v>
      </c>
      <c r="U548" s="208">
        <v>43</v>
      </c>
      <c r="V548" s="208" t="s">
        <v>1957</v>
      </c>
      <c r="W548" s="208"/>
      <c r="X548" s="208">
        <v>11</v>
      </c>
      <c r="Y548" s="208">
        <v>244</v>
      </c>
      <c r="Z548" s="130"/>
      <c r="AA548" s="130"/>
      <c r="AB548" s="130"/>
      <c r="AC548" s="130"/>
      <c r="AD548" s="130"/>
      <c r="AE548" s="208"/>
      <c r="AF548" s="208"/>
    </row>
    <row r="549" spans="1:32" ht="15.75" customHeight="1">
      <c r="A549" s="208">
        <v>55</v>
      </c>
      <c r="B549" s="212" t="s">
        <v>1976</v>
      </c>
      <c r="C549" s="16" t="s">
        <v>1665</v>
      </c>
      <c r="D549" s="210" t="s">
        <v>1897</v>
      </c>
      <c r="E549" s="210" t="s">
        <v>1537</v>
      </c>
      <c r="F549" s="210">
        <v>1</v>
      </c>
      <c r="G549" s="210">
        <v>1</v>
      </c>
      <c r="H549" s="210">
        <v>1</v>
      </c>
      <c r="I549" s="210">
        <v>1</v>
      </c>
      <c r="J549" s="210">
        <v>0</v>
      </c>
      <c r="K549" s="210">
        <v>0</v>
      </c>
      <c r="L549" s="210">
        <v>1</v>
      </c>
      <c r="M549" s="210">
        <v>1</v>
      </c>
      <c r="N549" s="210">
        <v>1</v>
      </c>
      <c r="O549" s="188">
        <v>18</v>
      </c>
      <c r="P549" s="208">
        <v>4.8</v>
      </c>
      <c r="Q549" s="208">
        <v>0.371</v>
      </c>
      <c r="R549" s="208">
        <v>59</v>
      </c>
      <c r="S549" s="208">
        <v>4.2</v>
      </c>
      <c r="T549" s="208">
        <v>0.626</v>
      </c>
      <c r="U549" s="208">
        <v>76</v>
      </c>
      <c r="V549" s="211">
        <v>1E-3</v>
      </c>
      <c r="W549" s="208">
        <v>35936</v>
      </c>
      <c r="X549" s="208">
        <v>1384</v>
      </c>
      <c r="Y549" s="208">
        <v>30177</v>
      </c>
      <c r="Z549" s="130"/>
      <c r="AA549" s="130"/>
      <c r="AB549" s="130"/>
      <c r="AC549" s="130"/>
      <c r="AD549" s="130"/>
      <c r="AE549" s="208"/>
      <c r="AF549" s="208"/>
    </row>
    <row r="550" spans="1:32" ht="15.75" customHeight="1">
      <c r="A550" s="208">
        <v>56</v>
      </c>
      <c r="B550" s="212" t="s">
        <v>2015</v>
      </c>
      <c r="C550" s="16" t="s">
        <v>1666</v>
      </c>
      <c r="D550" s="210" t="s">
        <v>1892</v>
      </c>
      <c r="E550" s="210" t="s">
        <v>1537</v>
      </c>
      <c r="F550" s="210">
        <v>1</v>
      </c>
      <c r="G550" s="210">
        <v>1</v>
      </c>
      <c r="H550" s="210">
        <v>1</v>
      </c>
      <c r="I550" s="210">
        <v>0</v>
      </c>
      <c r="J550" s="210">
        <v>0</v>
      </c>
      <c r="K550" s="210">
        <v>1</v>
      </c>
      <c r="L550" s="210">
        <v>1</v>
      </c>
      <c r="M550" s="210">
        <v>1</v>
      </c>
      <c r="N550" s="210">
        <v>0</v>
      </c>
      <c r="O550" s="188">
        <v>65</v>
      </c>
      <c r="P550" s="208">
        <v>4.3</v>
      </c>
      <c r="Q550" s="208">
        <v>0.5</v>
      </c>
      <c r="R550" s="208">
        <v>73</v>
      </c>
      <c r="S550" s="208">
        <v>3.7</v>
      </c>
      <c r="T550" s="208">
        <v>0.38900000000000001</v>
      </c>
      <c r="U550" s="208">
        <v>64</v>
      </c>
      <c r="V550" s="211">
        <v>2.0000000000000001E-4</v>
      </c>
      <c r="W550" s="208">
        <v>9822</v>
      </c>
      <c r="X550" s="208">
        <v>11</v>
      </c>
      <c r="Y550" s="208">
        <v>128</v>
      </c>
      <c r="Z550" s="130"/>
      <c r="AA550" s="130"/>
      <c r="AB550" s="130"/>
      <c r="AC550" s="130"/>
      <c r="AD550" s="130"/>
      <c r="AE550" s="208"/>
      <c r="AF550" s="208"/>
    </row>
    <row r="551" spans="1:32" ht="15.75" customHeight="1">
      <c r="A551" s="208">
        <v>57</v>
      </c>
      <c r="B551" s="209" t="s">
        <v>2390</v>
      </c>
      <c r="C551" s="16" t="s">
        <v>1667</v>
      </c>
      <c r="D551" s="216"/>
      <c r="E551" s="210" t="s">
        <v>1537</v>
      </c>
      <c r="F551" s="210">
        <v>0</v>
      </c>
      <c r="G551" s="210">
        <v>0</v>
      </c>
      <c r="H551" s="216">
        <v>0</v>
      </c>
      <c r="I551" s="216">
        <v>0</v>
      </c>
      <c r="J551" s="216">
        <v>0</v>
      </c>
      <c r="K551" s="216">
        <v>0</v>
      </c>
      <c r="L551" s="216">
        <v>0</v>
      </c>
      <c r="M551" s="216">
        <v>0</v>
      </c>
      <c r="N551" s="216">
        <v>0</v>
      </c>
      <c r="O551" s="188">
        <v>64</v>
      </c>
      <c r="P551" s="208"/>
      <c r="Q551" s="208"/>
      <c r="R551" s="208"/>
      <c r="S551" s="208"/>
      <c r="T551" s="208"/>
      <c r="U551" s="208"/>
      <c r="V551" s="208"/>
      <c r="W551" s="208"/>
      <c r="X551" s="208"/>
      <c r="Y551" s="208"/>
      <c r="Z551" s="130"/>
      <c r="AA551" s="130"/>
      <c r="AB551" s="130"/>
      <c r="AC551" s="130"/>
      <c r="AD551" s="130"/>
      <c r="AE551" s="208"/>
      <c r="AF551" s="208"/>
    </row>
    <row r="552" spans="1:32" ht="15.75" customHeight="1">
      <c r="A552" s="208">
        <v>58</v>
      </c>
      <c r="B552" s="212" t="s">
        <v>2391</v>
      </c>
      <c r="C552" s="16" t="s">
        <v>1671</v>
      </c>
      <c r="D552" s="210" t="s">
        <v>1900</v>
      </c>
      <c r="E552" s="210" t="s">
        <v>1537</v>
      </c>
      <c r="F552" s="210">
        <v>1</v>
      </c>
      <c r="G552" s="210">
        <v>1</v>
      </c>
      <c r="H552" s="210">
        <v>0</v>
      </c>
      <c r="I552" s="210">
        <v>0</v>
      </c>
      <c r="J552" s="210">
        <v>0</v>
      </c>
      <c r="K552" s="210">
        <v>0</v>
      </c>
      <c r="L552" s="210">
        <v>0</v>
      </c>
      <c r="M552" s="210">
        <v>0</v>
      </c>
      <c r="N552" s="210">
        <v>0</v>
      </c>
      <c r="O552" s="188">
        <v>23</v>
      </c>
      <c r="P552" s="208">
        <v>1.8</v>
      </c>
      <c r="Q552" s="208">
        <v>0</v>
      </c>
      <c r="R552" s="208">
        <v>20</v>
      </c>
      <c r="S552" s="208">
        <v>4.5999999999999996</v>
      </c>
      <c r="T552" s="208">
        <v>0.78600000000000003</v>
      </c>
      <c r="U552" s="208">
        <v>85</v>
      </c>
      <c r="V552" s="208" t="s">
        <v>1957</v>
      </c>
      <c r="W552" s="208">
        <v>14075</v>
      </c>
      <c r="X552" s="208">
        <v>7</v>
      </c>
      <c r="Y552" s="208"/>
      <c r="Z552" s="130"/>
      <c r="AA552" s="130"/>
      <c r="AB552" s="130"/>
      <c r="AC552" s="130"/>
      <c r="AD552" s="130"/>
      <c r="AE552" s="208"/>
      <c r="AF552" s="208"/>
    </row>
    <row r="553" spans="1:32" ht="15.75" customHeight="1">
      <c r="A553" s="208">
        <v>59</v>
      </c>
      <c r="B553" s="213" t="s">
        <v>2392</v>
      </c>
      <c r="C553" s="16" t="s">
        <v>1673</v>
      </c>
      <c r="D553" s="214"/>
      <c r="E553" s="208" t="s">
        <v>1537</v>
      </c>
      <c r="F553" s="208">
        <v>0</v>
      </c>
      <c r="G553" s="208">
        <v>0</v>
      </c>
      <c r="H553" s="208">
        <v>0</v>
      </c>
      <c r="I553" s="208">
        <v>0</v>
      </c>
      <c r="J553" s="208">
        <v>0</v>
      </c>
      <c r="K553" s="208">
        <v>0</v>
      </c>
      <c r="L553" s="208">
        <v>0</v>
      </c>
      <c r="M553" s="208">
        <v>0</v>
      </c>
      <c r="N553" s="208">
        <v>0</v>
      </c>
      <c r="O553" s="188">
        <v>27</v>
      </c>
      <c r="P553" s="208"/>
      <c r="Q553" s="208"/>
      <c r="R553" s="208"/>
      <c r="S553" s="208"/>
      <c r="T553" s="208"/>
      <c r="U553" s="208"/>
      <c r="V553" s="208"/>
      <c r="W553" s="208"/>
      <c r="X553" s="208"/>
      <c r="Y553" s="208"/>
      <c r="Z553" s="130"/>
      <c r="AA553" s="130"/>
      <c r="AB553" s="130"/>
      <c r="AC553" s="130"/>
      <c r="AD553" s="130"/>
      <c r="AE553" s="208"/>
      <c r="AF553" s="208"/>
    </row>
    <row r="554" spans="1:32" ht="15.75" customHeight="1">
      <c r="A554" s="208">
        <v>60</v>
      </c>
      <c r="B554" s="213" t="s">
        <v>2393</v>
      </c>
      <c r="C554" s="16" t="s">
        <v>1674</v>
      </c>
      <c r="D554" s="214"/>
      <c r="E554" s="208" t="s">
        <v>1537</v>
      </c>
      <c r="F554" s="208">
        <v>0</v>
      </c>
      <c r="G554" s="208">
        <v>0</v>
      </c>
      <c r="H554" s="208">
        <v>0</v>
      </c>
      <c r="I554" s="208">
        <v>0</v>
      </c>
      <c r="J554" s="208">
        <v>0</v>
      </c>
      <c r="K554" s="208">
        <v>0</v>
      </c>
      <c r="L554" s="208">
        <v>0</v>
      </c>
      <c r="M554" s="208">
        <v>0</v>
      </c>
      <c r="N554" s="208">
        <v>0</v>
      </c>
      <c r="O554" s="188">
        <v>15</v>
      </c>
      <c r="P554" s="208"/>
      <c r="Q554" s="208"/>
      <c r="R554" s="208"/>
      <c r="S554" s="208"/>
      <c r="T554" s="208"/>
      <c r="U554" s="208"/>
      <c r="V554" s="208"/>
      <c r="W554" s="208"/>
      <c r="X554" s="208"/>
      <c r="Y554" s="208"/>
      <c r="Z554" s="130"/>
      <c r="AA554" s="130"/>
      <c r="AB554" s="130"/>
      <c r="AC554" s="130"/>
      <c r="AD554" s="130"/>
      <c r="AE554" s="208"/>
      <c r="AF554" s="208"/>
    </row>
    <row r="555" spans="1:32" ht="15.75" customHeight="1">
      <c r="A555" s="208">
        <v>61</v>
      </c>
      <c r="B555" s="208"/>
      <c r="C555" s="16" t="s">
        <v>1678</v>
      </c>
      <c r="D555" s="214"/>
      <c r="E555" s="208" t="s">
        <v>1537</v>
      </c>
      <c r="F555" s="208">
        <v>0</v>
      </c>
      <c r="G555" s="208">
        <v>0</v>
      </c>
      <c r="H555" s="208">
        <v>0</v>
      </c>
      <c r="I555" s="208">
        <v>0</v>
      </c>
      <c r="J555" s="208">
        <v>0</v>
      </c>
      <c r="K555" s="208">
        <v>0</v>
      </c>
      <c r="L555" s="208">
        <v>0</v>
      </c>
      <c r="M555" s="208">
        <v>0</v>
      </c>
      <c r="N555" s="208">
        <v>0</v>
      </c>
      <c r="O555" s="188"/>
      <c r="P555" s="208"/>
      <c r="Q555" s="208"/>
      <c r="R555" s="208"/>
      <c r="S555" s="208"/>
      <c r="T555" s="208"/>
      <c r="U555" s="208"/>
      <c r="V555" s="208"/>
      <c r="W555" s="208"/>
      <c r="X555" s="208"/>
      <c r="Y555" s="208"/>
      <c r="Z555" s="130"/>
      <c r="AA555" s="130"/>
      <c r="AB555" s="130"/>
      <c r="AC555" s="130"/>
      <c r="AD555" s="130"/>
      <c r="AE555" s="208"/>
      <c r="AF555" s="208"/>
    </row>
    <row r="556" spans="1:32" ht="15.75" customHeight="1">
      <c r="A556" s="208">
        <v>62</v>
      </c>
      <c r="B556" s="212" t="s">
        <v>2394</v>
      </c>
      <c r="C556" s="16" t="s">
        <v>1679</v>
      </c>
      <c r="D556" s="216"/>
      <c r="E556" s="210" t="s">
        <v>1537</v>
      </c>
      <c r="F556" s="210">
        <v>0</v>
      </c>
      <c r="G556" s="210">
        <v>0</v>
      </c>
      <c r="H556" s="210">
        <v>0</v>
      </c>
      <c r="I556" s="210">
        <v>0</v>
      </c>
      <c r="J556" s="210">
        <v>0</v>
      </c>
      <c r="K556" s="210">
        <v>0</v>
      </c>
      <c r="L556" s="210">
        <v>0</v>
      </c>
      <c r="M556" s="210">
        <v>0</v>
      </c>
      <c r="N556" s="210">
        <v>0</v>
      </c>
      <c r="O556" s="188">
        <v>62</v>
      </c>
      <c r="P556" s="208"/>
      <c r="Q556" s="208"/>
      <c r="R556" s="208"/>
      <c r="S556" s="208"/>
      <c r="T556" s="208"/>
      <c r="U556" s="208"/>
      <c r="V556" s="208"/>
      <c r="W556" s="208"/>
      <c r="X556" s="208"/>
      <c r="Y556" s="208"/>
      <c r="Z556" s="130"/>
      <c r="AA556" s="130"/>
      <c r="AB556" s="130"/>
      <c r="AC556" s="130"/>
      <c r="AD556" s="130"/>
      <c r="AE556" s="208"/>
      <c r="AF556" s="208"/>
    </row>
    <row r="557" spans="1:32" ht="15.75" customHeight="1">
      <c r="A557" s="208">
        <v>63</v>
      </c>
      <c r="B557" s="213" t="s">
        <v>2395</v>
      </c>
      <c r="C557" s="16" t="s">
        <v>1682</v>
      </c>
      <c r="D557" s="214"/>
      <c r="E557" s="208" t="s">
        <v>1537</v>
      </c>
      <c r="F557" s="208">
        <v>0</v>
      </c>
      <c r="G557" s="208">
        <v>0</v>
      </c>
      <c r="H557" s="208">
        <v>0</v>
      </c>
      <c r="I557" s="208">
        <v>0</v>
      </c>
      <c r="J557" s="208">
        <v>0</v>
      </c>
      <c r="K557" s="208">
        <v>0</v>
      </c>
      <c r="L557" s="208">
        <v>0</v>
      </c>
      <c r="M557" s="208">
        <v>0</v>
      </c>
      <c r="N557" s="208">
        <v>0</v>
      </c>
      <c r="O557" s="188">
        <v>31</v>
      </c>
      <c r="P557" s="208"/>
      <c r="Q557" s="208"/>
      <c r="R557" s="208"/>
      <c r="S557" s="208"/>
      <c r="T557" s="208"/>
      <c r="U557" s="208"/>
      <c r="V557" s="208"/>
      <c r="W557" s="208"/>
      <c r="X557" s="208"/>
      <c r="Y557" s="208"/>
      <c r="Z557" s="130"/>
      <c r="AA557" s="130"/>
      <c r="AB557" s="130"/>
      <c r="AC557" s="130"/>
      <c r="AD557" s="130"/>
      <c r="AE557" s="208"/>
      <c r="AF557" s="208"/>
    </row>
    <row r="558" spans="1:32" ht="15.75" customHeight="1">
      <c r="A558" s="208">
        <v>64</v>
      </c>
      <c r="B558" s="212" t="s">
        <v>1990</v>
      </c>
      <c r="C558" s="16" t="s">
        <v>1685</v>
      </c>
      <c r="D558" s="210" t="s">
        <v>1901</v>
      </c>
      <c r="E558" s="210" t="s">
        <v>1537</v>
      </c>
      <c r="F558" s="210">
        <v>1</v>
      </c>
      <c r="G558" s="210">
        <v>1</v>
      </c>
      <c r="H558" s="210">
        <v>1</v>
      </c>
      <c r="I558" s="210">
        <v>1</v>
      </c>
      <c r="J558" s="210">
        <v>0</v>
      </c>
      <c r="K558" s="210">
        <v>0</v>
      </c>
      <c r="L558" s="210">
        <v>1</v>
      </c>
      <c r="M558" s="210">
        <v>1</v>
      </c>
      <c r="N558" s="210">
        <v>0</v>
      </c>
      <c r="O558" s="188"/>
      <c r="P558" s="208">
        <v>4.5999999999999996</v>
      </c>
      <c r="Q558" s="208">
        <v>0.111</v>
      </c>
      <c r="R558" s="208">
        <v>31</v>
      </c>
      <c r="S558" s="208">
        <v>3.5</v>
      </c>
      <c r="T558" s="208">
        <v>0.33300000000000002</v>
      </c>
      <c r="U558" s="208">
        <v>60</v>
      </c>
      <c r="V558" s="208" t="s">
        <v>1957</v>
      </c>
      <c r="W558" s="208">
        <v>828</v>
      </c>
      <c r="X558" s="208">
        <v>3</v>
      </c>
      <c r="Y558" s="208"/>
      <c r="Z558" s="130"/>
      <c r="AA558" s="130"/>
      <c r="AB558" s="130"/>
      <c r="AC558" s="130"/>
      <c r="AD558" s="130"/>
      <c r="AE558" s="208"/>
      <c r="AF558" s="208"/>
    </row>
    <row r="559" spans="1:32" ht="15.75" customHeight="1">
      <c r="A559" s="208">
        <v>65</v>
      </c>
      <c r="B559" s="212" t="s">
        <v>2396</v>
      </c>
      <c r="C559" s="16" t="s">
        <v>1686</v>
      </c>
      <c r="D559" s="214"/>
      <c r="E559" s="210" t="s">
        <v>1537</v>
      </c>
      <c r="F559" s="210">
        <v>0</v>
      </c>
      <c r="G559" s="210">
        <v>0</v>
      </c>
      <c r="H559" s="210">
        <v>0</v>
      </c>
      <c r="I559" s="210">
        <v>0</v>
      </c>
      <c r="J559" s="210">
        <v>0</v>
      </c>
      <c r="K559" s="210">
        <v>0</v>
      </c>
      <c r="L559" s="210">
        <v>0</v>
      </c>
      <c r="M559" s="210">
        <v>0</v>
      </c>
      <c r="N559" s="210">
        <v>0</v>
      </c>
      <c r="O559" s="188">
        <v>24</v>
      </c>
      <c r="P559" s="208"/>
      <c r="Q559" s="208"/>
      <c r="R559" s="208"/>
      <c r="S559" s="208"/>
      <c r="T559" s="208"/>
      <c r="U559" s="208"/>
      <c r="V559" s="208"/>
      <c r="W559" s="208"/>
      <c r="X559" s="208"/>
      <c r="Y559" s="208"/>
      <c r="Z559" s="130"/>
      <c r="AA559" s="130"/>
      <c r="AB559" s="130"/>
      <c r="AC559" s="130"/>
      <c r="AD559" s="130"/>
      <c r="AE559" s="208"/>
      <c r="AF559" s="208"/>
    </row>
    <row r="560" spans="1:32" ht="15.75" customHeight="1">
      <c r="A560" s="208">
        <v>66</v>
      </c>
      <c r="B560" s="212" t="s">
        <v>2397</v>
      </c>
      <c r="C560" s="16" t="s">
        <v>1689</v>
      </c>
      <c r="D560" s="216"/>
      <c r="E560" s="210" t="s">
        <v>1537</v>
      </c>
      <c r="F560" s="210">
        <v>0</v>
      </c>
      <c r="G560" s="210">
        <v>0</v>
      </c>
      <c r="H560" s="210">
        <v>0</v>
      </c>
      <c r="I560" s="210">
        <v>0</v>
      </c>
      <c r="J560" s="210">
        <v>0</v>
      </c>
      <c r="K560" s="210">
        <v>0</v>
      </c>
      <c r="L560" s="210">
        <v>0</v>
      </c>
      <c r="M560" s="210">
        <v>0</v>
      </c>
      <c r="N560" s="210">
        <v>0</v>
      </c>
      <c r="O560" s="188">
        <v>45</v>
      </c>
      <c r="P560" s="208"/>
      <c r="Q560" s="208"/>
      <c r="R560" s="208"/>
      <c r="S560" s="208"/>
      <c r="T560" s="208"/>
      <c r="U560" s="208"/>
      <c r="V560" s="208"/>
      <c r="W560" s="208"/>
      <c r="X560" s="208"/>
      <c r="Y560" s="208"/>
      <c r="Z560" s="130"/>
      <c r="AA560" s="130"/>
      <c r="AB560" s="130"/>
      <c r="AC560" s="130"/>
      <c r="AD560" s="130"/>
      <c r="AE560" s="208"/>
      <c r="AF560" s="208"/>
    </row>
    <row r="561" spans="1:32" ht="15.75" customHeight="1">
      <c r="A561" s="208">
        <v>67</v>
      </c>
      <c r="B561" s="213" t="s">
        <v>2398</v>
      </c>
      <c r="C561" s="16" t="s">
        <v>1691</v>
      </c>
      <c r="D561" s="208" t="s">
        <v>2399</v>
      </c>
      <c r="E561" s="208" t="s">
        <v>1537</v>
      </c>
      <c r="F561" s="208">
        <v>1</v>
      </c>
      <c r="G561" s="208">
        <v>1</v>
      </c>
      <c r="H561" s="208">
        <v>0</v>
      </c>
      <c r="I561" s="208">
        <v>0</v>
      </c>
      <c r="J561" s="208">
        <v>0</v>
      </c>
      <c r="K561" s="208">
        <v>0</v>
      </c>
      <c r="L561" s="208">
        <v>0</v>
      </c>
      <c r="M561" s="208">
        <v>1</v>
      </c>
      <c r="N561" s="208">
        <v>0</v>
      </c>
      <c r="O561" s="188">
        <v>35</v>
      </c>
      <c r="P561" s="208">
        <v>4.5999999999999996</v>
      </c>
      <c r="Q561" s="208">
        <v>0.433</v>
      </c>
      <c r="R561" s="208">
        <v>64</v>
      </c>
      <c r="S561" s="208">
        <v>4.5999999999999996</v>
      </c>
      <c r="T561" s="208">
        <v>0.39</v>
      </c>
      <c r="U561" s="208">
        <v>58</v>
      </c>
      <c r="V561" s="208"/>
      <c r="W561" s="208"/>
      <c r="X561" s="208"/>
      <c r="Y561" s="208"/>
      <c r="Z561" s="130"/>
      <c r="AA561" s="130"/>
      <c r="AB561" s="130"/>
      <c r="AC561" s="130"/>
      <c r="AD561" s="130"/>
      <c r="AE561" s="208"/>
      <c r="AF561" s="208"/>
    </row>
    <row r="562" spans="1:32" ht="15.75" customHeight="1">
      <c r="A562" s="208">
        <v>68</v>
      </c>
      <c r="B562" s="212" t="s">
        <v>2010</v>
      </c>
      <c r="C562" s="16" t="s">
        <v>848</v>
      </c>
      <c r="D562" s="210" t="s">
        <v>2400</v>
      </c>
      <c r="E562" s="210" t="s">
        <v>1537</v>
      </c>
      <c r="F562" s="210">
        <v>1</v>
      </c>
      <c r="G562" s="210">
        <v>1</v>
      </c>
      <c r="H562" s="210">
        <v>0</v>
      </c>
      <c r="I562" s="210">
        <v>0</v>
      </c>
      <c r="J562" s="210">
        <v>0</v>
      </c>
      <c r="K562" s="210">
        <v>0</v>
      </c>
      <c r="L562" s="210">
        <v>0</v>
      </c>
      <c r="M562" s="210">
        <v>0</v>
      </c>
      <c r="N562" s="210">
        <v>0</v>
      </c>
      <c r="O562" s="188">
        <v>23</v>
      </c>
      <c r="P562" s="208"/>
      <c r="Q562" s="208"/>
      <c r="R562" s="208"/>
      <c r="S562" s="208">
        <v>4.4000000000000004</v>
      </c>
      <c r="T562" s="208">
        <v>0.63100000000000001</v>
      </c>
      <c r="U562" s="208">
        <v>76</v>
      </c>
      <c r="V562" s="211">
        <v>5.4000000000000003E-3</v>
      </c>
      <c r="W562" s="208">
        <v>91623</v>
      </c>
      <c r="X562" s="208">
        <v>10762</v>
      </c>
      <c r="Y562" s="208">
        <v>108629</v>
      </c>
      <c r="Z562" s="130"/>
      <c r="AA562" s="130"/>
      <c r="AB562" s="130"/>
      <c r="AC562" s="130"/>
      <c r="AD562" s="130"/>
      <c r="AE562" s="208">
        <v>6498</v>
      </c>
      <c r="AF562" s="208"/>
    </row>
    <row r="563" spans="1:32" ht="15.75" customHeight="1">
      <c r="A563" s="208">
        <v>69</v>
      </c>
      <c r="B563" s="212" t="s">
        <v>2401</v>
      </c>
      <c r="C563" s="16" t="s">
        <v>1697</v>
      </c>
      <c r="D563" s="216"/>
      <c r="E563" s="210" t="s">
        <v>1537</v>
      </c>
      <c r="F563" s="210">
        <v>0</v>
      </c>
      <c r="G563" s="210">
        <v>0</v>
      </c>
      <c r="H563" s="210">
        <v>0</v>
      </c>
      <c r="I563" s="210">
        <v>0</v>
      </c>
      <c r="J563" s="210">
        <v>0</v>
      </c>
      <c r="K563" s="210">
        <v>0</v>
      </c>
      <c r="L563" s="210">
        <v>0</v>
      </c>
      <c r="M563" s="210">
        <v>0</v>
      </c>
      <c r="N563" s="210">
        <v>0</v>
      </c>
      <c r="O563" s="188">
        <v>37</v>
      </c>
      <c r="P563" s="208"/>
      <c r="Q563" s="208"/>
      <c r="R563" s="208"/>
      <c r="S563" s="208"/>
      <c r="T563" s="208"/>
      <c r="U563" s="208"/>
      <c r="V563" s="208"/>
      <c r="W563" s="208"/>
      <c r="X563" s="208"/>
      <c r="Y563" s="208"/>
      <c r="Z563" s="130"/>
      <c r="AA563" s="130"/>
      <c r="AB563" s="130"/>
      <c r="AC563" s="130"/>
      <c r="AD563" s="130"/>
      <c r="AE563" s="208"/>
      <c r="AF563" s="208"/>
    </row>
    <row r="564" spans="1:32" ht="15.75" customHeight="1">
      <c r="A564" s="208">
        <v>70</v>
      </c>
      <c r="B564" s="213" t="s">
        <v>2402</v>
      </c>
      <c r="C564" s="16" t="s">
        <v>1700</v>
      </c>
      <c r="D564" s="208" t="s">
        <v>2403</v>
      </c>
      <c r="E564" s="208" t="s">
        <v>1537</v>
      </c>
      <c r="F564" s="208">
        <v>1</v>
      </c>
      <c r="G564" s="208">
        <v>1</v>
      </c>
      <c r="H564" s="208">
        <v>0</v>
      </c>
      <c r="I564" s="208">
        <v>0</v>
      </c>
      <c r="J564" s="208">
        <v>0</v>
      </c>
      <c r="K564" s="208">
        <v>0</v>
      </c>
      <c r="L564" s="208">
        <v>0</v>
      </c>
      <c r="M564" s="208">
        <v>0</v>
      </c>
      <c r="N564" s="208">
        <v>0</v>
      </c>
      <c r="O564" s="188">
        <v>66</v>
      </c>
      <c r="P564" s="208">
        <v>4.8</v>
      </c>
      <c r="Q564" s="208">
        <v>0</v>
      </c>
      <c r="R564" s="208">
        <v>100</v>
      </c>
      <c r="S564" s="208">
        <v>4.4000000000000004</v>
      </c>
      <c r="T564" s="208">
        <v>0.66700000000000004</v>
      </c>
      <c r="U564" s="208">
        <v>80</v>
      </c>
      <c r="V564" s="208" t="s">
        <v>1957</v>
      </c>
      <c r="W564" s="208">
        <v>1700</v>
      </c>
      <c r="X564" s="208">
        <v>28</v>
      </c>
      <c r="Y564" s="208"/>
      <c r="Z564" s="130"/>
      <c r="AA564" s="130"/>
      <c r="AB564" s="130"/>
      <c r="AC564" s="130"/>
      <c r="AD564" s="130"/>
      <c r="AE564" s="208"/>
      <c r="AF564" s="208"/>
    </row>
    <row r="565" spans="1:32" ht="15.75" customHeight="1">
      <c r="A565" s="208">
        <v>71</v>
      </c>
      <c r="B565" s="213" t="s">
        <v>2404</v>
      </c>
      <c r="C565" s="16" t="s">
        <v>1701</v>
      </c>
      <c r="D565" s="208" t="s">
        <v>1899</v>
      </c>
      <c r="E565" s="208" t="s">
        <v>1537</v>
      </c>
      <c r="F565" s="208">
        <v>1</v>
      </c>
      <c r="G565" s="208">
        <v>1</v>
      </c>
      <c r="H565" s="208">
        <v>0</v>
      </c>
      <c r="I565" s="208">
        <v>0</v>
      </c>
      <c r="J565" s="208">
        <v>0</v>
      </c>
      <c r="K565" s="208">
        <v>0</v>
      </c>
      <c r="L565" s="208">
        <v>0</v>
      </c>
      <c r="M565" s="208">
        <v>0</v>
      </c>
      <c r="N565" s="208">
        <v>0</v>
      </c>
      <c r="O565" s="188">
        <v>28</v>
      </c>
      <c r="P565" s="208"/>
      <c r="Q565" s="208"/>
      <c r="R565" s="208"/>
      <c r="S565" s="208">
        <v>4.5</v>
      </c>
      <c r="T565" s="208">
        <v>1</v>
      </c>
      <c r="U565" s="208">
        <v>100</v>
      </c>
      <c r="V565" s="208" t="s">
        <v>1957</v>
      </c>
      <c r="W565" s="208"/>
      <c r="X565" s="208"/>
      <c r="Y565" s="208"/>
      <c r="Z565" s="130"/>
      <c r="AA565" s="130"/>
      <c r="AB565" s="130"/>
      <c r="AC565" s="130"/>
      <c r="AD565" s="130"/>
      <c r="AE565" s="208"/>
      <c r="AF565" s="208"/>
    </row>
    <row r="566" spans="1:32" ht="15.75" customHeight="1">
      <c r="A566" s="208">
        <v>72</v>
      </c>
      <c r="B566" s="213" t="s">
        <v>2405</v>
      </c>
      <c r="C566" s="16" t="s">
        <v>1704</v>
      </c>
      <c r="D566" s="208" t="s">
        <v>1981</v>
      </c>
      <c r="E566" s="208" t="s">
        <v>1537</v>
      </c>
      <c r="F566" s="208">
        <v>1</v>
      </c>
      <c r="G566" s="208">
        <v>1</v>
      </c>
      <c r="H566" s="208">
        <v>1</v>
      </c>
      <c r="I566" s="208">
        <v>0</v>
      </c>
      <c r="J566" s="208">
        <v>0</v>
      </c>
      <c r="K566" s="208">
        <v>0</v>
      </c>
      <c r="L566" s="208">
        <v>1</v>
      </c>
      <c r="M566" s="208">
        <v>1</v>
      </c>
      <c r="N566" s="208">
        <v>0</v>
      </c>
      <c r="O566" s="188">
        <v>21</v>
      </c>
      <c r="P566" s="208">
        <v>3.1</v>
      </c>
      <c r="Q566" s="208">
        <v>8.1000000000000003E-2</v>
      </c>
      <c r="R566" s="208">
        <v>43</v>
      </c>
      <c r="S566" s="208">
        <v>2.9</v>
      </c>
      <c r="T566" s="208">
        <v>0.26200000000000001</v>
      </c>
      <c r="U566" s="208">
        <v>47</v>
      </c>
      <c r="V566" s="208" t="s">
        <v>1957</v>
      </c>
      <c r="W566" s="208">
        <v>1654</v>
      </c>
      <c r="X566" s="208"/>
      <c r="Y566" s="208"/>
      <c r="Z566" s="130"/>
      <c r="AA566" s="130"/>
      <c r="AB566" s="130"/>
      <c r="AC566" s="130"/>
      <c r="AD566" s="130"/>
      <c r="AE566" s="208"/>
      <c r="AF566" s="208"/>
    </row>
    <row r="567" spans="1:32" ht="15.75" customHeight="1">
      <c r="A567" s="208">
        <v>73</v>
      </c>
      <c r="B567" s="213" t="s">
        <v>2406</v>
      </c>
      <c r="C567" s="16" t="s">
        <v>1705</v>
      </c>
      <c r="D567" s="208" t="s">
        <v>2407</v>
      </c>
      <c r="E567" s="208" t="s">
        <v>1537</v>
      </c>
      <c r="F567" s="208">
        <v>1</v>
      </c>
      <c r="G567" s="208">
        <v>1</v>
      </c>
      <c r="H567" s="208">
        <v>0</v>
      </c>
      <c r="I567" s="208">
        <v>0</v>
      </c>
      <c r="J567" s="208">
        <v>0</v>
      </c>
      <c r="K567" s="208">
        <v>1</v>
      </c>
      <c r="L567" s="208">
        <v>0</v>
      </c>
      <c r="M567" s="208">
        <v>0</v>
      </c>
      <c r="N567" s="208">
        <v>0</v>
      </c>
      <c r="O567" s="188">
        <v>33</v>
      </c>
      <c r="P567" s="208">
        <v>2.9</v>
      </c>
      <c r="Q567" s="208">
        <v>0</v>
      </c>
      <c r="R567" s="208">
        <v>20</v>
      </c>
      <c r="S567" s="208">
        <v>2.6</v>
      </c>
      <c r="T567" s="208">
        <v>0</v>
      </c>
      <c r="U567" s="208">
        <v>22</v>
      </c>
      <c r="V567" s="208" t="s">
        <v>1957</v>
      </c>
      <c r="W567" s="208">
        <v>1675</v>
      </c>
      <c r="X567" s="208">
        <v>1</v>
      </c>
      <c r="Y567" s="208"/>
      <c r="Z567" s="130"/>
      <c r="AA567" s="130"/>
      <c r="AB567" s="130"/>
      <c r="AC567" s="130"/>
      <c r="AD567" s="130"/>
      <c r="AE567" s="208"/>
      <c r="AF567" s="208"/>
    </row>
    <row r="568" spans="1:32" ht="15.75" customHeight="1">
      <c r="A568" s="208">
        <v>74</v>
      </c>
      <c r="B568" s="212" t="s">
        <v>2408</v>
      </c>
      <c r="C568" s="16" t="s">
        <v>1709</v>
      </c>
      <c r="D568" s="210" t="s">
        <v>1903</v>
      </c>
      <c r="E568" s="210" t="s">
        <v>1537</v>
      </c>
      <c r="F568" s="210">
        <v>1</v>
      </c>
      <c r="G568" s="210">
        <v>0</v>
      </c>
      <c r="H568" s="210">
        <v>0</v>
      </c>
      <c r="I568" s="210">
        <v>0</v>
      </c>
      <c r="J568" s="210">
        <v>0</v>
      </c>
      <c r="K568" s="210">
        <v>0</v>
      </c>
      <c r="L568" s="210">
        <v>0</v>
      </c>
      <c r="M568" s="210">
        <v>0</v>
      </c>
      <c r="N568" s="210">
        <v>0</v>
      </c>
      <c r="O568" s="188">
        <v>21</v>
      </c>
      <c r="P568" s="208">
        <v>3.4</v>
      </c>
      <c r="Q568" s="208">
        <v>0</v>
      </c>
      <c r="R568" s="208">
        <v>20</v>
      </c>
      <c r="S568" s="208"/>
      <c r="T568" s="208"/>
      <c r="U568" s="208"/>
      <c r="V568" s="208"/>
      <c r="W568" s="208"/>
      <c r="X568" s="208"/>
      <c r="Y568" s="208"/>
      <c r="Z568" s="130"/>
      <c r="AA568" s="130"/>
      <c r="AB568" s="130"/>
      <c r="AC568" s="130"/>
      <c r="AD568" s="130"/>
      <c r="AE568" s="208"/>
      <c r="AF568" s="208"/>
    </row>
    <row r="569" spans="1:32" ht="15.75" customHeight="1">
      <c r="A569" s="208">
        <v>75</v>
      </c>
      <c r="B569" s="212" t="s">
        <v>2409</v>
      </c>
      <c r="C569" s="16" t="s">
        <v>1712</v>
      </c>
      <c r="D569" s="210" t="s">
        <v>1874</v>
      </c>
      <c r="E569" s="210" t="s">
        <v>1537</v>
      </c>
      <c r="F569" s="210">
        <v>1</v>
      </c>
      <c r="G569" s="210">
        <v>1</v>
      </c>
      <c r="H569" s="210">
        <v>1</v>
      </c>
      <c r="I569" s="210">
        <v>0</v>
      </c>
      <c r="J569" s="210">
        <v>0</v>
      </c>
      <c r="K569" s="210">
        <v>0</v>
      </c>
      <c r="L569" s="210">
        <v>0</v>
      </c>
      <c r="M569" s="210">
        <v>0</v>
      </c>
      <c r="N569" s="210">
        <v>0</v>
      </c>
      <c r="O569" s="188">
        <v>16</v>
      </c>
      <c r="P569" s="208">
        <v>4.8</v>
      </c>
      <c r="Q569" s="208">
        <v>5.7000000000000002E-2</v>
      </c>
      <c r="R569" s="208">
        <v>34</v>
      </c>
      <c r="S569" s="208">
        <v>3.4</v>
      </c>
      <c r="T569" s="208">
        <v>0.23699999999999999</v>
      </c>
      <c r="U569" s="208">
        <v>45</v>
      </c>
      <c r="V569" s="208">
        <v>4.5999999999999999E-3</v>
      </c>
      <c r="W569" s="208">
        <v>100930</v>
      </c>
      <c r="X569" s="208">
        <v>7669</v>
      </c>
      <c r="Y569" s="208">
        <v>115778</v>
      </c>
      <c r="Z569" s="130"/>
      <c r="AA569" s="130"/>
      <c r="AB569" s="130"/>
      <c r="AC569" s="130"/>
      <c r="AD569" s="130"/>
      <c r="AE569" s="208"/>
      <c r="AF569" s="208"/>
    </row>
    <row r="570" spans="1:32" ht="15.75" customHeight="1">
      <c r="A570" s="208">
        <v>76</v>
      </c>
      <c r="B570" s="212" t="s">
        <v>2410</v>
      </c>
      <c r="C570" s="16" t="s">
        <v>1716</v>
      </c>
      <c r="D570" s="210" t="s">
        <v>1895</v>
      </c>
      <c r="E570" s="210" t="s">
        <v>1537</v>
      </c>
      <c r="F570" s="210">
        <v>1</v>
      </c>
      <c r="G570" s="210">
        <v>1</v>
      </c>
      <c r="H570" s="210">
        <v>1</v>
      </c>
      <c r="I570" s="210">
        <v>0</v>
      </c>
      <c r="J570" s="210">
        <v>0</v>
      </c>
      <c r="K570" s="210">
        <v>0</v>
      </c>
      <c r="L570" s="210">
        <v>1</v>
      </c>
      <c r="M570" s="210">
        <v>0</v>
      </c>
      <c r="N570" s="210">
        <v>1</v>
      </c>
      <c r="O570" s="188">
        <v>15</v>
      </c>
      <c r="P570" s="208">
        <v>4.8</v>
      </c>
      <c r="Q570" s="208">
        <v>0.77600000000000002</v>
      </c>
      <c r="R570" s="208">
        <v>93</v>
      </c>
      <c r="S570" s="208">
        <v>4</v>
      </c>
      <c r="T570" s="208">
        <v>0.60299999999999998</v>
      </c>
      <c r="U570" s="208">
        <v>73</v>
      </c>
      <c r="V570" s="208"/>
      <c r="W570" s="208"/>
      <c r="X570" s="208"/>
      <c r="Y570" s="208"/>
      <c r="Z570" s="130"/>
      <c r="AA570" s="130"/>
      <c r="AB570" s="130"/>
      <c r="AC570" s="130"/>
      <c r="AD570" s="130"/>
      <c r="AE570" s="208"/>
      <c r="AF570" s="208"/>
    </row>
    <row r="571" spans="1:32" ht="15.75" customHeight="1">
      <c r="A571" s="208">
        <v>77</v>
      </c>
      <c r="B571" s="213" t="s">
        <v>2411</v>
      </c>
      <c r="C571" s="16" t="s">
        <v>1719</v>
      </c>
      <c r="D571" s="214"/>
      <c r="E571" s="208" t="s">
        <v>1537</v>
      </c>
      <c r="F571" s="208">
        <v>0</v>
      </c>
      <c r="G571" s="208">
        <v>0</v>
      </c>
      <c r="H571" s="208">
        <v>0</v>
      </c>
      <c r="I571" s="208">
        <v>0</v>
      </c>
      <c r="J571" s="208">
        <v>0</v>
      </c>
      <c r="K571" s="208">
        <v>0</v>
      </c>
      <c r="L571" s="208">
        <v>0</v>
      </c>
      <c r="M571" s="208">
        <v>0</v>
      </c>
      <c r="N571" s="208">
        <v>0</v>
      </c>
      <c r="O571" s="188">
        <v>34</v>
      </c>
      <c r="P571" s="208"/>
      <c r="Q571" s="208"/>
      <c r="R571" s="208"/>
      <c r="S571" s="208"/>
      <c r="T571" s="208"/>
      <c r="U571" s="208"/>
      <c r="V571" s="208"/>
      <c r="W571" s="208"/>
      <c r="X571" s="208"/>
      <c r="Y571" s="208"/>
      <c r="Z571" s="130"/>
      <c r="AA571" s="130"/>
      <c r="AB571" s="130"/>
      <c r="AC571" s="130"/>
      <c r="AD571" s="130"/>
      <c r="AE571" s="208"/>
      <c r="AF571" s="208"/>
    </row>
    <row r="572" spans="1:32" ht="15.75" customHeight="1">
      <c r="A572" s="208">
        <v>78</v>
      </c>
      <c r="B572" s="213" t="s">
        <v>2048</v>
      </c>
      <c r="C572" s="16" t="s">
        <v>1720</v>
      </c>
      <c r="D572" s="208" t="s">
        <v>2049</v>
      </c>
      <c r="E572" s="208" t="s">
        <v>1537</v>
      </c>
      <c r="F572" s="208">
        <v>1</v>
      </c>
      <c r="G572" s="208">
        <v>1</v>
      </c>
      <c r="H572" s="208">
        <v>1</v>
      </c>
      <c r="I572" s="208">
        <v>1</v>
      </c>
      <c r="J572" s="208">
        <v>0</v>
      </c>
      <c r="K572" s="208">
        <v>0</v>
      </c>
      <c r="L572" s="208">
        <v>1</v>
      </c>
      <c r="M572" s="208">
        <v>1</v>
      </c>
      <c r="N572" s="208">
        <v>0</v>
      </c>
      <c r="O572" s="188">
        <v>22</v>
      </c>
      <c r="P572" s="208">
        <v>4.7</v>
      </c>
      <c r="Q572" s="208">
        <v>0.23799999999999999</v>
      </c>
      <c r="R572" s="208">
        <v>61</v>
      </c>
      <c r="S572" s="208">
        <v>3.8</v>
      </c>
      <c r="T572" s="208">
        <v>0.47099999999999997</v>
      </c>
      <c r="U572" s="208">
        <v>65</v>
      </c>
      <c r="V572" s="208"/>
      <c r="W572" s="208"/>
      <c r="X572" s="208"/>
      <c r="Y572" s="208"/>
      <c r="Z572" s="130"/>
      <c r="AA572" s="130"/>
      <c r="AB572" s="130"/>
      <c r="AC572" s="130"/>
      <c r="AD572" s="130"/>
      <c r="AE572" s="208"/>
      <c r="AF572" s="208"/>
    </row>
    <row r="573" spans="1:32" ht="15.75" customHeight="1">
      <c r="A573" s="208">
        <v>79</v>
      </c>
      <c r="B573" s="209" t="s">
        <v>2412</v>
      </c>
      <c r="C573" s="16" t="s">
        <v>1721</v>
      </c>
      <c r="D573" s="216"/>
      <c r="E573" s="210" t="s">
        <v>1537</v>
      </c>
      <c r="F573" s="210">
        <v>0</v>
      </c>
      <c r="G573" s="210">
        <v>0</v>
      </c>
      <c r="H573" s="210">
        <v>0</v>
      </c>
      <c r="I573" s="210">
        <v>0</v>
      </c>
      <c r="J573" s="210">
        <v>0</v>
      </c>
      <c r="K573" s="210">
        <v>0</v>
      </c>
      <c r="L573" s="210">
        <v>0</v>
      </c>
      <c r="M573" s="210">
        <v>0</v>
      </c>
      <c r="N573" s="210">
        <v>0</v>
      </c>
      <c r="O573" s="188">
        <v>61</v>
      </c>
      <c r="P573" s="208"/>
      <c r="Q573" s="208"/>
      <c r="R573" s="208"/>
      <c r="S573" s="208"/>
      <c r="T573" s="208"/>
      <c r="U573" s="208"/>
      <c r="V573" s="208"/>
      <c r="W573" s="208"/>
      <c r="X573" s="208"/>
      <c r="Y573" s="208"/>
      <c r="Z573" s="130"/>
      <c r="AA573" s="130"/>
      <c r="AB573" s="130"/>
      <c r="AC573" s="130"/>
      <c r="AD573" s="130"/>
      <c r="AE573" s="208"/>
      <c r="AF573" s="208"/>
    </row>
    <row r="574" spans="1:32" ht="15.75" customHeight="1">
      <c r="A574" s="208">
        <v>80</v>
      </c>
      <c r="B574" s="213" t="s">
        <v>2413</v>
      </c>
      <c r="C574" s="16" t="s">
        <v>1724</v>
      </c>
      <c r="D574" s="208" t="s">
        <v>2414</v>
      </c>
      <c r="E574" s="208" t="s">
        <v>1537</v>
      </c>
      <c r="F574" s="208">
        <v>1</v>
      </c>
      <c r="G574" s="208">
        <v>1</v>
      </c>
      <c r="H574" s="208">
        <v>1</v>
      </c>
      <c r="I574" s="208">
        <v>1</v>
      </c>
      <c r="J574" s="208">
        <v>0</v>
      </c>
      <c r="K574" s="208">
        <v>0</v>
      </c>
      <c r="L574" s="208">
        <v>1</v>
      </c>
      <c r="M574" s="208">
        <v>1</v>
      </c>
      <c r="N574" s="208">
        <v>0</v>
      </c>
      <c r="O574" s="188">
        <v>29</v>
      </c>
      <c r="P574" s="208">
        <v>4.8</v>
      </c>
      <c r="Q574" s="208">
        <v>0.86199999999999999</v>
      </c>
      <c r="R574" s="208">
        <v>94</v>
      </c>
      <c r="S574" s="208">
        <v>4.7</v>
      </c>
      <c r="T574" s="208">
        <v>0.81399999999999995</v>
      </c>
      <c r="U574" s="208">
        <v>91</v>
      </c>
      <c r="V574" s="208"/>
      <c r="W574" s="208"/>
      <c r="X574" s="208"/>
      <c r="Y574" s="208"/>
      <c r="Z574" s="130"/>
      <c r="AA574" s="130"/>
      <c r="AB574" s="130"/>
      <c r="AC574" s="130"/>
      <c r="AD574" s="130"/>
      <c r="AE574" s="208"/>
      <c r="AF574" s="208"/>
    </row>
    <row r="575" spans="1:32" ht="15.75" customHeight="1">
      <c r="A575" s="208">
        <v>81</v>
      </c>
      <c r="B575" s="213" t="s">
        <v>2415</v>
      </c>
      <c r="C575" s="16" t="s">
        <v>1725</v>
      </c>
      <c r="D575" s="208" t="s">
        <v>2030</v>
      </c>
      <c r="E575" s="208" t="s">
        <v>1537</v>
      </c>
      <c r="F575" s="208">
        <v>1</v>
      </c>
      <c r="G575" s="208">
        <v>1</v>
      </c>
      <c r="H575" s="208">
        <v>1</v>
      </c>
      <c r="I575" s="208">
        <v>0</v>
      </c>
      <c r="J575" s="208">
        <v>0</v>
      </c>
      <c r="K575" s="208">
        <v>0</v>
      </c>
      <c r="L575" s="208">
        <v>1</v>
      </c>
      <c r="M575" s="208">
        <v>0</v>
      </c>
      <c r="N575" s="208">
        <v>1</v>
      </c>
      <c r="O575" s="188">
        <v>71</v>
      </c>
      <c r="P575" s="208">
        <v>3.4</v>
      </c>
      <c r="Q575" s="208">
        <v>0.14299999999999999</v>
      </c>
      <c r="R575" s="208">
        <v>51</v>
      </c>
      <c r="S575" s="208">
        <v>3.2</v>
      </c>
      <c r="T575" s="208">
        <v>0.15</v>
      </c>
      <c r="U575" s="208">
        <v>39</v>
      </c>
      <c r="V575" s="208"/>
      <c r="W575" s="208"/>
      <c r="X575" s="208"/>
      <c r="Y575" s="208"/>
      <c r="Z575" s="130"/>
      <c r="AA575" s="130"/>
      <c r="AB575" s="130"/>
      <c r="AC575" s="130"/>
      <c r="AD575" s="130"/>
      <c r="AE575" s="208"/>
      <c r="AF575" s="208"/>
    </row>
    <row r="576" spans="1:32" ht="15.75" customHeight="1">
      <c r="A576" s="208">
        <v>82</v>
      </c>
      <c r="B576" s="213" t="s">
        <v>2416</v>
      </c>
      <c r="C576" s="16" t="s">
        <v>1726</v>
      </c>
      <c r="D576" s="214"/>
      <c r="E576" s="208" t="s">
        <v>1537</v>
      </c>
      <c r="F576" s="208">
        <v>0</v>
      </c>
      <c r="G576" s="208">
        <v>0</v>
      </c>
      <c r="H576" s="208">
        <v>0</v>
      </c>
      <c r="I576" s="208">
        <v>0</v>
      </c>
      <c r="J576" s="208">
        <v>0</v>
      </c>
      <c r="K576" s="208">
        <v>0</v>
      </c>
      <c r="L576" s="208">
        <v>0</v>
      </c>
      <c r="M576" s="208">
        <v>0</v>
      </c>
      <c r="N576" s="208">
        <v>0</v>
      </c>
      <c r="O576" s="188">
        <v>24</v>
      </c>
      <c r="P576" s="208"/>
      <c r="Q576" s="208"/>
      <c r="R576" s="208"/>
      <c r="S576" s="208"/>
      <c r="T576" s="208"/>
      <c r="U576" s="208"/>
      <c r="V576" s="208"/>
      <c r="W576" s="208"/>
      <c r="X576" s="208"/>
      <c r="Y576" s="208"/>
      <c r="Z576" s="130"/>
      <c r="AA576" s="130"/>
      <c r="AB576" s="130"/>
      <c r="AC576" s="130"/>
      <c r="AD576" s="130"/>
      <c r="AE576" s="208"/>
      <c r="AF576" s="208"/>
    </row>
    <row r="577" spans="1:32" ht="15.75" customHeight="1">
      <c r="A577" s="208">
        <v>83</v>
      </c>
      <c r="B577" s="212" t="s">
        <v>2417</v>
      </c>
      <c r="C577" s="16" t="s">
        <v>1729</v>
      </c>
      <c r="D577" s="210" t="s">
        <v>1902</v>
      </c>
      <c r="E577" s="210" t="s">
        <v>1537</v>
      </c>
      <c r="F577" s="210">
        <v>1</v>
      </c>
      <c r="G577" s="210">
        <v>1</v>
      </c>
      <c r="H577" s="210">
        <v>0</v>
      </c>
      <c r="I577" s="210">
        <v>1</v>
      </c>
      <c r="J577" s="210">
        <v>0</v>
      </c>
      <c r="K577" s="210">
        <v>0</v>
      </c>
      <c r="L577" s="210">
        <v>1</v>
      </c>
      <c r="M577" s="210">
        <v>1</v>
      </c>
      <c r="N577" s="210">
        <v>0</v>
      </c>
      <c r="O577" s="188">
        <v>25</v>
      </c>
      <c r="P577" s="208">
        <v>3.1</v>
      </c>
      <c r="Q577" s="208">
        <v>9.0999999999999998E-2</v>
      </c>
      <c r="R577" s="208">
        <v>38</v>
      </c>
      <c r="S577" s="208">
        <v>4</v>
      </c>
      <c r="T577" s="208">
        <v>0.40899999999999997</v>
      </c>
      <c r="U577" s="208">
        <v>53</v>
      </c>
      <c r="V577" s="208">
        <v>2.9999999999999997E-4</v>
      </c>
      <c r="W577" s="208">
        <v>5754</v>
      </c>
      <c r="X577" s="208">
        <v>133</v>
      </c>
      <c r="Y577" s="208">
        <v>3639</v>
      </c>
      <c r="Z577" s="130"/>
      <c r="AA577" s="130"/>
      <c r="AB577" s="130"/>
      <c r="AC577" s="130"/>
      <c r="AD577" s="130"/>
      <c r="AE577" s="208"/>
      <c r="AF577" s="208"/>
    </row>
    <row r="578" spans="1:32" ht="15.75" customHeight="1">
      <c r="A578" s="208">
        <v>84</v>
      </c>
      <c r="B578" s="213" t="s">
        <v>2418</v>
      </c>
      <c r="C578" s="16" t="s">
        <v>1731</v>
      </c>
      <c r="D578" s="214"/>
      <c r="E578" s="208" t="s">
        <v>1537</v>
      </c>
      <c r="F578" s="208">
        <v>0</v>
      </c>
      <c r="G578" s="208">
        <v>0</v>
      </c>
      <c r="H578" s="208">
        <v>0</v>
      </c>
      <c r="I578" s="208">
        <v>0</v>
      </c>
      <c r="J578" s="208">
        <v>0</v>
      </c>
      <c r="K578" s="208">
        <v>0</v>
      </c>
      <c r="L578" s="208">
        <v>0</v>
      </c>
      <c r="M578" s="208">
        <v>0</v>
      </c>
      <c r="N578" s="208">
        <v>0</v>
      </c>
      <c r="O578" s="188">
        <v>51</v>
      </c>
      <c r="P578" s="208"/>
      <c r="Q578" s="208"/>
      <c r="R578" s="208"/>
      <c r="S578" s="208"/>
      <c r="T578" s="208"/>
      <c r="U578" s="208"/>
      <c r="V578" s="208"/>
      <c r="W578" s="208"/>
      <c r="X578" s="208"/>
      <c r="Y578" s="208"/>
      <c r="Z578" s="130"/>
      <c r="AA578" s="130"/>
      <c r="AB578" s="130"/>
      <c r="AC578" s="130"/>
      <c r="AD578" s="130"/>
      <c r="AE578" s="208"/>
      <c r="AF578" s="208"/>
    </row>
    <row r="579" spans="1:32" ht="15.75" customHeight="1">
      <c r="A579" s="208">
        <v>85</v>
      </c>
      <c r="B579" s="212" t="s">
        <v>2419</v>
      </c>
      <c r="C579" s="16" t="s">
        <v>1733</v>
      </c>
      <c r="D579" s="210" t="s">
        <v>1893</v>
      </c>
      <c r="E579" s="210" t="s">
        <v>1537</v>
      </c>
      <c r="F579" s="210">
        <v>1</v>
      </c>
      <c r="G579" s="210">
        <v>1</v>
      </c>
      <c r="H579" s="210">
        <v>1</v>
      </c>
      <c r="I579" s="210">
        <v>1</v>
      </c>
      <c r="J579" s="210">
        <v>0</v>
      </c>
      <c r="K579" s="210">
        <v>0</v>
      </c>
      <c r="L579" s="210">
        <v>1</v>
      </c>
      <c r="M579" s="210">
        <v>1</v>
      </c>
      <c r="N579" s="210">
        <v>0</v>
      </c>
      <c r="O579" s="188"/>
      <c r="P579" s="208">
        <v>1.9</v>
      </c>
      <c r="Q579" s="208">
        <v>0</v>
      </c>
      <c r="R579" s="208">
        <v>31</v>
      </c>
      <c r="S579" s="208">
        <v>3.7</v>
      </c>
      <c r="T579" s="208">
        <v>0</v>
      </c>
      <c r="U579" s="208">
        <v>36</v>
      </c>
      <c r="V579" s="208"/>
      <c r="W579" s="208"/>
      <c r="X579" s="208">
        <v>4</v>
      </c>
      <c r="Y579" s="208">
        <v>17</v>
      </c>
      <c r="Z579" s="130"/>
      <c r="AA579" s="130"/>
      <c r="AB579" s="130"/>
      <c r="AC579" s="130"/>
      <c r="AD579" s="130"/>
      <c r="AE579" s="208"/>
      <c r="AF579" s="208"/>
    </row>
    <row r="580" spans="1:32" ht="15.75" customHeight="1">
      <c r="A580" s="208">
        <v>86</v>
      </c>
      <c r="B580" s="213" t="s">
        <v>2420</v>
      </c>
      <c r="C580" s="16" t="s">
        <v>1737</v>
      </c>
      <c r="D580" s="214"/>
      <c r="E580" s="208" t="s">
        <v>1537</v>
      </c>
      <c r="F580" s="208">
        <v>0</v>
      </c>
      <c r="G580" s="208">
        <v>0</v>
      </c>
      <c r="H580" s="208">
        <v>0</v>
      </c>
      <c r="I580" s="208">
        <v>0</v>
      </c>
      <c r="J580" s="208">
        <v>0</v>
      </c>
      <c r="K580" s="208">
        <v>0</v>
      </c>
      <c r="L580" s="208">
        <v>0</v>
      </c>
      <c r="M580" s="208">
        <v>0</v>
      </c>
      <c r="N580" s="208">
        <v>0</v>
      </c>
      <c r="O580" s="188">
        <v>38</v>
      </c>
      <c r="P580" s="208"/>
      <c r="Q580" s="208"/>
      <c r="R580" s="208"/>
      <c r="S580" s="208"/>
      <c r="T580" s="208"/>
      <c r="U580" s="208"/>
      <c r="V580" s="208"/>
      <c r="W580" s="208"/>
      <c r="X580" s="208"/>
      <c r="Y580" s="208"/>
      <c r="Z580" s="130"/>
      <c r="AA580" s="130"/>
      <c r="AB580" s="130"/>
      <c r="AC580" s="130"/>
      <c r="AD580" s="130"/>
      <c r="AE580" s="208"/>
      <c r="AF580" s="208"/>
    </row>
    <row r="581" spans="1:32" ht="15.75" customHeight="1">
      <c r="A581" s="208">
        <v>87</v>
      </c>
      <c r="B581" s="213" t="s">
        <v>2077</v>
      </c>
      <c r="C581" s="16" t="s">
        <v>80</v>
      </c>
      <c r="D581" s="214"/>
      <c r="E581" s="208" t="s">
        <v>1537</v>
      </c>
      <c r="F581" s="208">
        <v>0</v>
      </c>
      <c r="G581" s="208">
        <v>0</v>
      </c>
      <c r="H581" s="208">
        <v>0</v>
      </c>
      <c r="I581" s="208">
        <v>0</v>
      </c>
      <c r="J581" s="208">
        <v>0</v>
      </c>
      <c r="K581" s="208">
        <v>0</v>
      </c>
      <c r="L581" s="208">
        <v>0</v>
      </c>
      <c r="M581" s="208">
        <v>0</v>
      </c>
      <c r="N581" s="208">
        <v>0</v>
      </c>
      <c r="O581" s="188">
        <v>15</v>
      </c>
      <c r="P581" s="208"/>
      <c r="Q581" s="208"/>
      <c r="R581" s="208"/>
      <c r="S581" s="208"/>
      <c r="T581" s="208"/>
      <c r="U581" s="208"/>
      <c r="V581" s="208"/>
      <c r="W581" s="208"/>
      <c r="X581" s="208"/>
      <c r="Y581" s="208"/>
      <c r="Z581" s="130"/>
      <c r="AA581" s="130"/>
      <c r="AB581" s="130"/>
      <c r="AC581" s="130"/>
      <c r="AD581" s="130"/>
      <c r="AE581" s="208"/>
      <c r="AF581" s="208"/>
    </row>
    <row r="582" spans="1:32" ht="15.75" customHeight="1">
      <c r="A582" s="208">
        <v>88</v>
      </c>
      <c r="B582" s="213" t="s">
        <v>2421</v>
      </c>
      <c r="C582" s="16" t="s">
        <v>1741</v>
      </c>
      <c r="D582" s="208" t="s">
        <v>878</v>
      </c>
      <c r="E582" s="208" t="s">
        <v>1537</v>
      </c>
      <c r="F582" s="208">
        <v>1</v>
      </c>
      <c r="G582" s="208">
        <v>1</v>
      </c>
      <c r="H582" s="208">
        <v>1</v>
      </c>
      <c r="I582" s="208">
        <v>0</v>
      </c>
      <c r="J582" s="208">
        <v>0</v>
      </c>
      <c r="K582" s="208">
        <v>0</v>
      </c>
      <c r="L582" s="208">
        <v>1</v>
      </c>
      <c r="M582" s="208">
        <v>1</v>
      </c>
      <c r="N582" s="208">
        <v>0</v>
      </c>
      <c r="O582" s="188">
        <v>18</v>
      </c>
      <c r="P582" s="208">
        <v>4.8</v>
      </c>
      <c r="Q582" s="208">
        <v>0.16700000000000001</v>
      </c>
      <c r="R582" s="208">
        <v>62</v>
      </c>
      <c r="S582" s="208">
        <v>4.4000000000000004</v>
      </c>
      <c r="T582" s="208">
        <v>0.625</v>
      </c>
      <c r="U582" s="208">
        <v>81</v>
      </c>
      <c r="V582" s="208"/>
      <c r="W582" s="208"/>
      <c r="X582" s="208"/>
      <c r="Y582" s="208"/>
      <c r="Z582" s="130"/>
      <c r="AA582" s="130"/>
      <c r="AB582" s="130"/>
      <c r="AC582" s="130"/>
      <c r="AD582" s="130"/>
      <c r="AE582" s="208"/>
      <c r="AF582" s="208"/>
    </row>
    <row r="583" spans="1:32" ht="15.75" customHeight="1">
      <c r="A583" s="208">
        <v>89</v>
      </c>
      <c r="B583" s="213" t="s">
        <v>2422</v>
      </c>
      <c r="C583" s="16" t="s">
        <v>1743</v>
      </c>
      <c r="D583" s="214"/>
      <c r="E583" s="208" t="s">
        <v>1537</v>
      </c>
      <c r="F583" s="208">
        <v>0</v>
      </c>
      <c r="G583" s="208">
        <v>0</v>
      </c>
      <c r="H583" s="208">
        <v>0</v>
      </c>
      <c r="I583" s="208">
        <v>0</v>
      </c>
      <c r="J583" s="208">
        <v>0</v>
      </c>
      <c r="K583" s="208">
        <v>0</v>
      </c>
      <c r="L583" s="208">
        <v>0</v>
      </c>
      <c r="M583" s="208">
        <v>0</v>
      </c>
      <c r="N583" s="208">
        <v>0</v>
      </c>
      <c r="O583" s="188">
        <v>62</v>
      </c>
      <c r="P583" s="208"/>
      <c r="Q583" s="208"/>
      <c r="R583" s="208"/>
      <c r="S583" s="208"/>
      <c r="T583" s="208"/>
      <c r="U583" s="208"/>
      <c r="V583" s="208"/>
      <c r="W583" s="208"/>
      <c r="X583" s="208"/>
      <c r="Y583" s="208"/>
      <c r="Z583" s="130"/>
      <c r="AA583" s="130"/>
      <c r="AB583" s="130"/>
      <c r="AC583" s="130"/>
      <c r="AD583" s="130"/>
      <c r="AE583" s="208"/>
      <c r="AF583" s="208"/>
    </row>
    <row r="584" spans="1:32" ht="15.75" customHeight="1">
      <c r="A584" s="208">
        <v>90</v>
      </c>
      <c r="B584" s="213" t="s">
        <v>2091</v>
      </c>
      <c r="C584" s="16" t="s">
        <v>1066</v>
      </c>
      <c r="D584" s="214"/>
      <c r="E584" s="208" t="s">
        <v>1537</v>
      </c>
      <c r="F584" s="208">
        <v>0</v>
      </c>
      <c r="G584" s="208">
        <v>0</v>
      </c>
      <c r="H584" s="208">
        <v>0</v>
      </c>
      <c r="I584" s="208">
        <v>0</v>
      </c>
      <c r="J584" s="208">
        <v>0</v>
      </c>
      <c r="K584" s="208">
        <v>0</v>
      </c>
      <c r="L584" s="208">
        <v>0</v>
      </c>
      <c r="M584" s="208">
        <v>0</v>
      </c>
      <c r="N584" s="208">
        <v>0</v>
      </c>
      <c r="O584" s="188">
        <v>22</v>
      </c>
      <c r="P584" s="208"/>
      <c r="Q584" s="208"/>
      <c r="R584" s="208"/>
      <c r="S584" s="208"/>
      <c r="T584" s="208"/>
      <c r="U584" s="208"/>
      <c r="V584" s="208"/>
      <c r="W584" s="208"/>
      <c r="X584" s="208"/>
      <c r="Y584" s="208"/>
      <c r="Z584" s="130"/>
      <c r="AA584" s="130"/>
      <c r="AB584" s="130"/>
      <c r="AC584" s="130"/>
      <c r="AD584" s="130"/>
      <c r="AE584" s="208"/>
      <c r="AF584" s="208"/>
    </row>
    <row r="585" spans="1:32" ht="15.75" customHeight="1">
      <c r="A585" s="208">
        <v>91</v>
      </c>
      <c r="B585" s="213" t="s">
        <v>2423</v>
      </c>
      <c r="C585" s="16" t="s">
        <v>1747</v>
      </c>
      <c r="D585" s="208" t="s">
        <v>2424</v>
      </c>
      <c r="E585" s="208" t="s">
        <v>1537</v>
      </c>
      <c r="F585" s="208">
        <v>1</v>
      </c>
      <c r="G585" s="208">
        <v>1</v>
      </c>
      <c r="H585" s="208">
        <v>1</v>
      </c>
      <c r="I585" s="208">
        <v>0</v>
      </c>
      <c r="J585" s="208">
        <v>0</v>
      </c>
      <c r="K585" s="208">
        <v>0</v>
      </c>
      <c r="L585" s="208">
        <v>1</v>
      </c>
      <c r="M585" s="208">
        <v>0</v>
      </c>
      <c r="N585" s="208">
        <v>0</v>
      </c>
      <c r="O585" s="188">
        <v>65</v>
      </c>
      <c r="P585" s="208"/>
      <c r="Q585" s="208"/>
      <c r="R585" s="208"/>
      <c r="S585" s="208"/>
      <c r="T585" s="208"/>
      <c r="U585" s="208"/>
      <c r="V585" s="208"/>
      <c r="W585" s="208"/>
      <c r="X585" s="208"/>
      <c r="Y585" s="208"/>
      <c r="Z585" s="130"/>
      <c r="AA585" s="130"/>
      <c r="AB585" s="130"/>
      <c r="AC585" s="130"/>
      <c r="AD585" s="130"/>
      <c r="AE585" s="208"/>
      <c r="AF585" s="208"/>
    </row>
    <row r="586" spans="1:32" ht="15.75" customHeight="1">
      <c r="A586" s="208">
        <v>92</v>
      </c>
      <c r="B586" s="213" t="s">
        <v>1969</v>
      </c>
      <c r="C586" s="16" t="s">
        <v>746</v>
      </c>
      <c r="D586" s="208" t="s">
        <v>1970</v>
      </c>
      <c r="E586" s="208" t="s">
        <v>1537</v>
      </c>
      <c r="F586" s="208">
        <v>1</v>
      </c>
      <c r="G586" s="208">
        <v>1</v>
      </c>
      <c r="H586" s="208">
        <v>1</v>
      </c>
      <c r="I586" s="208">
        <v>0</v>
      </c>
      <c r="J586" s="208">
        <v>0</v>
      </c>
      <c r="K586" s="208">
        <v>0</v>
      </c>
      <c r="L586" s="208">
        <v>1</v>
      </c>
      <c r="M586" s="208">
        <v>1</v>
      </c>
      <c r="N586" s="208">
        <v>1</v>
      </c>
      <c r="O586" s="188">
        <v>26</v>
      </c>
      <c r="P586" s="208">
        <v>4.3</v>
      </c>
      <c r="Q586" s="208">
        <v>0.13600000000000001</v>
      </c>
      <c r="R586" s="208">
        <v>35</v>
      </c>
      <c r="S586" s="208">
        <v>3</v>
      </c>
      <c r="T586" s="208">
        <v>0</v>
      </c>
      <c r="U586" s="208">
        <v>40</v>
      </c>
      <c r="V586" s="208"/>
      <c r="W586" s="208"/>
      <c r="X586" s="208"/>
      <c r="Y586" s="208"/>
      <c r="Z586" s="130"/>
      <c r="AA586" s="130"/>
      <c r="AB586" s="130"/>
      <c r="AC586" s="130"/>
      <c r="AD586" s="130"/>
      <c r="AE586" s="208"/>
      <c r="AF586" s="208"/>
    </row>
    <row r="587" spans="1:32" ht="15.75" customHeight="1">
      <c r="A587" s="208">
        <v>93</v>
      </c>
      <c r="B587" s="208"/>
      <c r="C587" s="16" t="s">
        <v>1751</v>
      </c>
      <c r="D587" s="214"/>
      <c r="E587" s="208" t="s">
        <v>1537</v>
      </c>
      <c r="F587" s="208">
        <v>0</v>
      </c>
      <c r="G587" s="208">
        <v>0</v>
      </c>
      <c r="H587" s="208">
        <v>0</v>
      </c>
      <c r="I587" s="208">
        <v>0</v>
      </c>
      <c r="J587" s="208">
        <v>0</v>
      </c>
      <c r="K587" s="208">
        <v>0</v>
      </c>
      <c r="L587" s="208">
        <v>0</v>
      </c>
      <c r="M587" s="208">
        <v>0</v>
      </c>
      <c r="N587" s="208">
        <v>0</v>
      </c>
      <c r="O587" s="188"/>
      <c r="P587" s="208"/>
      <c r="Q587" s="208"/>
      <c r="R587" s="208"/>
      <c r="S587" s="208"/>
      <c r="T587" s="208"/>
      <c r="U587" s="208"/>
      <c r="V587" s="208"/>
      <c r="W587" s="208"/>
      <c r="X587" s="208"/>
      <c r="Y587" s="208"/>
      <c r="Z587" s="130"/>
      <c r="AA587" s="130"/>
      <c r="AB587" s="130"/>
      <c r="AC587" s="130"/>
      <c r="AD587" s="130"/>
      <c r="AE587" s="208"/>
      <c r="AF587" s="208"/>
    </row>
    <row r="588" spans="1:32" ht="15.75" customHeight="1">
      <c r="A588" s="208">
        <v>94</v>
      </c>
      <c r="B588" s="212" t="s">
        <v>2425</v>
      </c>
      <c r="C588" s="16" t="s">
        <v>1752</v>
      </c>
      <c r="D588" s="210" t="s">
        <v>1881</v>
      </c>
      <c r="E588" s="210" t="s">
        <v>1537</v>
      </c>
      <c r="F588" s="210">
        <v>1</v>
      </c>
      <c r="G588" s="210">
        <v>1</v>
      </c>
      <c r="H588" s="210">
        <v>1</v>
      </c>
      <c r="I588" s="210">
        <v>1</v>
      </c>
      <c r="J588" s="210">
        <v>0</v>
      </c>
      <c r="K588" s="210">
        <v>1</v>
      </c>
      <c r="L588" s="210">
        <v>1</v>
      </c>
      <c r="M588" s="210">
        <v>0</v>
      </c>
      <c r="N588" s="210">
        <v>0</v>
      </c>
      <c r="O588" s="188">
        <v>14</v>
      </c>
      <c r="P588" s="208">
        <v>4.7</v>
      </c>
      <c r="Q588" s="208">
        <v>0.52300000000000002</v>
      </c>
      <c r="R588" s="208">
        <v>68</v>
      </c>
      <c r="S588" s="208">
        <v>4.4000000000000004</v>
      </c>
      <c r="T588" s="208">
        <v>0.71399999999999997</v>
      </c>
      <c r="U588" s="208">
        <v>81</v>
      </c>
      <c r="V588" s="208">
        <v>2.7000000000000001E-3</v>
      </c>
      <c r="W588" s="208">
        <v>108253</v>
      </c>
      <c r="X588" s="208">
        <v>4439</v>
      </c>
      <c r="Y588" s="208">
        <v>78472</v>
      </c>
      <c r="Z588" s="130"/>
      <c r="AA588" s="130"/>
      <c r="AB588" s="130"/>
      <c r="AC588" s="130"/>
      <c r="AD588" s="130"/>
      <c r="AE588" s="208">
        <v>87701</v>
      </c>
      <c r="AF588" s="208"/>
    </row>
    <row r="589" spans="1:32" ht="15.75" customHeight="1">
      <c r="A589" s="208">
        <v>95</v>
      </c>
      <c r="B589" s="213" t="s">
        <v>2426</v>
      </c>
      <c r="C589" s="16" t="s">
        <v>1755</v>
      </c>
      <c r="D589" s="208" t="s">
        <v>2427</v>
      </c>
      <c r="E589" s="208" t="s">
        <v>1537</v>
      </c>
      <c r="F589" s="208">
        <v>1</v>
      </c>
      <c r="G589" s="208">
        <v>1</v>
      </c>
      <c r="H589" s="208">
        <v>1</v>
      </c>
      <c r="I589" s="208">
        <v>1</v>
      </c>
      <c r="J589" s="208">
        <v>1</v>
      </c>
      <c r="K589" s="208">
        <v>1</v>
      </c>
      <c r="L589" s="208">
        <v>1</v>
      </c>
      <c r="M589" s="208">
        <v>1</v>
      </c>
      <c r="N589" s="208">
        <v>0</v>
      </c>
      <c r="O589" s="188">
        <v>33</v>
      </c>
      <c r="P589" s="208">
        <v>4.4000000000000004</v>
      </c>
      <c r="Q589" s="208">
        <v>0.16800000000000001</v>
      </c>
      <c r="R589" s="208">
        <v>39</v>
      </c>
      <c r="S589" s="208">
        <v>3.5</v>
      </c>
      <c r="T589" s="208">
        <v>0.36799999999999999</v>
      </c>
      <c r="U589" s="208">
        <v>55</v>
      </c>
      <c r="V589" s="208"/>
      <c r="W589" s="208"/>
      <c r="X589" s="208"/>
      <c r="Y589" s="208"/>
      <c r="Z589" s="130"/>
      <c r="AA589" s="130"/>
      <c r="AB589" s="130"/>
      <c r="AC589" s="130"/>
      <c r="AD589" s="130"/>
      <c r="AE589" s="208"/>
      <c r="AF589" s="208"/>
    </row>
    <row r="590" spans="1:32" ht="15.75" customHeight="1">
      <c r="A590" s="208">
        <v>96</v>
      </c>
      <c r="B590" s="213" t="s">
        <v>2428</v>
      </c>
      <c r="C590" s="16" t="s">
        <v>1759</v>
      </c>
      <c r="D590" s="214"/>
      <c r="E590" s="208" t="s">
        <v>1537</v>
      </c>
      <c r="F590" s="208">
        <v>0</v>
      </c>
      <c r="G590" s="208">
        <v>0</v>
      </c>
      <c r="H590" s="208">
        <v>0</v>
      </c>
      <c r="I590" s="208">
        <v>0</v>
      </c>
      <c r="J590" s="208">
        <v>0</v>
      </c>
      <c r="K590" s="208">
        <v>0</v>
      </c>
      <c r="L590" s="208">
        <v>0</v>
      </c>
      <c r="M590" s="208">
        <v>0</v>
      </c>
      <c r="N590" s="208">
        <v>0</v>
      </c>
      <c r="O590" s="188">
        <v>26</v>
      </c>
      <c r="P590" s="208"/>
      <c r="Q590" s="208"/>
      <c r="R590" s="208"/>
      <c r="S590" s="208"/>
      <c r="T590" s="208"/>
      <c r="U590" s="208"/>
      <c r="V590" s="208"/>
      <c r="W590" s="208"/>
      <c r="X590" s="208"/>
      <c r="Y590" s="208"/>
      <c r="Z590" s="130"/>
      <c r="AA590" s="130"/>
      <c r="AB590" s="130"/>
      <c r="AC590" s="130"/>
      <c r="AD590" s="130"/>
      <c r="AE590" s="208"/>
      <c r="AF590" s="208"/>
    </row>
    <row r="591" spans="1:32" ht="15.75" customHeight="1">
      <c r="A591" s="208">
        <v>97</v>
      </c>
      <c r="B591" s="213" t="s">
        <v>2429</v>
      </c>
      <c r="C591" s="16" t="s">
        <v>1762</v>
      </c>
      <c r="D591" s="214"/>
      <c r="E591" s="208" t="s">
        <v>1537</v>
      </c>
      <c r="F591" s="208">
        <v>0</v>
      </c>
      <c r="G591" s="208">
        <v>0</v>
      </c>
      <c r="H591" s="208">
        <v>0</v>
      </c>
      <c r="I591" s="208">
        <v>0</v>
      </c>
      <c r="J591" s="208">
        <v>0</v>
      </c>
      <c r="K591" s="208">
        <v>0</v>
      </c>
      <c r="L591" s="208">
        <v>0</v>
      </c>
      <c r="M591" s="208">
        <v>0</v>
      </c>
      <c r="N591" s="208">
        <v>0</v>
      </c>
      <c r="O591" s="188">
        <v>48</v>
      </c>
      <c r="P591" s="208"/>
      <c r="Q591" s="208"/>
      <c r="R591" s="208"/>
      <c r="S591" s="208"/>
      <c r="T591" s="208"/>
      <c r="U591" s="208"/>
      <c r="V591" s="208"/>
      <c r="W591" s="208"/>
      <c r="X591" s="208"/>
      <c r="Y591" s="208"/>
      <c r="Z591" s="130"/>
      <c r="AA591" s="130"/>
      <c r="AB591" s="130"/>
      <c r="AC591" s="130"/>
      <c r="AD591" s="130"/>
      <c r="AE591" s="208"/>
      <c r="AF591" s="208"/>
    </row>
    <row r="592" spans="1:32" ht="15.75" customHeight="1">
      <c r="A592" s="208">
        <v>98</v>
      </c>
      <c r="B592" s="212" t="s">
        <v>2430</v>
      </c>
      <c r="C592" s="16" t="s">
        <v>1765</v>
      </c>
      <c r="D592" s="208" t="s">
        <v>1904</v>
      </c>
      <c r="E592" s="210" t="s">
        <v>1537</v>
      </c>
      <c r="F592" s="210">
        <v>1</v>
      </c>
      <c r="G592" s="210">
        <v>1</v>
      </c>
      <c r="H592" s="210">
        <v>0</v>
      </c>
      <c r="I592" s="210">
        <v>1</v>
      </c>
      <c r="J592" s="210">
        <v>0</v>
      </c>
      <c r="K592" s="210">
        <v>0</v>
      </c>
      <c r="L592" s="210">
        <v>0</v>
      </c>
      <c r="M592" s="210">
        <v>1</v>
      </c>
      <c r="N592" s="210">
        <v>0</v>
      </c>
      <c r="O592" s="188"/>
      <c r="P592" s="208">
        <v>4.8</v>
      </c>
      <c r="Q592" s="208">
        <v>0.96499999999999997</v>
      </c>
      <c r="R592" s="208">
        <v>98</v>
      </c>
      <c r="S592" s="208">
        <v>4.9000000000000004</v>
      </c>
      <c r="T592" s="208">
        <v>0.95599999999999996</v>
      </c>
      <c r="U592" s="208">
        <v>97</v>
      </c>
      <c r="V592" s="208">
        <v>1E-4</v>
      </c>
      <c r="W592" s="208">
        <v>745</v>
      </c>
      <c r="X592" s="208">
        <v>41</v>
      </c>
      <c r="Y592" s="208">
        <v>743</v>
      </c>
      <c r="Z592" s="130"/>
      <c r="AA592" s="130"/>
      <c r="AB592" s="130"/>
      <c r="AC592" s="130"/>
      <c r="AD592" s="130"/>
      <c r="AE592" s="208"/>
      <c r="AF592" s="208"/>
    </row>
    <row r="593" spans="1:32" ht="15.75" customHeight="1">
      <c r="A593" s="208">
        <v>99</v>
      </c>
      <c r="B593" s="213" t="s">
        <v>2431</v>
      </c>
      <c r="C593" s="16" t="s">
        <v>1770</v>
      </c>
      <c r="D593" s="214"/>
      <c r="E593" s="208" t="s">
        <v>1537</v>
      </c>
      <c r="F593" s="208">
        <v>0</v>
      </c>
      <c r="G593" s="208">
        <v>0</v>
      </c>
      <c r="H593" s="208">
        <v>0</v>
      </c>
      <c r="I593" s="208">
        <v>0</v>
      </c>
      <c r="J593" s="208">
        <v>0</v>
      </c>
      <c r="K593" s="208">
        <v>0</v>
      </c>
      <c r="L593" s="208">
        <v>0</v>
      </c>
      <c r="M593" s="208">
        <v>0</v>
      </c>
      <c r="N593" s="208">
        <v>0</v>
      </c>
      <c r="O593" s="188">
        <v>93</v>
      </c>
      <c r="P593" s="208"/>
      <c r="Q593" s="208"/>
      <c r="R593" s="208"/>
      <c r="S593" s="208"/>
      <c r="T593" s="208"/>
      <c r="U593" s="208"/>
      <c r="V593" s="208"/>
      <c r="W593" s="208"/>
      <c r="X593" s="208"/>
      <c r="Y593" s="208"/>
      <c r="Z593" s="130"/>
      <c r="AA593" s="130"/>
      <c r="AB593" s="130"/>
      <c r="AC593" s="130"/>
      <c r="AD593" s="130"/>
      <c r="AE593" s="208"/>
      <c r="AF593" s="208"/>
    </row>
    <row r="594" spans="1:32" ht="15.75" customHeight="1">
      <c r="A594" s="208">
        <v>100</v>
      </c>
      <c r="B594" s="213" t="s">
        <v>2432</v>
      </c>
      <c r="C594" s="16" t="s">
        <v>1774</v>
      </c>
      <c r="D594" s="214"/>
      <c r="E594" s="208" t="s">
        <v>1537</v>
      </c>
      <c r="F594" s="208">
        <v>0</v>
      </c>
      <c r="G594" s="208">
        <v>0</v>
      </c>
      <c r="H594" s="208">
        <v>0</v>
      </c>
      <c r="I594" s="208">
        <v>0</v>
      </c>
      <c r="J594" s="208">
        <v>0</v>
      </c>
      <c r="K594" s="208">
        <v>0</v>
      </c>
      <c r="L594" s="208">
        <v>0</v>
      </c>
      <c r="M594" s="208">
        <v>0</v>
      </c>
      <c r="N594" s="208">
        <v>0</v>
      </c>
      <c r="O594" s="188">
        <v>24</v>
      </c>
      <c r="P594" s="208"/>
      <c r="Q594" s="208"/>
      <c r="R594" s="208"/>
      <c r="S594" s="208"/>
      <c r="T594" s="208"/>
      <c r="U594" s="208"/>
      <c r="V594" s="208"/>
      <c r="W594" s="208"/>
      <c r="X594" s="208"/>
      <c r="Y594" s="208"/>
      <c r="Z594" s="130"/>
      <c r="AA594" s="130"/>
      <c r="AB594" s="130"/>
      <c r="AC594" s="130"/>
      <c r="AD594" s="130"/>
      <c r="AE594" s="208"/>
      <c r="AF594" s="208"/>
    </row>
    <row r="595" spans="1:32" ht="15.75" customHeight="1">
      <c r="A595" s="54">
        <v>1</v>
      </c>
      <c r="C595" s="58" t="s">
        <v>45</v>
      </c>
      <c r="D595" s="16"/>
      <c r="E595" s="58" t="s">
        <v>1776</v>
      </c>
      <c r="F595" s="16">
        <v>1</v>
      </c>
      <c r="G595" s="16">
        <v>1</v>
      </c>
      <c r="H595" s="16">
        <v>1</v>
      </c>
      <c r="I595" s="16">
        <v>1</v>
      </c>
      <c r="J595" s="16">
        <v>0</v>
      </c>
      <c r="K595" s="16">
        <v>0</v>
      </c>
      <c r="L595" s="16">
        <v>1</v>
      </c>
      <c r="M595" s="16">
        <v>1</v>
      </c>
      <c r="N595" s="16">
        <v>1</v>
      </c>
      <c r="O595" s="16">
        <v>29</v>
      </c>
      <c r="P595" s="16">
        <v>4.8</v>
      </c>
      <c r="Q595" s="16">
        <v>0.49</v>
      </c>
      <c r="R595" s="16">
        <v>68</v>
      </c>
      <c r="S595" s="16">
        <v>4.4000000000000004</v>
      </c>
      <c r="T595" s="16">
        <v>0.63200000000000001</v>
      </c>
      <c r="U595" s="16">
        <v>77</v>
      </c>
      <c r="V595" s="16">
        <v>8.3299999999999999E-2</v>
      </c>
      <c r="W595" s="16">
        <v>1463000</v>
      </c>
      <c r="X595" s="16">
        <v>3823000</v>
      </c>
      <c r="Y595" s="16">
        <v>10040000</v>
      </c>
      <c r="Z595" s="16" t="s">
        <v>2433</v>
      </c>
      <c r="AA595" s="16" t="s">
        <v>2433</v>
      </c>
      <c r="AB595" s="16" t="s">
        <v>2433</v>
      </c>
      <c r="AC595" s="16" t="s">
        <v>2433</v>
      </c>
      <c r="AD595" s="16" t="s">
        <v>2433</v>
      </c>
      <c r="AE595" s="16">
        <v>489293</v>
      </c>
      <c r="AF595" s="16">
        <v>20850000</v>
      </c>
    </row>
    <row r="596" spans="1:32" ht="15.75" customHeight="1">
      <c r="A596" s="54">
        <v>2</v>
      </c>
      <c r="C596" s="58" t="s">
        <v>49</v>
      </c>
      <c r="D596" s="16"/>
      <c r="E596" s="58" t="s">
        <v>1776</v>
      </c>
      <c r="F596" s="16">
        <v>1</v>
      </c>
      <c r="G596" s="16">
        <v>1</v>
      </c>
      <c r="H596" s="16">
        <v>1</v>
      </c>
      <c r="I596" s="16">
        <v>1</v>
      </c>
      <c r="J596" s="16">
        <v>1</v>
      </c>
      <c r="K596" s="16">
        <v>0</v>
      </c>
      <c r="L596" s="16">
        <v>1</v>
      </c>
      <c r="M596" s="16">
        <v>0</v>
      </c>
      <c r="N596" s="16">
        <v>1</v>
      </c>
      <c r="O596" s="16">
        <v>23</v>
      </c>
      <c r="P596" s="16">
        <v>1</v>
      </c>
      <c r="Q596" s="16">
        <v>0.24170616113744001</v>
      </c>
      <c r="R596" s="16">
        <v>20</v>
      </c>
      <c r="S596" s="16">
        <v>0</v>
      </c>
      <c r="T596" s="16">
        <v>0</v>
      </c>
      <c r="U596" s="16">
        <v>75</v>
      </c>
      <c r="V596" s="16" t="s">
        <v>1832</v>
      </c>
      <c r="W596" s="16" t="s">
        <v>1832</v>
      </c>
      <c r="X596" s="16" t="s">
        <v>1832</v>
      </c>
      <c r="Y596" s="16" t="s">
        <v>2433</v>
      </c>
      <c r="Z596" s="16"/>
      <c r="AA596" s="16"/>
      <c r="AB596" s="16"/>
      <c r="AC596" s="16"/>
      <c r="AD596" s="16"/>
      <c r="AE596" s="16">
        <v>106495</v>
      </c>
      <c r="AF596" s="16">
        <v>505146</v>
      </c>
    </row>
    <row r="597" spans="1:32" ht="15.75" customHeight="1">
      <c r="A597" s="54">
        <v>3</v>
      </c>
      <c r="C597" s="58" t="s">
        <v>42</v>
      </c>
      <c r="D597" s="16"/>
      <c r="E597" s="58" t="s">
        <v>1776</v>
      </c>
      <c r="F597" s="16">
        <v>1</v>
      </c>
      <c r="G597" s="16">
        <v>1</v>
      </c>
      <c r="H597" s="16">
        <v>1</v>
      </c>
      <c r="I597" s="16">
        <v>1</v>
      </c>
      <c r="J597" s="16">
        <v>0</v>
      </c>
      <c r="K597" s="16">
        <v>1</v>
      </c>
      <c r="L597" s="16">
        <v>1</v>
      </c>
      <c r="M597" s="16">
        <v>0</v>
      </c>
      <c r="N597" s="16">
        <v>1</v>
      </c>
      <c r="O597" s="16">
        <v>59</v>
      </c>
      <c r="P597" s="16">
        <v>4.8</v>
      </c>
      <c r="Q597" s="16">
        <v>0.745</v>
      </c>
      <c r="R597" s="16">
        <v>87</v>
      </c>
      <c r="S597" s="16">
        <v>4.8</v>
      </c>
      <c r="T597" s="16">
        <v>0.752</v>
      </c>
      <c r="U597" s="16">
        <v>85</v>
      </c>
      <c r="V597" s="16">
        <v>6.3899999999999998E-2</v>
      </c>
      <c r="W597" s="16">
        <v>1364000</v>
      </c>
      <c r="X597" s="16">
        <v>3075000</v>
      </c>
      <c r="Y597" s="16">
        <v>7814000</v>
      </c>
      <c r="Z597" s="16"/>
      <c r="AA597" s="16"/>
      <c r="AB597" s="16"/>
      <c r="AC597" s="16"/>
      <c r="AD597" s="16"/>
      <c r="AE597" s="16">
        <v>311963</v>
      </c>
      <c r="AF597" s="16">
        <v>1535000</v>
      </c>
    </row>
    <row r="598" spans="1:32" ht="15.75" customHeight="1">
      <c r="A598" s="54">
        <v>4</v>
      </c>
      <c r="C598" s="58" t="s">
        <v>86</v>
      </c>
      <c r="D598" s="16"/>
      <c r="E598" s="58" t="s">
        <v>1776</v>
      </c>
      <c r="F598" s="16">
        <v>1</v>
      </c>
      <c r="G598" s="16">
        <v>1</v>
      </c>
      <c r="H598" s="16">
        <v>1</v>
      </c>
      <c r="I598" s="16">
        <v>1</v>
      </c>
      <c r="J598" s="16">
        <v>1</v>
      </c>
      <c r="K598" s="16">
        <v>0</v>
      </c>
      <c r="L598" s="16">
        <v>1</v>
      </c>
      <c r="M598" s="16">
        <v>0</v>
      </c>
      <c r="N598" s="16">
        <v>1</v>
      </c>
      <c r="O598" s="16">
        <v>18</v>
      </c>
      <c r="P598" s="16">
        <v>2.4</v>
      </c>
      <c r="Q598" s="16">
        <v>0</v>
      </c>
      <c r="R598" s="16">
        <v>49</v>
      </c>
      <c r="S598" s="16" t="s">
        <v>1832</v>
      </c>
      <c r="T598" s="16" t="s">
        <v>1832</v>
      </c>
      <c r="U598" s="16">
        <v>67</v>
      </c>
      <c r="V598" s="16">
        <v>0</v>
      </c>
      <c r="W598" s="16">
        <v>1718</v>
      </c>
      <c r="X598" s="16">
        <v>141</v>
      </c>
      <c r="Y598" s="16">
        <v>758</v>
      </c>
      <c r="Z598" s="16"/>
      <c r="AA598" s="16"/>
      <c r="AB598" s="16"/>
      <c r="AC598" s="16"/>
      <c r="AD598" s="16"/>
      <c r="AE598" s="16" t="s">
        <v>1832</v>
      </c>
      <c r="AF598" s="16" t="s">
        <v>1832</v>
      </c>
    </row>
    <row r="599" spans="1:32" ht="15.75" customHeight="1">
      <c r="A599" s="54">
        <v>5</v>
      </c>
      <c r="C599" s="58" t="s">
        <v>53</v>
      </c>
      <c r="D599" s="16"/>
      <c r="E599" s="58" t="s">
        <v>1776</v>
      </c>
      <c r="F599" s="16">
        <v>1</v>
      </c>
      <c r="G599" s="16">
        <v>1</v>
      </c>
      <c r="H599" s="16">
        <v>1</v>
      </c>
      <c r="I599" s="16">
        <v>1</v>
      </c>
      <c r="J599" s="16">
        <v>1</v>
      </c>
      <c r="K599" s="16">
        <v>0</v>
      </c>
      <c r="L599" s="16">
        <v>1</v>
      </c>
      <c r="M599" s="16">
        <v>0</v>
      </c>
      <c r="N599" s="16">
        <v>1</v>
      </c>
      <c r="O599" s="16">
        <v>49</v>
      </c>
      <c r="P599" s="16">
        <v>0</v>
      </c>
      <c r="Q599" s="16">
        <v>5.5837563451776602E-2</v>
      </c>
      <c r="R599" s="16">
        <v>0</v>
      </c>
      <c r="S599" s="16">
        <v>3.6</v>
      </c>
      <c r="T599" s="16">
        <v>0.62255639097744297</v>
      </c>
      <c r="U599" s="16" t="s">
        <v>1832</v>
      </c>
      <c r="V599" s="16">
        <v>1E-4</v>
      </c>
      <c r="W599" s="16" t="s">
        <v>1832</v>
      </c>
      <c r="X599" s="16">
        <v>0</v>
      </c>
      <c r="Y599" s="16" t="s">
        <v>2433</v>
      </c>
      <c r="Z599" s="16"/>
      <c r="AA599" s="16"/>
      <c r="AB599" s="16"/>
      <c r="AC599" s="16"/>
      <c r="AD599" s="16"/>
      <c r="AE599" s="16">
        <v>83113</v>
      </c>
      <c r="AF599" s="16">
        <v>902234</v>
      </c>
    </row>
    <row r="600" spans="1:32" ht="15.75" customHeight="1">
      <c r="A600" s="54">
        <v>6</v>
      </c>
      <c r="C600" s="58" t="s">
        <v>57</v>
      </c>
      <c r="D600" s="16"/>
      <c r="E600" s="58" t="s">
        <v>1776</v>
      </c>
      <c r="F600" s="16">
        <v>1</v>
      </c>
      <c r="G600" s="16">
        <v>1</v>
      </c>
      <c r="H600" s="16">
        <v>1</v>
      </c>
      <c r="I600" s="16">
        <v>1</v>
      </c>
      <c r="J600" s="16">
        <v>1</v>
      </c>
      <c r="K600" s="16">
        <v>0</v>
      </c>
      <c r="L600" s="16">
        <v>1</v>
      </c>
      <c r="M600" s="16">
        <v>0</v>
      </c>
      <c r="N600" s="16">
        <v>1</v>
      </c>
      <c r="O600" s="16">
        <v>3</v>
      </c>
      <c r="P600" s="16">
        <v>1</v>
      </c>
      <c r="Q600" s="16">
        <v>0.14285714285714199</v>
      </c>
      <c r="R600" s="16">
        <v>20</v>
      </c>
      <c r="S600" s="16">
        <v>4.5999999999999996</v>
      </c>
      <c r="T600" s="16">
        <v>0.92102598717516004</v>
      </c>
      <c r="U600" s="16">
        <v>0</v>
      </c>
      <c r="V600" s="16">
        <v>5.5999999999999999E-3</v>
      </c>
      <c r="W600" s="16">
        <v>184408</v>
      </c>
      <c r="X600" s="16">
        <v>82868</v>
      </c>
      <c r="Y600" s="16">
        <v>442960</v>
      </c>
      <c r="Z600" s="16"/>
      <c r="AA600" s="16"/>
      <c r="AB600" s="16"/>
      <c r="AC600" s="16"/>
      <c r="AD600" s="16"/>
      <c r="AE600" s="16" t="s">
        <v>1832</v>
      </c>
      <c r="AF600" s="16" t="s">
        <v>1832</v>
      </c>
    </row>
    <row r="601" spans="1:32" ht="15.75" customHeight="1">
      <c r="A601" s="54">
        <v>7</v>
      </c>
      <c r="C601" s="58" t="s">
        <v>55</v>
      </c>
      <c r="D601" s="16"/>
      <c r="E601" s="58" t="s">
        <v>1776</v>
      </c>
      <c r="F601" s="16">
        <v>1</v>
      </c>
      <c r="G601" s="16">
        <v>1</v>
      </c>
      <c r="H601" s="16">
        <v>1</v>
      </c>
      <c r="I601" s="16">
        <v>1</v>
      </c>
      <c r="J601" s="16">
        <v>1</v>
      </c>
      <c r="K601" s="16">
        <v>0</v>
      </c>
      <c r="L601" s="16">
        <v>1</v>
      </c>
      <c r="M601" s="16">
        <v>0</v>
      </c>
      <c r="N601" s="16">
        <v>1</v>
      </c>
      <c r="O601" s="16">
        <v>30</v>
      </c>
      <c r="P601" s="16">
        <v>1</v>
      </c>
      <c r="Q601" s="16">
        <v>0.63636363636363602</v>
      </c>
      <c r="R601" s="16">
        <v>0</v>
      </c>
      <c r="S601" s="16">
        <v>3.1</v>
      </c>
      <c r="T601" s="16">
        <v>0.49623790756001401</v>
      </c>
      <c r="U601" s="16" t="s">
        <v>1832</v>
      </c>
      <c r="V601" s="16">
        <v>5.7999999999999996E-3</v>
      </c>
      <c r="W601" s="16">
        <v>157092</v>
      </c>
      <c r="X601" s="16">
        <v>81038</v>
      </c>
      <c r="Y601" s="16">
        <v>477994</v>
      </c>
      <c r="Z601" s="16"/>
      <c r="AA601" s="16"/>
      <c r="AB601" s="16"/>
      <c r="AC601" s="16"/>
      <c r="AD601" s="16"/>
      <c r="AE601" s="16" t="s">
        <v>1832</v>
      </c>
      <c r="AF601" s="16" t="s">
        <v>1832</v>
      </c>
    </row>
    <row r="602" spans="1:32" ht="15.75" customHeight="1">
      <c r="A602" s="54">
        <v>8</v>
      </c>
      <c r="C602" s="58" t="s">
        <v>67</v>
      </c>
      <c r="D602" s="16"/>
      <c r="E602" s="58" t="s">
        <v>1776</v>
      </c>
      <c r="F602" s="16">
        <v>1</v>
      </c>
      <c r="G602" s="16">
        <v>1</v>
      </c>
      <c r="H602" s="16">
        <v>1</v>
      </c>
      <c r="I602" s="16">
        <v>1</v>
      </c>
      <c r="J602" s="16">
        <v>1</v>
      </c>
      <c r="K602" s="16">
        <v>0</v>
      </c>
      <c r="L602" s="16">
        <v>1</v>
      </c>
      <c r="M602" s="16">
        <v>0</v>
      </c>
      <c r="N602" s="16">
        <v>1</v>
      </c>
      <c r="O602" s="16">
        <v>18</v>
      </c>
      <c r="P602" s="16">
        <v>0</v>
      </c>
      <c r="Q602" s="16">
        <v>0.51305970149253699</v>
      </c>
      <c r="R602" s="16">
        <v>0</v>
      </c>
      <c r="S602" s="16">
        <v>0</v>
      </c>
      <c r="T602" s="16">
        <v>0</v>
      </c>
      <c r="U602" s="16">
        <v>92</v>
      </c>
      <c r="V602" s="16" t="s">
        <v>1832</v>
      </c>
      <c r="W602" s="16" t="s">
        <v>1832</v>
      </c>
      <c r="X602" s="16" t="s">
        <v>1832</v>
      </c>
      <c r="Y602" s="16" t="s">
        <v>2433</v>
      </c>
      <c r="Z602" s="16"/>
      <c r="AA602" s="16"/>
      <c r="AB602" s="16"/>
      <c r="AC602" s="16"/>
      <c r="AD602" s="16"/>
      <c r="AE602" s="16">
        <v>101002</v>
      </c>
      <c r="AF602" s="16">
        <v>556350</v>
      </c>
    </row>
    <row r="603" spans="1:32" ht="15.75" customHeight="1">
      <c r="A603" s="54">
        <v>9</v>
      </c>
      <c r="C603" s="58" t="s">
        <v>1182</v>
      </c>
      <c r="D603" s="16"/>
      <c r="E603" s="58" t="s">
        <v>1776</v>
      </c>
      <c r="F603" s="16">
        <v>1</v>
      </c>
      <c r="G603" s="16">
        <v>1</v>
      </c>
      <c r="H603" s="16">
        <v>0</v>
      </c>
      <c r="I603" s="16">
        <v>0</v>
      </c>
      <c r="J603" s="16">
        <v>0</v>
      </c>
      <c r="K603" s="16">
        <v>1</v>
      </c>
      <c r="L603" s="16">
        <v>0</v>
      </c>
      <c r="M603" s="16">
        <v>0</v>
      </c>
      <c r="N603" s="16">
        <v>1</v>
      </c>
      <c r="O603" s="16">
        <v>22</v>
      </c>
      <c r="P603" s="16">
        <v>4.7</v>
      </c>
      <c r="Q603" s="16">
        <v>0</v>
      </c>
      <c r="R603" s="16">
        <v>60</v>
      </c>
      <c r="S603" s="16">
        <v>3</v>
      </c>
      <c r="T603" s="16">
        <v>0.216</v>
      </c>
      <c r="U603" s="16">
        <v>38</v>
      </c>
      <c r="V603" s="16" t="s">
        <v>1957</v>
      </c>
      <c r="W603" s="16" t="s">
        <v>1832</v>
      </c>
      <c r="X603" s="16">
        <v>55</v>
      </c>
      <c r="Y603" s="16" t="s">
        <v>2433</v>
      </c>
      <c r="Z603" s="16"/>
      <c r="AA603" s="16"/>
      <c r="AB603" s="16"/>
      <c r="AC603" s="16"/>
      <c r="AD603" s="16"/>
      <c r="AE603" s="16" t="s">
        <v>1832</v>
      </c>
      <c r="AF603" s="16" t="s">
        <v>1832</v>
      </c>
    </row>
    <row r="604" spans="1:32" ht="15.75" customHeight="1">
      <c r="A604" s="54">
        <v>10</v>
      </c>
      <c r="C604" s="58" t="s">
        <v>1217</v>
      </c>
      <c r="D604" s="16"/>
      <c r="E604" s="58" t="s">
        <v>1776</v>
      </c>
      <c r="F604" s="16">
        <v>1</v>
      </c>
      <c r="G604" s="16">
        <v>1</v>
      </c>
      <c r="H604" s="16">
        <v>0</v>
      </c>
      <c r="I604" s="16">
        <v>1</v>
      </c>
      <c r="J604" s="16">
        <v>0</v>
      </c>
      <c r="K604" s="16">
        <v>0</v>
      </c>
      <c r="L604" s="16">
        <v>1</v>
      </c>
      <c r="M604" s="16">
        <v>0</v>
      </c>
      <c r="N604" s="16">
        <v>1</v>
      </c>
      <c r="O604" s="16">
        <v>35</v>
      </c>
      <c r="P604" s="16">
        <v>3.8</v>
      </c>
      <c r="Q604" s="16">
        <v>0</v>
      </c>
      <c r="R604" s="16">
        <v>20</v>
      </c>
      <c r="S604" s="16">
        <v>3.6</v>
      </c>
      <c r="T604" s="16" t="s">
        <v>1832</v>
      </c>
      <c r="U604" s="16" t="s">
        <v>1832</v>
      </c>
      <c r="V604" s="16" t="s">
        <v>1957</v>
      </c>
      <c r="W604" s="16">
        <v>737</v>
      </c>
      <c r="X604" s="16">
        <v>13</v>
      </c>
      <c r="Y604" s="16">
        <v>54</v>
      </c>
      <c r="Z604" s="16"/>
      <c r="AA604" s="16"/>
      <c r="AB604" s="16"/>
      <c r="AC604" s="16"/>
      <c r="AD604" s="16"/>
      <c r="AE604" s="16" t="s">
        <v>1832</v>
      </c>
      <c r="AF604" s="16" t="s">
        <v>1832</v>
      </c>
    </row>
    <row r="605" spans="1:32" ht="15.75" customHeight="1">
      <c r="A605" s="54">
        <v>11</v>
      </c>
      <c r="C605" s="58" t="s">
        <v>89</v>
      </c>
      <c r="D605" s="16"/>
      <c r="E605" s="58" t="s">
        <v>1776</v>
      </c>
      <c r="F605" s="16">
        <v>1</v>
      </c>
      <c r="G605" s="16">
        <v>1</v>
      </c>
      <c r="H605" s="16">
        <v>1</v>
      </c>
      <c r="I605" s="16">
        <v>1</v>
      </c>
      <c r="J605" s="16">
        <v>1</v>
      </c>
      <c r="K605" s="16">
        <v>0</v>
      </c>
      <c r="L605" s="16">
        <v>1</v>
      </c>
      <c r="M605" s="16">
        <v>0</v>
      </c>
      <c r="N605" s="16">
        <v>1</v>
      </c>
      <c r="O605" s="16">
        <v>24</v>
      </c>
      <c r="P605" s="16">
        <v>1.7</v>
      </c>
      <c r="Q605" s="16" t="s">
        <v>1832</v>
      </c>
      <c r="R605" s="16">
        <v>35</v>
      </c>
      <c r="S605" s="16">
        <v>0</v>
      </c>
      <c r="T605" s="16">
        <v>0</v>
      </c>
      <c r="U605" s="16">
        <v>0</v>
      </c>
      <c r="V605" s="16">
        <v>8.0000000000000004E-4</v>
      </c>
      <c r="W605" s="16">
        <v>25438</v>
      </c>
      <c r="X605" s="16">
        <v>3484</v>
      </c>
      <c r="Y605" s="16">
        <v>40148</v>
      </c>
      <c r="Z605" s="16"/>
      <c r="AA605" s="16"/>
      <c r="AB605" s="16"/>
      <c r="AC605" s="16"/>
      <c r="AD605" s="16"/>
      <c r="AE605" s="16" t="s">
        <v>1832</v>
      </c>
      <c r="AF605" s="16">
        <v>36121</v>
      </c>
    </row>
    <row r="606" spans="1:32" ht="15.75" customHeight="1">
      <c r="A606" s="54">
        <v>12</v>
      </c>
      <c r="C606" s="58" t="s">
        <v>1414</v>
      </c>
      <c r="D606" s="16"/>
      <c r="E606" s="58" t="s">
        <v>1776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56</v>
      </c>
      <c r="P606" s="16" t="s">
        <v>1832</v>
      </c>
      <c r="Q606" s="16" t="s">
        <v>1832</v>
      </c>
      <c r="R606" s="16" t="s">
        <v>1832</v>
      </c>
      <c r="S606" s="16" t="s">
        <v>1832</v>
      </c>
      <c r="T606" s="16" t="s">
        <v>1832</v>
      </c>
      <c r="U606" s="16" t="s">
        <v>1832</v>
      </c>
      <c r="V606" s="16" t="s">
        <v>1832</v>
      </c>
      <c r="W606" s="16" t="s">
        <v>1832</v>
      </c>
      <c r="X606" s="16" t="s">
        <v>1832</v>
      </c>
      <c r="Y606" s="16" t="s">
        <v>2433</v>
      </c>
      <c r="Z606" s="16"/>
      <c r="AA606" s="16"/>
      <c r="AB606" s="16"/>
      <c r="AC606" s="16"/>
      <c r="AD606" s="16"/>
      <c r="AE606" s="16" t="s">
        <v>1832</v>
      </c>
      <c r="AF606" s="16" t="s">
        <v>1832</v>
      </c>
    </row>
    <row r="607" spans="1:32" ht="15.75" customHeight="1">
      <c r="A607" s="54">
        <v>13</v>
      </c>
      <c r="C607" s="58" t="s">
        <v>73</v>
      </c>
      <c r="D607" s="16"/>
      <c r="E607" s="58" t="s">
        <v>1776</v>
      </c>
      <c r="F607" s="16">
        <v>1</v>
      </c>
      <c r="G607" s="16">
        <v>1</v>
      </c>
      <c r="H607" s="16">
        <v>1</v>
      </c>
      <c r="I607" s="16">
        <v>1</v>
      </c>
      <c r="J607" s="16">
        <v>1</v>
      </c>
      <c r="K607" s="16">
        <v>0</v>
      </c>
      <c r="L607" s="16">
        <v>1</v>
      </c>
      <c r="M607" s="16">
        <v>0</v>
      </c>
      <c r="N607" s="16">
        <v>1</v>
      </c>
      <c r="O607" s="16">
        <v>22</v>
      </c>
      <c r="P607" s="16">
        <v>2.6</v>
      </c>
      <c r="Q607" s="16">
        <v>0.12253829321663</v>
      </c>
      <c r="R607" s="16">
        <v>52</v>
      </c>
      <c r="S607" s="16">
        <v>4.2</v>
      </c>
      <c r="T607" s="16">
        <v>0.78874654609394601</v>
      </c>
      <c r="U607" s="16">
        <v>20</v>
      </c>
      <c r="V607" s="16" t="s">
        <v>1832</v>
      </c>
      <c r="W607" s="16" t="s">
        <v>1832</v>
      </c>
      <c r="X607" s="16" t="s">
        <v>1832</v>
      </c>
      <c r="Y607" s="16" t="s">
        <v>2433</v>
      </c>
      <c r="Z607" s="16"/>
      <c r="AA607" s="16"/>
      <c r="AB607" s="16"/>
      <c r="AC607" s="16"/>
      <c r="AD607" s="16"/>
      <c r="AE607" s="16" t="s">
        <v>1832</v>
      </c>
      <c r="AF607" s="16" t="s">
        <v>1832</v>
      </c>
    </row>
    <row r="608" spans="1:32" ht="15.75" customHeight="1">
      <c r="A608" s="54">
        <v>14</v>
      </c>
      <c r="C608" s="58" t="s">
        <v>171</v>
      </c>
      <c r="D608" s="16"/>
      <c r="E608" s="58" t="s">
        <v>1776</v>
      </c>
      <c r="F608" s="16">
        <v>1</v>
      </c>
      <c r="G608" s="16">
        <v>1</v>
      </c>
      <c r="H608" s="16">
        <v>0</v>
      </c>
      <c r="I608" s="16">
        <v>0</v>
      </c>
      <c r="J608" s="16">
        <v>0</v>
      </c>
      <c r="K608" s="16">
        <v>0</v>
      </c>
      <c r="L608" s="16">
        <v>1</v>
      </c>
      <c r="M608" s="16">
        <v>1</v>
      </c>
      <c r="N608" s="16">
        <v>1</v>
      </c>
      <c r="O608" s="16">
        <v>17</v>
      </c>
      <c r="P608" s="16">
        <v>5</v>
      </c>
      <c r="Q608" s="16">
        <v>1</v>
      </c>
      <c r="R608" s="16">
        <v>100</v>
      </c>
      <c r="S608" s="16">
        <v>0</v>
      </c>
      <c r="T608" s="16">
        <v>0</v>
      </c>
      <c r="U608" s="16">
        <v>0</v>
      </c>
      <c r="V608" s="16">
        <v>1E-4</v>
      </c>
      <c r="W608" s="16" t="s">
        <v>1832</v>
      </c>
      <c r="X608" s="16">
        <v>0</v>
      </c>
      <c r="Y608" s="16" t="s">
        <v>2433</v>
      </c>
      <c r="Z608" s="16"/>
      <c r="AA608" s="16"/>
      <c r="AB608" s="16"/>
      <c r="AC608" s="16"/>
      <c r="AD608" s="16"/>
      <c r="AE608" s="16" t="s">
        <v>1832</v>
      </c>
      <c r="AF608" s="16" t="s">
        <v>1832</v>
      </c>
    </row>
    <row r="609" spans="1:32" ht="15.75" customHeight="1">
      <c r="A609" s="54">
        <v>15</v>
      </c>
      <c r="C609" s="58" t="s">
        <v>177</v>
      </c>
      <c r="D609" s="16"/>
      <c r="E609" s="58" t="s">
        <v>1776</v>
      </c>
      <c r="F609" s="16">
        <v>0</v>
      </c>
      <c r="G609" s="16">
        <v>0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17</v>
      </c>
      <c r="P609" s="16" t="s">
        <v>1832</v>
      </c>
      <c r="Q609" s="16" t="s">
        <v>1832</v>
      </c>
      <c r="R609" s="16" t="s">
        <v>1832</v>
      </c>
      <c r="S609" s="16" t="s">
        <v>1832</v>
      </c>
      <c r="T609" s="16" t="s">
        <v>1832</v>
      </c>
      <c r="U609" s="16" t="s">
        <v>1832</v>
      </c>
      <c r="V609" s="16" t="s">
        <v>1832</v>
      </c>
      <c r="W609" s="16" t="s">
        <v>1832</v>
      </c>
      <c r="X609" s="16" t="s">
        <v>1832</v>
      </c>
      <c r="Y609" s="16" t="s">
        <v>2433</v>
      </c>
      <c r="Z609" s="16"/>
      <c r="AA609" s="16"/>
      <c r="AB609" s="16"/>
      <c r="AC609" s="16"/>
      <c r="AD609" s="16"/>
      <c r="AE609" s="16" t="s">
        <v>1832</v>
      </c>
      <c r="AF609" s="16" t="s">
        <v>1832</v>
      </c>
    </row>
    <row r="610" spans="1:32" ht="15.75" customHeight="1">
      <c r="A610" s="54">
        <v>16</v>
      </c>
      <c r="C610" s="58" t="s">
        <v>80</v>
      </c>
      <c r="D610" s="16"/>
      <c r="E610" s="58" t="s">
        <v>1776</v>
      </c>
      <c r="F610" s="16">
        <v>1</v>
      </c>
      <c r="G610" s="16">
        <v>1</v>
      </c>
      <c r="H610" s="16">
        <v>1</v>
      </c>
      <c r="I610" s="16">
        <v>1</v>
      </c>
      <c r="J610" s="16">
        <v>1</v>
      </c>
      <c r="K610" s="16">
        <v>0</v>
      </c>
      <c r="L610" s="16">
        <v>1</v>
      </c>
      <c r="M610" s="16">
        <v>0</v>
      </c>
      <c r="N610" s="16">
        <v>1</v>
      </c>
      <c r="O610" s="16" t="s">
        <v>1832</v>
      </c>
      <c r="P610" s="16" t="s">
        <v>1832</v>
      </c>
      <c r="Q610" s="16" t="s">
        <v>1832</v>
      </c>
      <c r="R610" s="16" t="s">
        <v>1832</v>
      </c>
      <c r="S610" s="16">
        <v>0</v>
      </c>
      <c r="T610" s="16">
        <v>0</v>
      </c>
      <c r="U610" s="16">
        <v>0</v>
      </c>
      <c r="V610" s="16">
        <v>8.0000000000000004E-4</v>
      </c>
      <c r="W610" s="16">
        <v>26287</v>
      </c>
      <c r="X610" s="16">
        <v>5120</v>
      </c>
      <c r="Y610" s="16">
        <v>50199</v>
      </c>
      <c r="Z610" s="16"/>
      <c r="AA610" s="16"/>
      <c r="AB610" s="16"/>
      <c r="AC610" s="16"/>
      <c r="AD610" s="16"/>
      <c r="AE610" s="16" t="s">
        <v>1832</v>
      </c>
      <c r="AF610" s="16" t="s">
        <v>1832</v>
      </c>
    </row>
    <row r="611" spans="1:32" ht="15.75" customHeight="1">
      <c r="A611" s="54">
        <v>17</v>
      </c>
      <c r="C611" s="58" t="s">
        <v>78</v>
      </c>
      <c r="D611" s="16"/>
      <c r="E611" s="58" t="s">
        <v>1776</v>
      </c>
      <c r="F611" s="16">
        <v>1</v>
      </c>
      <c r="G611" s="16">
        <v>1</v>
      </c>
      <c r="H611" s="16">
        <v>1</v>
      </c>
      <c r="I611" s="16">
        <v>1</v>
      </c>
      <c r="J611" s="16">
        <v>1</v>
      </c>
      <c r="K611" s="16">
        <v>0</v>
      </c>
      <c r="L611" s="16">
        <v>1</v>
      </c>
      <c r="M611" s="16">
        <v>0</v>
      </c>
      <c r="N611" s="16">
        <v>1</v>
      </c>
      <c r="O611" s="16">
        <v>37</v>
      </c>
      <c r="P611" s="16" t="s">
        <v>1832</v>
      </c>
      <c r="Q611" s="16">
        <v>1</v>
      </c>
      <c r="R611" s="16" t="s">
        <v>1832</v>
      </c>
      <c r="S611" s="16">
        <v>3.4</v>
      </c>
      <c r="T611" s="16">
        <v>0.55073250135648399</v>
      </c>
      <c r="U611" s="16">
        <v>20</v>
      </c>
      <c r="V611" s="16" t="s">
        <v>1832</v>
      </c>
      <c r="W611" s="16" t="s">
        <v>1832</v>
      </c>
      <c r="X611" s="16" t="s">
        <v>1832</v>
      </c>
      <c r="Y611" s="16" t="s">
        <v>2433</v>
      </c>
      <c r="Z611" s="16"/>
      <c r="AA611" s="16"/>
      <c r="AB611" s="16"/>
      <c r="AC611" s="16"/>
      <c r="AD611" s="16"/>
      <c r="AE611" s="16" t="s">
        <v>1832</v>
      </c>
      <c r="AF611" s="16" t="s">
        <v>1832</v>
      </c>
    </row>
    <row r="612" spans="1:32" ht="15.75" customHeight="1">
      <c r="A612" s="54">
        <v>18</v>
      </c>
      <c r="C612" s="58" t="s">
        <v>1233</v>
      </c>
      <c r="D612" s="16"/>
      <c r="E612" s="58" t="s">
        <v>1776</v>
      </c>
      <c r="F612" s="16">
        <v>1</v>
      </c>
      <c r="G612" s="16">
        <v>1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1</v>
      </c>
      <c r="O612" s="16">
        <v>18</v>
      </c>
      <c r="P612" s="16">
        <v>3.3</v>
      </c>
      <c r="Q612" s="16" t="s">
        <v>1832</v>
      </c>
      <c r="R612" s="16" t="s">
        <v>1832</v>
      </c>
      <c r="S612" s="16">
        <v>3.4</v>
      </c>
      <c r="T612" s="16" t="s">
        <v>1832</v>
      </c>
      <c r="U612" s="16" t="s">
        <v>1832</v>
      </c>
      <c r="V612" s="16" t="s">
        <v>1832</v>
      </c>
      <c r="W612" s="16" t="s">
        <v>1832</v>
      </c>
      <c r="X612" s="16" t="s">
        <v>1832</v>
      </c>
      <c r="Y612" s="16" t="s">
        <v>2433</v>
      </c>
      <c r="Z612" s="16"/>
      <c r="AA612" s="16"/>
      <c r="AB612" s="16"/>
      <c r="AC612" s="16"/>
      <c r="AD612" s="16"/>
      <c r="AE612" s="16" t="s">
        <v>1832</v>
      </c>
      <c r="AF612" s="16" t="s">
        <v>1832</v>
      </c>
    </row>
    <row r="613" spans="1:32" ht="15.75" customHeight="1">
      <c r="A613" s="54">
        <v>19</v>
      </c>
      <c r="C613" s="58" t="s">
        <v>97</v>
      </c>
      <c r="D613" s="16"/>
      <c r="E613" s="58" t="s">
        <v>1776</v>
      </c>
      <c r="F613" s="16">
        <v>1</v>
      </c>
      <c r="G613" s="16">
        <v>1</v>
      </c>
      <c r="H613" s="16">
        <v>1</v>
      </c>
      <c r="I613" s="16">
        <v>1</v>
      </c>
      <c r="J613" s="16">
        <v>1</v>
      </c>
      <c r="K613" s="16">
        <v>0</v>
      </c>
      <c r="L613" s="16">
        <v>1</v>
      </c>
      <c r="M613" s="16">
        <v>0</v>
      </c>
      <c r="N613" s="16">
        <v>1</v>
      </c>
      <c r="O613" s="16" t="s">
        <v>1832</v>
      </c>
      <c r="P613" s="16">
        <v>1.6</v>
      </c>
      <c r="Q613" s="16">
        <v>1.85185185185185E-2</v>
      </c>
      <c r="R613" s="16">
        <v>31</v>
      </c>
      <c r="S613" s="16" t="s">
        <v>1832</v>
      </c>
      <c r="T613" s="16" t="s">
        <v>1832</v>
      </c>
      <c r="U613" s="16" t="s">
        <v>1832</v>
      </c>
      <c r="V613" s="16">
        <v>1E-4</v>
      </c>
      <c r="W613" s="16">
        <v>8949</v>
      </c>
      <c r="X613" s="16">
        <v>632</v>
      </c>
      <c r="Y613" s="16">
        <v>9856</v>
      </c>
      <c r="Z613" s="16"/>
      <c r="AA613" s="16"/>
      <c r="AB613" s="16"/>
      <c r="AC613" s="16"/>
      <c r="AD613" s="16"/>
      <c r="AE613" s="16" t="s">
        <v>1832</v>
      </c>
      <c r="AF613" s="16" t="s">
        <v>1832</v>
      </c>
    </row>
    <row r="614" spans="1:32" ht="15.75" customHeight="1">
      <c r="A614" s="54">
        <v>20</v>
      </c>
      <c r="C614" s="58" t="s">
        <v>1357</v>
      </c>
      <c r="D614" s="16"/>
      <c r="E614" s="58" t="s">
        <v>1776</v>
      </c>
      <c r="F614" s="16">
        <v>1</v>
      </c>
      <c r="G614" s="16">
        <v>1</v>
      </c>
      <c r="H614" s="16">
        <v>1</v>
      </c>
      <c r="I614" s="16">
        <v>0</v>
      </c>
      <c r="J614" s="16">
        <v>0</v>
      </c>
      <c r="K614" s="16">
        <v>0</v>
      </c>
      <c r="L614" s="16">
        <v>1</v>
      </c>
      <c r="M614" s="16">
        <v>1</v>
      </c>
      <c r="N614" s="16">
        <v>1</v>
      </c>
      <c r="O614" s="16">
        <v>24</v>
      </c>
      <c r="P614" s="16">
        <v>4.8</v>
      </c>
      <c r="Q614" s="16">
        <v>0.39500000000000002</v>
      </c>
      <c r="R614" s="16">
        <v>60</v>
      </c>
      <c r="S614" s="16">
        <v>3.9</v>
      </c>
      <c r="T614" s="16">
        <v>0.32400000000000001</v>
      </c>
      <c r="U614" s="16">
        <v>52</v>
      </c>
      <c r="V614" s="16" t="s">
        <v>1957</v>
      </c>
      <c r="W614" s="16">
        <v>1451</v>
      </c>
      <c r="X614" s="16">
        <v>1915</v>
      </c>
      <c r="Y614" s="16">
        <v>4847</v>
      </c>
      <c r="Z614" s="16"/>
      <c r="AA614" s="16"/>
      <c r="AB614" s="16"/>
      <c r="AC614" s="16"/>
      <c r="AD614" s="16"/>
      <c r="AE614" s="16">
        <v>1913</v>
      </c>
      <c r="AF614" s="16" t="s">
        <v>1832</v>
      </c>
    </row>
    <row r="615" spans="1:32" ht="15.75" customHeight="1">
      <c r="A615" s="54">
        <v>21</v>
      </c>
      <c r="C615" s="58" t="s">
        <v>1337</v>
      </c>
      <c r="D615" s="16"/>
      <c r="E615" s="58" t="s">
        <v>1776</v>
      </c>
      <c r="F615" s="16">
        <v>1</v>
      </c>
      <c r="G615" s="16">
        <v>1</v>
      </c>
      <c r="H615" s="16">
        <v>1</v>
      </c>
      <c r="I615" s="16">
        <v>1</v>
      </c>
      <c r="J615" s="16">
        <v>0</v>
      </c>
      <c r="K615" s="16">
        <v>1</v>
      </c>
      <c r="L615" s="16">
        <v>1</v>
      </c>
      <c r="M615" s="16">
        <v>1</v>
      </c>
      <c r="N615" s="16">
        <v>1</v>
      </c>
      <c r="O615" s="16" t="s">
        <v>1832</v>
      </c>
      <c r="P615" s="16">
        <v>3.3</v>
      </c>
      <c r="Q615" s="16" t="s">
        <v>1832</v>
      </c>
      <c r="R615" s="16" t="s">
        <v>1832</v>
      </c>
      <c r="S615" s="16">
        <v>3.8</v>
      </c>
      <c r="T615" s="16">
        <v>0.6</v>
      </c>
      <c r="U615" s="16">
        <v>64</v>
      </c>
      <c r="V615" s="16" t="s">
        <v>1957</v>
      </c>
      <c r="W615" s="16">
        <v>1812</v>
      </c>
      <c r="X615" s="16">
        <v>410</v>
      </c>
      <c r="Y615" s="16">
        <v>618</v>
      </c>
      <c r="Z615" s="16"/>
      <c r="AA615" s="16"/>
      <c r="AB615" s="16"/>
      <c r="AC615" s="16"/>
      <c r="AD615" s="16"/>
      <c r="AE615" s="16" t="s">
        <v>1832</v>
      </c>
      <c r="AF615" s="16" t="s">
        <v>1832</v>
      </c>
    </row>
    <row r="616" spans="1:32" ht="15.75" customHeight="1">
      <c r="A616" s="54">
        <v>22</v>
      </c>
      <c r="C616" s="58" t="s">
        <v>114</v>
      </c>
      <c r="D616" s="16"/>
      <c r="E616" s="58" t="s">
        <v>1776</v>
      </c>
      <c r="F616" s="16">
        <v>1</v>
      </c>
      <c r="G616" s="16">
        <v>1</v>
      </c>
      <c r="H616" s="16">
        <v>1</v>
      </c>
      <c r="I616" s="16">
        <v>0</v>
      </c>
      <c r="J616" s="16">
        <v>0</v>
      </c>
      <c r="K616" s="16">
        <v>0</v>
      </c>
      <c r="L616" s="16">
        <v>0</v>
      </c>
      <c r="M616" s="16">
        <v>1</v>
      </c>
      <c r="N616" s="16">
        <v>0</v>
      </c>
      <c r="O616" s="16">
        <v>5</v>
      </c>
      <c r="P616" s="16">
        <v>1</v>
      </c>
      <c r="Q616" s="16">
        <v>0</v>
      </c>
      <c r="R616" s="16">
        <v>20</v>
      </c>
      <c r="S616" s="16">
        <v>0</v>
      </c>
      <c r="T616" s="16">
        <v>0</v>
      </c>
      <c r="U616" s="16">
        <v>0</v>
      </c>
      <c r="V616" s="16">
        <v>0</v>
      </c>
      <c r="W616" s="16" t="s">
        <v>1832</v>
      </c>
      <c r="X616" s="16">
        <v>0</v>
      </c>
      <c r="Y616" s="16" t="s">
        <v>1832</v>
      </c>
      <c r="Z616" s="16"/>
      <c r="AA616" s="16"/>
      <c r="AB616" s="16"/>
      <c r="AC616" s="16"/>
      <c r="AD616" s="16"/>
      <c r="AE616" s="16" t="s">
        <v>1832</v>
      </c>
      <c r="AF616" s="16">
        <v>19509</v>
      </c>
    </row>
    <row r="617" spans="1:32" ht="15.75" customHeight="1">
      <c r="A617" s="54">
        <v>23</v>
      </c>
      <c r="C617" s="58" t="s">
        <v>61</v>
      </c>
      <c r="D617" s="16"/>
      <c r="E617" s="58" t="s">
        <v>1776</v>
      </c>
      <c r="F617" s="16">
        <v>1</v>
      </c>
      <c r="G617" s="16">
        <v>1</v>
      </c>
      <c r="H617" s="16">
        <v>1</v>
      </c>
      <c r="I617" s="16">
        <v>1</v>
      </c>
      <c r="J617" s="16">
        <v>1</v>
      </c>
      <c r="K617" s="16">
        <v>0</v>
      </c>
      <c r="L617" s="16">
        <v>1</v>
      </c>
      <c r="M617" s="16">
        <v>0</v>
      </c>
      <c r="N617" s="16">
        <v>1</v>
      </c>
      <c r="O617" s="16">
        <v>16</v>
      </c>
      <c r="P617" s="16">
        <v>3.8</v>
      </c>
      <c r="Q617" s="16">
        <v>0</v>
      </c>
      <c r="R617" s="16">
        <v>76</v>
      </c>
      <c r="S617" s="16">
        <v>1</v>
      </c>
      <c r="T617" s="16">
        <v>0</v>
      </c>
      <c r="U617" s="16">
        <v>72</v>
      </c>
      <c r="V617" s="16">
        <v>1E-4</v>
      </c>
      <c r="W617" s="16" t="s">
        <v>1832</v>
      </c>
      <c r="X617" s="16">
        <v>0</v>
      </c>
      <c r="Y617" s="16" t="s">
        <v>2433</v>
      </c>
      <c r="Z617" s="16"/>
      <c r="AA617" s="16"/>
      <c r="AB617" s="16"/>
      <c r="AC617" s="16"/>
      <c r="AD617" s="16"/>
      <c r="AE617" s="16" t="s">
        <v>1832</v>
      </c>
      <c r="AF617" s="16" t="s">
        <v>1832</v>
      </c>
    </row>
    <row r="618" spans="1:32" ht="15.75" customHeight="1">
      <c r="A618" s="54">
        <v>24</v>
      </c>
      <c r="C618" s="58" t="s">
        <v>83</v>
      </c>
      <c r="D618" s="16"/>
      <c r="E618" s="58" t="s">
        <v>1776</v>
      </c>
      <c r="F618" s="16">
        <v>1</v>
      </c>
      <c r="G618" s="16">
        <v>1</v>
      </c>
      <c r="H618" s="16">
        <v>1</v>
      </c>
      <c r="I618" s="16">
        <v>1</v>
      </c>
      <c r="J618" s="16">
        <v>1</v>
      </c>
      <c r="K618" s="16">
        <v>0</v>
      </c>
      <c r="L618" s="16">
        <v>1</v>
      </c>
      <c r="M618" s="16">
        <v>0</v>
      </c>
      <c r="N618" s="16">
        <v>1</v>
      </c>
      <c r="O618" s="16">
        <v>24</v>
      </c>
      <c r="P618" s="16">
        <v>0</v>
      </c>
      <c r="Q618" s="16" t="s">
        <v>1832</v>
      </c>
      <c r="R618" s="16">
        <v>0</v>
      </c>
      <c r="S618" s="16" t="s">
        <v>1832</v>
      </c>
      <c r="T618" s="16" t="s">
        <v>1832</v>
      </c>
      <c r="U618" s="16">
        <v>84</v>
      </c>
      <c r="V618" s="16">
        <v>1E-3</v>
      </c>
      <c r="W618" s="16">
        <v>26167</v>
      </c>
      <c r="X618" s="16">
        <v>67</v>
      </c>
      <c r="Y618" s="16">
        <v>2059</v>
      </c>
      <c r="Z618" s="16"/>
      <c r="AA618" s="16"/>
      <c r="AB618" s="16"/>
      <c r="AC618" s="16"/>
      <c r="AD618" s="16"/>
      <c r="AE618" s="16" t="s">
        <v>1832</v>
      </c>
      <c r="AF618" s="16" t="s">
        <v>1832</v>
      </c>
    </row>
    <row r="619" spans="1:32" ht="15.75" customHeight="1">
      <c r="A619" s="54">
        <v>25</v>
      </c>
      <c r="C619" s="58" t="s">
        <v>1325</v>
      </c>
      <c r="D619" s="16"/>
      <c r="E619" s="58" t="s">
        <v>1776</v>
      </c>
      <c r="F619" s="16">
        <v>1</v>
      </c>
      <c r="G619" s="16">
        <v>1</v>
      </c>
      <c r="H619" s="16">
        <v>1</v>
      </c>
      <c r="I619" s="16">
        <v>1</v>
      </c>
      <c r="J619" s="16">
        <v>0</v>
      </c>
      <c r="K619" s="16">
        <v>1</v>
      </c>
      <c r="L619" s="16">
        <v>0</v>
      </c>
      <c r="M619" s="16">
        <v>0</v>
      </c>
      <c r="N619" s="16">
        <v>1</v>
      </c>
      <c r="O619" s="16">
        <v>24</v>
      </c>
      <c r="P619" s="16">
        <v>5</v>
      </c>
      <c r="Q619" s="16">
        <v>0</v>
      </c>
      <c r="R619" s="16">
        <v>0</v>
      </c>
      <c r="S619" s="16">
        <v>4.3</v>
      </c>
      <c r="T619" s="16">
        <v>0</v>
      </c>
      <c r="U619" s="16">
        <v>20</v>
      </c>
      <c r="V619" s="16" t="s">
        <v>1957</v>
      </c>
      <c r="W619" s="16" t="s">
        <v>1832</v>
      </c>
      <c r="X619" s="16">
        <v>10</v>
      </c>
      <c r="Y619" s="16">
        <v>14</v>
      </c>
      <c r="Z619" s="16"/>
      <c r="AA619" s="16"/>
      <c r="AB619" s="16"/>
      <c r="AC619" s="16"/>
      <c r="AD619" s="16"/>
      <c r="AE619" s="16" t="s">
        <v>1832</v>
      </c>
      <c r="AF619" s="16" t="s">
        <v>1832</v>
      </c>
    </row>
    <row r="620" spans="1:32" ht="15.75" customHeight="1">
      <c r="A620" s="54">
        <v>26</v>
      </c>
      <c r="C620" s="58" t="s">
        <v>135</v>
      </c>
      <c r="D620" s="16"/>
      <c r="E620" s="58" t="s">
        <v>1776</v>
      </c>
      <c r="F620" s="16">
        <v>1</v>
      </c>
      <c r="G620" s="16">
        <v>1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1</v>
      </c>
      <c r="O620" s="16">
        <v>50</v>
      </c>
      <c r="P620" s="16" t="s">
        <v>1832</v>
      </c>
      <c r="Q620" s="16" t="s">
        <v>1832</v>
      </c>
      <c r="R620" s="16" t="s">
        <v>1832</v>
      </c>
      <c r="S620" s="16" t="s">
        <v>1832</v>
      </c>
      <c r="T620" s="16" t="s">
        <v>1832</v>
      </c>
      <c r="U620" s="16" t="s">
        <v>1832</v>
      </c>
      <c r="V620" s="16" t="s">
        <v>1832</v>
      </c>
      <c r="W620" s="16" t="s">
        <v>1832</v>
      </c>
      <c r="X620" s="16" t="s">
        <v>1832</v>
      </c>
      <c r="Y620" s="16" t="s">
        <v>2433</v>
      </c>
      <c r="Z620" s="16"/>
      <c r="AA620" s="16"/>
      <c r="AB620" s="16"/>
      <c r="AC620" s="16"/>
      <c r="AD620" s="16"/>
      <c r="AE620" s="16">
        <v>31094</v>
      </c>
      <c r="AF620" s="16" t="s">
        <v>1832</v>
      </c>
    </row>
    <row r="621" spans="1:32" ht="15.75" customHeight="1">
      <c r="A621" s="54">
        <v>27</v>
      </c>
      <c r="C621" s="58" t="s">
        <v>1103</v>
      </c>
      <c r="D621" s="16"/>
      <c r="E621" s="58" t="s">
        <v>1776</v>
      </c>
      <c r="F621" s="16">
        <v>1</v>
      </c>
      <c r="G621" s="16">
        <v>1</v>
      </c>
      <c r="H621" s="16">
        <v>0</v>
      </c>
      <c r="I621" s="16">
        <v>0</v>
      </c>
      <c r="J621" s="16">
        <v>0</v>
      </c>
      <c r="K621" s="16">
        <v>0</v>
      </c>
      <c r="L621" s="16">
        <v>1</v>
      </c>
      <c r="M621" s="16">
        <v>0</v>
      </c>
      <c r="N621" s="16">
        <v>0</v>
      </c>
      <c r="O621" s="16">
        <v>64</v>
      </c>
      <c r="P621" s="16">
        <v>3.6</v>
      </c>
      <c r="Q621" s="16">
        <v>8.1000000000000003E-2</v>
      </c>
      <c r="R621" s="16">
        <v>47</v>
      </c>
      <c r="S621" s="16">
        <v>3.7</v>
      </c>
      <c r="T621" s="16">
        <v>0.311</v>
      </c>
      <c r="U621" s="16">
        <v>57</v>
      </c>
      <c r="V621" s="16" t="s">
        <v>1957</v>
      </c>
      <c r="W621" s="16">
        <v>617</v>
      </c>
      <c r="X621" s="16">
        <v>115</v>
      </c>
      <c r="Y621" s="16">
        <v>334</v>
      </c>
      <c r="Z621" s="16"/>
      <c r="AA621" s="16"/>
      <c r="AB621" s="16"/>
      <c r="AC621" s="16"/>
      <c r="AD621" s="16"/>
      <c r="AE621" s="16" t="s">
        <v>1832</v>
      </c>
      <c r="AF621" s="16" t="s">
        <v>1832</v>
      </c>
    </row>
    <row r="622" spans="1:32" ht="15.75" customHeight="1">
      <c r="A622" s="54">
        <v>28</v>
      </c>
      <c r="C622" s="58" t="s">
        <v>110</v>
      </c>
      <c r="D622" s="16"/>
      <c r="E622" s="58" t="s">
        <v>1776</v>
      </c>
      <c r="F622" s="16">
        <v>1</v>
      </c>
      <c r="G622" s="16">
        <v>1</v>
      </c>
      <c r="H622" s="16">
        <v>1</v>
      </c>
      <c r="I622" s="16">
        <v>0</v>
      </c>
      <c r="J622" s="16" t="s">
        <v>1832</v>
      </c>
      <c r="K622" s="16">
        <v>1</v>
      </c>
      <c r="L622" s="16">
        <v>1</v>
      </c>
      <c r="M622" s="16">
        <v>1</v>
      </c>
      <c r="N622" s="16">
        <v>0</v>
      </c>
      <c r="O622" s="16">
        <v>20</v>
      </c>
      <c r="P622" s="16">
        <v>1</v>
      </c>
      <c r="Q622" s="16">
        <v>0</v>
      </c>
      <c r="R622" s="16">
        <v>0</v>
      </c>
      <c r="S622" s="16">
        <v>0</v>
      </c>
      <c r="T622" s="16">
        <v>0</v>
      </c>
      <c r="U622" s="16">
        <v>0</v>
      </c>
      <c r="V622" s="16">
        <v>2.0000000000000001E-4</v>
      </c>
      <c r="W622" s="16">
        <v>13054</v>
      </c>
      <c r="X622" s="16">
        <v>190</v>
      </c>
      <c r="Y622" s="16">
        <v>5830</v>
      </c>
      <c r="Z622" s="16"/>
      <c r="AA622" s="16"/>
      <c r="AB622" s="16"/>
      <c r="AC622" s="16"/>
      <c r="AD622" s="16"/>
      <c r="AE622" s="16" t="s">
        <v>1832</v>
      </c>
      <c r="AF622" s="16" t="s">
        <v>1832</v>
      </c>
    </row>
    <row r="623" spans="1:32" ht="15.75" customHeight="1">
      <c r="A623" s="54">
        <v>29</v>
      </c>
      <c r="C623" s="58" t="s">
        <v>122</v>
      </c>
      <c r="D623" s="16"/>
      <c r="E623" s="58" t="s">
        <v>1776</v>
      </c>
      <c r="F623" s="16">
        <v>1</v>
      </c>
      <c r="G623" s="16">
        <v>1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1</v>
      </c>
      <c r="O623" s="16">
        <v>22</v>
      </c>
      <c r="P623" s="16">
        <v>0</v>
      </c>
      <c r="Q623" s="16">
        <v>0</v>
      </c>
      <c r="R623" s="16">
        <v>0</v>
      </c>
      <c r="S623" s="16">
        <v>0</v>
      </c>
      <c r="T623" s="16">
        <v>0</v>
      </c>
      <c r="U623" s="16">
        <v>0</v>
      </c>
      <c r="V623" s="16" t="s">
        <v>1832</v>
      </c>
      <c r="W623" s="16" t="s">
        <v>1832</v>
      </c>
      <c r="X623" s="16" t="s">
        <v>1832</v>
      </c>
      <c r="Y623" s="16" t="s">
        <v>1832</v>
      </c>
      <c r="Z623" s="16"/>
      <c r="AA623" s="16"/>
      <c r="AB623" s="16"/>
      <c r="AC623" s="16"/>
      <c r="AD623" s="16"/>
      <c r="AE623" s="16" t="s">
        <v>1832</v>
      </c>
      <c r="AF623" s="16" t="s">
        <v>1832</v>
      </c>
    </row>
    <row r="624" spans="1:32" ht="15.75" customHeight="1">
      <c r="A624" s="54">
        <v>30</v>
      </c>
      <c r="C624" s="112" t="s">
        <v>705</v>
      </c>
      <c r="D624" s="16"/>
      <c r="E624" s="58" t="s">
        <v>1776</v>
      </c>
      <c r="F624" s="16">
        <v>1</v>
      </c>
      <c r="G624" s="16">
        <v>1</v>
      </c>
      <c r="H624" s="16">
        <v>1</v>
      </c>
      <c r="I624" s="16">
        <v>1</v>
      </c>
      <c r="J624" s="16">
        <v>0</v>
      </c>
      <c r="K624" s="16">
        <v>0</v>
      </c>
      <c r="L624" s="16">
        <v>1</v>
      </c>
      <c r="M624" s="16">
        <v>1</v>
      </c>
      <c r="N624" s="16">
        <v>1</v>
      </c>
      <c r="O624" s="16">
        <v>13</v>
      </c>
      <c r="P624" s="16">
        <v>2.1</v>
      </c>
      <c r="Q624" s="16">
        <v>0.18181818181818099</v>
      </c>
      <c r="R624" s="16">
        <v>43</v>
      </c>
      <c r="S624" s="16">
        <v>3</v>
      </c>
      <c r="T624" s="16">
        <v>0.45483870967741902</v>
      </c>
      <c r="U624" s="16">
        <v>60</v>
      </c>
      <c r="V624" s="16">
        <v>1E-4</v>
      </c>
      <c r="W624" s="16">
        <v>10128</v>
      </c>
      <c r="X624" s="16">
        <v>1903</v>
      </c>
      <c r="Y624" s="16">
        <v>17136</v>
      </c>
      <c r="Z624" s="16"/>
      <c r="AA624" s="16"/>
      <c r="AB624" s="16"/>
      <c r="AC624" s="16"/>
      <c r="AD624" s="16"/>
      <c r="AE624" s="16" t="s">
        <v>1832</v>
      </c>
      <c r="AF624" s="16" t="s">
        <v>1832</v>
      </c>
    </row>
    <row r="625" spans="1:32" ht="15.75" customHeight="1">
      <c r="A625" s="54">
        <v>31</v>
      </c>
      <c r="C625" s="58" t="s">
        <v>254</v>
      </c>
      <c r="D625" s="16"/>
      <c r="E625" s="58" t="s">
        <v>1776</v>
      </c>
      <c r="F625" s="16">
        <v>1</v>
      </c>
      <c r="G625" s="16">
        <v>1</v>
      </c>
      <c r="H625" s="16">
        <v>1</v>
      </c>
      <c r="I625" s="16">
        <v>1</v>
      </c>
      <c r="J625" s="16">
        <v>0</v>
      </c>
      <c r="K625" s="16">
        <v>0</v>
      </c>
      <c r="L625" s="16">
        <v>1</v>
      </c>
      <c r="M625" s="16">
        <v>1</v>
      </c>
      <c r="N625" s="16">
        <v>0</v>
      </c>
      <c r="O625" s="16">
        <v>37</v>
      </c>
      <c r="P625" s="16">
        <v>2.2999999999999998</v>
      </c>
      <c r="Q625" s="16">
        <v>0.16666666666666599</v>
      </c>
      <c r="R625" s="16">
        <v>47</v>
      </c>
      <c r="S625" s="16">
        <v>1</v>
      </c>
      <c r="T625" s="16" t="s">
        <v>1832</v>
      </c>
      <c r="U625" s="16">
        <v>20</v>
      </c>
      <c r="V625" s="16">
        <v>2.0000000000000001E-4</v>
      </c>
      <c r="W625" s="16">
        <v>2070</v>
      </c>
      <c r="X625" s="16">
        <v>831</v>
      </c>
      <c r="Y625" s="16">
        <v>13245</v>
      </c>
      <c r="Z625" s="16"/>
      <c r="AA625" s="16"/>
      <c r="AB625" s="16"/>
      <c r="AC625" s="16"/>
      <c r="AD625" s="16"/>
      <c r="AE625" s="16" t="s">
        <v>1832</v>
      </c>
      <c r="AF625" s="16">
        <v>62199</v>
      </c>
    </row>
    <row r="626" spans="1:32" ht="15.75" customHeight="1">
      <c r="A626" s="54">
        <v>32</v>
      </c>
      <c r="C626" s="58" t="s">
        <v>197</v>
      </c>
      <c r="D626" s="16"/>
      <c r="E626" s="58" t="s">
        <v>1776</v>
      </c>
      <c r="F626" s="16">
        <v>1</v>
      </c>
      <c r="G626" s="16">
        <v>1</v>
      </c>
      <c r="H626" s="16">
        <v>1</v>
      </c>
      <c r="I626" s="16">
        <v>1</v>
      </c>
      <c r="J626" s="16">
        <v>0</v>
      </c>
      <c r="K626" s="16">
        <v>1</v>
      </c>
      <c r="L626" s="16">
        <v>1</v>
      </c>
      <c r="M626" s="16">
        <v>0</v>
      </c>
      <c r="N626" s="16" t="s">
        <v>1832</v>
      </c>
      <c r="O626" s="16">
        <v>35</v>
      </c>
      <c r="P626" s="16">
        <v>1</v>
      </c>
      <c r="Q626" s="16" t="s">
        <v>1832</v>
      </c>
      <c r="R626" s="16">
        <v>20</v>
      </c>
      <c r="S626" s="16" t="s">
        <v>1832</v>
      </c>
      <c r="T626" s="16" t="s">
        <v>1832</v>
      </c>
      <c r="U626" s="16" t="s">
        <v>1832</v>
      </c>
      <c r="V626" s="16">
        <v>0</v>
      </c>
      <c r="W626" s="16">
        <v>1718</v>
      </c>
      <c r="X626" s="16">
        <v>141</v>
      </c>
      <c r="Y626" s="16">
        <v>758</v>
      </c>
      <c r="Z626" s="16"/>
      <c r="AA626" s="16"/>
      <c r="AB626" s="16"/>
      <c r="AC626" s="16"/>
      <c r="AD626" s="16"/>
      <c r="AE626" s="16" t="s">
        <v>1832</v>
      </c>
      <c r="AF626" s="16" t="s">
        <v>1832</v>
      </c>
    </row>
    <row r="627" spans="1:32" ht="15.75" customHeight="1">
      <c r="A627" s="54">
        <v>33</v>
      </c>
      <c r="C627" s="58" t="s">
        <v>105</v>
      </c>
      <c r="D627" s="16"/>
      <c r="E627" s="58" t="s">
        <v>1776</v>
      </c>
      <c r="F627" s="16">
        <v>1</v>
      </c>
      <c r="G627" s="16">
        <v>1</v>
      </c>
      <c r="H627" s="16">
        <v>1</v>
      </c>
      <c r="I627" s="16">
        <v>0</v>
      </c>
      <c r="J627" s="16">
        <v>0</v>
      </c>
      <c r="K627" s="16">
        <v>1</v>
      </c>
      <c r="L627" s="16">
        <v>1</v>
      </c>
      <c r="M627" s="16">
        <v>1</v>
      </c>
      <c r="N627" s="16">
        <v>1</v>
      </c>
      <c r="O627" s="16">
        <v>27</v>
      </c>
      <c r="P627" s="16">
        <v>0</v>
      </c>
      <c r="Q627" s="16">
        <v>0</v>
      </c>
      <c r="R627" s="16">
        <v>100</v>
      </c>
      <c r="S627" s="16">
        <v>2.8</v>
      </c>
      <c r="T627" s="16">
        <v>0.33333333333333298</v>
      </c>
      <c r="U627" s="16">
        <v>43</v>
      </c>
      <c r="V627" s="16">
        <v>6.9999999999999999E-4</v>
      </c>
      <c r="W627" s="16">
        <v>23362</v>
      </c>
      <c r="X627" s="16">
        <v>3065</v>
      </c>
      <c r="Y627" s="16">
        <v>38219</v>
      </c>
      <c r="Z627" s="16"/>
      <c r="AA627" s="16"/>
      <c r="AB627" s="16"/>
      <c r="AC627" s="16"/>
      <c r="AD627" s="16"/>
      <c r="AE627" s="16" t="s">
        <v>1832</v>
      </c>
      <c r="AF627" s="16" t="s">
        <v>1832</v>
      </c>
    </row>
    <row r="628" spans="1:32" ht="15.75" customHeight="1">
      <c r="A628" s="54">
        <v>34</v>
      </c>
      <c r="C628" s="58" t="s">
        <v>127</v>
      </c>
      <c r="D628" s="16"/>
      <c r="E628" s="58" t="s">
        <v>1776</v>
      </c>
      <c r="F628" s="16">
        <v>1</v>
      </c>
      <c r="G628" s="16">
        <v>1</v>
      </c>
      <c r="H628" s="16">
        <v>1</v>
      </c>
      <c r="I628" s="16">
        <v>1</v>
      </c>
      <c r="J628" s="16">
        <v>0</v>
      </c>
      <c r="K628" s="16">
        <v>0</v>
      </c>
      <c r="L628" s="16">
        <v>1</v>
      </c>
      <c r="M628" s="16">
        <v>1</v>
      </c>
      <c r="N628" s="16">
        <v>1</v>
      </c>
      <c r="O628" s="16">
        <v>5</v>
      </c>
      <c r="P628" s="16">
        <v>2.6</v>
      </c>
      <c r="Q628" s="16">
        <v>0.3125</v>
      </c>
      <c r="R628" s="16">
        <v>52</v>
      </c>
      <c r="S628" s="16">
        <v>3.7</v>
      </c>
      <c r="T628" s="16">
        <v>0.672371638141809</v>
      </c>
      <c r="U628" s="16">
        <v>75</v>
      </c>
      <c r="V628" s="16" t="s">
        <v>1832</v>
      </c>
      <c r="W628" s="16">
        <v>122544</v>
      </c>
      <c r="X628" s="16">
        <v>72726</v>
      </c>
      <c r="Y628" s="16">
        <v>395222</v>
      </c>
      <c r="Z628" s="16"/>
      <c r="AA628" s="16"/>
      <c r="AB628" s="16"/>
      <c r="AC628" s="16"/>
      <c r="AD628" s="16"/>
      <c r="AE628" s="16" t="s">
        <v>1832</v>
      </c>
      <c r="AF628" s="16" t="s">
        <v>1832</v>
      </c>
    </row>
    <row r="629" spans="1:32" ht="15.75" customHeight="1">
      <c r="A629" s="54">
        <v>35</v>
      </c>
      <c r="C629" s="58" t="s">
        <v>283</v>
      </c>
      <c r="D629" s="16"/>
      <c r="E629" s="58" t="s">
        <v>1776</v>
      </c>
      <c r="F629" s="16">
        <v>1</v>
      </c>
      <c r="G629" s="16">
        <v>1</v>
      </c>
      <c r="H629" s="16">
        <v>1</v>
      </c>
      <c r="I629" s="16">
        <v>1</v>
      </c>
      <c r="J629" s="16">
        <v>0</v>
      </c>
      <c r="K629" s="16">
        <v>0</v>
      </c>
      <c r="L629" s="16">
        <v>1</v>
      </c>
      <c r="M629" s="16">
        <v>1</v>
      </c>
      <c r="N629" s="16">
        <v>0</v>
      </c>
      <c r="O629" s="16">
        <v>27</v>
      </c>
      <c r="P629" s="16" t="s">
        <v>1832</v>
      </c>
      <c r="Q629" s="16" t="s">
        <v>1832</v>
      </c>
      <c r="R629" s="16" t="s">
        <v>1832</v>
      </c>
      <c r="S629" s="16" t="s">
        <v>1832</v>
      </c>
      <c r="T629" s="16" t="s">
        <v>1832</v>
      </c>
      <c r="U629" s="16" t="s">
        <v>1832</v>
      </c>
      <c r="V629" s="16">
        <v>0</v>
      </c>
      <c r="W629" s="16">
        <v>746</v>
      </c>
      <c r="X629" s="16">
        <v>0</v>
      </c>
      <c r="Y629" s="16" t="s">
        <v>1832</v>
      </c>
      <c r="Z629" s="16"/>
      <c r="AA629" s="16"/>
      <c r="AB629" s="16"/>
      <c r="AC629" s="16"/>
      <c r="AD629" s="16"/>
      <c r="AE629" s="16" t="s">
        <v>1832</v>
      </c>
      <c r="AF629" s="16" t="s">
        <v>1832</v>
      </c>
    </row>
    <row r="630" spans="1:32" ht="15.75" customHeight="1">
      <c r="A630" s="54">
        <v>36</v>
      </c>
      <c r="C630" s="58" t="s">
        <v>117</v>
      </c>
      <c r="D630" s="16"/>
      <c r="E630" s="58" t="s">
        <v>1776</v>
      </c>
      <c r="F630" s="16">
        <v>1</v>
      </c>
      <c r="G630" s="16">
        <v>1</v>
      </c>
      <c r="H630" s="16">
        <v>0</v>
      </c>
      <c r="I630" s="16">
        <v>0</v>
      </c>
      <c r="J630" s="16">
        <v>0</v>
      </c>
      <c r="K630" s="16">
        <v>0</v>
      </c>
      <c r="L630" s="16">
        <v>0</v>
      </c>
      <c r="M630" s="16">
        <v>1</v>
      </c>
      <c r="N630" s="16">
        <v>0</v>
      </c>
      <c r="O630" s="16">
        <v>16</v>
      </c>
      <c r="P630" s="16">
        <v>3.8</v>
      </c>
      <c r="Q630" s="16">
        <v>0.64516129032257996</v>
      </c>
      <c r="R630" s="16">
        <v>76</v>
      </c>
      <c r="S630" s="16">
        <v>1</v>
      </c>
      <c r="T630" s="16" t="s">
        <v>1832</v>
      </c>
      <c r="U630" s="16">
        <v>20</v>
      </c>
      <c r="V630" s="16" t="s">
        <v>1832</v>
      </c>
      <c r="W630" s="16">
        <v>1588</v>
      </c>
      <c r="X630" s="16">
        <v>8</v>
      </c>
      <c r="Y630" s="16" t="s">
        <v>1832</v>
      </c>
      <c r="Z630" s="16"/>
      <c r="AA630" s="16"/>
      <c r="AB630" s="16"/>
      <c r="AC630" s="16"/>
      <c r="AD630" s="16"/>
      <c r="AE630" s="16">
        <v>5694</v>
      </c>
      <c r="AF630" s="16">
        <v>51989</v>
      </c>
    </row>
    <row r="631" spans="1:32" ht="15.75" customHeight="1">
      <c r="A631" s="54">
        <v>37</v>
      </c>
      <c r="C631" s="58" t="s">
        <v>152</v>
      </c>
      <c r="D631" s="16"/>
      <c r="E631" s="58" t="s">
        <v>1776</v>
      </c>
      <c r="F631" s="16">
        <v>1</v>
      </c>
      <c r="G631" s="16">
        <v>1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27</v>
      </c>
      <c r="P631" s="16">
        <v>1.6</v>
      </c>
      <c r="Q631" s="16">
        <v>0.14285714285714199</v>
      </c>
      <c r="R631" s="16">
        <v>31</v>
      </c>
      <c r="S631" s="16">
        <v>1</v>
      </c>
      <c r="T631" s="16">
        <v>0</v>
      </c>
      <c r="U631" s="16">
        <v>20</v>
      </c>
      <c r="V631" s="16">
        <v>1E-4</v>
      </c>
      <c r="W631" s="16" t="s">
        <v>1832</v>
      </c>
      <c r="X631" s="16">
        <v>0</v>
      </c>
      <c r="Y631" s="16" t="s">
        <v>1832</v>
      </c>
      <c r="Z631" s="16"/>
      <c r="AA631" s="16"/>
      <c r="AB631" s="16"/>
      <c r="AC631" s="16"/>
      <c r="AD631" s="16"/>
      <c r="AE631" s="16" t="s">
        <v>1832</v>
      </c>
      <c r="AF631" s="16" t="s">
        <v>1832</v>
      </c>
    </row>
    <row r="632" spans="1:32" ht="15.75" customHeight="1">
      <c r="A632" s="54">
        <v>38</v>
      </c>
      <c r="C632" s="58" t="s">
        <v>270</v>
      </c>
      <c r="D632" s="16"/>
      <c r="E632" s="58" t="s">
        <v>1776</v>
      </c>
      <c r="F632" s="16">
        <v>1</v>
      </c>
      <c r="G632" s="16">
        <v>0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6</v>
      </c>
      <c r="P632" s="16" t="s">
        <v>1832</v>
      </c>
      <c r="Q632" s="16" t="s">
        <v>1832</v>
      </c>
      <c r="R632" s="16" t="s">
        <v>1832</v>
      </c>
      <c r="S632" s="16" t="s">
        <v>1832</v>
      </c>
      <c r="T632" s="16" t="s">
        <v>1832</v>
      </c>
      <c r="U632" s="16" t="s">
        <v>1832</v>
      </c>
      <c r="V632" s="16" t="s">
        <v>1832</v>
      </c>
      <c r="W632" s="16" t="s">
        <v>1832</v>
      </c>
      <c r="X632" s="16" t="s">
        <v>1832</v>
      </c>
      <c r="Y632" s="16" t="s">
        <v>2433</v>
      </c>
      <c r="Z632" s="16"/>
      <c r="AA632" s="16"/>
      <c r="AB632" s="16"/>
      <c r="AC632" s="16"/>
      <c r="AD632" s="16"/>
      <c r="AE632" s="16" t="s">
        <v>1832</v>
      </c>
      <c r="AF632" s="16" t="s">
        <v>1832</v>
      </c>
    </row>
    <row r="633" spans="1:32" ht="15.75" customHeight="1">
      <c r="A633" s="54">
        <v>39</v>
      </c>
      <c r="C633" s="58" t="s">
        <v>257</v>
      </c>
      <c r="D633" s="16"/>
      <c r="E633" s="58" t="s">
        <v>1776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19</v>
      </c>
      <c r="P633" s="16" t="s">
        <v>1832</v>
      </c>
      <c r="Q633" s="16" t="s">
        <v>1832</v>
      </c>
      <c r="R633" s="16" t="s">
        <v>1832</v>
      </c>
      <c r="S633" s="16" t="s">
        <v>1832</v>
      </c>
      <c r="T633" s="16" t="s">
        <v>1832</v>
      </c>
      <c r="U633" s="16" t="s">
        <v>1832</v>
      </c>
      <c r="V633" s="16" t="s">
        <v>1832</v>
      </c>
      <c r="W633" s="16" t="s">
        <v>1832</v>
      </c>
      <c r="X633" s="16" t="s">
        <v>1832</v>
      </c>
      <c r="Y633" s="16" t="s">
        <v>2433</v>
      </c>
      <c r="Z633" s="16"/>
      <c r="AA633" s="16"/>
      <c r="AB633" s="16"/>
      <c r="AC633" s="16"/>
      <c r="AD633" s="16"/>
      <c r="AE633" s="16" t="s">
        <v>1832</v>
      </c>
      <c r="AF633" s="16" t="s">
        <v>1832</v>
      </c>
    </row>
    <row r="634" spans="1:32" ht="15.75" customHeight="1">
      <c r="A634" s="54">
        <v>40</v>
      </c>
      <c r="C634" s="58" t="s">
        <v>1117</v>
      </c>
      <c r="D634" s="16"/>
      <c r="E634" s="58" t="s">
        <v>1776</v>
      </c>
      <c r="F634" s="16">
        <v>1</v>
      </c>
      <c r="G634" s="16">
        <v>1</v>
      </c>
      <c r="H634" s="16">
        <v>0</v>
      </c>
      <c r="I634" s="16">
        <v>1</v>
      </c>
      <c r="J634" s="16">
        <v>0</v>
      </c>
      <c r="K634" s="16">
        <v>1</v>
      </c>
      <c r="L634" s="16">
        <v>1</v>
      </c>
      <c r="M634" s="16">
        <v>0</v>
      </c>
      <c r="N634" s="16">
        <v>1</v>
      </c>
      <c r="O634" s="16">
        <v>33</v>
      </c>
      <c r="P634" s="16">
        <v>4.5</v>
      </c>
      <c r="Q634" s="16">
        <v>0.44500000000000001</v>
      </c>
      <c r="R634" s="16">
        <v>69</v>
      </c>
      <c r="S634" s="16">
        <v>4.2</v>
      </c>
      <c r="T634" s="16">
        <v>0.58699999999999997</v>
      </c>
      <c r="U634" s="16">
        <v>74</v>
      </c>
      <c r="V634" s="16">
        <v>1E-4</v>
      </c>
      <c r="W634" s="16">
        <v>4996</v>
      </c>
      <c r="X634" s="16">
        <v>1019</v>
      </c>
      <c r="Y634" s="16">
        <v>4595</v>
      </c>
      <c r="Z634" s="16"/>
      <c r="AA634" s="16"/>
      <c r="AB634" s="16"/>
      <c r="AC634" s="16"/>
      <c r="AD634" s="16"/>
      <c r="AE634" s="16">
        <v>13819</v>
      </c>
      <c r="AF634" s="16" t="s">
        <v>1832</v>
      </c>
    </row>
    <row r="635" spans="1:32" ht="15.75" customHeight="1">
      <c r="A635" s="54">
        <v>41</v>
      </c>
      <c r="C635" s="58" t="s">
        <v>1124</v>
      </c>
      <c r="D635" s="16"/>
      <c r="E635" s="58" t="s">
        <v>1776</v>
      </c>
      <c r="F635" s="16">
        <v>1</v>
      </c>
      <c r="G635" s="16">
        <v>1</v>
      </c>
      <c r="H635" s="16">
        <v>0</v>
      </c>
      <c r="I635" s="16">
        <v>1</v>
      </c>
      <c r="J635" s="16">
        <v>0</v>
      </c>
      <c r="K635" s="16">
        <v>1</v>
      </c>
      <c r="L635" s="16">
        <v>1</v>
      </c>
      <c r="M635" s="16">
        <v>0</v>
      </c>
      <c r="N635" s="16">
        <v>1</v>
      </c>
      <c r="O635" s="16">
        <v>48</v>
      </c>
      <c r="P635" s="16">
        <v>4.7</v>
      </c>
      <c r="Q635" s="16">
        <v>0.42299999999999999</v>
      </c>
      <c r="R635" s="16">
        <v>70</v>
      </c>
      <c r="S635" s="16">
        <v>4.5</v>
      </c>
      <c r="T635" s="16">
        <v>0.71899999999999997</v>
      </c>
      <c r="U635" s="16">
        <v>83</v>
      </c>
      <c r="V635" s="16" t="s">
        <v>1957</v>
      </c>
      <c r="W635" s="16" t="s">
        <v>1832</v>
      </c>
      <c r="X635" s="16">
        <v>11</v>
      </c>
      <c r="Y635" s="16">
        <v>36</v>
      </c>
      <c r="Z635" s="16"/>
      <c r="AA635" s="16"/>
      <c r="AB635" s="16"/>
      <c r="AC635" s="16"/>
      <c r="AD635" s="16"/>
      <c r="AE635" s="16" t="s">
        <v>1832</v>
      </c>
      <c r="AF635" s="16">
        <v>998</v>
      </c>
    </row>
    <row r="636" spans="1:32" ht="15.75" customHeight="1">
      <c r="A636" s="54">
        <v>42</v>
      </c>
      <c r="C636" s="58" t="s">
        <v>177</v>
      </c>
      <c r="D636" s="16"/>
      <c r="E636" s="58" t="s">
        <v>1776</v>
      </c>
      <c r="F636" s="16">
        <v>0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17</v>
      </c>
      <c r="P636" s="16" t="s">
        <v>1832</v>
      </c>
      <c r="Q636" s="16" t="s">
        <v>1832</v>
      </c>
      <c r="R636" s="16" t="s">
        <v>1832</v>
      </c>
      <c r="S636" s="16" t="s">
        <v>1832</v>
      </c>
      <c r="T636" s="16" t="s">
        <v>1832</v>
      </c>
      <c r="U636" s="16" t="s">
        <v>1832</v>
      </c>
      <c r="V636" s="16" t="s">
        <v>1832</v>
      </c>
      <c r="W636" s="16" t="s">
        <v>1832</v>
      </c>
      <c r="X636" s="16" t="s">
        <v>1832</v>
      </c>
      <c r="Y636" s="16" t="s">
        <v>2433</v>
      </c>
      <c r="Z636" s="16"/>
      <c r="AA636" s="16"/>
      <c r="AB636" s="16"/>
      <c r="AC636" s="16"/>
      <c r="AD636" s="16"/>
      <c r="AE636" s="16" t="s">
        <v>1832</v>
      </c>
      <c r="AF636" s="16" t="s">
        <v>1832</v>
      </c>
    </row>
    <row r="637" spans="1:32" ht="15.75" customHeight="1">
      <c r="A637" s="54">
        <v>43</v>
      </c>
      <c r="C637" s="58" t="s">
        <v>290</v>
      </c>
      <c r="D637" s="16"/>
      <c r="E637" s="58" t="s">
        <v>1776</v>
      </c>
      <c r="F637" s="16">
        <v>1</v>
      </c>
      <c r="G637" s="16">
        <v>1</v>
      </c>
      <c r="H637" s="16">
        <v>1</v>
      </c>
      <c r="I637" s="16">
        <v>1</v>
      </c>
      <c r="J637" s="16">
        <v>0</v>
      </c>
      <c r="K637" s="16">
        <v>1</v>
      </c>
      <c r="L637" s="16">
        <v>1</v>
      </c>
      <c r="M637" s="16">
        <v>1</v>
      </c>
      <c r="N637" s="16" t="s">
        <v>1832</v>
      </c>
      <c r="O637" s="16">
        <v>24</v>
      </c>
      <c r="P637" s="16" t="s">
        <v>1832</v>
      </c>
      <c r="Q637" s="16" t="s">
        <v>1832</v>
      </c>
      <c r="R637" s="16" t="s">
        <v>1832</v>
      </c>
      <c r="S637" s="16">
        <v>1</v>
      </c>
      <c r="T637" s="16" t="s">
        <v>1832</v>
      </c>
      <c r="U637" s="16">
        <v>20</v>
      </c>
      <c r="V637" s="16" t="s">
        <v>1832</v>
      </c>
      <c r="W637" s="16" t="s">
        <v>1832</v>
      </c>
      <c r="X637" s="16" t="s">
        <v>1832</v>
      </c>
      <c r="Y637" s="16" t="s">
        <v>2433</v>
      </c>
      <c r="Z637" s="16"/>
      <c r="AA637" s="16"/>
      <c r="AB637" s="16"/>
      <c r="AC637" s="16"/>
      <c r="AD637" s="16"/>
      <c r="AE637" s="16" t="s">
        <v>1832</v>
      </c>
      <c r="AF637" s="16" t="s">
        <v>1832</v>
      </c>
    </row>
    <row r="638" spans="1:32" ht="15.75" customHeight="1">
      <c r="A638" s="54">
        <v>44</v>
      </c>
      <c r="C638" s="58" t="s">
        <v>146</v>
      </c>
      <c r="D638" s="16"/>
      <c r="E638" s="58" t="s">
        <v>1776</v>
      </c>
      <c r="F638" s="16">
        <v>1</v>
      </c>
      <c r="G638" s="16">
        <v>1</v>
      </c>
      <c r="H638" s="16">
        <v>1</v>
      </c>
      <c r="I638" s="16">
        <v>1</v>
      </c>
      <c r="J638" s="16">
        <v>0</v>
      </c>
      <c r="K638" s="16">
        <v>0</v>
      </c>
      <c r="L638" s="16">
        <v>1</v>
      </c>
      <c r="M638" s="16">
        <v>0</v>
      </c>
      <c r="N638" s="16">
        <v>1</v>
      </c>
      <c r="O638" s="16">
        <v>22</v>
      </c>
      <c r="P638" s="16">
        <v>1.7</v>
      </c>
      <c r="Q638" s="16">
        <v>5.5837563451776602E-2</v>
      </c>
      <c r="R638" s="16">
        <v>35</v>
      </c>
      <c r="S638" s="16">
        <v>3.1</v>
      </c>
      <c r="T638" s="16">
        <v>0.49623790756001401</v>
      </c>
      <c r="U638" s="16">
        <v>63</v>
      </c>
      <c r="V638" s="16" t="s">
        <v>1832</v>
      </c>
      <c r="W638" s="16">
        <v>272397</v>
      </c>
      <c r="X638" s="16">
        <v>43193</v>
      </c>
      <c r="Y638" s="16">
        <v>290565</v>
      </c>
      <c r="Z638" s="16"/>
      <c r="AA638" s="16"/>
      <c r="AB638" s="16"/>
      <c r="AC638" s="16"/>
      <c r="AD638" s="16"/>
      <c r="AE638" s="16">
        <v>7529</v>
      </c>
      <c r="AF638" s="16">
        <v>39704</v>
      </c>
    </row>
    <row r="639" spans="1:32" ht="15.75" customHeight="1">
      <c r="A639" s="54">
        <v>45</v>
      </c>
      <c r="C639" s="58" t="s">
        <v>297</v>
      </c>
      <c r="D639" s="16"/>
      <c r="E639" s="58" t="s">
        <v>1776</v>
      </c>
      <c r="F639" s="16">
        <v>1</v>
      </c>
      <c r="G639" s="16">
        <v>1</v>
      </c>
      <c r="H639" s="16">
        <v>1</v>
      </c>
      <c r="I639" s="16">
        <v>1</v>
      </c>
      <c r="J639" s="16">
        <v>0</v>
      </c>
      <c r="K639" s="16">
        <v>1</v>
      </c>
      <c r="L639" s="16">
        <v>1</v>
      </c>
      <c r="M639" s="16">
        <v>1</v>
      </c>
      <c r="N639" s="16">
        <v>1</v>
      </c>
      <c r="O639" s="16">
        <v>23</v>
      </c>
      <c r="P639" s="16" t="s">
        <v>1832</v>
      </c>
      <c r="Q639" s="16" t="s">
        <v>1832</v>
      </c>
      <c r="R639" s="16" t="s">
        <v>1832</v>
      </c>
      <c r="S639" s="16" t="s">
        <v>1832</v>
      </c>
      <c r="T639" s="16" t="s">
        <v>1832</v>
      </c>
      <c r="U639" s="16" t="s">
        <v>1832</v>
      </c>
      <c r="V639" s="16" t="s">
        <v>1832</v>
      </c>
      <c r="W639" s="16" t="s">
        <v>1832</v>
      </c>
      <c r="X639" s="16" t="s">
        <v>1832</v>
      </c>
      <c r="Y639" s="16" t="s">
        <v>2433</v>
      </c>
      <c r="Z639" s="16"/>
      <c r="AA639" s="16"/>
      <c r="AB639" s="16"/>
      <c r="AC639" s="16"/>
      <c r="AD639" s="16"/>
      <c r="AE639" s="16" t="s">
        <v>1832</v>
      </c>
      <c r="AF639" s="16" t="s">
        <v>1832</v>
      </c>
    </row>
    <row r="640" spans="1:32" ht="15.75" customHeight="1">
      <c r="A640" s="54">
        <v>46</v>
      </c>
      <c r="C640" s="58" t="s">
        <v>164</v>
      </c>
      <c r="D640" s="16"/>
      <c r="E640" s="58" t="s">
        <v>1776</v>
      </c>
      <c r="F640" s="16">
        <v>1</v>
      </c>
      <c r="G640" s="16">
        <v>1</v>
      </c>
      <c r="H640" s="16">
        <v>1</v>
      </c>
      <c r="I640" s="16">
        <v>1</v>
      </c>
      <c r="J640" s="16">
        <v>0</v>
      </c>
      <c r="K640" s="16">
        <v>0</v>
      </c>
      <c r="L640" s="16">
        <v>1</v>
      </c>
      <c r="M640" s="16">
        <v>1</v>
      </c>
      <c r="N640" s="16">
        <v>1</v>
      </c>
      <c r="O640" s="16">
        <v>9</v>
      </c>
      <c r="P640" s="16">
        <v>3.3</v>
      </c>
      <c r="Q640" s="16">
        <v>0.51305970149253699</v>
      </c>
      <c r="R640" s="16">
        <v>67</v>
      </c>
      <c r="S640" s="16">
        <v>4.2</v>
      </c>
      <c r="T640" s="16">
        <v>0.78874654609394601</v>
      </c>
      <c r="U640" s="16">
        <v>84</v>
      </c>
      <c r="V640" s="16">
        <v>5.7999999999999996E-3</v>
      </c>
      <c r="W640" s="16">
        <v>157092</v>
      </c>
      <c r="X640" s="16">
        <v>81038</v>
      </c>
      <c r="Y640" s="16">
        <v>477994</v>
      </c>
      <c r="Z640" s="16"/>
      <c r="AA640" s="16"/>
      <c r="AB640" s="16"/>
      <c r="AC640" s="16"/>
      <c r="AD640" s="16"/>
      <c r="AE640" s="16">
        <v>81855</v>
      </c>
      <c r="AF640" s="16">
        <v>904851</v>
      </c>
    </row>
    <row r="641" spans="1:32" ht="15.75" customHeight="1">
      <c r="A641" s="54">
        <v>47</v>
      </c>
      <c r="C641" s="58" t="s">
        <v>1343</v>
      </c>
      <c r="D641" s="16"/>
      <c r="E641" s="58" t="s">
        <v>1776</v>
      </c>
      <c r="F641" s="16">
        <v>1</v>
      </c>
      <c r="G641" s="16">
        <v>1</v>
      </c>
      <c r="H641" s="16">
        <v>1</v>
      </c>
      <c r="I641" s="16">
        <v>1</v>
      </c>
      <c r="J641" s="16">
        <v>0</v>
      </c>
      <c r="K641" s="16">
        <v>0</v>
      </c>
      <c r="L641" s="16">
        <v>1</v>
      </c>
      <c r="M641" s="16">
        <v>1</v>
      </c>
      <c r="N641" s="16">
        <v>1</v>
      </c>
      <c r="O641" s="16">
        <v>24</v>
      </c>
      <c r="P641" s="16">
        <v>3.1</v>
      </c>
      <c r="Q641" s="16">
        <v>0</v>
      </c>
      <c r="R641" s="16">
        <v>27</v>
      </c>
      <c r="S641" s="16">
        <v>2.2999999999999998</v>
      </c>
      <c r="T641" s="16">
        <v>0.2</v>
      </c>
      <c r="U641" s="16">
        <v>40</v>
      </c>
      <c r="V641" s="16">
        <v>2.0000000000000001E-4</v>
      </c>
      <c r="W641" s="16">
        <v>10426</v>
      </c>
      <c r="X641" s="16">
        <v>3660</v>
      </c>
      <c r="Y641" s="16">
        <v>11224</v>
      </c>
      <c r="Z641" s="16"/>
      <c r="AA641" s="16"/>
      <c r="AB641" s="16"/>
      <c r="AC641" s="16"/>
      <c r="AD641" s="16"/>
      <c r="AE641" s="16">
        <v>10309</v>
      </c>
      <c r="AF641" s="16">
        <v>78104</v>
      </c>
    </row>
    <row r="642" spans="1:32" ht="15.75" customHeight="1">
      <c r="A642" s="54">
        <v>48</v>
      </c>
      <c r="C642" s="58" t="s">
        <v>224</v>
      </c>
      <c r="D642" s="16"/>
      <c r="E642" s="58" t="s">
        <v>1776</v>
      </c>
      <c r="F642" s="16">
        <v>1</v>
      </c>
      <c r="G642" s="16">
        <v>0</v>
      </c>
      <c r="H642" s="16">
        <v>1</v>
      </c>
      <c r="I642" s="16">
        <v>1</v>
      </c>
      <c r="J642" s="16">
        <v>0</v>
      </c>
      <c r="K642" s="16">
        <v>0</v>
      </c>
      <c r="L642" s="16">
        <v>0</v>
      </c>
      <c r="M642" s="16">
        <v>0</v>
      </c>
      <c r="N642" s="16">
        <v>0</v>
      </c>
      <c r="O642" s="16">
        <v>5</v>
      </c>
      <c r="P642" s="16">
        <v>2</v>
      </c>
      <c r="Q642" s="16" t="s">
        <v>1832</v>
      </c>
      <c r="R642" s="16">
        <v>40</v>
      </c>
      <c r="S642" s="16" t="s">
        <v>1832</v>
      </c>
      <c r="T642" s="16" t="s">
        <v>1832</v>
      </c>
      <c r="U642" s="16" t="s">
        <v>1832</v>
      </c>
      <c r="V642" s="16">
        <v>0</v>
      </c>
      <c r="W642" s="16" t="s">
        <v>1832</v>
      </c>
      <c r="X642" s="16">
        <v>0</v>
      </c>
      <c r="Y642" s="16" t="s">
        <v>1832</v>
      </c>
      <c r="Z642" s="16"/>
      <c r="AA642" s="16"/>
      <c r="AB642" s="16"/>
      <c r="AC642" s="16"/>
      <c r="AD642" s="16"/>
      <c r="AE642" s="16" t="s">
        <v>1832</v>
      </c>
      <c r="AF642" s="16" t="s">
        <v>1832</v>
      </c>
    </row>
    <row r="643" spans="1:32" ht="15.75" customHeight="1">
      <c r="A643" s="54">
        <v>49</v>
      </c>
      <c r="C643" s="58" t="s">
        <v>201</v>
      </c>
      <c r="D643" s="16"/>
      <c r="E643" s="58" t="s">
        <v>1776</v>
      </c>
      <c r="F643" s="16">
        <v>1</v>
      </c>
      <c r="G643" s="16">
        <v>1</v>
      </c>
      <c r="H643" s="16">
        <v>1</v>
      </c>
      <c r="I643" s="16">
        <v>1</v>
      </c>
      <c r="J643" s="16">
        <v>0</v>
      </c>
      <c r="K643" s="16">
        <v>0</v>
      </c>
      <c r="L643" s="16">
        <v>1</v>
      </c>
      <c r="M643" s="16">
        <v>1</v>
      </c>
      <c r="N643" s="16">
        <v>1</v>
      </c>
      <c r="O643" s="16">
        <v>19</v>
      </c>
      <c r="P643" s="16">
        <v>4.0999999999999996</v>
      </c>
      <c r="Q643" s="16">
        <v>0.80701754385964897</v>
      </c>
      <c r="R643" s="16">
        <v>83</v>
      </c>
      <c r="S643" s="16">
        <v>3.9</v>
      </c>
      <c r="T643" s="16">
        <v>0.68686868686868596</v>
      </c>
      <c r="U643" s="16">
        <v>78</v>
      </c>
      <c r="V643" s="16">
        <v>8.0000000000000004E-4</v>
      </c>
      <c r="W643" s="16">
        <v>25438</v>
      </c>
      <c r="X643" s="16">
        <v>3484</v>
      </c>
      <c r="Y643" s="16">
        <v>40148</v>
      </c>
      <c r="Z643" s="16"/>
      <c r="AA643" s="16"/>
      <c r="AB643" s="16"/>
      <c r="AC643" s="16"/>
      <c r="AD643" s="16"/>
      <c r="AE643" s="16">
        <v>6910</v>
      </c>
      <c r="AF643" s="16">
        <v>83486</v>
      </c>
    </row>
    <row r="644" spans="1:32" ht="15.75" customHeight="1">
      <c r="A644" s="54">
        <v>50</v>
      </c>
      <c r="C644" s="104" t="s">
        <v>321</v>
      </c>
      <c r="D644" s="16"/>
      <c r="E644" s="58" t="s">
        <v>1776</v>
      </c>
      <c r="F644" s="16">
        <v>1</v>
      </c>
      <c r="G644" s="16">
        <v>1</v>
      </c>
      <c r="H644" s="16">
        <v>1</v>
      </c>
      <c r="I644" s="16">
        <v>1</v>
      </c>
      <c r="J644" s="16">
        <v>1</v>
      </c>
      <c r="K644" s="16">
        <v>0</v>
      </c>
      <c r="L644" s="16">
        <v>1</v>
      </c>
      <c r="M644" s="16">
        <v>1</v>
      </c>
      <c r="N644" s="16">
        <v>1</v>
      </c>
      <c r="O644" s="16">
        <v>52</v>
      </c>
      <c r="P644" s="16">
        <v>3.7</v>
      </c>
      <c r="Q644" s="16">
        <v>0.59982713919999997</v>
      </c>
      <c r="R644" s="16">
        <v>74</v>
      </c>
      <c r="S644" s="16">
        <v>3.7</v>
      </c>
      <c r="T644" s="16">
        <v>0.65629999999999999</v>
      </c>
      <c r="U644" s="16">
        <v>75</v>
      </c>
      <c r="V644" s="16">
        <v>1.4500000000000001E-2</v>
      </c>
      <c r="W644" s="16">
        <v>518567</v>
      </c>
      <c r="X644" s="16">
        <v>47090</v>
      </c>
      <c r="Y644" s="16">
        <v>499917</v>
      </c>
      <c r="Z644" s="16"/>
      <c r="AA644" s="16"/>
      <c r="AB644" s="16"/>
      <c r="AC644" s="16"/>
      <c r="AD644" s="16"/>
      <c r="AE644" s="16">
        <v>236925</v>
      </c>
      <c r="AF644" s="16">
        <v>1015000</v>
      </c>
    </row>
    <row r="645" spans="1:32" ht="15.75" customHeight="1">
      <c r="A645" s="54">
        <v>51</v>
      </c>
      <c r="C645" s="104" t="s">
        <v>179</v>
      </c>
      <c r="D645" s="16"/>
      <c r="E645" s="58" t="s">
        <v>1776</v>
      </c>
      <c r="F645" s="16">
        <v>0</v>
      </c>
      <c r="G645" s="16">
        <v>0</v>
      </c>
      <c r="H645" s="16">
        <v>0</v>
      </c>
      <c r="I645" s="16">
        <v>0</v>
      </c>
      <c r="J645" s="16">
        <v>0</v>
      </c>
      <c r="K645" s="16">
        <v>0</v>
      </c>
      <c r="L645" s="16">
        <v>0</v>
      </c>
      <c r="M645" s="16">
        <v>0</v>
      </c>
      <c r="N645" s="16">
        <v>0</v>
      </c>
      <c r="O645" s="16">
        <v>42</v>
      </c>
      <c r="P645" s="16" t="s">
        <v>1832</v>
      </c>
      <c r="Q645" s="16" t="s">
        <v>1832</v>
      </c>
      <c r="R645" s="16" t="s">
        <v>1832</v>
      </c>
      <c r="S645" s="16" t="s">
        <v>1832</v>
      </c>
      <c r="T645" s="16" t="s">
        <v>1832</v>
      </c>
      <c r="U645" s="16" t="s">
        <v>1832</v>
      </c>
      <c r="V645" s="16" t="s">
        <v>1832</v>
      </c>
      <c r="W645" s="16" t="s">
        <v>1832</v>
      </c>
      <c r="X645" s="16" t="s">
        <v>1832</v>
      </c>
      <c r="Y645" s="16" t="s">
        <v>2433</v>
      </c>
      <c r="Z645" s="16"/>
      <c r="AA645" s="16"/>
      <c r="AB645" s="16"/>
      <c r="AC645" s="16"/>
      <c r="AD645" s="16"/>
      <c r="AE645" s="16" t="s">
        <v>1832</v>
      </c>
      <c r="AF645" s="16" t="s">
        <v>1832</v>
      </c>
    </row>
    <row r="646" spans="1:32" ht="15.75" customHeight="1">
      <c r="A646" s="54">
        <v>52</v>
      </c>
      <c r="C646" s="104" t="s">
        <v>208</v>
      </c>
      <c r="D646" s="16"/>
      <c r="E646" s="58" t="s">
        <v>1776</v>
      </c>
      <c r="F646" s="16">
        <v>1</v>
      </c>
      <c r="G646" s="16">
        <v>1</v>
      </c>
      <c r="H646" s="16">
        <v>1</v>
      </c>
      <c r="I646" s="16">
        <v>1</v>
      </c>
      <c r="J646" s="16">
        <v>0</v>
      </c>
      <c r="K646" s="16">
        <v>1</v>
      </c>
      <c r="L646" s="16" t="s">
        <v>1832</v>
      </c>
      <c r="M646" s="16">
        <v>1</v>
      </c>
      <c r="N646" s="16">
        <v>1</v>
      </c>
      <c r="O646" s="16">
        <v>26</v>
      </c>
      <c r="P646" s="16">
        <v>3.7</v>
      </c>
      <c r="Q646" s="16">
        <v>0.33333333333333298</v>
      </c>
      <c r="R646" s="16">
        <v>73</v>
      </c>
      <c r="S646" s="16">
        <v>5</v>
      </c>
      <c r="T646" s="16">
        <v>1</v>
      </c>
      <c r="U646" s="16">
        <v>100</v>
      </c>
      <c r="V646" s="16">
        <v>1E-4</v>
      </c>
      <c r="W646" s="16">
        <v>8949</v>
      </c>
      <c r="X646" s="16">
        <v>632</v>
      </c>
      <c r="Y646" s="16">
        <v>9856</v>
      </c>
      <c r="Z646" s="16"/>
      <c r="AA646" s="16"/>
      <c r="AB646" s="16"/>
      <c r="AC646" s="16"/>
      <c r="AD646" s="16"/>
      <c r="AE646" s="16" t="s">
        <v>1832</v>
      </c>
      <c r="AF646" s="16" t="s">
        <v>1832</v>
      </c>
    </row>
    <row r="647" spans="1:32" ht="15.75" customHeight="1">
      <c r="A647" s="54">
        <v>53</v>
      </c>
      <c r="C647" s="104" t="s">
        <v>144</v>
      </c>
      <c r="D647" s="16"/>
      <c r="E647" s="58" t="s">
        <v>1776</v>
      </c>
      <c r="F647" s="16">
        <v>1</v>
      </c>
      <c r="G647" s="16">
        <v>1</v>
      </c>
      <c r="H647" s="16">
        <v>1</v>
      </c>
      <c r="I647" s="16">
        <v>0</v>
      </c>
      <c r="J647" s="16">
        <v>0</v>
      </c>
      <c r="K647" s="16">
        <v>0</v>
      </c>
      <c r="L647" s="16">
        <v>1</v>
      </c>
      <c r="M647" s="16">
        <v>0</v>
      </c>
      <c r="N647" s="16">
        <v>1</v>
      </c>
      <c r="O647" s="16">
        <v>21</v>
      </c>
      <c r="P647" s="16">
        <v>2.4</v>
      </c>
      <c r="Q647" s="16">
        <v>0.24170616113744001</v>
      </c>
      <c r="R647" s="16">
        <v>49</v>
      </c>
      <c r="S647" s="16">
        <v>3.6</v>
      </c>
      <c r="T647" s="16">
        <v>0.62255639097744297</v>
      </c>
      <c r="U647" s="16">
        <v>72</v>
      </c>
      <c r="V647" s="16" t="s">
        <v>1832</v>
      </c>
      <c r="W647" s="16">
        <v>36263</v>
      </c>
      <c r="X647" s="16">
        <v>18457</v>
      </c>
      <c r="Y647" s="16">
        <v>120061</v>
      </c>
      <c r="Z647" s="16"/>
      <c r="AA647" s="16"/>
      <c r="AB647" s="16"/>
      <c r="AC647" s="16"/>
      <c r="AD647" s="16"/>
      <c r="AE647" s="16" t="s">
        <v>1832</v>
      </c>
      <c r="AF647" s="16" t="s">
        <v>1832</v>
      </c>
    </row>
    <row r="648" spans="1:32" ht="15.75" customHeight="1">
      <c r="A648" s="54">
        <v>54</v>
      </c>
      <c r="C648" s="104" t="s">
        <v>1217</v>
      </c>
      <c r="D648" s="16"/>
      <c r="E648" s="58" t="s">
        <v>1776</v>
      </c>
      <c r="F648" s="16">
        <v>1</v>
      </c>
      <c r="G648" s="16">
        <v>1</v>
      </c>
      <c r="H648" s="16">
        <v>0</v>
      </c>
      <c r="I648" s="16">
        <v>1</v>
      </c>
      <c r="J648" s="16">
        <v>0</v>
      </c>
      <c r="K648" s="16">
        <v>0</v>
      </c>
      <c r="L648" s="16">
        <v>1</v>
      </c>
      <c r="M648" s="16">
        <v>0</v>
      </c>
      <c r="N648" s="16">
        <v>1</v>
      </c>
      <c r="O648" s="16">
        <v>35</v>
      </c>
      <c r="P648" s="16">
        <v>3.8</v>
      </c>
      <c r="Q648" s="16">
        <v>0</v>
      </c>
      <c r="R648" s="16">
        <v>20</v>
      </c>
      <c r="S648" s="16">
        <v>3.6</v>
      </c>
      <c r="T648" s="16" t="s">
        <v>1832</v>
      </c>
      <c r="U648" s="16" t="s">
        <v>1832</v>
      </c>
      <c r="V648" s="16" t="s">
        <v>1957</v>
      </c>
      <c r="W648" s="16">
        <v>737</v>
      </c>
      <c r="X648" s="16">
        <v>13</v>
      </c>
      <c r="Y648" s="16">
        <v>54</v>
      </c>
      <c r="Z648" s="16"/>
      <c r="AA648" s="16"/>
      <c r="AB648" s="16"/>
      <c r="AC648" s="16"/>
      <c r="AD648" s="16"/>
      <c r="AE648" s="16" t="s">
        <v>1832</v>
      </c>
      <c r="AF648" s="16" t="s">
        <v>1832</v>
      </c>
    </row>
    <row r="649" spans="1:32" ht="15.75" customHeight="1">
      <c r="A649" s="54">
        <v>55</v>
      </c>
      <c r="C649" s="104" t="s">
        <v>1092</v>
      </c>
      <c r="D649" s="16"/>
      <c r="E649" s="58" t="s">
        <v>1776</v>
      </c>
      <c r="F649" s="16">
        <v>1</v>
      </c>
      <c r="G649" s="16">
        <v>1</v>
      </c>
      <c r="H649" s="16">
        <v>0</v>
      </c>
      <c r="I649" s="16">
        <v>1</v>
      </c>
      <c r="J649" s="16">
        <v>0</v>
      </c>
      <c r="K649" s="16">
        <v>0</v>
      </c>
      <c r="L649" s="16">
        <v>1</v>
      </c>
      <c r="M649" s="16">
        <v>1</v>
      </c>
      <c r="N649" s="16">
        <v>1</v>
      </c>
      <c r="O649" s="16">
        <v>31</v>
      </c>
      <c r="P649" s="16">
        <v>4.4000000000000004</v>
      </c>
      <c r="Q649" s="16">
        <v>0.18</v>
      </c>
      <c r="R649" s="16">
        <v>43</v>
      </c>
      <c r="S649" s="16">
        <v>3.9</v>
      </c>
      <c r="T649" s="16">
        <v>0.29799999999999999</v>
      </c>
      <c r="U649" s="16">
        <v>51</v>
      </c>
      <c r="V649" s="16" t="s">
        <v>1957</v>
      </c>
      <c r="W649" s="16">
        <v>2077</v>
      </c>
      <c r="X649" s="16">
        <v>737</v>
      </c>
      <c r="Y649" s="16">
        <v>1780</v>
      </c>
      <c r="Z649" s="16"/>
      <c r="AA649" s="16"/>
      <c r="AB649" s="16"/>
      <c r="AC649" s="16"/>
      <c r="AD649" s="16"/>
      <c r="AE649" s="16" t="s">
        <v>1832</v>
      </c>
      <c r="AF649" s="16" t="s">
        <v>1832</v>
      </c>
    </row>
    <row r="650" spans="1:32" ht="15.75" customHeight="1">
      <c r="A650" s="54">
        <v>56</v>
      </c>
      <c r="C650" s="104" t="s">
        <v>159</v>
      </c>
      <c r="D650" s="16"/>
      <c r="E650" s="58" t="s">
        <v>1776</v>
      </c>
      <c r="F650" s="16">
        <v>1</v>
      </c>
      <c r="G650" s="16">
        <v>1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1</v>
      </c>
      <c r="N650" s="16">
        <v>0</v>
      </c>
      <c r="O650" s="16">
        <v>56</v>
      </c>
      <c r="P650" s="16">
        <v>5</v>
      </c>
      <c r="Q650" s="16">
        <v>1</v>
      </c>
      <c r="R650" s="16">
        <v>100</v>
      </c>
      <c r="S650" s="16">
        <v>0</v>
      </c>
      <c r="T650" s="16">
        <v>0</v>
      </c>
      <c r="U650" s="16">
        <v>0</v>
      </c>
      <c r="V650" s="16">
        <v>1E-4</v>
      </c>
      <c r="W650" s="16" t="s">
        <v>1832</v>
      </c>
      <c r="X650" s="16">
        <v>0</v>
      </c>
      <c r="Y650" s="16" t="s">
        <v>2433</v>
      </c>
      <c r="Z650" s="16"/>
      <c r="AA650" s="16"/>
      <c r="AB650" s="16"/>
      <c r="AC650" s="16"/>
      <c r="AD650" s="16"/>
      <c r="AE650" s="16" t="s">
        <v>1832</v>
      </c>
      <c r="AF650" s="16" t="s">
        <v>1832</v>
      </c>
    </row>
    <row r="651" spans="1:32" ht="15.75" customHeight="1">
      <c r="A651" s="54">
        <v>57</v>
      </c>
      <c r="C651" s="104" t="s">
        <v>281</v>
      </c>
      <c r="D651" s="16"/>
      <c r="E651" s="58" t="s">
        <v>1776</v>
      </c>
      <c r="F651" s="16">
        <v>1</v>
      </c>
      <c r="G651" s="16">
        <v>1</v>
      </c>
      <c r="H651" s="16">
        <v>1</v>
      </c>
      <c r="I651" s="16">
        <v>1</v>
      </c>
      <c r="J651" s="16">
        <v>1</v>
      </c>
      <c r="K651" s="16">
        <v>1</v>
      </c>
      <c r="L651" s="16">
        <v>1</v>
      </c>
      <c r="M651" s="16">
        <v>1</v>
      </c>
      <c r="N651" s="16">
        <v>1</v>
      </c>
      <c r="O651" s="16">
        <v>31</v>
      </c>
      <c r="P651" s="16" t="s">
        <v>1832</v>
      </c>
      <c r="Q651" s="16" t="s">
        <v>1832</v>
      </c>
      <c r="R651" s="16" t="s">
        <v>1832</v>
      </c>
      <c r="S651" s="16" t="s">
        <v>1832</v>
      </c>
      <c r="T651" s="16" t="s">
        <v>1832</v>
      </c>
      <c r="U651" s="16" t="s">
        <v>1832</v>
      </c>
      <c r="V651" s="16" t="s">
        <v>1832</v>
      </c>
      <c r="W651" s="16" t="s">
        <v>1832</v>
      </c>
      <c r="X651" s="16" t="s">
        <v>1832</v>
      </c>
      <c r="Y651" s="16" t="s">
        <v>2433</v>
      </c>
      <c r="Z651" s="16"/>
      <c r="AA651" s="16"/>
      <c r="AB651" s="16"/>
      <c r="AC651" s="16"/>
      <c r="AD651" s="16"/>
      <c r="AE651" s="16" t="s">
        <v>1832</v>
      </c>
      <c r="AF651" s="16" t="s">
        <v>1832</v>
      </c>
    </row>
    <row r="652" spans="1:32" ht="15.75" customHeight="1">
      <c r="A652" s="54">
        <v>58</v>
      </c>
      <c r="C652" s="104" t="s">
        <v>247</v>
      </c>
      <c r="D652" s="16"/>
      <c r="E652" s="58" t="s">
        <v>1776</v>
      </c>
      <c r="F652" s="16">
        <v>0</v>
      </c>
      <c r="G652" s="16">
        <v>0</v>
      </c>
      <c r="H652" s="16">
        <v>0</v>
      </c>
      <c r="I652" s="16">
        <v>1</v>
      </c>
      <c r="J652" s="16">
        <v>0</v>
      </c>
      <c r="K652" s="16">
        <v>0</v>
      </c>
      <c r="L652" s="16">
        <v>1</v>
      </c>
      <c r="M652" s="16">
        <v>1</v>
      </c>
      <c r="N652" s="16">
        <v>0</v>
      </c>
      <c r="O652" s="16">
        <v>30</v>
      </c>
      <c r="P652" s="16" t="s">
        <v>1832</v>
      </c>
      <c r="Q652" s="16" t="s">
        <v>1832</v>
      </c>
      <c r="R652" s="16" t="s">
        <v>1832</v>
      </c>
      <c r="S652" s="16" t="s">
        <v>1832</v>
      </c>
      <c r="T652" s="16" t="s">
        <v>1832</v>
      </c>
      <c r="U652" s="16" t="s">
        <v>1832</v>
      </c>
      <c r="V652" s="16">
        <v>8.9999999999999998E-4</v>
      </c>
      <c r="W652" s="16" t="s">
        <v>1832</v>
      </c>
      <c r="X652" s="16">
        <v>0</v>
      </c>
      <c r="Y652" s="16" t="s">
        <v>1832</v>
      </c>
      <c r="Z652" s="16"/>
      <c r="AA652" s="16"/>
      <c r="AB652" s="16"/>
      <c r="AC652" s="16"/>
      <c r="AD652" s="16"/>
      <c r="AE652" s="16" t="s">
        <v>1832</v>
      </c>
      <c r="AF652" s="16" t="s">
        <v>1832</v>
      </c>
    </row>
    <row r="653" spans="1:32" ht="15.75" customHeight="1">
      <c r="A653" s="54">
        <v>59</v>
      </c>
      <c r="C653" s="104" t="s">
        <v>150</v>
      </c>
      <c r="D653" s="16"/>
      <c r="E653" s="58" t="s">
        <v>1776</v>
      </c>
      <c r="F653" s="16">
        <v>1</v>
      </c>
      <c r="G653" s="16">
        <v>1</v>
      </c>
      <c r="H653" s="16">
        <v>1</v>
      </c>
      <c r="I653" s="16">
        <v>1</v>
      </c>
      <c r="J653" s="16">
        <v>0</v>
      </c>
      <c r="K653" s="16">
        <v>0</v>
      </c>
      <c r="L653" s="16">
        <v>1</v>
      </c>
      <c r="M653" s="16">
        <v>1</v>
      </c>
      <c r="N653" s="16">
        <v>1</v>
      </c>
      <c r="O653" s="16">
        <v>27</v>
      </c>
      <c r="P653" s="16">
        <v>3.8</v>
      </c>
      <c r="Q653" s="16">
        <v>0.63636363636363602</v>
      </c>
      <c r="R653" s="16">
        <v>75</v>
      </c>
      <c r="S653" s="16">
        <v>4.5999999999999996</v>
      </c>
      <c r="T653" s="16">
        <v>0.92102598717516004</v>
      </c>
      <c r="U653" s="16">
        <v>92</v>
      </c>
      <c r="V653" s="16" t="s">
        <v>1832</v>
      </c>
      <c r="W653" s="16">
        <v>137429</v>
      </c>
      <c r="X653" s="16">
        <v>72503</v>
      </c>
      <c r="Y653" s="16">
        <v>460182</v>
      </c>
      <c r="Z653" s="16"/>
      <c r="AA653" s="16"/>
      <c r="AB653" s="16"/>
      <c r="AC653" s="16"/>
      <c r="AD653" s="16"/>
      <c r="AE653" s="16">
        <v>83113</v>
      </c>
      <c r="AF653" s="16">
        <v>902234</v>
      </c>
    </row>
    <row r="654" spans="1:32" ht="15.75" customHeight="1">
      <c r="A654" s="54">
        <v>60</v>
      </c>
      <c r="C654" s="104" t="s">
        <v>294</v>
      </c>
      <c r="D654" s="16"/>
      <c r="E654" s="58" t="s">
        <v>1776</v>
      </c>
      <c r="F654" s="16">
        <v>1</v>
      </c>
      <c r="G654" s="16">
        <v>1</v>
      </c>
      <c r="H654" s="16">
        <v>1</v>
      </c>
      <c r="I654" s="16">
        <v>1</v>
      </c>
      <c r="J654" s="16">
        <v>0</v>
      </c>
      <c r="K654" s="16">
        <v>0</v>
      </c>
      <c r="L654" s="16">
        <v>1</v>
      </c>
      <c r="M654" s="16">
        <v>1</v>
      </c>
      <c r="N654" s="16">
        <v>1</v>
      </c>
      <c r="O654" s="16">
        <v>25</v>
      </c>
      <c r="P654" s="16">
        <v>2.5</v>
      </c>
      <c r="Q654" s="16">
        <v>0.24</v>
      </c>
      <c r="R654" s="16">
        <v>50</v>
      </c>
      <c r="S654" s="16">
        <v>3.9</v>
      </c>
      <c r="T654" s="16">
        <v>0.75</v>
      </c>
      <c r="U654" s="16">
        <v>79</v>
      </c>
      <c r="V654" s="16">
        <v>8.0000000000000004E-4</v>
      </c>
      <c r="W654" s="16">
        <v>33134</v>
      </c>
      <c r="X654" s="16">
        <v>865</v>
      </c>
      <c r="Y654" s="16">
        <v>21142</v>
      </c>
      <c r="Z654" s="16"/>
      <c r="AA654" s="16"/>
      <c r="AB654" s="16"/>
      <c r="AC654" s="16"/>
      <c r="AD654" s="16"/>
      <c r="AE654" s="16" t="s">
        <v>1832</v>
      </c>
      <c r="AF654" s="16" t="s">
        <v>1832</v>
      </c>
    </row>
    <row r="655" spans="1:32" ht="15.75" customHeight="1">
      <c r="A655" s="54">
        <v>61</v>
      </c>
      <c r="C655" s="104" t="s">
        <v>221</v>
      </c>
      <c r="D655" s="16"/>
      <c r="E655" s="58" t="s">
        <v>1776</v>
      </c>
      <c r="F655" s="16">
        <v>1</v>
      </c>
      <c r="G655" s="16">
        <v>1</v>
      </c>
      <c r="H655" s="16">
        <v>0</v>
      </c>
      <c r="I655" s="16">
        <v>1</v>
      </c>
      <c r="J655" s="16">
        <v>0</v>
      </c>
      <c r="K655" s="16">
        <v>0</v>
      </c>
      <c r="L655" s="16">
        <v>0</v>
      </c>
      <c r="M655" s="16">
        <v>1</v>
      </c>
      <c r="N655" s="16">
        <v>0</v>
      </c>
      <c r="O655" s="16">
        <v>28</v>
      </c>
      <c r="P655" s="16">
        <v>1</v>
      </c>
      <c r="Q655" s="16" t="s">
        <v>1832</v>
      </c>
      <c r="R655" s="16">
        <v>20</v>
      </c>
      <c r="S655" s="16">
        <v>1.4</v>
      </c>
      <c r="T655" s="16">
        <v>9.0909090909090898E-2</v>
      </c>
      <c r="U655" s="16">
        <v>27</v>
      </c>
      <c r="V655" s="16">
        <v>2.0000000000000001E-4</v>
      </c>
      <c r="W655" s="16">
        <v>13054</v>
      </c>
      <c r="X655" s="16">
        <v>190</v>
      </c>
      <c r="Y655" s="16">
        <v>5830</v>
      </c>
      <c r="Z655" s="16"/>
      <c r="AA655" s="16"/>
      <c r="AB655" s="16"/>
      <c r="AC655" s="16"/>
      <c r="AD655" s="16"/>
      <c r="AE655" s="16" t="s">
        <v>1832</v>
      </c>
      <c r="AF655" s="16" t="s">
        <v>1832</v>
      </c>
    </row>
    <row r="656" spans="1:32" ht="15.75" customHeight="1">
      <c r="A656" s="54">
        <v>62</v>
      </c>
      <c r="C656" s="104" t="s">
        <v>330</v>
      </c>
      <c r="D656" s="16"/>
      <c r="E656" s="58" t="s">
        <v>1776</v>
      </c>
      <c r="F656" s="16">
        <v>1</v>
      </c>
      <c r="G656" s="16">
        <v>1</v>
      </c>
      <c r="H656" s="16">
        <v>1</v>
      </c>
      <c r="I656" s="16">
        <v>0</v>
      </c>
      <c r="J656" s="16">
        <v>0</v>
      </c>
      <c r="K656" s="16">
        <v>0</v>
      </c>
      <c r="L656" s="16">
        <v>0</v>
      </c>
      <c r="M656" s="16">
        <v>0</v>
      </c>
      <c r="N656" s="16">
        <v>0</v>
      </c>
      <c r="O656" s="16">
        <v>18</v>
      </c>
      <c r="P656" s="16">
        <v>3.1</v>
      </c>
      <c r="Q656" s="16">
        <v>0.4391534392</v>
      </c>
      <c r="R656" s="16">
        <v>61</v>
      </c>
      <c r="S656" s="16">
        <v>4.0999999999999996</v>
      </c>
      <c r="T656" s="16">
        <v>0.78718258770000005</v>
      </c>
      <c r="U656" s="16">
        <v>82</v>
      </c>
      <c r="V656" s="16">
        <v>4.5999999999999999E-3</v>
      </c>
      <c r="W656" s="16">
        <v>100930</v>
      </c>
      <c r="X656" s="16">
        <v>7669</v>
      </c>
      <c r="Y656" s="16">
        <v>115778</v>
      </c>
      <c r="Z656" s="16"/>
      <c r="AA656" s="16"/>
      <c r="AB656" s="16"/>
      <c r="AC656" s="16"/>
      <c r="AD656" s="16"/>
      <c r="AE656" s="16" t="s">
        <v>1832</v>
      </c>
      <c r="AF656" s="16" t="s">
        <v>1832</v>
      </c>
    </row>
    <row r="657" spans="1:32" ht="15.75" customHeight="1">
      <c r="A657" s="54">
        <v>63</v>
      </c>
      <c r="C657" s="104" t="s">
        <v>1153</v>
      </c>
      <c r="D657" s="16"/>
      <c r="E657" s="58" t="s">
        <v>1776</v>
      </c>
      <c r="F657" s="16">
        <v>1</v>
      </c>
      <c r="G657" s="16">
        <v>1</v>
      </c>
      <c r="H657" s="16">
        <v>1</v>
      </c>
      <c r="I657" s="16">
        <v>1</v>
      </c>
      <c r="J657" s="16">
        <v>0</v>
      </c>
      <c r="K657" s="16">
        <v>0</v>
      </c>
      <c r="L657" s="16">
        <v>1</v>
      </c>
      <c r="M657" s="16">
        <v>0</v>
      </c>
      <c r="N657" s="16">
        <v>1</v>
      </c>
      <c r="O657" s="16">
        <v>21</v>
      </c>
      <c r="P657" s="16">
        <v>4.7</v>
      </c>
      <c r="Q657" s="16">
        <v>9.8000000000000004E-2</v>
      </c>
      <c r="R657" s="16">
        <v>38</v>
      </c>
      <c r="S657" s="16">
        <v>2.9</v>
      </c>
      <c r="T657" s="16">
        <v>0.34200000000000003</v>
      </c>
      <c r="U657" s="16">
        <v>54</v>
      </c>
      <c r="V657" s="16">
        <v>2.0000000000000001E-4</v>
      </c>
      <c r="W657" s="16">
        <v>6104</v>
      </c>
      <c r="X657" s="16">
        <v>10471</v>
      </c>
      <c r="Y657" s="16">
        <v>33939</v>
      </c>
      <c r="Z657" s="16"/>
      <c r="AA657" s="16"/>
      <c r="AB657" s="16"/>
      <c r="AC657" s="16"/>
      <c r="AD657" s="16"/>
      <c r="AE657" s="16">
        <v>11072</v>
      </c>
      <c r="AF657" s="16" t="s">
        <v>1832</v>
      </c>
    </row>
    <row r="658" spans="1:32" ht="15.75" customHeight="1">
      <c r="A658" s="54">
        <v>64</v>
      </c>
      <c r="C658" s="104" t="s">
        <v>216</v>
      </c>
      <c r="D658" s="16"/>
      <c r="E658" s="58" t="s">
        <v>1776</v>
      </c>
      <c r="F658" s="16">
        <v>1</v>
      </c>
      <c r="G658" s="16">
        <v>1</v>
      </c>
      <c r="H658" s="16">
        <v>1</v>
      </c>
      <c r="I658" s="16">
        <v>1</v>
      </c>
      <c r="J658" s="16">
        <v>0</v>
      </c>
      <c r="K658" s="16">
        <v>1</v>
      </c>
      <c r="L658" s="16">
        <v>0</v>
      </c>
      <c r="M658" s="16">
        <v>1</v>
      </c>
      <c r="N658" s="16">
        <v>1</v>
      </c>
      <c r="O658" s="16">
        <v>17</v>
      </c>
      <c r="P658" s="16">
        <v>1.2</v>
      </c>
      <c r="Q658" s="16" t="s">
        <v>1832</v>
      </c>
      <c r="R658" s="16">
        <v>24</v>
      </c>
      <c r="S658" s="16">
        <v>3.1</v>
      </c>
      <c r="T658" s="16">
        <v>0.5</v>
      </c>
      <c r="U658" s="16">
        <v>63</v>
      </c>
      <c r="V658" s="16">
        <v>6.9999999999999999E-4</v>
      </c>
      <c r="W658" s="16">
        <v>23362</v>
      </c>
      <c r="X658" s="16">
        <v>3065</v>
      </c>
      <c r="Y658" s="16">
        <v>38219</v>
      </c>
      <c r="Z658" s="16"/>
      <c r="AA658" s="16"/>
      <c r="AB658" s="16"/>
      <c r="AC658" s="16"/>
      <c r="AD658" s="16"/>
      <c r="AE658" s="16">
        <v>5694</v>
      </c>
      <c r="AF658" s="16">
        <v>51989</v>
      </c>
    </row>
    <row r="659" spans="1:32" ht="15.75" customHeight="1">
      <c r="A659" s="54">
        <v>65</v>
      </c>
      <c r="C659" s="104" t="s">
        <v>239</v>
      </c>
      <c r="D659" s="16"/>
      <c r="E659" s="58" t="s">
        <v>1776</v>
      </c>
      <c r="F659" s="16">
        <v>1</v>
      </c>
      <c r="G659" s="16">
        <v>1</v>
      </c>
      <c r="H659" s="16">
        <v>0</v>
      </c>
      <c r="I659" s="16">
        <v>0</v>
      </c>
      <c r="J659" s="16">
        <v>0</v>
      </c>
      <c r="K659" s="16">
        <v>0</v>
      </c>
      <c r="L659" s="16">
        <v>0</v>
      </c>
      <c r="M659" s="16">
        <v>0</v>
      </c>
      <c r="N659" s="16">
        <v>0</v>
      </c>
      <c r="O659" s="16">
        <v>39</v>
      </c>
      <c r="P659" s="16" t="s">
        <v>1832</v>
      </c>
      <c r="Q659" s="16" t="s">
        <v>1832</v>
      </c>
      <c r="R659" s="16" t="s">
        <v>1832</v>
      </c>
      <c r="S659" s="16" t="s">
        <v>1832</v>
      </c>
      <c r="T659" s="16" t="s">
        <v>1832</v>
      </c>
      <c r="U659" s="16" t="s">
        <v>1832</v>
      </c>
      <c r="V659" s="16">
        <v>4.0000000000000002E-4</v>
      </c>
      <c r="W659" s="16" t="s">
        <v>1832</v>
      </c>
      <c r="X659" s="16" t="s">
        <v>1832</v>
      </c>
      <c r="Y659" s="16" t="s">
        <v>2433</v>
      </c>
      <c r="Z659" s="16"/>
      <c r="AA659" s="16"/>
      <c r="AB659" s="16"/>
      <c r="AC659" s="16"/>
      <c r="AD659" s="16"/>
      <c r="AE659" s="16" t="s">
        <v>1832</v>
      </c>
      <c r="AF659" s="16" t="s">
        <v>1832</v>
      </c>
    </row>
    <row r="660" spans="1:32" ht="15.75" customHeight="1">
      <c r="A660" s="54">
        <v>66</v>
      </c>
      <c r="C660" s="104" t="s">
        <v>324</v>
      </c>
      <c r="D660" s="16"/>
      <c r="E660" s="58" t="s">
        <v>1776</v>
      </c>
      <c r="F660" s="16">
        <v>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27</v>
      </c>
      <c r="P660" s="16" t="s">
        <v>1832</v>
      </c>
      <c r="Q660" s="16" t="s">
        <v>1832</v>
      </c>
      <c r="R660" s="16" t="s">
        <v>1832</v>
      </c>
      <c r="S660" s="16" t="s">
        <v>1832</v>
      </c>
      <c r="T660" s="16" t="s">
        <v>1832</v>
      </c>
      <c r="U660" s="16" t="s">
        <v>1832</v>
      </c>
      <c r="V660" s="16" t="s">
        <v>1832</v>
      </c>
      <c r="W660" s="16" t="s">
        <v>1832</v>
      </c>
      <c r="X660" s="16" t="s">
        <v>1832</v>
      </c>
      <c r="Y660" s="16" t="s">
        <v>2433</v>
      </c>
      <c r="Z660" s="16"/>
      <c r="AA660" s="16"/>
      <c r="AB660" s="16"/>
      <c r="AC660" s="16"/>
      <c r="AD660" s="16"/>
      <c r="AE660" s="16" t="s">
        <v>1832</v>
      </c>
      <c r="AF660" s="16" t="s">
        <v>1832</v>
      </c>
    </row>
    <row r="661" spans="1:32" ht="15.75" customHeight="1">
      <c r="A661" s="54">
        <v>67</v>
      </c>
      <c r="C661" s="58" t="s">
        <v>333</v>
      </c>
      <c r="D661" s="16"/>
      <c r="E661" s="58" t="s">
        <v>1776</v>
      </c>
      <c r="F661" s="16">
        <v>1</v>
      </c>
      <c r="G661" s="16">
        <v>1</v>
      </c>
      <c r="H661" s="16">
        <v>1</v>
      </c>
      <c r="I661" s="16">
        <v>1</v>
      </c>
      <c r="J661" s="16">
        <v>0</v>
      </c>
      <c r="K661" s="16">
        <v>1</v>
      </c>
      <c r="L661" s="16">
        <v>1</v>
      </c>
      <c r="M661" s="16">
        <v>1</v>
      </c>
      <c r="N661" s="16">
        <v>0</v>
      </c>
      <c r="O661" s="16">
        <v>26</v>
      </c>
      <c r="P661" s="16">
        <v>3.2</v>
      </c>
      <c r="Q661" s="16">
        <v>0.43433133730000001</v>
      </c>
      <c r="R661" s="16">
        <v>63</v>
      </c>
      <c r="S661" s="16">
        <v>4.3</v>
      </c>
      <c r="T661" s="16">
        <v>0.82630000000000003</v>
      </c>
      <c r="U661" s="16">
        <v>85</v>
      </c>
      <c r="V661" s="16">
        <v>4.3E-3</v>
      </c>
      <c r="W661" s="16">
        <v>160863</v>
      </c>
      <c r="X661" s="16">
        <v>18170</v>
      </c>
      <c r="Y661" s="16">
        <v>204554</v>
      </c>
      <c r="Z661" s="16"/>
      <c r="AA661" s="16"/>
      <c r="AB661" s="16"/>
      <c r="AC661" s="16"/>
      <c r="AD661" s="16"/>
      <c r="AE661" s="16">
        <v>153494</v>
      </c>
      <c r="AF661" s="16">
        <v>1066000</v>
      </c>
    </row>
    <row r="662" spans="1:32" ht="15.75" customHeight="1">
      <c r="A662" s="54">
        <v>68</v>
      </c>
      <c r="C662" s="104" t="s">
        <v>274</v>
      </c>
      <c r="D662" s="16"/>
      <c r="E662" s="58" t="s">
        <v>1776</v>
      </c>
      <c r="F662" s="16">
        <v>1</v>
      </c>
      <c r="G662" s="16">
        <v>1</v>
      </c>
      <c r="H662" s="16">
        <v>1</v>
      </c>
      <c r="I662" s="16">
        <v>1</v>
      </c>
      <c r="J662" s="16">
        <v>1</v>
      </c>
      <c r="K662" s="16">
        <v>1</v>
      </c>
      <c r="L662" s="16">
        <v>1</v>
      </c>
      <c r="M662" s="16">
        <v>1</v>
      </c>
      <c r="N662" s="16">
        <v>1</v>
      </c>
      <c r="O662" s="16">
        <v>50</v>
      </c>
      <c r="P662" s="16">
        <v>2.9</v>
      </c>
      <c r="Q662" s="16">
        <v>0.38323353293413098</v>
      </c>
      <c r="R662" s="16">
        <v>59</v>
      </c>
      <c r="S662" s="16">
        <v>3.5</v>
      </c>
      <c r="T662" s="16">
        <v>0.58718330849478295</v>
      </c>
      <c r="U662" s="16">
        <v>70</v>
      </c>
      <c r="V662" s="16">
        <v>1.7299999999999999E-2</v>
      </c>
      <c r="W662" s="16">
        <v>582686</v>
      </c>
      <c r="X662" s="16">
        <v>32605</v>
      </c>
      <c r="Y662" s="16">
        <v>376024</v>
      </c>
      <c r="Z662" s="16"/>
      <c r="AA662" s="16"/>
      <c r="AB662" s="16"/>
      <c r="AC662" s="16"/>
      <c r="AD662" s="16"/>
      <c r="AE662" s="16">
        <v>172822</v>
      </c>
      <c r="AF662" s="16">
        <v>588600</v>
      </c>
    </row>
    <row r="663" spans="1:32" ht="15.75" customHeight="1">
      <c r="A663" s="54">
        <v>69</v>
      </c>
      <c r="C663" s="58" t="s">
        <v>155</v>
      </c>
      <c r="D663" s="16"/>
      <c r="E663" s="58" t="s">
        <v>1776</v>
      </c>
      <c r="F663" s="16">
        <v>1</v>
      </c>
      <c r="G663" s="16">
        <v>1</v>
      </c>
      <c r="H663" s="16">
        <v>0</v>
      </c>
      <c r="I663" s="16">
        <v>0</v>
      </c>
      <c r="J663" s="16">
        <v>0</v>
      </c>
      <c r="K663" s="16">
        <v>0</v>
      </c>
      <c r="L663" s="16">
        <v>1</v>
      </c>
      <c r="M663" s="16">
        <v>0</v>
      </c>
      <c r="N663" s="16">
        <v>1</v>
      </c>
      <c r="O663" s="16">
        <v>64</v>
      </c>
      <c r="P663" s="16">
        <v>1</v>
      </c>
      <c r="Q663" s="16">
        <v>0</v>
      </c>
      <c r="R663" s="16">
        <v>20</v>
      </c>
      <c r="S663" s="16">
        <v>1</v>
      </c>
      <c r="T663" s="16">
        <v>0</v>
      </c>
      <c r="U663" s="16">
        <v>20</v>
      </c>
      <c r="V663" s="16" t="s">
        <v>1832</v>
      </c>
      <c r="W663" s="16" t="s">
        <v>1832</v>
      </c>
      <c r="X663" s="16" t="s">
        <v>1832</v>
      </c>
      <c r="Y663" s="16" t="s">
        <v>2433</v>
      </c>
      <c r="Z663" s="16"/>
      <c r="AA663" s="16"/>
      <c r="AB663" s="16"/>
      <c r="AC663" s="16"/>
      <c r="AD663" s="16"/>
      <c r="AE663" s="16" t="s">
        <v>1832</v>
      </c>
      <c r="AF663" s="16" t="s">
        <v>1832</v>
      </c>
    </row>
    <row r="664" spans="1:32" ht="15.75" customHeight="1">
      <c r="A664" s="54">
        <v>70</v>
      </c>
      <c r="C664" s="104" t="s">
        <v>261</v>
      </c>
      <c r="D664" s="16"/>
      <c r="E664" s="58" t="s">
        <v>1776</v>
      </c>
      <c r="F664" s="16">
        <v>1</v>
      </c>
      <c r="G664" s="16">
        <v>1</v>
      </c>
      <c r="H664" s="16">
        <v>1</v>
      </c>
      <c r="I664" s="16">
        <v>1</v>
      </c>
      <c r="J664" s="16">
        <v>0</v>
      </c>
      <c r="K664" s="16">
        <v>1</v>
      </c>
      <c r="L664" s="16">
        <v>1</v>
      </c>
      <c r="M664" s="16">
        <v>1</v>
      </c>
      <c r="N664" s="16" t="s">
        <v>1832</v>
      </c>
      <c r="O664" s="16">
        <v>18</v>
      </c>
      <c r="P664" s="16" t="s">
        <v>1832</v>
      </c>
      <c r="Q664" s="16" t="s">
        <v>1832</v>
      </c>
      <c r="R664" s="16" t="s">
        <v>1832</v>
      </c>
      <c r="S664" s="16" t="s">
        <v>1832</v>
      </c>
      <c r="T664" s="16" t="s">
        <v>1832</v>
      </c>
      <c r="U664" s="16" t="s">
        <v>1832</v>
      </c>
      <c r="V664" s="16">
        <v>0</v>
      </c>
      <c r="W664" s="16" t="s">
        <v>1832</v>
      </c>
      <c r="X664" s="16">
        <v>0</v>
      </c>
      <c r="Y664" s="16" t="s">
        <v>1832</v>
      </c>
      <c r="Z664" s="16"/>
      <c r="AA664" s="16"/>
      <c r="AB664" s="16"/>
      <c r="AC664" s="16"/>
      <c r="AD664" s="16"/>
      <c r="AE664" s="16" t="s">
        <v>1832</v>
      </c>
      <c r="AF664" s="16" t="s">
        <v>1832</v>
      </c>
    </row>
    <row r="665" spans="1:32" ht="15.75" customHeight="1">
      <c r="A665" s="54">
        <v>71</v>
      </c>
      <c r="C665" s="104" t="s">
        <v>235</v>
      </c>
      <c r="D665" s="16"/>
      <c r="E665" s="58" t="s">
        <v>1776</v>
      </c>
      <c r="F665" s="16">
        <v>1</v>
      </c>
      <c r="G665" s="16">
        <v>1</v>
      </c>
      <c r="H665" s="16">
        <v>1</v>
      </c>
      <c r="I665" s="16">
        <v>1</v>
      </c>
      <c r="J665" s="16">
        <v>0</v>
      </c>
      <c r="K665" s="16">
        <v>0</v>
      </c>
      <c r="L665" s="16">
        <v>1</v>
      </c>
      <c r="M665" s="16">
        <v>1</v>
      </c>
      <c r="N665" s="16">
        <v>1</v>
      </c>
      <c r="O665" s="16">
        <v>9</v>
      </c>
      <c r="P665" s="16">
        <v>3.9</v>
      </c>
      <c r="Q665" s="16">
        <v>0.67934782608695599</v>
      </c>
      <c r="R665" s="16">
        <v>78</v>
      </c>
      <c r="S665" s="16">
        <v>3.7</v>
      </c>
      <c r="T665" s="16">
        <v>0.65887850467289699</v>
      </c>
      <c r="U665" s="16">
        <v>74</v>
      </c>
      <c r="V665" s="16">
        <v>1.2999999999999999E-3</v>
      </c>
      <c r="W665" s="16">
        <v>61097</v>
      </c>
      <c r="X665" s="16">
        <v>2380</v>
      </c>
      <c r="Y665" s="16">
        <v>50510</v>
      </c>
      <c r="Z665" s="16"/>
      <c r="AA665" s="16"/>
      <c r="AB665" s="16"/>
      <c r="AC665" s="16"/>
      <c r="AD665" s="16"/>
      <c r="AE665" s="16">
        <v>36643</v>
      </c>
      <c r="AF665" s="16">
        <v>101059</v>
      </c>
    </row>
    <row r="666" spans="1:32" ht="15.75" customHeight="1">
      <c r="A666" s="54">
        <v>72</v>
      </c>
      <c r="C666" s="104" t="s">
        <v>250</v>
      </c>
      <c r="D666" s="16"/>
      <c r="E666" s="58" t="s">
        <v>1776</v>
      </c>
      <c r="F666" s="16">
        <v>1</v>
      </c>
      <c r="G666" s="16">
        <v>1</v>
      </c>
      <c r="H666" s="16">
        <v>1</v>
      </c>
      <c r="I666" s="16">
        <v>1</v>
      </c>
      <c r="J666" s="16">
        <v>0</v>
      </c>
      <c r="K666" s="16">
        <v>0</v>
      </c>
      <c r="L666" s="16">
        <v>1</v>
      </c>
      <c r="M666" s="16">
        <v>1</v>
      </c>
      <c r="N666" s="16">
        <v>0</v>
      </c>
      <c r="O666" s="16">
        <v>20</v>
      </c>
      <c r="P666" s="16">
        <v>1.8</v>
      </c>
      <c r="Q666" s="16">
        <v>0.11206896551724101</v>
      </c>
      <c r="R666" s="16">
        <v>36</v>
      </c>
      <c r="S666" s="16">
        <v>3.4</v>
      </c>
      <c r="T666" s="16">
        <v>0.57723577235772305</v>
      </c>
      <c r="U666" s="16">
        <v>68</v>
      </c>
      <c r="V666" s="16" t="s">
        <v>1832</v>
      </c>
      <c r="W666" s="16">
        <v>31759</v>
      </c>
      <c r="X666" s="16">
        <v>1961</v>
      </c>
      <c r="Y666" s="16">
        <v>36578</v>
      </c>
      <c r="Z666" s="16"/>
      <c r="AA666" s="16"/>
      <c r="AB666" s="16"/>
      <c r="AC666" s="16"/>
      <c r="AD666" s="16"/>
      <c r="AE666" s="16" t="s">
        <v>1832</v>
      </c>
      <c r="AF666" s="16">
        <v>56728</v>
      </c>
    </row>
    <row r="667" spans="1:32" ht="15.75" customHeight="1">
      <c r="A667" s="54">
        <v>73</v>
      </c>
      <c r="C667" s="104" t="s">
        <v>335</v>
      </c>
      <c r="D667" s="16"/>
      <c r="E667" s="58" t="s">
        <v>1776</v>
      </c>
      <c r="F667" s="16">
        <v>1</v>
      </c>
      <c r="G667" s="16">
        <v>1</v>
      </c>
      <c r="H667" s="16">
        <v>0</v>
      </c>
      <c r="I667" s="16">
        <v>0</v>
      </c>
      <c r="J667" s="16">
        <v>0</v>
      </c>
      <c r="K667" s="16">
        <v>0</v>
      </c>
      <c r="L667" s="16">
        <v>1</v>
      </c>
      <c r="M667" s="16">
        <v>1</v>
      </c>
      <c r="N667" s="16">
        <v>0</v>
      </c>
      <c r="O667" s="16">
        <v>29</v>
      </c>
      <c r="P667" s="16">
        <v>0</v>
      </c>
      <c r="Q667" s="16">
        <v>0</v>
      </c>
      <c r="R667" s="16">
        <v>0</v>
      </c>
      <c r="S667" s="16">
        <v>4.2</v>
      </c>
      <c r="T667" s="16">
        <v>0.875</v>
      </c>
      <c r="U667" s="16">
        <v>85</v>
      </c>
      <c r="V667" s="16">
        <v>1E-4</v>
      </c>
      <c r="W667" s="16">
        <v>3131</v>
      </c>
      <c r="X667" s="16">
        <v>467</v>
      </c>
      <c r="Y667" s="16">
        <v>2463</v>
      </c>
      <c r="Z667" s="16"/>
      <c r="AA667" s="16"/>
      <c r="AB667" s="16"/>
      <c r="AC667" s="16"/>
      <c r="AD667" s="16"/>
      <c r="AE667" s="16" t="s">
        <v>1832</v>
      </c>
      <c r="AF667" s="16" t="s">
        <v>1832</v>
      </c>
    </row>
    <row r="668" spans="1:32" ht="15.75" customHeight="1">
      <c r="A668" s="54">
        <v>74</v>
      </c>
      <c r="C668" s="104" t="s">
        <v>189</v>
      </c>
      <c r="D668" s="16"/>
      <c r="E668" s="58" t="s">
        <v>1776</v>
      </c>
      <c r="F668" s="16">
        <v>1</v>
      </c>
      <c r="G668" s="16">
        <v>1</v>
      </c>
      <c r="H668" s="16">
        <v>1</v>
      </c>
      <c r="I668" s="16">
        <v>1</v>
      </c>
      <c r="J668" s="16">
        <v>0</v>
      </c>
      <c r="K668" s="16">
        <v>1</v>
      </c>
      <c r="L668" s="16">
        <v>1</v>
      </c>
      <c r="M668" s="16">
        <v>1</v>
      </c>
      <c r="N668" s="16">
        <v>1</v>
      </c>
      <c r="O668" s="16">
        <v>21</v>
      </c>
      <c r="P668" s="16">
        <v>2.1</v>
      </c>
      <c r="Q668" s="16">
        <v>0.214285714285714</v>
      </c>
      <c r="R668" s="16" t="s">
        <v>1832</v>
      </c>
      <c r="S668" s="16">
        <v>1.9</v>
      </c>
      <c r="T668" s="16">
        <v>0.21052631578947301</v>
      </c>
      <c r="U668" s="16">
        <v>39</v>
      </c>
      <c r="V668" s="16">
        <v>8.0000000000000004E-4</v>
      </c>
      <c r="W668" s="16">
        <v>26287</v>
      </c>
      <c r="X668" s="16">
        <v>5120</v>
      </c>
      <c r="Y668" s="16">
        <v>50199</v>
      </c>
      <c r="Z668" s="16"/>
      <c r="AA668" s="16"/>
      <c r="AB668" s="16"/>
      <c r="AC668" s="16"/>
      <c r="AD668" s="16"/>
      <c r="AE668" s="16" t="s">
        <v>1832</v>
      </c>
      <c r="AF668" s="16">
        <v>36121</v>
      </c>
    </row>
    <row r="669" spans="1:32" ht="15.75" customHeight="1">
      <c r="A669" s="54">
        <v>75</v>
      </c>
      <c r="C669" s="104" t="s">
        <v>253</v>
      </c>
      <c r="D669" s="16"/>
      <c r="E669" s="58" t="s">
        <v>1776</v>
      </c>
      <c r="F669" s="16">
        <v>1</v>
      </c>
      <c r="G669" s="16">
        <v>0</v>
      </c>
      <c r="H669" s="16">
        <v>0</v>
      </c>
      <c r="I669" s="16">
        <v>0</v>
      </c>
      <c r="J669" s="16">
        <v>0</v>
      </c>
      <c r="K669" s="16">
        <v>0</v>
      </c>
      <c r="L669" s="16">
        <v>0</v>
      </c>
      <c r="M669" s="16">
        <v>0</v>
      </c>
      <c r="N669" s="16">
        <v>0</v>
      </c>
      <c r="O669" s="16">
        <v>33</v>
      </c>
      <c r="P669" s="16" t="s">
        <v>1832</v>
      </c>
      <c r="Q669" s="16" t="s">
        <v>1832</v>
      </c>
      <c r="R669" s="16" t="s">
        <v>1832</v>
      </c>
      <c r="S669" s="16" t="s">
        <v>1832</v>
      </c>
      <c r="T669" s="16" t="s">
        <v>1832</v>
      </c>
      <c r="U669" s="16" t="s">
        <v>1832</v>
      </c>
      <c r="V669" s="16" t="s">
        <v>1832</v>
      </c>
      <c r="W669" s="16" t="s">
        <v>1832</v>
      </c>
      <c r="X669" s="16" t="s">
        <v>1832</v>
      </c>
      <c r="Y669" s="16" t="s">
        <v>2433</v>
      </c>
      <c r="Z669" s="16"/>
      <c r="AA669" s="16"/>
      <c r="AB669" s="16"/>
      <c r="AC669" s="16"/>
      <c r="AD669" s="16"/>
      <c r="AE669" s="16" t="s">
        <v>1832</v>
      </c>
      <c r="AF669" s="16" t="s">
        <v>1832</v>
      </c>
    </row>
    <row r="670" spans="1:32" ht="15.75" customHeight="1">
      <c r="A670" s="54">
        <v>76</v>
      </c>
      <c r="C670" s="104" t="s">
        <v>1523</v>
      </c>
      <c r="D670" s="16"/>
      <c r="E670" s="58" t="s">
        <v>1776</v>
      </c>
      <c r="F670" s="16">
        <v>1</v>
      </c>
      <c r="G670" s="16">
        <v>1</v>
      </c>
      <c r="H670" s="16">
        <v>1</v>
      </c>
      <c r="I670" s="16">
        <v>1</v>
      </c>
      <c r="J670" s="16">
        <v>0</v>
      </c>
      <c r="K670" s="16">
        <v>1</v>
      </c>
      <c r="L670" s="16">
        <v>1</v>
      </c>
      <c r="M670" s="16">
        <v>0</v>
      </c>
      <c r="N670" s="16">
        <v>0</v>
      </c>
      <c r="O670" s="16">
        <v>12</v>
      </c>
      <c r="P670" s="16">
        <v>3.4</v>
      </c>
      <c r="Q670" s="16" t="s">
        <v>1832</v>
      </c>
      <c r="R670" s="16" t="s">
        <v>1832</v>
      </c>
      <c r="S670" s="16">
        <v>3.2</v>
      </c>
      <c r="T670" s="16">
        <v>0</v>
      </c>
      <c r="U670" s="16">
        <v>30</v>
      </c>
      <c r="V670" s="16" t="s">
        <v>1957</v>
      </c>
      <c r="W670" s="16">
        <v>1844</v>
      </c>
      <c r="X670" s="16">
        <v>1892</v>
      </c>
      <c r="Y670" s="16">
        <v>3176</v>
      </c>
      <c r="Z670" s="16"/>
      <c r="AA670" s="16"/>
      <c r="AB670" s="16"/>
      <c r="AC670" s="16"/>
      <c r="AD670" s="16"/>
      <c r="AE670" s="16">
        <v>2219</v>
      </c>
      <c r="AF670" s="16" t="s">
        <v>1832</v>
      </c>
    </row>
    <row r="671" spans="1:32" ht="15.75" customHeight="1">
      <c r="A671" s="54">
        <v>77</v>
      </c>
      <c r="C671" s="104" t="s">
        <v>185</v>
      </c>
      <c r="D671" s="16"/>
      <c r="E671" s="58" t="s">
        <v>1776</v>
      </c>
      <c r="F671" s="16">
        <v>1</v>
      </c>
      <c r="G671" s="16">
        <v>1</v>
      </c>
      <c r="H671" s="16">
        <v>1</v>
      </c>
      <c r="I671" s="16">
        <v>1</v>
      </c>
      <c r="J671" s="16">
        <v>0</v>
      </c>
      <c r="K671" s="16">
        <v>0</v>
      </c>
      <c r="L671" s="16">
        <v>1</v>
      </c>
      <c r="M671" s="16">
        <v>1</v>
      </c>
      <c r="N671" s="16">
        <v>0</v>
      </c>
      <c r="O671" s="16">
        <v>37</v>
      </c>
      <c r="P671" s="16">
        <v>1.4</v>
      </c>
      <c r="Q671" s="16" t="s">
        <v>1832</v>
      </c>
      <c r="R671" s="16">
        <v>27</v>
      </c>
      <c r="S671" s="16">
        <v>2.1</v>
      </c>
      <c r="T671" s="16">
        <v>0.18181818180000001</v>
      </c>
      <c r="U671" s="16">
        <v>43</v>
      </c>
      <c r="V671" s="16" t="s">
        <v>1832</v>
      </c>
      <c r="W671" s="16" t="s">
        <v>1832</v>
      </c>
      <c r="X671" s="16" t="s">
        <v>1832</v>
      </c>
      <c r="Y671" s="16" t="s">
        <v>2433</v>
      </c>
      <c r="Z671" s="16"/>
      <c r="AA671" s="16"/>
      <c r="AB671" s="16"/>
      <c r="AC671" s="16"/>
      <c r="AD671" s="16"/>
      <c r="AE671" s="16" t="s">
        <v>1832</v>
      </c>
      <c r="AF671" s="16" t="s">
        <v>1832</v>
      </c>
    </row>
    <row r="672" spans="1:32" ht="15.75" customHeight="1">
      <c r="A672" s="54">
        <v>78</v>
      </c>
      <c r="C672" s="104" t="s">
        <v>345</v>
      </c>
      <c r="D672" s="16"/>
      <c r="E672" s="58" t="s">
        <v>1776</v>
      </c>
      <c r="F672" s="16">
        <v>1</v>
      </c>
      <c r="G672" s="16">
        <v>1</v>
      </c>
      <c r="H672" s="16">
        <v>0</v>
      </c>
      <c r="I672" s="16">
        <v>0</v>
      </c>
      <c r="J672" s="16">
        <v>0</v>
      </c>
      <c r="K672" s="16">
        <v>1</v>
      </c>
      <c r="L672" s="16">
        <v>1</v>
      </c>
      <c r="M672" s="16">
        <v>1</v>
      </c>
      <c r="N672" s="16">
        <v>1</v>
      </c>
      <c r="O672" s="16">
        <v>36</v>
      </c>
      <c r="P672" s="16">
        <v>0</v>
      </c>
      <c r="Q672" s="16">
        <v>0</v>
      </c>
      <c r="R672" s="16">
        <v>0</v>
      </c>
      <c r="S672" s="16">
        <v>0</v>
      </c>
      <c r="T672" s="16">
        <v>0</v>
      </c>
      <c r="U672" s="16">
        <v>0</v>
      </c>
      <c r="V672" s="16">
        <v>0</v>
      </c>
      <c r="W672" s="16" t="s">
        <v>1832</v>
      </c>
      <c r="X672" s="16">
        <v>0</v>
      </c>
      <c r="Y672" s="16" t="s">
        <v>1832</v>
      </c>
      <c r="Z672" s="16"/>
      <c r="AA672" s="16"/>
      <c r="AB672" s="16"/>
      <c r="AC672" s="16"/>
      <c r="AD672" s="16"/>
      <c r="AE672" s="16" t="s">
        <v>1832</v>
      </c>
      <c r="AF672" s="16" t="s">
        <v>1832</v>
      </c>
    </row>
    <row r="673" spans="1:32" ht="15.75" customHeight="1">
      <c r="A673" s="54">
        <v>79</v>
      </c>
      <c r="C673" s="104" t="s">
        <v>265</v>
      </c>
      <c r="D673" s="16"/>
      <c r="E673" s="58" t="s">
        <v>1776</v>
      </c>
      <c r="F673" s="16">
        <v>0</v>
      </c>
      <c r="G673" s="16">
        <v>1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16">
        <v>36</v>
      </c>
      <c r="P673" s="16" t="s">
        <v>1832</v>
      </c>
      <c r="Q673" s="16" t="s">
        <v>1832</v>
      </c>
      <c r="R673" s="16" t="s">
        <v>1832</v>
      </c>
      <c r="S673" s="16" t="s">
        <v>1832</v>
      </c>
      <c r="T673" s="16" t="s">
        <v>1832</v>
      </c>
      <c r="U673" s="16" t="s">
        <v>1832</v>
      </c>
      <c r="V673" s="16" t="s">
        <v>1832</v>
      </c>
      <c r="W673" s="16" t="s">
        <v>1832</v>
      </c>
      <c r="X673" s="16" t="s">
        <v>1832</v>
      </c>
      <c r="Y673" s="16" t="s">
        <v>2433</v>
      </c>
      <c r="Z673" s="16"/>
      <c r="AA673" s="16"/>
      <c r="AB673" s="16"/>
      <c r="AC673" s="16"/>
      <c r="AD673" s="16"/>
      <c r="AE673" s="16" t="s">
        <v>1832</v>
      </c>
      <c r="AF673" s="16" t="s">
        <v>1832</v>
      </c>
    </row>
    <row r="674" spans="1:32" ht="15.75" customHeight="1">
      <c r="A674" s="54">
        <v>80</v>
      </c>
      <c r="C674" s="104" t="s">
        <v>316</v>
      </c>
      <c r="D674" s="16"/>
      <c r="E674" s="58" t="s">
        <v>1776</v>
      </c>
      <c r="F674" s="16">
        <v>0</v>
      </c>
      <c r="G674" s="16">
        <v>0</v>
      </c>
      <c r="H674" s="16">
        <v>0</v>
      </c>
      <c r="I674" s="16">
        <v>0</v>
      </c>
      <c r="J674" s="16">
        <v>0</v>
      </c>
      <c r="K674" s="16">
        <v>0</v>
      </c>
      <c r="L674" s="16">
        <v>0</v>
      </c>
      <c r="M674" s="16">
        <v>0</v>
      </c>
      <c r="N674" s="16">
        <v>0</v>
      </c>
      <c r="O674" s="16">
        <v>16</v>
      </c>
      <c r="P674" s="16" t="s">
        <v>1832</v>
      </c>
      <c r="Q674" s="16" t="s">
        <v>1832</v>
      </c>
      <c r="R674" s="16" t="s">
        <v>1832</v>
      </c>
      <c r="S674" s="16" t="s">
        <v>1832</v>
      </c>
      <c r="T674" s="16" t="s">
        <v>1832</v>
      </c>
      <c r="U674" s="16" t="s">
        <v>1832</v>
      </c>
      <c r="V674" s="16" t="s">
        <v>1832</v>
      </c>
      <c r="W674" s="16" t="s">
        <v>1832</v>
      </c>
      <c r="X674" s="16" t="s">
        <v>1832</v>
      </c>
      <c r="Y674" s="16" t="s">
        <v>2433</v>
      </c>
      <c r="Z674" s="16"/>
      <c r="AA674" s="16"/>
      <c r="AB674" s="16"/>
      <c r="AC674" s="16"/>
      <c r="AD674" s="16"/>
      <c r="AE674" s="16" t="s">
        <v>1832</v>
      </c>
      <c r="AF674" s="16" t="s">
        <v>1832</v>
      </c>
    </row>
    <row r="675" spans="1:32" ht="15.75" customHeight="1">
      <c r="A675" s="54">
        <v>81</v>
      </c>
      <c r="C675" s="58" t="s">
        <v>194</v>
      </c>
      <c r="D675" s="16"/>
      <c r="E675" s="58" t="s">
        <v>1776</v>
      </c>
      <c r="F675" s="16">
        <v>1</v>
      </c>
      <c r="G675" s="16">
        <v>1</v>
      </c>
      <c r="H675" s="16">
        <v>1</v>
      </c>
      <c r="I675" s="16">
        <v>1</v>
      </c>
      <c r="J675" s="16">
        <v>0</v>
      </c>
      <c r="K675" s="16">
        <v>1</v>
      </c>
      <c r="L675" s="16">
        <v>1</v>
      </c>
      <c r="M675" s="16">
        <v>1</v>
      </c>
      <c r="N675" s="16">
        <v>1</v>
      </c>
      <c r="O675" s="16">
        <v>28</v>
      </c>
      <c r="P675" s="16">
        <v>1.1000000000000001</v>
      </c>
      <c r="Q675" s="16">
        <v>1.85185185185185E-2</v>
      </c>
      <c r="R675" s="16">
        <v>22</v>
      </c>
      <c r="S675" s="16">
        <v>5.6074766355140103E-2</v>
      </c>
      <c r="T675" s="16">
        <v>30</v>
      </c>
      <c r="U675" s="16">
        <v>113</v>
      </c>
      <c r="V675" s="16">
        <v>1E-3</v>
      </c>
      <c r="W675" s="16">
        <v>26167</v>
      </c>
      <c r="X675" s="16">
        <v>67</v>
      </c>
      <c r="Y675" s="16">
        <v>2059</v>
      </c>
      <c r="Z675" s="16"/>
      <c r="AA675" s="16"/>
      <c r="AB675" s="16"/>
      <c r="AC675" s="16"/>
      <c r="AD675" s="16"/>
      <c r="AE675" s="16" t="s">
        <v>1832</v>
      </c>
      <c r="AF675" s="16">
        <v>7575</v>
      </c>
    </row>
    <row r="676" spans="1:32" ht="15.75" customHeight="1">
      <c r="A676" s="54">
        <v>82</v>
      </c>
      <c r="C676" s="58" t="s">
        <v>308</v>
      </c>
      <c r="D676" s="16"/>
      <c r="E676" s="58" t="s">
        <v>1776</v>
      </c>
      <c r="F676" s="16">
        <v>0</v>
      </c>
      <c r="G676" s="16" t="s">
        <v>1832</v>
      </c>
      <c r="H676" s="16">
        <v>0</v>
      </c>
      <c r="I676" s="16">
        <v>1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6</v>
      </c>
      <c r="P676" s="16">
        <v>0</v>
      </c>
      <c r="Q676" s="16">
        <v>0</v>
      </c>
      <c r="R676" s="16">
        <v>0</v>
      </c>
      <c r="S676" s="16">
        <v>1</v>
      </c>
      <c r="T676" s="16">
        <v>0</v>
      </c>
      <c r="U676" s="16">
        <v>20</v>
      </c>
      <c r="V676" s="16">
        <v>1E-4</v>
      </c>
      <c r="W676" s="16">
        <v>2433</v>
      </c>
      <c r="X676" s="16">
        <v>1532</v>
      </c>
      <c r="Y676" s="16">
        <v>15094</v>
      </c>
      <c r="Z676" s="16"/>
      <c r="AA676" s="16"/>
      <c r="AB676" s="16"/>
      <c r="AC676" s="16"/>
      <c r="AD676" s="16"/>
      <c r="AE676" s="16" t="s">
        <v>1832</v>
      </c>
      <c r="AF676" s="16" t="s">
        <v>1832</v>
      </c>
    </row>
    <row r="677" spans="1:32" ht="15.75" customHeight="1">
      <c r="A677" s="54">
        <v>83</v>
      </c>
      <c r="C677" s="58" t="s">
        <v>229</v>
      </c>
      <c r="D677" s="16"/>
      <c r="E677" s="58" t="s">
        <v>1776</v>
      </c>
      <c r="F677" s="16">
        <v>1</v>
      </c>
      <c r="G677" s="16">
        <v>1</v>
      </c>
      <c r="H677" s="16">
        <v>0</v>
      </c>
      <c r="I677" s="16">
        <v>0</v>
      </c>
      <c r="J677" s="16">
        <v>0</v>
      </c>
      <c r="K677" s="16">
        <v>0</v>
      </c>
      <c r="L677" s="16">
        <v>0</v>
      </c>
      <c r="M677" s="16">
        <v>0</v>
      </c>
      <c r="N677" s="16">
        <v>0</v>
      </c>
      <c r="O677" s="16">
        <v>60</v>
      </c>
      <c r="P677" s="16" t="s">
        <v>1832</v>
      </c>
      <c r="Q677" s="16" t="s">
        <v>1832</v>
      </c>
      <c r="R677" s="16" t="s">
        <v>1832</v>
      </c>
      <c r="S677" s="16" t="s">
        <v>1832</v>
      </c>
      <c r="T677" s="16" t="s">
        <v>1832</v>
      </c>
      <c r="U677" s="16" t="s">
        <v>1832</v>
      </c>
      <c r="V677" s="16" t="s">
        <v>1832</v>
      </c>
      <c r="W677" s="16" t="s">
        <v>1832</v>
      </c>
      <c r="X677" s="16" t="s">
        <v>1832</v>
      </c>
      <c r="Y677" s="16" t="s">
        <v>2433</v>
      </c>
      <c r="Z677" s="16"/>
      <c r="AA677" s="16"/>
      <c r="AB677" s="16"/>
      <c r="AC677" s="16"/>
      <c r="AD677" s="16"/>
      <c r="AE677" s="16" t="s">
        <v>1832</v>
      </c>
      <c r="AF677" s="16" t="s">
        <v>1832</v>
      </c>
    </row>
    <row r="678" spans="1:32" ht="15.75" customHeight="1">
      <c r="A678" s="54">
        <v>84</v>
      </c>
      <c r="C678" s="58" t="s">
        <v>1127</v>
      </c>
      <c r="D678" s="16"/>
      <c r="E678" s="58" t="s">
        <v>1776</v>
      </c>
      <c r="F678" s="16">
        <v>1</v>
      </c>
      <c r="G678" s="16">
        <v>1</v>
      </c>
      <c r="H678" s="16">
        <v>1</v>
      </c>
      <c r="I678" s="16">
        <v>1</v>
      </c>
      <c r="J678" s="16">
        <v>0</v>
      </c>
      <c r="K678" s="16">
        <v>0</v>
      </c>
      <c r="L678" s="16">
        <v>1</v>
      </c>
      <c r="M678" s="16">
        <v>0</v>
      </c>
      <c r="N678" s="16">
        <v>1</v>
      </c>
      <c r="O678" s="16">
        <v>12</v>
      </c>
      <c r="P678" s="16">
        <v>4.0999999999999996</v>
      </c>
      <c r="Q678" s="16">
        <v>0.69799999999999995</v>
      </c>
      <c r="R678" s="16">
        <v>81</v>
      </c>
      <c r="S678" s="16">
        <v>3.9</v>
      </c>
      <c r="T678" s="16">
        <v>0.54300000000000004</v>
      </c>
      <c r="U678" s="16">
        <v>70</v>
      </c>
      <c r="V678" s="16" t="s">
        <v>1832</v>
      </c>
      <c r="W678" s="16" t="s">
        <v>1832</v>
      </c>
      <c r="X678" s="16" t="s">
        <v>1832</v>
      </c>
      <c r="Y678" s="16" t="s">
        <v>2433</v>
      </c>
      <c r="Z678" s="16"/>
      <c r="AA678" s="16"/>
      <c r="AB678" s="16"/>
      <c r="AC678" s="16"/>
      <c r="AD678" s="16"/>
      <c r="AE678" s="16" t="s">
        <v>1832</v>
      </c>
      <c r="AF678" s="16" t="s">
        <v>1832</v>
      </c>
    </row>
    <row r="679" spans="1:32" ht="15.75" customHeight="1">
      <c r="A679" s="54">
        <v>85</v>
      </c>
      <c r="C679" s="58" t="s">
        <v>227</v>
      </c>
      <c r="D679" s="16"/>
      <c r="E679" s="58" t="s">
        <v>1776</v>
      </c>
      <c r="F679" s="16">
        <v>1</v>
      </c>
      <c r="G679" s="16">
        <v>1</v>
      </c>
      <c r="H679" s="16">
        <v>1</v>
      </c>
      <c r="I679" s="16">
        <v>1</v>
      </c>
      <c r="J679" s="16">
        <v>0</v>
      </c>
      <c r="K679" s="16">
        <v>1</v>
      </c>
      <c r="L679" s="16">
        <v>1</v>
      </c>
      <c r="M679" s="16">
        <v>1</v>
      </c>
      <c r="N679" s="16">
        <v>1</v>
      </c>
      <c r="O679" s="16">
        <v>29</v>
      </c>
      <c r="P679" s="16">
        <v>2.2999999999999998</v>
      </c>
      <c r="Q679" s="16" t="s">
        <v>1832</v>
      </c>
      <c r="R679" s="16">
        <v>47</v>
      </c>
      <c r="S679" s="16">
        <v>1</v>
      </c>
      <c r="T679" s="16" t="s">
        <v>1832</v>
      </c>
      <c r="U679" s="16">
        <v>20</v>
      </c>
      <c r="V679" s="16" t="s">
        <v>1832</v>
      </c>
      <c r="W679" s="16" t="s">
        <v>1832</v>
      </c>
      <c r="X679" s="16" t="s">
        <v>1832</v>
      </c>
      <c r="Y679" s="16" t="s">
        <v>2433</v>
      </c>
      <c r="Z679" s="16"/>
      <c r="AA679" s="16"/>
      <c r="AB679" s="16"/>
      <c r="AC679" s="16"/>
      <c r="AD679" s="16"/>
      <c r="AE679" s="16" t="s">
        <v>1832</v>
      </c>
      <c r="AF679" s="16" t="s">
        <v>1832</v>
      </c>
    </row>
    <row r="680" spans="1:32" ht="15.75" customHeight="1">
      <c r="A680" s="54">
        <v>86</v>
      </c>
      <c r="C680" s="58" t="s">
        <v>338</v>
      </c>
      <c r="D680" s="16"/>
      <c r="E680" s="58" t="s">
        <v>1776</v>
      </c>
      <c r="F680" s="16">
        <v>1</v>
      </c>
      <c r="G680" s="16">
        <v>1</v>
      </c>
      <c r="H680" s="16">
        <v>0</v>
      </c>
      <c r="I680" s="16">
        <v>0</v>
      </c>
      <c r="J680" s="16">
        <v>0</v>
      </c>
      <c r="K680" s="16">
        <v>1</v>
      </c>
      <c r="L680" s="16">
        <v>1</v>
      </c>
      <c r="M680" s="16">
        <v>1</v>
      </c>
      <c r="N680" s="16">
        <v>1</v>
      </c>
      <c r="O680" s="16">
        <v>54</v>
      </c>
      <c r="P680" s="16">
        <v>5</v>
      </c>
      <c r="Q680" s="16">
        <v>1</v>
      </c>
      <c r="R680" s="16">
        <v>100</v>
      </c>
      <c r="S680" s="16">
        <v>4.5999999999999996</v>
      </c>
      <c r="T680" s="16">
        <v>0.9152542373</v>
      </c>
      <c r="U680" s="16">
        <v>92</v>
      </c>
      <c r="V680" s="16">
        <v>1E-4</v>
      </c>
      <c r="W680" s="16">
        <v>8494</v>
      </c>
      <c r="X680" s="16">
        <v>14</v>
      </c>
      <c r="Y680" s="16" t="s">
        <v>1832</v>
      </c>
      <c r="Z680" s="16"/>
      <c r="AA680" s="16"/>
      <c r="AB680" s="16"/>
      <c r="AC680" s="16"/>
      <c r="AD680" s="16"/>
      <c r="AE680" s="16" t="s">
        <v>1832</v>
      </c>
      <c r="AF680" s="16" t="s">
        <v>1832</v>
      </c>
    </row>
    <row r="681" spans="1:32" ht="15.7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</row>
    <row r="682" spans="1:32" ht="15.7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</row>
    <row r="683" spans="1:32" ht="15.7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</row>
    <row r="684" spans="1:32" ht="15.7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</row>
    <row r="685" spans="1:32" ht="15.7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</row>
    <row r="686" spans="1:32" ht="15.7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</row>
    <row r="687" spans="1:32" ht="15.7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</row>
    <row r="688" spans="1:32" ht="15.7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</row>
    <row r="689" spans="1:32" ht="15.7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</row>
    <row r="690" spans="1:32" ht="15.7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</row>
    <row r="691" spans="1:32" ht="15.7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</row>
    <row r="692" spans="1:32" ht="15.7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</row>
    <row r="693" spans="1:32" ht="15.7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</row>
    <row r="694" spans="1:32" ht="15.7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</row>
    <row r="695" spans="1:32" ht="15.7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</row>
    <row r="696" spans="1:32" ht="15.7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</row>
    <row r="697" spans="1:32" ht="15.7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</row>
    <row r="698" spans="1:32" ht="15.7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</row>
    <row r="699" spans="1:32" ht="15.7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</row>
    <row r="700" spans="1:32" ht="15.7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</row>
    <row r="701" spans="1:32" ht="15.7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</row>
    <row r="702" spans="1:32" ht="15.7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</row>
    <row r="703" spans="1:32" ht="15.7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</row>
    <row r="704" spans="1:32" ht="15.7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</row>
    <row r="705" spans="1:32" ht="15.7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</row>
    <row r="706" spans="1:32" ht="15.7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</row>
    <row r="707" spans="1:32" ht="15.7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</row>
    <row r="708" spans="1:32" ht="15.7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</row>
    <row r="709" spans="1:32" ht="15.7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</row>
    <row r="710" spans="1:32" ht="15.7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</row>
    <row r="711" spans="1:32" ht="15.7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</row>
    <row r="712" spans="1:32" ht="15.7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</row>
    <row r="713" spans="1:32" ht="15.7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</row>
    <row r="714" spans="1:32" ht="15.7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</row>
    <row r="715" spans="1:32" ht="15.7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</row>
    <row r="716" spans="1:32" ht="15.7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</row>
    <row r="717" spans="1:32" ht="15.7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</row>
    <row r="718" spans="1:32" ht="15.7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</row>
    <row r="719" spans="1:32" ht="15.7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</row>
    <row r="720" spans="1:32" ht="15.7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</row>
    <row r="721" spans="1:32" ht="15.7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</row>
    <row r="722" spans="1:32" ht="15.7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</row>
    <row r="723" spans="1:32" ht="15.7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</row>
    <row r="724" spans="1:32" ht="15.7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</row>
    <row r="725" spans="1:32" ht="15.7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</row>
    <row r="726" spans="1:32" ht="15.7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</row>
    <row r="727" spans="1:32" ht="15.7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</row>
    <row r="728" spans="1:32" ht="15.7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</row>
    <row r="729" spans="1:32" ht="15.7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</row>
    <row r="730" spans="1:32" ht="15.7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</row>
    <row r="731" spans="1:32" ht="15.7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</row>
    <row r="732" spans="1:32" ht="15.7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</row>
    <row r="733" spans="1:32" ht="15.7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</row>
    <row r="734" spans="1:32" ht="15.7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</row>
    <row r="735" spans="1:32" ht="15.7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</row>
    <row r="736" spans="1:32" ht="15.7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</row>
    <row r="737" spans="1:32" ht="15.7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</row>
    <row r="738" spans="1:32" ht="15.7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</row>
    <row r="739" spans="1:32" ht="15.7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</row>
    <row r="740" spans="1:32" ht="15.7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</row>
    <row r="741" spans="1:32" ht="15.7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</row>
    <row r="742" spans="1:32" ht="15.7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</row>
    <row r="743" spans="1:32" ht="15.7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</row>
    <row r="744" spans="1:32" ht="15.7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</row>
    <row r="745" spans="1:32" ht="15.7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</row>
    <row r="746" spans="1:32" ht="15.7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</row>
    <row r="747" spans="1:32" ht="15.7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</row>
    <row r="748" spans="1:32" ht="15.7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</row>
    <row r="749" spans="1:32" ht="15.7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</row>
    <row r="750" spans="1:32" ht="15.7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</row>
    <row r="751" spans="1:32" ht="15.7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</row>
    <row r="752" spans="1:32" ht="15.7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</row>
    <row r="753" spans="1:32" ht="15.7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</row>
    <row r="754" spans="1:32" ht="15.7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</row>
    <row r="755" spans="1:32" ht="15.7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</row>
    <row r="756" spans="1:32" ht="15.7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</row>
    <row r="757" spans="1:32" ht="15.7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</row>
    <row r="758" spans="1:32" ht="15.7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</row>
    <row r="759" spans="1:32" ht="15.7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</row>
    <row r="760" spans="1:32" ht="15.7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</row>
    <row r="761" spans="1:32" ht="15.7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</row>
    <row r="762" spans="1:32" ht="15.7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</row>
    <row r="763" spans="1:32" ht="15.7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</row>
    <row r="764" spans="1:32" ht="15.7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</row>
    <row r="765" spans="1:32" ht="15.7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</row>
    <row r="766" spans="1:32" ht="15.7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</row>
    <row r="767" spans="1:32" ht="15.7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</row>
    <row r="768" spans="1:32" ht="15.7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</row>
    <row r="769" spans="1:32" ht="15.7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</row>
    <row r="770" spans="1:32" ht="15.7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</row>
    <row r="771" spans="1:32" ht="15.7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</row>
    <row r="772" spans="1:32" ht="15.7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</row>
    <row r="773" spans="1:32" ht="15.7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</row>
    <row r="774" spans="1:32" ht="15.7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</row>
    <row r="775" spans="1:32" ht="15.7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</row>
    <row r="776" spans="1:32" ht="15.7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</row>
    <row r="777" spans="1:32" ht="15.7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</row>
    <row r="778" spans="1:32" ht="15.7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</row>
    <row r="779" spans="1:32" ht="15.7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</row>
    <row r="780" spans="1:32" ht="15.7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</row>
    <row r="781" spans="1:32" ht="15.7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</row>
    <row r="782" spans="1:32" ht="15.7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</row>
    <row r="783" spans="1:32" ht="15.7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</row>
    <row r="784" spans="1:32" ht="15.7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</row>
    <row r="785" spans="1:32" ht="15.7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</row>
    <row r="786" spans="1:32" ht="15.7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</row>
    <row r="787" spans="1:32" ht="15.7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</row>
    <row r="788" spans="1:32" ht="15.7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</row>
    <row r="789" spans="1:32" ht="15.7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</row>
    <row r="790" spans="1:32" ht="15.7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</row>
    <row r="791" spans="1:32" ht="15.7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</row>
    <row r="792" spans="1:32" ht="15.7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</row>
    <row r="793" spans="1:32" ht="15.7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</row>
    <row r="794" spans="1:32" ht="15.7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</row>
    <row r="795" spans="1:32" ht="15.7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</row>
    <row r="796" spans="1:32" ht="15.7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</row>
    <row r="797" spans="1:32" ht="15.75" customHeight="1"/>
    <row r="798" spans="1:32" ht="15.75" customHeight="1"/>
    <row r="799" spans="1:32" ht="15.75" customHeight="1"/>
    <row r="800" spans="1:32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autoFilter ref="A3:AF396" xr:uid="{00000000-0009-0000-0000-000001000000}"/>
  <hyperlinks>
    <hyperlink ref="D154" r:id="rId1" xr:uid="{00000000-0004-0000-0100-000000000000}"/>
    <hyperlink ref="D157" r:id="rId2" xr:uid="{00000000-0004-0000-0100-000001000000}"/>
    <hyperlink ref="B192" r:id="rId3" xr:uid="{00000000-0004-0000-0100-000002000000}"/>
    <hyperlink ref="B193" r:id="rId4" xr:uid="{00000000-0004-0000-0100-000003000000}"/>
    <hyperlink ref="B194" r:id="rId5" xr:uid="{00000000-0004-0000-0100-000004000000}"/>
    <hyperlink ref="B195" r:id="rId6" xr:uid="{00000000-0004-0000-0100-000005000000}"/>
    <hyperlink ref="B196" r:id="rId7" xr:uid="{00000000-0004-0000-0100-000006000000}"/>
    <hyperlink ref="B197" r:id="rId8" xr:uid="{00000000-0004-0000-0100-000007000000}"/>
    <hyperlink ref="B198" r:id="rId9" xr:uid="{00000000-0004-0000-0100-000008000000}"/>
    <hyperlink ref="B199" r:id="rId10" xr:uid="{00000000-0004-0000-0100-000009000000}"/>
    <hyperlink ref="B200" r:id="rId11" xr:uid="{00000000-0004-0000-0100-00000A000000}"/>
    <hyperlink ref="B201" r:id="rId12" xr:uid="{00000000-0004-0000-0100-00000B000000}"/>
    <hyperlink ref="B202" r:id="rId13" xr:uid="{00000000-0004-0000-0100-00000C000000}"/>
    <hyperlink ref="B203" r:id="rId14" xr:uid="{00000000-0004-0000-0100-00000D000000}"/>
    <hyperlink ref="B205" r:id="rId15" xr:uid="{00000000-0004-0000-0100-00000E000000}"/>
    <hyperlink ref="B206" r:id="rId16" xr:uid="{00000000-0004-0000-0100-00000F000000}"/>
    <hyperlink ref="B207" r:id="rId17" xr:uid="{00000000-0004-0000-0100-000010000000}"/>
    <hyperlink ref="B208" r:id="rId18" xr:uid="{00000000-0004-0000-0100-000011000000}"/>
    <hyperlink ref="B209" r:id="rId19" xr:uid="{00000000-0004-0000-0100-000012000000}"/>
    <hyperlink ref="B210" r:id="rId20" xr:uid="{00000000-0004-0000-0100-000013000000}"/>
    <hyperlink ref="B211" r:id="rId21" xr:uid="{00000000-0004-0000-0100-000014000000}"/>
    <hyperlink ref="B212" r:id="rId22" xr:uid="{00000000-0004-0000-0100-000015000000}"/>
    <hyperlink ref="B213" r:id="rId23" xr:uid="{00000000-0004-0000-0100-000016000000}"/>
    <hyperlink ref="B214" r:id="rId24" xr:uid="{00000000-0004-0000-0100-000017000000}"/>
    <hyperlink ref="B215" r:id="rId25" xr:uid="{00000000-0004-0000-0100-000018000000}"/>
    <hyperlink ref="B216" r:id="rId26" xr:uid="{00000000-0004-0000-0100-000019000000}"/>
    <hyperlink ref="B217" r:id="rId27" xr:uid="{00000000-0004-0000-0100-00001A000000}"/>
    <hyperlink ref="B218" r:id="rId28" xr:uid="{00000000-0004-0000-0100-00001B000000}"/>
    <hyperlink ref="B219" r:id="rId29" xr:uid="{00000000-0004-0000-0100-00001C000000}"/>
    <hyperlink ref="B220" r:id="rId30" xr:uid="{00000000-0004-0000-0100-00001D000000}"/>
    <hyperlink ref="B221" r:id="rId31" xr:uid="{00000000-0004-0000-0100-00001E000000}"/>
    <hyperlink ref="B222" r:id="rId32" xr:uid="{00000000-0004-0000-0100-00001F000000}"/>
    <hyperlink ref="B223" r:id="rId33" xr:uid="{00000000-0004-0000-0100-000020000000}"/>
    <hyperlink ref="B224" r:id="rId34" xr:uid="{00000000-0004-0000-0100-000021000000}"/>
    <hyperlink ref="B225" r:id="rId35" xr:uid="{00000000-0004-0000-0100-000022000000}"/>
    <hyperlink ref="B226" r:id="rId36" xr:uid="{00000000-0004-0000-0100-000023000000}"/>
    <hyperlink ref="B227" r:id="rId37" xr:uid="{00000000-0004-0000-0100-000024000000}"/>
    <hyperlink ref="B228" r:id="rId38" xr:uid="{00000000-0004-0000-0100-000025000000}"/>
    <hyperlink ref="B229" r:id="rId39" xr:uid="{00000000-0004-0000-0100-000026000000}"/>
    <hyperlink ref="B230" r:id="rId40" xr:uid="{00000000-0004-0000-0100-000027000000}"/>
    <hyperlink ref="B231" r:id="rId41" xr:uid="{00000000-0004-0000-0100-000028000000}"/>
    <hyperlink ref="B232" r:id="rId42" xr:uid="{00000000-0004-0000-0100-000029000000}"/>
    <hyperlink ref="B233" r:id="rId43" xr:uid="{00000000-0004-0000-0100-00002A000000}"/>
    <hyperlink ref="B234" r:id="rId44" xr:uid="{00000000-0004-0000-0100-00002B000000}"/>
    <hyperlink ref="B235" r:id="rId45" xr:uid="{00000000-0004-0000-0100-00002C000000}"/>
    <hyperlink ref="B237" r:id="rId46" xr:uid="{00000000-0004-0000-0100-00002D000000}"/>
    <hyperlink ref="B238" r:id="rId47" xr:uid="{00000000-0004-0000-0100-00002E000000}"/>
    <hyperlink ref="B239" r:id="rId48" xr:uid="{00000000-0004-0000-0100-00002F000000}"/>
    <hyperlink ref="B240" r:id="rId49" xr:uid="{00000000-0004-0000-0100-000030000000}"/>
    <hyperlink ref="B241" r:id="rId50" xr:uid="{00000000-0004-0000-0100-000031000000}"/>
    <hyperlink ref="B242" r:id="rId51" xr:uid="{00000000-0004-0000-0100-000032000000}"/>
    <hyperlink ref="B243" r:id="rId52" xr:uid="{00000000-0004-0000-0100-000033000000}"/>
    <hyperlink ref="B244" r:id="rId53" xr:uid="{00000000-0004-0000-0100-000034000000}"/>
    <hyperlink ref="B245" r:id="rId54" xr:uid="{00000000-0004-0000-0100-000035000000}"/>
    <hyperlink ref="B246" r:id="rId55" xr:uid="{00000000-0004-0000-0100-000036000000}"/>
    <hyperlink ref="B247" r:id="rId56" xr:uid="{00000000-0004-0000-0100-000037000000}"/>
    <hyperlink ref="B248" r:id="rId57" xr:uid="{00000000-0004-0000-0100-000038000000}"/>
    <hyperlink ref="B249" r:id="rId58" xr:uid="{00000000-0004-0000-0100-000039000000}"/>
    <hyperlink ref="B250" r:id="rId59" xr:uid="{00000000-0004-0000-0100-00003A000000}"/>
    <hyperlink ref="B251" r:id="rId60" xr:uid="{00000000-0004-0000-0100-00003B000000}"/>
    <hyperlink ref="B252" r:id="rId61" xr:uid="{00000000-0004-0000-0100-00003C000000}"/>
    <hyperlink ref="B253" r:id="rId62" xr:uid="{00000000-0004-0000-0100-00003D000000}"/>
    <hyperlink ref="B254" r:id="rId63" xr:uid="{00000000-0004-0000-0100-00003E000000}"/>
    <hyperlink ref="B255" r:id="rId64" xr:uid="{00000000-0004-0000-0100-00003F000000}"/>
    <hyperlink ref="B256" r:id="rId65" xr:uid="{00000000-0004-0000-0100-000040000000}"/>
    <hyperlink ref="B257" r:id="rId66" xr:uid="{00000000-0004-0000-0100-000041000000}"/>
    <hyperlink ref="B258" r:id="rId67" xr:uid="{00000000-0004-0000-0100-000042000000}"/>
    <hyperlink ref="B259" r:id="rId68" xr:uid="{00000000-0004-0000-0100-000043000000}"/>
    <hyperlink ref="B260" r:id="rId69" xr:uid="{00000000-0004-0000-0100-000044000000}"/>
    <hyperlink ref="B261" r:id="rId70" xr:uid="{00000000-0004-0000-0100-000045000000}"/>
    <hyperlink ref="B262" r:id="rId71" xr:uid="{00000000-0004-0000-0100-000046000000}"/>
    <hyperlink ref="B263" r:id="rId72" xr:uid="{00000000-0004-0000-0100-000047000000}"/>
    <hyperlink ref="B264" r:id="rId73" xr:uid="{00000000-0004-0000-0100-000048000000}"/>
    <hyperlink ref="B265" r:id="rId74" xr:uid="{00000000-0004-0000-0100-000049000000}"/>
    <hyperlink ref="B266" r:id="rId75" xr:uid="{00000000-0004-0000-0100-00004A000000}"/>
    <hyperlink ref="B267" r:id="rId76" xr:uid="{00000000-0004-0000-0100-00004B000000}"/>
    <hyperlink ref="B268" r:id="rId77" xr:uid="{00000000-0004-0000-0100-00004C000000}"/>
    <hyperlink ref="B269" r:id="rId78" xr:uid="{00000000-0004-0000-0100-00004D000000}"/>
    <hyperlink ref="B270" r:id="rId79" xr:uid="{00000000-0004-0000-0100-00004E000000}"/>
    <hyperlink ref="B271" r:id="rId80" xr:uid="{00000000-0004-0000-0100-00004F000000}"/>
    <hyperlink ref="B272" r:id="rId81" xr:uid="{00000000-0004-0000-0100-000050000000}"/>
    <hyperlink ref="B273" r:id="rId82" xr:uid="{00000000-0004-0000-0100-000051000000}"/>
    <hyperlink ref="B274" r:id="rId83" xr:uid="{00000000-0004-0000-0100-000052000000}"/>
    <hyperlink ref="B275" r:id="rId84" xr:uid="{00000000-0004-0000-0100-000053000000}"/>
    <hyperlink ref="B276" r:id="rId85" xr:uid="{00000000-0004-0000-0100-000054000000}"/>
    <hyperlink ref="B277" r:id="rId86" xr:uid="{00000000-0004-0000-0100-000055000000}"/>
    <hyperlink ref="B278" r:id="rId87" xr:uid="{00000000-0004-0000-0100-000056000000}"/>
    <hyperlink ref="B279" r:id="rId88" xr:uid="{00000000-0004-0000-0100-000057000000}"/>
    <hyperlink ref="B280" r:id="rId89" xr:uid="{00000000-0004-0000-0100-000058000000}"/>
    <hyperlink ref="B281" r:id="rId90" xr:uid="{00000000-0004-0000-0100-000059000000}"/>
    <hyperlink ref="B282" r:id="rId91" xr:uid="{00000000-0004-0000-0100-00005A000000}"/>
    <hyperlink ref="B283" r:id="rId92" xr:uid="{00000000-0004-0000-0100-00005B000000}"/>
    <hyperlink ref="B284" r:id="rId93" xr:uid="{00000000-0004-0000-0100-00005C000000}"/>
    <hyperlink ref="B285" r:id="rId94" xr:uid="{00000000-0004-0000-0100-00005D000000}"/>
    <hyperlink ref="B286" r:id="rId95" xr:uid="{00000000-0004-0000-0100-00005E000000}"/>
    <hyperlink ref="B287" r:id="rId96" xr:uid="{00000000-0004-0000-0100-00005F000000}"/>
    <hyperlink ref="B288" r:id="rId97" xr:uid="{00000000-0004-0000-0100-000060000000}"/>
    <hyperlink ref="B289" r:id="rId98" xr:uid="{00000000-0004-0000-0100-000061000000}"/>
    <hyperlink ref="B290" r:id="rId99" xr:uid="{00000000-0004-0000-0100-000062000000}"/>
    <hyperlink ref="B291" r:id="rId100" xr:uid="{00000000-0004-0000-0100-000063000000}"/>
    <hyperlink ref="B292" r:id="rId101" xr:uid="{00000000-0004-0000-0100-000064000000}"/>
    <hyperlink ref="B293" r:id="rId102" xr:uid="{00000000-0004-0000-0100-000065000000}"/>
    <hyperlink ref="B294" r:id="rId103" xr:uid="{00000000-0004-0000-0100-000066000000}"/>
    <hyperlink ref="B295" r:id="rId104" xr:uid="{00000000-0004-0000-0100-000067000000}"/>
    <hyperlink ref="B296" r:id="rId105" xr:uid="{00000000-0004-0000-0100-000068000000}"/>
    <hyperlink ref="B297" r:id="rId106" xr:uid="{00000000-0004-0000-0100-000069000000}"/>
    <hyperlink ref="B298" r:id="rId107" xr:uid="{00000000-0004-0000-0100-00006A000000}"/>
    <hyperlink ref="B299" r:id="rId108" xr:uid="{00000000-0004-0000-0100-00006B000000}"/>
    <hyperlink ref="B300" r:id="rId109" xr:uid="{00000000-0004-0000-0100-00006C000000}"/>
    <hyperlink ref="B301" r:id="rId110" xr:uid="{00000000-0004-0000-0100-00006D000000}"/>
    <hyperlink ref="B302" r:id="rId111" xr:uid="{00000000-0004-0000-0100-00006E000000}"/>
    <hyperlink ref="B303" r:id="rId112" xr:uid="{00000000-0004-0000-0100-00006F000000}"/>
    <hyperlink ref="B304" r:id="rId113" xr:uid="{00000000-0004-0000-0100-000070000000}"/>
    <hyperlink ref="B305" r:id="rId114" xr:uid="{00000000-0004-0000-0100-000071000000}"/>
    <hyperlink ref="B306" r:id="rId115" xr:uid="{00000000-0004-0000-0100-000072000000}"/>
    <hyperlink ref="B307" r:id="rId116" xr:uid="{00000000-0004-0000-0100-000073000000}"/>
    <hyperlink ref="B308" r:id="rId117" xr:uid="{00000000-0004-0000-0100-000074000000}"/>
    <hyperlink ref="B309" r:id="rId118" xr:uid="{00000000-0004-0000-0100-000075000000}"/>
    <hyperlink ref="B310" r:id="rId119" xr:uid="{00000000-0004-0000-0100-000076000000}"/>
    <hyperlink ref="B311" r:id="rId120" xr:uid="{00000000-0004-0000-0100-000077000000}"/>
    <hyperlink ref="B312" r:id="rId121" xr:uid="{00000000-0004-0000-0100-000078000000}"/>
    <hyperlink ref="B313" r:id="rId122" xr:uid="{00000000-0004-0000-0100-000079000000}"/>
    <hyperlink ref="B314" r:id="rId123" xr:uid="{00000000-0004-0000-0100-00007A000000}"/>
    <hyperlink ref="B315" r:id="rId124" xr:uid="{00000000-0004-0000-0100-00007B000000}"/>
    <hyperlink ref="B316" r:id="rId125" xr:uid="{00000000-0004-0000-0100-00007C000000}"/>
    <hyperlink ref="B317" r:id="rId126" xr:uid="{00000000-0004-0000-0100-00007D000000}"/>
    <hyperlink ref="B318" r:id="rId127" xr:uid="{00000000-0004-0000-0100-00007E000000}"/>
    <hyperlink ref="B320" r:id="rId128" xr:uid="{00000000-0004-0000-0100-00007F000000}"/>
    <hyperlink ref="B321" r:id="rId129" xr:uid="{00000000-0004-0000-0100-000080000000}"/>
    <hyperlink ref="B324" r:id="rId130" xr:uid="{00000000-0004-0000-0100-000081000000}"/>
    <hyperlink ref="B325" r:id="rId131" xr:uid="{00000000-0004-0000-0100-000082000000}"/>
    <hyperlink ref="B326" r:id="rId132" xr:uid="{00000000-0004-0000-0100-000083000000}"/>
    <hyperlink ref="B328" r:id="rId133" xr:uid="{00000000-0004-0000-0100-000084000000}"/>
    <hyperlink ref="B330" r:id="rId134" xr:uid="{00000000-0004-0000-0100-000085000000}"/>
    <hyperlink ref="B331" r:id="rId135" xr:uid="{00000000-0004-0000-0100-000086000000}"/>
    <hyperlink ref="B332" r:id="rId136" xr:uid="{00000000-0004-0000-0100-000087000000}"/>
    <hyperlink ref="B333" r:id="rId137" xr:uid="{00000000-0004-0000-0100-000088000000}"/>
    <hyperlink ref="B334" r:id="rId138" xr:uid="{00000000-0004-0000-0100-000089000000}"/>
    <hyperlink ref="B335" r:id="rId139" xr:uid="{00000000-0004-0000-0100-00008A000000}"/>
    <hyperlink ref="B337" r:id="rId140" xr:uid="{00000000-0004-0000-0100-00008B000000}"/>
    <hyperlink ref="B338" r:id="rId141" xr:uid="{00000000-0004-0000-0100-00008C000000}"/>
    <hyperlink ref="B339" r:id="rId142" xr:uid="{00000000-0004-0000-0100-00008D000000}"/>
    <hyperlink ref="B340" r:id="rId143" xr:uid="{00000000-0004-0000-0100-00008E000000}"/>
    <hyperlink ref="B341" r:id="rId144" xr:uid="{00000000-0004-0000-0100-00008F000000}"/>
    <hyperlink ref="B342" r:id="rId145" xr:uid="{00000000-0004-0000-0100-000090000000}"/>
    <hyperlink ref="B345" r:id="rId146" xr:uid="{00000000-0004-0000-0100-000091000000}"/>
    <hyperlink ref="B346" r:id="rId147" xr:uid="{00000000-0004-0000-0100-000092000000}"/>
    <hyperlink ref="B348" r:id="rId148" xr:uid="{00000000-0004-0000-0100-000093000000}"/>
    <hyperlink ref="B350" r:id="rId149" xr:uid="{00000000-0004-0000-0100-000094000000}"/>
    <hyperlink ref="B351" r:id="rId150" xr:uid="{00000000-0004-0000-0100-000095000000}"/>
    <hyperlink ref="B352" r:id="rId151" xr:uid="{00000000-0004-0000-0100-000096000000}"/>
    <hyperlink ref="B354" r:id="rId152" xr:uid="{00000000-0004-0000-0100-000097000000}"/>
    <hyperlink ref="B355" r:id="rId153" xr:uid="{00000000-0004-0000-0100-000098000000}"/>
    <hyperlink ref="B356" r:id="rId154" xr:uid="{00000000-0004-0000-0100-000099000000}"/>
    <hyperlink ref="B357" r:id="rId155" xr:uid="{00000000-0004-0000-0100-00009A000000}"/>
    <hyperlink ref="B358" r:id="rId156" xr:uid="{00000000-0004-0000-0100-00009B000000}"/>
    <hyperlink ref="B359" r:id="rId157" xr:uid="{00000000-0004-0000-0100-00009C000000}"/>
    <hyperlink ref="B361" r:id="rId158" xr:uid="{00000000-0004-0000-0100-00009D000000}"/>
    <hyperlink ref="B362" r:id="rId159" xr:uid="{00000000-0004-0000-0100-00009E000000}"/>
    <hyperlink ref="B363" r:id="rId160" xr:uid="{00000000-0004-0000-0100-00009F000000}"/>
    <hyperlink ref="B364" r:id="rId161" xr:uid="{00000000-0004-0000-0100-0000A0000000}"/>
    <hyperlink ref="B365" r:id="rId162" xr:uid="{00000000-0004-0000-0100-0000A1000000}"/>
    <hyperlink ref="B367" r:id="rId163" xr:uid="{00000000-0004-0000-0100-0000A2000000}"/>
    <hyperlink ref="B368" r:id="rId164" xr:uid="{00000000-0004-0000-0100-0000A3000000}"/>
    <hyperlink ref="B369" r:id="rId165" xr:uid="{00000000-0004-0000-0100-0000A4000000}"/>
    <hyperlink ref="B370" r:id="rId166" xr:uid="{00000000-0004-0000-0100-0000A5000000}"/>
    <hyperlink ref="B371" r:id="rId167" xr:uid="{00000000-0004-0000-0100-0000A6000000}"/>
    <hyperlink ref="B372" r:id="rId168" xr:uid="{00000000-0004-0000-0100-0000A7000000}"/>
    <hyperlink ref="B373" r:id="rId169" xr:uid="{00000000-0004-0000-0100-0000A8000000}"/>
    <hyperlink ref="B375" r:id="rId170" xr:uid="{00000000-0004-0000-0100-0000A9000000}"/>
    <hyperlink ref="B376" r:id="rId171" xr:uid="{00000000-0004-0000-0100-0000AA000000}"/>
    <hyperlink ref="B380" r:id="rId172" xr:uid="{00000000-0004-0000-0100-0000AB000000}"/>
    <hyperlink ref="B381" r:id="rId173" xr:uid="{00000000-0004-0000-0100-0000AC000000}"/>
    <hyperlink ref="B382" r:id="rId174" xr:uid="{00000000-0004-0000-0100-0000AD000000}"/>
    <hyperlink ref="B386" r:id="rId175" xr:uid="{00000000-0004-0000-0100-0000AE000000}"/>
    <hyperlink ref="B387" r:id="rId176" xr:uid="{00000000-0004-0000-0100-0000AF000000}"/>
    <hyperlink ref="B388" r:id="rId177" xr:uid="{00000000-0004-0000-0100-0000B0000000}"/>
    <hyperlink ref="B389" r:id="rId178" xr:uid="{00000000-0004-0000-0100-0000B1000000}"/>
    <hyperlink ref="B391" r:id="rId179" xr:uid="{00000000-0004-0000-0100-0000B2000000}"/>
    <hyperlink ref="B392" r:id="rId180" xr:uid="{00000000-0004-0000-0100-0000B3000000}"/>
    <hyperlink ref="B393" r:id="rId181" xr:uid="{00000000-0004-0000-0100-0000B4000000}"/>
    <hyperlink ref="B395" r:id="rId182" xr:uid="{00000000-0004-0000-0100-0000B5000000}"/>
    <hyperlink ref="B396" r:id="rId183" xr:uid="{00000000-0004-0000-0100-0000B6000000}"/>
    <hyperlink ref="B400" r:id="rId184" xr:uid="{00000000-0004-0000-0100-0000B7000000}"/>
    <hyperlink ref="B401" r:id="rId185" xr:uid="{00000000-0004-0000-0100-0000B8000000}"/>
    <hyperlink ref="B404" r:id="rId186" xr:uid="{00000000-0004-0000-0100-0000B9000000}"/>
    <hyperlink ref="B406" r:id="rId187" xr:uid="{00000000-0004-0000-0100-0000BA000000}"/>
    <hyperlink ref="B407" r:id="rId188" xr:uid="{00000000-0004-0000-0100-0000BB000000}"/>
    <hyperlink ref="B411" r:id="rId189" xr:uid="{00000000-0004-0000-0100-0000BC000000}"/>
    <hyperlink ref="B412" r:id="rId190" xr:uid="{00000000-0004-0000-0100-0000BD000000}"/>
    <hyperlink ref="B413" r:id="rId191" xr:uid="{00000000-0004-0000-0100-0000BE000000}"/>
    <hyperlink ref="B414" r:id="rId192" xr:uid="{00000000-0004-0000-0100-0000BF000000}"/>
    <hyperlink ref="B415" r:id="rId193" xr:uid="{00000000-0004-0000-0100-0000C0000000}"/>
    <hyperlink ref="B416" r:id="rId194" xr:uid="{00000000-0004-0000-0100-0000C1000000}"/>
    <hyperlink ref="B422" r:id="rId195" xr:uid="{00000000-0004-0000-0100-0000C2000000}"/>
    <hyperlink ref="B430" r:id="rId196" xr:uid="{00000000-0004-0000-0100-0000C3000000}"/>
    <hyperlink ref="B434" r:id="rId197" xr:uid="{00000000-0004-0000-0100-0000C4000000}"/>
    <hyperlink ref="B437" r:id="rId198" xr:uid="{00000000-0004-0000-0100-0000C5000000}"/>
    <hyperlink ref="D437" r:id="rId199" xr:uid="{00000000-0004-0000-0100-0000C6000000}"/>
    <hyperlink ref="B438" r:id="rId200" xr:uid="{00000000-0004-0000-0100-0000C7000000}"/>
    <hyperlink ref="B439" r:id="rId201" xr:uid="{00000000-0004-0000-0100-0000C8000000}"/>
    <hyperlink ref="D439" r:id="rId202" xr:uid="{00000000-0004-0000-0100-0000C9000000}"/>
    <hyperlink ref="B440" r:id="rId203" xr:uid="{00000000-0004-0000-0100-0000CA000000}"/>
    <hyperlink ref="B441" r:id="rId204" xr:uid="{00000000-0004-0000-0100-0000CB000000}"/>
    <hyperlink ref="B442" r:id="rId205" xr:uid="{00000000-0004-0000-0100-0000CC000000}"/>
    <hyperlink ref="B443" r:id="rId206" xr:uid="{00000000-0004-0000-0100-0000CD000000}"/>
    <hyperlink ref="B445" r:id="rId207" xr:uid="{00000000-0004-0000-0100-0000CE000000}"/>
    <hyperlink ref="B446" r:id="rId208" location="invest" xr:uid="{00000000-0004-0000-0100-0000CF000000}"/>
    <hyperlink ref="B447" r:id="rId209" xr:uid="{00000000-0004-0000-0100-0000D0000000}"/>
    <hyperlink ref="B448" r:id="rId210" xr:uid="{00000000-0004-0000-0100-0000D1000000}"/>
    <hyperlink ref="B450" r:id="rId211" xr:uid="{00000000-0004-0000-0100-0000D2000000}"/>
    <hyperlink ref="B451" r:id="rId212" xr:uid="{00000000-0004-0000-0100-0000D3000000}"/>
    <hyperlink ref="B452" r:id="rId213" xr:uid="{00000000-0004-0000-0100-0000D4000000}"/>
    <hyperlink ref="B453" r:id="rId214" xr:uid="{00000000-0004-0000-0100-0000D5000000}"/>
    <hyperlink ref="D453" r:id="rId215" xr:uid="{00000000-0004-0000-0100-0000D6000000}"/>
    <hyperlink ref="B454" r:id="rId216" xr:uid="{00000000-0004-0000-0100-0000D7000000}"/>
    <hyperlink ref="B455" r:id="rId217" xr:uid="{00000000-0004-0000-0100-0000D8000000}"/>
    <hyperlink ref="D455" r:id="rId218" xr:uid="{00000000-0004-0000-0100-0000D9000000}"/>
    <hyperlink ref="B456" r:id="rId219" xr:uid="{00000000-0004-0000-0100-0000DA000000}"/>
    <hyperlink ref="B457" r:id="rId220" xr:uid="{00000000-0004-0000-0100-0000DB000000}"/>
    <hyperlink ref="B458" r:id="rId221" xr:uid="{00000000-0004-0000-0100-0000DC000000}"/>
    <hyperlink ref="B459" r:id="rId222" xr:uid="{00000000-0004-0000-0100-0000DD000000}"/>
    <hyperlink ref="B460" r:id="rId223" xr:uid="{00000000-0004-0000-0100-0000DE000000}"/>
    <hyperlink ref="D460" r:id="rId224" xr:uid="{00000000-0004-0000-0100-0000DF000000}"/>
    <hyperlink ref="B461" r:id="rId225" xr:uid="{00000000-0004-0000-0100-0000E0000000}"/>
    <hyperlink ref="B462" r:id="rId226" xr:uid="{00000000-0004-0000-0100-0000E1000000}"/>
    <hyperlink ref="B463" r:id="rId227" xr:uid="{00000000-0004-0000-0100-0000E2000000}"/>
    <hyperlink ref="B464" r:id="rId228" xr:uid="{00000000-0004-0000-0100-0000E3000000}"/>
    <hyperlink ref="D464" r:id="rId229" xr:uid="{00000000-0004-0000-0100-0000E4000000}"/>
    <hyperlink ref="B465" r:id="rId230" xr:uid="{00000000-0004-0000-0100-0000E5000000}"/>
    <hyperlink ref="B466" r:id="rId231" xr:uid="{00000000-0004-0000-0100-0000E6000000}"/>
    <hyperlink ref="B467" r:id="rId232" xr:uid="{00000000-0004-0000-0100-0000E7000000}"/>
    <hyperlink ref="B468" r:id="rId233" xr:uid="{00000000-0004-0000-0100-0000E8000000}"/>
    <hyperlink ref="B469" r:id="rId234" xr:uid="{00000000-0004-0000-0100-0000E9000000}"/>
    <hyperlink ref="B470" r:id="rId235" xr:uid="{00000000-0004-0000-0100-0000EA000000}"/>
    <hyperlink ref="B471" r:id="rId236" xr:uid="{00000000-0004-0000-0100-0000EB000000}"/>
    <hyperlink ref="B472" r:id="rId237" xr:uid="{00000000-0004-0000-0100-0000EC000000}"/>
    <hyperlink ref="B473" r:id="rId238" xr:uid="{00000000-0004-0000-0100-0000ED000000}"/>
    <hyperlink ref="B474" r:id="rId239" xr:uid="{00000000-0004-0000-0100-0000EE000000}"/>
    <hyperlink ref="B475" r:id="rId240" xr:uid="{00000000-0004-0000-0100-0000EF000000}"/>
    <hyperlink ref="B476" r:id="rId241" xr:uid="{00000000-0004-0000-0100-0000F0000000}"/>
    <hyperlink ref="B477" r:id="rId242" xr:uid="{00000000-0004-0000-0100-0000F1000000}"/>
    <hyperlink ref="B478" r:id="rId243" xr:uid="{00000000-0004-0000-0100-0000F2000000}"/>
    <hyperlink ref="B479" r:id="rId244" xr:uid="{00000000-0004-0000-0100-0000F3000000}"/>
    <hyperlink ref="B480" r:id="rId245" xr:uid="{00000000-0004-0000-0100-0000F4000000}"/>
    <hyperlink ref="B481" r:id="rId246" xr:uid="{00000000-0004-0000-0100-0000F5000000}"/>
    <hyperlink ref="B482" r:id="rId247" xr:uid="{00000000-0004-0000-0100-0000F6000000}"/>
    <hyperlink ref="B483" r:id="rId248" xr:uid="{00000000-0004-0000-0100-0000F7000000}"/>
    <hyperlink ref="D483" r:id="rId249" xr:uid="{00000000-0004-0000-0100-0000F8000000}"/>
    <hyperlink ref="B484" r:id="rId250" xr:uid="{00000000-0004-0000-0100-0000F9000000}"/>
    <hyperlink ref="B485" r:id="rId251" xr:uid="{00000000-0004-0000-0100-0000FA000000}"/>
    <hyperlink ref="B486" r:id="rId252" xr:uid="{00000000-0004-0000-0100-0000FB000000}"/>
    <hyperlink ref="B487" r:id="rId253" xr:uid="{00000000-0004-0000-0100-0000FC000000}"/>
    <hyperlink ref="B488" r:id="rId254" xr:uid="{00000000-0004-0000-0100-0000FD000000}"/>
    <hyperlink ref="B489" r:id="rId255" xr:uid="{00000000-0004-0000-0100-0000FE000000}"/>
    <hyperlink ref="B490" r:id="rId256" xr:uid="{00000000-0004-0000-0100-0000FF000000}"/>
    <hyperlink ref="B491" r:id="rId257" xr:uid="{00000000-0004-0000-0100-000000010000}"/>
    <hyperlink ref="B492" r:id="rId258" xr:uid="{00000000-0004-0000-0100-000001010000}"/>
    <hyperlink ref="B493" r:id="rId259" xr:uid="{00000000-0004-0000-0100-000002010000}"/>
    <hyperlink ref="B494" r:id="rId260" xr:uid="{00000000-0004-0000-0100-000003010000}"/>
    <hyperlink ref="B495" r:id="rId261" xr:uid="{00000000-0004-0000-0100-000004010000}"/>
    <hyperlink ref="B496" r:id="rId262" xr:uid="{00000000-0004-0000-0100-000005010000}"/>
    <hyperlink ref="B497" r:id="rId263" xr:uid="{00000000-0004-0000-0100-000006010000}"/>
    <hyperlink ref="B498" r:id="rId264" xr:uid="{00000000-0004-0000-0100-000007010000}"/>
    <hyperlink ref="B499" r:id="rId265" location="invest" xr:uid="{00000000-0004-0000-0100-000008010000}"/>
    <hyperlink ref="B500" r:id="rId266" xr:uid="{00000000-0004-0000-0100-000009010000}"/>
    <hyperlink ref="B501" r:id="rId267" xr:uid="{00000000-0004-0000-0100-00000A010000}"/>
    <hyperlink ref="B502" r:id="rId268" xr:uid="{00000000-0004-0000-0100-00000B010000}"/>
    <hyperlink ref="B503" r:id="rId269" xr:uid="{00000000-0004-0000-0100-00000C010000}"/>
    <hyperlink ref="B504" r:id="rId270" xr:uid="{00000000-0004-0000-0100-00000D010000}"/>
    <hyperlink ref="B505" r:id="rId271" xr:uid="{00000000-0004-0000-0100-00000E010000}"/>
    <hyperlink ref="B506" r:id="rId272" xr:uid="{00000000-0004-0000-0100-00000F010000}"/>
    <hyperlink ref="B507" r:id="rId273" xr:uid="{00000000-0004-0000-0100-000010010000}"/>
    <hyperlink ref="B508" r:id="rId274" xr:uid="{00000000-0004-0000-0100-000011010000}"/>
    <hyperlink ref="B509" r:id="rId275" xr:uid="{00000000-0004-0000-0100-000012010000}"/>
    <hyperlink ref="B510" r:id="rId276" xr:uid="{00000000-0004-0000-0100-000013010000}"/>
    <hyperlink ref="B511" r:id="rId277" xr:uid="{00000000-0004-0000-0100-000014010000}"/>
    <hyperlink ref="B512" r:id="rId278" xr:uid="{00000000-0004-0000-0100-000015010000}"/>
    <hyperlink ref="B513" r:id="rId279" xr:uid="{00000000-0004-0000-0100-000016010000}"/>
    <hyperlink ref="B514" r:id="rId280" xr:uid="{00000000-0004-0000-0100-000017010000}"/>
    <hyperlink ref="B515" r:id="rId281" xr:uid="{00000000-0004-0000-0100-000018010000}"/>
    <hyperlink ref="B516" r:id="rId282" xr:uid="{00000000-0004-0000-0100-000019010000}"/>
    <hyperlink ref="B517" r:id="rId283" xr:uid="{00000000-0004-0000-0100-00001A010000}"/>
    <hyperlink ref="B518" r:id="rId284" xr:uid="{00000000-0004-0000-0100-00001B010000}"/>
    <hyperlink ref="B520" r:id="rId285" xr:uid="{00000000-0004-0000-0100-00001C010000}"/>
    <hyperlink ref="B521" r:id="rId286" xr:uid="{00000000-0004-0000-0100-00001D010000}"/>
    <hyperlink ref="B522" r:id="rId287" xr:uid="{00000000-0004-0000-0100-00001E010000}"/>
    <hyperlink ref="B523" r:id="rId288" location="data_e=0" xr:uid="{00000000-0004-0000-0100-00001F010000}"/>
    <hyperlink ref="B524" r:id="rId289" xr:uid="{00000000-0004-0000-0100-000020010000}"/>
    <hyperlink ref="B525" r:id="rId290" xr:uid="{00000000-0004-0000-0100-000021010000}"/>
    <hyperlink ref="B526" r:id="rId291" xr:uid="{00000000-0004-0000-0100-000022010000}"/>
    <hyperlink ref="B527" r:id="rId292" xr:uid="{00000000-0004-0000-0100-000023010000}"/>
    <hyperlink ref="B528" r:id="rId293" xr:uid="{00000000-0004-0000-0100-000024010000}"/>
    <hyperlink ref="B530" r:id="rId294" xr:uid="{00000000-0004-0000-0100-000025010000}"/>
    <hyperlink ref="B531" r:id="rId295" xr:uid="{00000000-0004-0000-0100-000026010000}"/>
    <hyperlink ref="B532" r:id="rId296" xr:uid="{00000000-0004-0000-0100-000027010000}"/>
    <hyperlink ref="B533" r:id="rId297" xr:uid="{00000000-0004-0000-0100-000028010000}"/>
    <hyperlink ref="B534" r:id="rId298" xr:uid="{00000000-0004-0000-0100-000029010000}"/>
    <hyperlink ref="B535" r:id="rId299" xr:uid="{00000000-0004-0000-0100-00002A010000}"/>
    <hyperlink ref="B536" r:id="rId300" xr:uid="{00000000-0004-0000-0100-00002B010000}"/>
    <hyperlink ref="B537" r:id="rId301" xr:uid="{00000000-0004-0000-0100-00002C010000}"/>
    <hyperlink ref="B538" r:id="rId302" xr:uid="{00000000-0004-0000-0100-00002D010000}"/>
    <hyperlink ref="B539" r:id="rId303" xr:uid="{00000000-0004-0000-0100-00002E010000}"/>
    <hyperlink ref="B540" r:id="rId304" xr:uid="{00000000-0004-0000-0100-00002F010000}"/>
    <hyperlink ref="B541" r:id="rId305" xr:uid="{00000000-0004-0000-0100-000030010000}"/>
    <hyperlink ref="B542" r:id="rId306" xr:uid="{00000000-0004-0000-0100-000031010000}"/>
    <hyperlink ref="B543" r:id="rId307" xr:uid="{00000000-0004-0000-0100-000032010000}"/>
    <hyperlink ref="B544" r:id="rId308" xr:uid="{00000000-0004-0000-0100-000033010000}"/>
    <hyperlink ref="B545" r:id="rId309" xr:uid="{00000000-0004-0000-0100-000034010000}"/>
    <hyperlink ref="B546" r:id="rId310" xr:uid="{00000000-0004-0000-0100-000035010000}"/>
    <hyperlink ref="B547" r:id="rId311" xr:uid="{00000000-0004-0000-0100-000036010000}"/>
    <hyperlink ref="B548" r:id="rId312" xr:uid="{00000000-0004-0000-0100-000037010000}"/>
    <hyperlink ref="B549" r:id="rId313" xr:uid="{00000000-0004-0000-0100-000038010000}"/>
    <hyperlink ref="B550" r:id="rId314" xr:uid="{00000000-0004-0000-0100-000039010000}"/>
    <hyperlink ref="B551" r:id="rId315" xr:uid="{00000000-0004-0000-0100-00003A010000}"/>
    <hyperlink ref="B552" r:id="rId316" xr:uid="{00000000-0004-0000-0100-00003B010000}"/>
    <hyperlink ref="B553" r:id="rId317" xr:uid="{00000000-0004-0000-0100-00003C010000}"/>
    <hyperlink ref="B554" r:id="rId318" xr:uid="{00000000-0004-0000-0100-00003D010000}"/>
    <hyperlink ref="B556" r:id="rId319" xr:uid="{00000000-0004-0000-0100-00003E010000}"/>
    <hyperlink ref="B557" r:id="rId320" xr:uid="{00000000-0004-0000-0100-00003F010000}"/>
    <hyperlink ref="B558" r:id="rId321" xr:uid="{00000000-0004-0000-0100-000040010000}"/>
    <hyperlink ref="B559" r:id="rId322" xr:uid="{00000000-0004-0000-0100-000041010000}"/>
    <hyperlink ref="B560" r:id="rId323" xr:uid="{00000000-0004-0000-0100-000042010000}"/>
    <hyperlink ref="B561" r:id="rId324" xr:uid="{00000000-0004-0000-0100-000043010000}"/>
    <hyperlink ref="B562" r:id="rId325" xr:uid="{00000000-0004-0000-0100-000044010000}"/>
    <hyperlink ref="B563" r:id="rId326" xr:uid="{00000000-0004-0000-0100-000045010000}"/>
    <hyperlink ref="B564" r:id="rId327" xr:uid="{00000000-0004-0000-0100-000046010000}"/>
    <hyperlink ref="B565" r:id="rId328" xr:uid="{00000000-0004-0000-0100-000047010000}"/>
    <hyperlink ref="B566" r:id="rId329" xr:uid="{00000000-0004-0000-0100-000048010000}"/>
    <hyperlink ref="B567" r:id="rId330" xr:uid="{00000000-0004-0000-0100-000049010000}"/>
    <hyperlink ref="B568" r:id="rId331" xr:uid="{00000000-0004-0000-0100-00004A010000}"/>
    <hyperlink ref="B569" r:id="rId332" xr:uid="{00000000-0004-0000-0100-00004B010000}"/>
    <hyperlink ref="B570" r:id="rId333" xr:uid="{00000000-0004-0000-0100-00004C010000}"/>
    <hyperlink ref="B571" r:id="rId334" xr:uid="{00000000-0004-0000-0100-00004D010000}"/>
    <hyperlink ref="B572" r:id="rId335" xr:uid="{00000000-0004-0000-0100-00004E010000}"/>
    <hyperlink ref="B573" r:id="rId336" xr:uid="{00000000-0004-0000-0100-00004F010000}"/>
    <hyperlink ref="B574" r:id="rId337" xr:uid="{00000000-0004-0000-0100-000050010000}"/>
    <hyperlink ref="B575" r:id="rId338" xr:uid="{00000000-0004-0000-0100-000051010000}"/>
    <hyperlink ref="B576" r:id="rId339" xr:uid="{00000000-0004-0000-0100-000052010000}"/>
    <hyperlink ref="B577" r:id="rId340" xr:uid="{00000000-0004-0000-0100-000053010000}"/>
    <hyperlink ref="B578" r:id="rId341" xr:uid="{00000000-0004-0000-0100-000054010000}"/>
    <hyperlink ref="B579" r:id="rId342" xr:uid="{00000000-0004-0000-0100-000055010000}"/>
    <hyperlink ref="B580" r:id="rId343" xr:uid="{00000000-0004-0000-0100-000056010000}"/>
    <hyperlink ref="B581" r:id="rId344" xr:uid="{00000000-0004-0000-0100-000057010000}"/>
    <hyperlink ref="B582" r:id="rId345" xr:uid="{00000000-0004-0000-0100-000058010000}"/>
    <hyperlink ref="B583" r:id="rId346" xr:uid="{00000000-0004-0000-0100-000059010000}"/>
    <hyperlink ref="B584" r:id="rId347" xr:uid="{00000000-0004-0000-0100-00005A010000}"/>
    <hyperlink ref="B585" r:id="rId348" xr:uid="{00000000-0004-0000-0100-00005B010000}"/>
    <hyperlink ref="B586" r:id="rId349" xr:uid="{00000000-0004-0000-0100-00005C010000}"/>
    <hyperlink ref="B588" r:id="rId350" xr:uid="{00000000-0004-0000-0100-00005D010000}"/>
    <hyperlink ref="B589" r:id="rId351" xr:uid="{00000000-0004-0000-0100-00005E010000}"/>
    <hyperlink ref="B590" r:id="rId352" xr:uid="{00000000-0004-0000-0100-00005F010000}"/>
    <hyperlink ref="B591" r:id="rId353" xr:uid="{00000000-0004-0000-0100-000060010000}"/>
    <hyperlink ref="B592" r:id="rId354" xr:uid="{00000000-0004-0000-0100-000061010000}"/>
    <hyperlink ref="B593" r:id="rId355" xr:uid="{00000000-0004-0000-0100-000062010000}"/>
    <hyperlink ref="B594" r:id="rId356" xr:uid="{00000000-0004-0000-0100-00006301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782"/>
  <sheetViews>
    <sheetView topLeftCell="A440" workbookViewId="0">
      <selection activeCell="M104" sqref="M104"/>
    </sheetView>
  </sheetViews>
  <sheetFormatPr baseColWidth="10" defaultColWidth="14.5" defaultRowHeight="15" customHeight="1"/>
  <cols>
    <col min="1" max="5" width="8.6640625" customWidth="1"/>
    <col min="6" max="6" width="20.1640625" customWidth="1"/>
    <col min="7" max="7" width="45.5" customWidth="1"/>
    <col min="8" max="8" width="10.83203125" customWidth="1"/>
    <col min="9" max="9" width="11.33203125" customWidth="1"/>
    <col min="10" max="10" width="41.5" customWidth="1"/>
    <col min="11" max="11" width="45.5" customWidth="1"/>
    <col min="12" max="12" width="41.5" customWidth="1"/>
    <col min="13" max="27" width="8.6640625" customWidth="1"/>
    <col min="28" max="28" width="34.6640625" customWidth="1"/>
    <col min="29" max="29" width="8.6640625" customWidth="1"/>
    <col min="30" max="30" width="13" customWidth="1"/>
    <col min="31" max="33" width="8.6640625" customWidth="1"/>
    <col min="34" max="34" width="15" customWidth="1"/>
    <col min="35" max="41" width="8.6640625" customWidth="1"/>
    <col min="42" max="42" width="101.1640625" customWidth="1"/>
    <col min="43" max="43" width="15.83203125" customWidth="1"/>
    <col min="44" max="44" width="19.5" customWidth="1"/>
    <col min="45" max="45" width="22" customWidth="1"/>
    <col min="46" max="47" width="8.6640625" customWidth="1"/>
    <col min="48" max="48" width="54.1640625" customWidth="1"/>
    <col min="49" max="49" width="17.33203125" customWidth="1"/>
    <col min="50" max="52" width="8.6640625" customWidth="1"/>
  </cols>
  <sheetData>
    <row r="1" spans="1:52" ht="12" customHeight="1">
      <c r="A1" s="217" t="s">
        <v>0</v>
      </c>
      <c r="B1" s="217" t="s">
        <v>1778</v>
      </c>
      <c r="C1" s="217" t="s">
        <v>2434</v>
      </c>
      <c r="D1" s="217" t="s">
        <v>2435</v>
      </c>
      <c r="E1" s="217" t="s">
        <v>2</v>
      </c>
      <c r="F1" s="218"/>
      <c r="G1" s="219" t="s">
        <v>2436</v>
      </c>
      <c r="H1" s="219"/>
      <c r="I1" s="219"/>
      <c r="J1" s="219"/>
      <c r="K1" s="219"/>
      <c r="L1" s="219"/>
      <c r="M1" s="219"/>
      <c r="N1" s="220" t="s">
        <v>2437</v>
      </c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1" t="s">
        <v>2438</v>
      </c>
      <c r="AC1" s="221"/>
      <c r="AD1" s="221"/>
      <c r="AE1" s="221"/>
      <c r="AF1" s="221"/>
      <c r="AG1" s="221"/>
      <c r="AH1" s="221"/>
      <c r="AI1" s="222" t="s">
        <v>2439</v>
      </c>
      <c r="AJ1" s="222"/>
      <c r="AK1" s="222"/>
      <c r="AL1" s="222"/>
      <c r="AM1" s="222"/>
      <c r="AN1" s="222"/>
      <c r="AO1" s="222"/>
      <c r="AP1" s="223" t="s">
        <v>2440</v>
      </c>
      <c r="AQ1" s="223"/>
      <c r="AR1" s="223"/>
      <c r="AS1" s="223"/>
      <c r="AT1" s="224"/>
      <c r="AU1" s="225" t="s">
        <v>2441</v>
      </c>
      <c r="AV1" s="226" t="s">
        <v>2442</v>
      </c>
      <c r="AW1" s="226"/>
      <c r="AX1" s="227"/>
      <c r="AY1" s="227"/>
      <c r="AZ1" s="227"/>
    </row>
    <row r="2" spans="1:52" ht="12" customHeight="1">
      <c r="A2" s="3"/>
      <c r="B2" s="3"/>
      <c r="C2" s="3"/>
      <c r="D2" s="3"/>
      <c r="E2" s="3"/>
      <c r="F2" s="218"/>
      <c r="G2" s="219" t="s">
        <v>2443</v>
      </c>
      <c r="H2" s="219" t="s">
        <v>2443</v>
      </c>
      <c r="I2" s="219" t="s">
        <v>2443</v>
      </c>
      <c r="J2" s="219" t="s">
        <v>2443</v>
      </c>
      <c r="K2" s="219" t="s">
        <v>2443</v>
      </c>
      <c r="L2" s="219" t="s">
        <v>2443</v>
      </c>
      <c r="M2" s="219" t="s">
        <v>2443</v>
      </c>
      <c r="N2" s="228" t="s">
        <v>2444</v>
      </c>
      <c r="O2" s="228"/>
      <c r="P2" s="228" t="s">
        <v>2444</v>
      </c>
      <c r="Q2" s="228"/>
      <c r="R2" s="228" t="s">
        <v>2444</v>
      </c>
      <c r="S2" s="228"/>
      <c r="T2" s="228" t="s">
        <v>2444</v>
      </c>
      <c r="U2" s="228"/>
      <c r="V2" s="228" t="s">
        <v>2444</v>
      </c>
      <c r="W2" s="228"/>
      <c r="X2" s="228" t="s">
        <v>2444</v>
      </c>
      <c r="Y2" s="228"/>
      <c r="Z2" s="228" t="s">
        <v>2444</v>
      </c>
      <c r="AA2" s="228"/>
      <c r="AB2" s="221" t="s">
        <v>2444</v>
      </c>
      <c r="AC2" s="221" t="s">
        <v>2444</v>
      </c>
      <c r="AD2" s="221" t="s">
        <v>2444</v>
      </c>
      <c r="AE2" s="221" t="s">
        <v>2444</v>
      </c>
      <c r="AF2" s="221" t="s">
        <v>2444</v>
      </c>
      <c r="AG2" s="221" t="s">
        <v>2444</v>
      </c>
      <c r="AH2" s="221" t="s">
        <v>2444</v>
      </c>
      <c r="AI2" s="222" t="s">
        <v>2443</v>
      </c>
      <c r="AJ2" s="222"/>
      <c r="AK2" s="222"/>
      <c r="AL2" s="222"/>
      <c r="AM2" s="222"/>
      <c r="AN2" s="222"/>
      <c r="AO2" s="222"/>
      <c r="AP2" s="223" t="s">
        <v>2445</v>
      </c>
      <c r="AQ2" s="223"/>
      <c r="AR2" s="223"/>
      <c r="AS2" s="223"/>
      <c r="AT2" s="224"/>
      <c r="AU2" s="229" t="s">
        <v>2446</v>
      </c>
      <c r="AV2" s="230" t="s">
        <v>2447</v>
      </c>
      <c r="AW2" s="226"/>
      <c r="AX2" s="227"/>
      <c r="AY2" s="227"/>
      <c r="AZ2" s="227"/>
    </row>
    <row r="3" spans="1:52" ht="12" customHeight="1">
      <c r="A3" s="217" t="s">
        <v>0</v>
      </c>
      <c r="B3" s="217" t="s">
        <v>1778</v>
      </c>
      <c r="C3" s="231" t="s">
        <v>1</v>
      </c>
      <c r="D3" s="217" t="s">
        <v>2435</v>
      </c>
      <c r="E3" s="217" t="s">
        <v>2</v>
      </c>
      <c r="F3" s="218" t="s">
        <v>2448</v>
      </c>
      <c r="G3" s="219" t="s">
        <v>2449</v>
      </c>
      <c r="H3" s="219" t="s">
        <v>2450</v>
      </c>
      <c r="I3" s="219" t="s">
        <v>2451</v>
      </c>
      <c r="J3" s="232" t="s">
        <v>2452</v>
      </c>
      <c r="K3" s="219" t="s">
        <v>2453</v>
      </c>
      <c r="L3" s="219" t="s">
        <v>2454</v>
      </c>
      <c r="M3" s="219" t="s">
        <v>2455</v>
      </c>
      <c r="N3" s="220" t="s">
        <v>2456</v>
      </c>
      <c r="O3" s="233" t="s">
        <v>2457</v>
      </c>
      <c r="P3" s="220" t="s">
        <v>2458</v>
      </c>
      <c r="Q3" s="233" t="s">
        <v>2459</v>
      </c>
      <c r="R3" s="220" t="s">
        <v>2460</v>
      </c>
      <c r="S3" s="233" t="s">
        <v>2461</v>
      </c>
      <c r="T3" s="220" t="s">
        <v>2462</v>
      </c>
      <c r="U3" s="233" t="s">
        <v>2463</v>
      </c>
      <c r="V3" s="220" t="s">
        <v>2464</v>
      </c>
      <c r="W3" s="233" t="s">
        <v>2465</v>
      </c>
      <c r="X3" s="220" t="s">
        <v>2466</v>
      </c>
      <c r="Y3" s="233" t="s">
        <v>2467</v>
      </c>
      <c r="Z3" s="220" t="s">
        <v>2468</v>
      </c>
      <c r="AA3" s="233" t="s">
        <v>2469</v>
      </c>
      <c r="AB3" s="221" t="s">
        <v>2470</v>
      </c>
      <c r="AC3" s="221" t="s">
        <v>2471</v>
      </c>
      <c r="AD3" s="221" t="s">
        <v>2472</v>
      </c>
      <c r="AE3" s="221" t="s">
        <v>2473</v>
      </c>
      <c r="AF3" s="221" t="s">
        <v>2474</v>
      </c>
      <c r="AG3" s="221" t="s">
        <v>2475</v>
      </c>
      <c r="AH3" s="221" t="s">
        <v>2476</v>
      </c>
      <c r="AI3" s="222" t="s">
        <v>2477</v>
      </c>
      <c r="AJ3" s="222" t="s">
        <v>2478</v>
      </c>
      <c r="AK3" s="222" t="s">
        <v>2479</v>
      </c>
      <c r="AL3" s="222" t="s">
        <v>2480</v>
      </c>
      <c r="AM3" s="222" t="s">
        <v>2481</v>
      </c>
      <c r="AN3" s="222" t="s">
        <v>2482</v>
      </c>
      <c r="AO3" s="222" t="s">
        <v>2483</v>
      </c>
      <c r="AP3" s="223" t="s">
        <v>2484</v>
      </c>
      <c r="AQ3" s="223" t="s">
        <v>2485</v>
      </c>
      <c r="AR3" s="223" t="s">
        <v>2486</v>
      </c>
      <c r="AS3" s="223" t="s">
        <v>2487</v>
      </c>
      <c r="AT3" s="224" t="s">
        <v>2488</v>
      </c>
      <c r="AU3" s="225" t="s">
        <v>2489</v>
      </c>
      <c r="AV3" s="226" t="s">
        <v>2490</v>
      </c>
      <c r="AW3" s="226" t="s">
        <v>2491</v>
      </c>
      <c r="AX3" s="234" t="s">
        <v>2492</v>
      </c>
      <c r="AY3" s="234" t="s">
        <v>2493</v>
      </c>
      <c r="AZ3" s="234" t="s">
        <v>2494</v>
      </c>
    </row>
    <row r="4" spans="1:52" ht="12" customHeight="1">
      <c r="A4" s="235">
        <v>1</v>
      </c>
      <c r="B4" s="236" t="s">
        <v>2229</v>
      </c>
      <c r="C4" s="16" t="s">
        <v>42</v>
      </c>
      <c r="D4" s="237" t="str">
        <f t="shared" ref="D4:D191" si="0">C4</f>
        <v>Wells Fargo</v>
      </c>
      <c r="E4" s="238" t="s">
        <v>43</v>
      </c>
      <c r="F4" s="16">
        <v>59</v>
      </c>
      <c r="G4" s="239">
        <v>254000000</v>
      </c>
      <c r="H4" s="239">
        <v>9514000</v>
      </c>
      <c r="I4" s="239">
        <v>3753000</v>
      </c>
      <c r="J4" s="239">
        <v>2641000</v>
      </c>
      <c r="K4" s="239">
        <v>43540000</v>
      </c>
      <c r="L4" s="239">
        <v>282017</v>
      </c>
      <c r="M4" s="239">
        <v>731563</v>
      </c>
      <c r="N4" s="240">
        <v>4.9189814814814816E-3</v>
      </c>
      <c r="O4" s="241">
        <v>425</v>
      </c>
      <c r="P4" s="240">
        <v>5.9027777777777776E-3</v>
      </c>
      <c r="Q4" s="241">
        <v>510</v>
      </c>
      <c r="R4" s="240">
        <v>5.0694444444444441E-3</v>
      </c>
      <c r="S4" s="241">
        <v>438</v>
      </c>
      <c r="T4" s="240">
        <v>5.6828703703703702E-3</v>
      </c>
      <c r="U4" s="241">
        <v>491</v>
      </c>
      <c r="V4" s="240">
        <v>5.5555555555555558E-3</v>
      </c>
      <c r="W4" s="241">
        <v>480</v>
      </c>
      <c r="X4" s="240">
        <v>5.3125000000000004E-3</v>
      </c>
      <c r="Y4" s="241">
        <v>459</v>
      </c>
      <c r="Z4" s="240">
        <v>4.2939814814814811E-3</v>
      </c>
      <c r="AA4" s="241">
        <v>371</v>
      </c>
      <c r="AB4" s="241">
        <v>14.58</v>
      </c>
      <c r="AC4" s="241">
        <v>10.67</v>
      </c>
      <c r="AD4" s="241">
        <v>9.9</v>
      </c>
      <c r="AE4" s="241">
        <v>8.3699999999999992</v>
      </c>
      <c r="AF4" s="241">
        <v>15.36</v>
      </c>
      <c r="AG4" s="241">
        <v>10.1</v>
      </c>
      <c r="AH4" s="241">
        <v>5.87</v>
      </c>
      <c r="AI4" s="242">
        <v>5.5599999999999997E-2</v>
      </c>
      <c r="AJ4" s="242">
        <v>0.16669999999999999</v>
      </c>
      <c r="AK4" s="242">
        <v>0.15090000000000001</v>
      </c>
      <c r="AL4" s="242">
        <v>0.20100000000000001</v>
      </c>
      <c r="AM4" s="242">
        <v>8.5999999999999993E-2</v>
      </c>
      <c r="AN4" s="242">
        <v>0.25180000000000002</v>
      </c>
      <c r="AO4" s="242">
        <v>0.43930000000000002</v>
      </c>
      <c r="AP4" s="243">
        <v>151600000</v>
      </c>
      <c r="AQ4" s="243">
        <v>37000000</v>
      </c>
      <c r="AR4" s="241">
        <v>6.01</v>
      </c>
      <c r="AS4" s="244">
        <v>0.31874999999999998</v>
      </c>
      <c r="AT4" s="242">
        <v>0.2298</v>
      </c>
      <c r="AU4" s="241">
        <v>80</v>
      </c>
      <c r="AV4" s="243">
        <v>16600000</v>
      </c>
      <c r="AW4" s="241">
        <v>91</v>
      </c>
      <c r="AX4" s="245"/>
      <c r="AY4" s="245"/>
      <c r="AZ4" s="245"/>
    </row>
    <row r="5" spans="1:52" ht="12" customHeight="1">
      <c r="A5" s="235">
        <v>2</v>
      </c>
      <c r="B5" s="236" t="s">
        <v>2166</v>
      </c>
      <c r="C5" s="16" t="s">
        <v>45</v>
      </c>
      <c r="D5" s="237" t="str">
        <f t="shared" si="0"/>
        <v>Chase</v>
      </c>
      <c r="E5" s="238" t="s">
        <v>43</v>
      </c>
      <c r="F5" s="16">
        <v>29</v>
      </c>
      <c r="G5" s="239">
        <v>478300000</v>
      </c>
      <c r="H5" s="239">
        <v>7070000</v>
      </c>
      <c r="I5" s="239">
        <v>6997000</v>
      </c>
      <c r="J5" s="239">
        <v>1835000</v>
      </c>
      <c r="K5" s="239">
        <v>56910000</v>
      </c>
      <c r="L5" s="239">
        <v>2850000</v>
      </c>
      <c r="M5" s="239">
        <v>1989000</v>
      </c>
      <c r="N5" s="240">
        <v>5.5092592592592589E-3</v>
      </c>
      <c r="O5" s="241">
        <v>476</v>
      </c>
      <c r="P5" s="240">
        <v>7.743055555555556E-3</v>
      </c>
      <c r="Q5" s="241">
        <v>669</v>
      </c>
      <c r="R5" s="240">
        <v>4.4560185185185189E-3</v>
      </c>
      <c r="S5" s="241">
        <v>385</v>
      </c>
      <c r="T5" s="240">
        <v>8.2060185185185187E-3</v>
      </c>
      <c r="U5" s="241">
        <v>709</v>
      </c>
      <c r="V5" s="240">
        <v>5.9375000000000001E-3</v>
      </c>
      <c r="W5" s="241">
        <v>513</v>
      </c>
      <c r="X5" s="240">
        <v>6.0069444444444441E-3</v>
      </c>
      <c r="Y5" s="241">
        <v>519</v>
      </c>
      <c r="Z5" s="240">
        <v>4.4444444444444444E-3</v>
      </c>
      <c r="AA5" s="241">
        <v>384</v>
      </c>
      <c r="AB5" s="241">
        <v>12.29</v>
      </c>
      <c r="AC5" s="241">
        <v>8.9600000000000009</v>
      </c>
      <c r="AD5" s="241">
        <v>9.33</v>
      </c>
      <c r="AE5" s="241">
        <v>7.34</v>
      </c>
      <c r="AF5" s="241">
        <v>13.22</v>
      </c>
      <c r="AG5" s="241">
        <v>10.6</v>
      </c>
      <c r="AH5" s="241">
        <v>6.19</v>
      </c>
      <c r="AI5" s="242">
        <v>6.3600000000000004E-2</v>
      </c>
      <c r="AJ5" s="242">
        <v>0.1762</v>
      </c>
      <c r="AK5" s="242">
        <v>0.28039999999999998</v>
      </c>
      <c r="AL5" s="242">
        <v>0.26169999999999999</v>
      </c>
      <c r="AM5" s="242">
        <v>0.1182</v>
      </c>
      <c r="AN5" s="242">
        <v>0.2737</v>
      </c>
      <c r="AO5" s="242">
        <v>0.44490000000000002</v>
      </c>
      <c r="AP5" s="243">
        <v>213400000</v>
      </c>
      <c r="AQ5" s="243">
        <v>64199999</v>
      </c>
      <c r="AR5" s="241">
        <v>4.03</v>
      </c>
      <c r="AS5" s="244">
        <v>0.36388888888888887</v>
      </c>
      <c r="AT5" s="242">
        <v>0.25409999999999999</v>
      </c>
      <c r="AU5" s="241">
        <v>74</v>
      </c>
      <c r="AV5" s="243">
        <v>5000000</v>
      </c>
      <c r="AW5" s="241">
        <v>89</v>
      </c>
      <c r="AX5" s="245"/>
      <c r="AY5" s="245"/>
      <c r="AZ5" s="245"/>
    </row>
    <row r="6" spans="1:52" ht="12" customHeight="1">
      <c r="A6" s="235">
        <v>3</v>
      </c>
      <c r="B6" s="236" t="s">
        <v>2495</v>
      </c>
      <c r="C6" s="16" t="s">
        <v>49</v>
      </c>
      <c r="D6" s="237" t="str">
        <f t="shared" si="0"/>
        <v>Bank of America</v>
      </c>
      <c r="E6" s="238" t="s">
        <v>43</v>
      </c>
      <c r="F6" s="16">
        <v>23</v>
      </c>
      <c r="G6" s="239">
        <v>301800000</v>
      </c>
      <c r="H6" s="239">
        <v>6955000</v>
      </c>
      <c r="I6" s="239">
        <v>2955000</v>
      </c>
      <c r="J6" s="239">
        <v>1990000</v>
      </c>
      <c r="K6" s="239">
        <v>54600000</v>
      </c>
      <c r="L6" s="239">
        <v>2356000</v>
      </c>
      <c r="M6" s="239">
        <v>653636</v>
      </c>
      <c r="N6" s="240">
        <v>5.0694444444444441E-3</v>
      </c>
      <c r="O6" s="241">
        <v>438</v>
      </c>
      <c r="P6" s="240">
        <v>6.7245370370370367E-3</v>
      </c>
      <c r="Q6" s="241">
        <v>581</v>
      </c>
      <c r="R6" s="240">
        <v>3.3449074074074076E-3</v>
      </c>
      <c r="S6" s="241">
        <v>289</v>
      </c>
      <c r="T6" s="240">
        <v>4.9074074074074072E-3</v>
      </c>
      <c r="U6" s="241">
        <v>424</v>
      </c>
      <c r="V6" s="240">
        <v>5.4745370370370373E-3</v>
      </c>
      <c r="W6" s="241">
        <v>473</v>
      </c>
      <c r="X6" s="240">
        <v>6.2962962962962964E-3</v>
      </c>
      <c r="Y6" s="241">
        <v>544</v>
      </c>
      <c r="Z6" s="240">
        <v>3.9930555555555552E-3</v>
      </c>
      <c r="AA6" s="241">
        <v>345</v>
      </c>
      <c r="AB6" s="241">
        <v>8.07</v>
      </c>
      <c r="AC6" s="241">
        <v>4.93</v>
      </c>
      <c r="AD6" s="241">
        <v>4.8499999999999996</v>
      </c>
      <c r="AE6" s="241">
        <v>3.98</v>
      </c>
      <c r="AF6" s="241">
        <v>8.6999999999999993</v>
      </c>
      <c r="AG6" s="241">
        <v>9.67</v>
      </c>
      <c r="AH6" s="241">
        <v>5.19</v>
      </c>
      <c r="AI6" s="242">
        <v>7.1999999999999995E-2</v>
      </c>
      <c r="AJ6" s="242">
        <v>0.38940000000000002</v>
      </c>
      <c r="AK6" s="242">
        <v>0.43030000000000002</v>
      </c>
      <c r="AL6" s="242">
        <v>0.4703</v>
      </c>
      <c r="AM6" s="242">
        <v>0.12540000000000001</v>
      </c>
      <c r="AN6" s="242">
        <v>0.1157</v>
      </c>
      <c r="AO6" s="242">
        <v>0.29349999999999998</v>
      </c>
      <c r="AP6" s="243">
        <v>144900000</v>
      </c>
      <c r="AQ6" s="243">
        <v>45000000</v>
      </c>
      <c r="AR6" s="241">
        <v>6.45</v>
      </c>
      <c r="AS6" s="244">
        <v>0.35694444444444445</v>
      </c>
      <c r="AT6" s="242">
        <v>0.2477</v>
      </c>
      <c r="AU6" s="241">
        <v>78</v>
      </c>
      <c r="AV6" s="243">
        <v>13600000</v>
      </c>
      <c r="AW6" s="243">
        <v>2600000000</v>
      </c>
      <c r="AX6" s="245"/>
      <c r="AY6" s="245"/>
      <c r="AZ6" s="245"/>
    </row>
    <row r="7" spans="1:52" ht="12" customHeight="1">
      <c r="A7" s="235">
        <v>4</v>
      </c>
      <c r="B7" s="246" t="s">
        <v>2221</v>
      </c>
      <c r="C7" s="16" t="s">
        <v>53</v>
      </c>
      <c r="D7" s="237" t="str">
        <f t="shared" si="0"/>
        <v>U.S. Bank</v>
      </c>
      <c r="E7" s="238" t="s">
        <v>43</v>
      </c>
      <c r="F7" s="16">
        <v>49</v>
      </c>
      <c r="G7" s="239">
        <v>55390000</v>
      </c>
      <c r="H7" s="239">
        <v>1969000</v>
      </c>
      <c r="I7" s="239">
        <v>2027000</v>
      </c>
      <c r="J7" s="239">
        <v>490701</v>
      </c>
      <c r="K7" s="239">
        <v>12890000</v>
      </c>
      <c r="L7" s="239">
        <v>653514</v>
      </c>
      <c r="M7" s="239">
        <v>305508</v>
      </c>
      <c r="N7" s="240">
        <v>4.7916666666666663E-3</v>
      </c>
      <c r="O7" s="241">
        <v>414</v>
      </c>
      <c r="P7" s="240">
        <v>4.0856481481481481E-3</v>
      </c>
      <c r="Q7" s="241">
        <v>353</v>
      </c>
      <c r="R7" s="240">
        <v>3.9930555555555552E-3</v>
      </c>
      <c r="S7" s="241">
        <v>345</v>
      </c>
      <c r="T7" s="240">
        <v>3.425925925925926E-3</v>
      </c>
      <c r="U7" s="241">
        <v>296</v>
      </c>
      <c r="V7" s="240">
        <v>4.6874999999999998E-3</v>
      </c>
      <c r="W7" s="241">
        <v>405</v>
      </c>
      <c r="X7" s="240">
        <v>5.1504629629629626E-3</v>
      </c>
      <c r="Y7" s="241">
        <v>445</v>
      </c>
      <c r="Z7" s="240">
        <v>2.7546296296296294E-3</v>
      </c>
      <c r="AA7" s="241">
        <v>238</v>
      </c>
      <c r="AB7" s="241">
        <v>6.86</v>
      </c>
      <c r="AC7" s="241">
        <v>5.49</v>
      </c>
      <c r="AD7" s="241">
        <v>7.17</v>
      </c>
      <c r="AE7" s="241">
        <v>3.8</v>
      </c>
      <c r="AF7" s="241">
        <v>6.86</v>
      </c>
      <c r="AG7" s="241">
        <v>6.81</v>
      </c>
      <c r="AH7" s="241">
        <v>4.76</v>
      </c>
      <c r="AI7" s="242">
        <v>7.6600000000000001E-2</v>
      </c>
      <c r="AJ7" s="242">
        <v>0.25969999999999999</v>
      </c>
      <c r="AK7" s="242">
        <v>0.1295</v>
      </c>
      <c r="AL7" s="242">
        <v>0.36659999999999998</v>
      </c>
      <c r="AM7" s="242">
        <v>0.1575</v>
      </c>
      <c r="AN7" s="242">
        <v>0.1331</v>
      </c>
      <c r="AO7" s="242">
        <v>0.46550000000000002</v>
      </c>
      <c r="AP7" s="243">
        <v>33200000</v>
      </c>
      <c r="AQ7" s="243">
        <v>10000000</v>
      </c>
      <c r="AR7" s="241">
        <v>6.37</v>
      </c>
      <c r="AS7" s="244">
        <v>0.32361111111111113</v>
      </c>
      <c r="AT7" s="242">
        <v>0.23799999999999999</v>
      </c>
      <c r="AU7" s="241">
        <v>80</v>
      </c>
      <c r="AV7" s="243">
        <v>4100000</v>
      </c>
      <c r="AW7" s="243">
        <v>2600000000</v>
      </c>
      <c r="AX7" s="245"/>
      <c r="AY7" s="245"/>
      <c r="AZ7" s="245"/>
    </row>
    <row r="8" spans="1:52" ht="12" customHeight="1">
      <c r="A8" s="235">
        <v>5</v>
      </c>
      <c r="B8" s="246" t="s">
        <v>2496</v>
      </c>
      <c r="C8" s="16" t="s">
        <v>55</v>
      </c>
      <c r="D8" s="237" t="str">
        <f t="shared" si="0"/>
        <v>PNC</v>
      </c>
      <c r="E8" s="238" t="s">
        <v>43</v>
      </c>
      <c r="F8" s="16">
        <v>30</v>
      </c>
      <c r="G8" s="239">
        <v>57270000</v>
      </c>
      <c r="H8" s="239">
        <v>1248000</v>
      </c>
      <c r="I8" s="239">
        <v>631314</v>
      </c>
      <c r="J8" s="239">
        <v>417571</v>
      </c>
      <c r="K8" s="239">
        <v>8996000</v>
      </c>
      <c r="L8" s="239">
        <v>971509</v>
      </c>
      <c r="M8" s="239">
        <v>167190</v>
      </c>
      <c r="N8" s="240">
        <v>2.9050925925925928E-3</v>
      </c>
      <c r="O8" s="241">
        <v>251</v>
      </c>
      <c r="P8" s="240">
        <v>2.4074074074074076E-3</v>
      </c>
      <c r="Q8" s="241">
        <v>208</v>
      </c>
      <c r="R8" s="240">
        <v>2.3842592592592591E-3</v>
      </c>
      <c r="S8" s="241">
        <v>206</v>
      </c>
      <c r="T8" s="240">
        <v>1.5972222222222223E-3</v>
      </c>
      <c r="U8" s="241">
        <v>138</v>
      </c>
      <c r="V8" s="240">
        <v>3.3796296296296296E-3</v>
      </c>
      <c r="W8" s="241">
        <v>292</v>
      </c>
      <c r="X8" s="240">
        <v>3.6342592592592594E-3</v>
      </c>
      <c r="Y8" s="241">
        <v>314</v>
      </c>
      <c r="Z8" s="240">
        <v>1.5856481481481481E-3</v>
      </c>
      <c r="AA8" s="241">
        <v>137</v>
      </c>
      <c r="AB8" s="241">
        <v>3.27</v>
      </c>
      <c r="AC8" s="241">
        <v>2.34</v>
      </c>
      <c r="AD8" s="241">
        <v>3.27</v>
      </c>
      <c r="AE8" s="241">
        <v>1.72</v>
      </c>
      <c r="AF8" s="241">
        <v>3.94</v>
      </c>
      <c r="AG8" s="241">
        <v>4.6100000000000003</v>
      </c>
      <c r="AH8" s="241">
        <v>2.0499999999999998</v>
      </c>
      <c r="AI8" s="242">
        <v>0.1515</v>
      </c>
      <c r="AJ8" s="242">
        <v>0.5907</v>
      </c>
      <c r="AK8" s="242">
        <v>0.45129999999999998</v>
      </c>
      <c r="AL8" s="242">
        <v>0.69950000000000001</v>
      </c>
      <c r="AM8" s="242">
        <v>0.1376</v>
      </c>
      <c r="AN8" s="242">
        <v>0.108</v>
      </c>
      <c r="AO8" s="242">
        <v>0.63039999999999996</v>
      </c>
      <c r="AP8" s="243">
        <v>34200000</v>
      </c>
      <c r="AQ8" s="243">
        <v>8100000</v>
      </c>
      <c r="AR8" s="241">
        <v>3.16</v>
      </c>
      <c r="AS8" s="244">
        <v>0.2673611111111111</v>
      </c>
      <c r="AT8" s="242">
        <v>0.26319999999999999</v>
      </c>
      <c r="AU8" s="241">
        <v>81</v>
      </c>
      <c r="AV8" s="243">
        <v>1500000</v>
      </c>
      <c r="AW8" s="243">
        <v>47700000</v>
      </c>
      <c r="AX8" s="245"/>
      <c r="AY8" s="245"/>
      <c r="AZ8" s="245"/>
    </row>
    <row r="9" spans="1:52" ht="12" customHeight="1">
      <c r="A9" s="235">
        <v>6</v>
      </c>
      <c r="B9" s="246" t="s">
        <v>2497</v>
      </c>
      <c r="C9" s="16" t="s">
        <v>57</v>
      </c>
      <c r="D9" s="237" t="str">
        <f t="shared" si="0"/>
        <v>BB&amp;T</v>
      </c>
      <c r="E9" s="238" t="s">
        <v>43</v>
      </c>
      <c r="F9" s="16">
        <v>3</v>
      </c>
      <c r="G9" s="239">
        <v>38180000</v>
      </c>
      <c r="H9" s="239">
        <v>875552</v>
      </c>
      <c r="I9" s="239">
        <v>773709</v>
      </c>
      <c r="J9" s="239">
        <v>243531</v>
      </c>
      <c r="K9" s="239">
        <v>5392000</v>
      </c>
      <c r="L9" s="239">
        <v>53484</v>
      </c>
      <c r="M9" s="239">
        <v>10659</v>
      </c>
      <c r="N9" s="240">
        <v>4.8611111111111112E-3</v>
      </c>
      <c r="O9" s="241">
        <v>420</v>
      </c>
      <c r="P9" s="240">
        <v>6.4004629629629628E-3</v>
      </c>
      <c r="Q9" s="241">
        <v>553</v>
      </c>
      <c r="R9" s="240">
        <v>2.9050925925925928E-3</v>
      </c>
      <c r="S9" s="241">
        <v>251</v>
      </c>
      <c r="T9" s="240">
        <v>3.1018518518518517E-3</v>
      </c>
      <c r="U9" s="241">
        <v>268</v>
      </c>
      <c r="V9" s="240">
        <v>4.9189814814814816E-3</v>
      </c>
      <c r="W9" s="241">
        <v>425</v>
      </c>
      <c r="X9" s="240">
        <v>6.2268518518518515E-3</v>
      </c>
      <c r="Y9" s="241">
        <v>538</v>
      </c>
      <c r="Z9" s="240">
        <v>6.4467592592592588E-3</v>
      </c>
      <c r="AA9" s="241">
        <v>557</v>
      </c>
      <c r="AB9" s="241">
        <v>5.42</v>
      </c>
      <c r="AC9" s="241">
        <v>3.43</v>
      </c>
      <c r="AD9" s="241">
        <v>3.14</v>
      </c>
      <c r="AE9" s="241">
        <v>3.14</v>
      </c>
      <c r="AF9" s="241">
        <v>5.97</v>
      </c>
      <c r="AG9" s="241">
        <v>6.68</v>
      </c>
      <c r="AH9" s="241">
        <v>5.17</v>
      </c>
      <c r="AI9" s="242">
        <v>7.4800000000000005E-2</v>
      </c>
      <c r="AJ9" s="242">
        <v>0.3402</v>
      </c>
      <c r="AK9" s="242">
        <v>0.47849999999999998</v>
      </c>
      <c r="AL9" s="242">
        <v>0.35210000000000002</v>
      </c>
      <c r="AM9" s="242">
        <v>9.4299999999999995E-2</v>
      </c>
      <c r="AN9" s="242">
        <v>0.215</v>
      </c>
      <c r="AO9" s="242">
        <v>8.0100000000000005E-2</v>
      </c>
      <c r="AP9" s="243">
        <v>18200000</v>
      </c>
      <c r="AQ9" s="243">
        <v>3000000</v>
      </c>
      <c r="AR9" s="241">
        <v>4.0599999999999996</v>
      </c>
      <c r="AS9" s="244">
        <v>0.40208333333333335</v>
      </c>
      <c r="AT9" s="242">
        <v>0.2397</v>
      </c>
      <c r="AU9" s="241">
        <v>66</v>
      </c>
      <c r="AV9" s="243">
        <v>1800000</v>
      </c>
      <c r="AW9" s="243">
        <v>4100000</v>
      </c>
      <c r="AX9" s="245"/>
      <c r="AY9" s="245"/>
      <c r="AZ9" s="245"/>
    </row>
    <row r="10" spans="1:52" ht="12" customHeight="1">
      <c r="A10" s="235">
        <v>7</v>
      </c>
      <c r="B10" s="246" t="s">
        <v>2498</v>
      </c>
      <c r="C10" s="16" t="s">
        <v>61</v>
      </c>
      <c r="D10" s="237" t="str">
        <f t="shared" si="0"/>
        <v>Regions Bank</v>
      </c>
      <c r="E10" s="238" t="s">
        <v>43</v>
      </c>
      <c r="F10" s="16">
        <v>16</v>
      </c>
      <c r="G10" s="247">
        <v>5000</v>
      </c>
      <c r="H10" s="247"/>
      <c r="I10" s="247"/>
      <c r="J10" s="247"/>
      <c r="K10" s="247"/>
      <c r="L10" s="247"/>
      <c r="M10" s="247"/>
      <c r="N10" s="240">
        <v>1.6203703703703703E-4</v>
      </c>
      <c r="O10" s="241">
        <v>14</v>
      </c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41">
        <v>2.61</v>
      </c>
      <c r="AC10" s="238"/>
      <c r="AD10" s="238"/>
      <c r="AE10" s="238"/>
      <c r="AF10" s="238"/>
      <c r="AG10" s="238"/>
      <c r="AH10" s="238"/>
      <c r="AI10" s="242">
        <v>0.65439999999999998</v>
      </c>
      <c r="AJ10" s="248"/>
      <c r="AK10" s="248"/>
      <c r="AL10" s="248"/>
      <c r="AM10" s="248"/>
      <c r="AN10" s="248"/>
      <c r="AO10" s="248"/>
      <c r="AP10" s="243">
        <v>16200000</v>
      </c>
      <c r="AQ10" s="243">
        <v>3100000</v>
      </c>
      <c r="AR10" s="241">
        <v>4.87</v>
      </c>
      <c r="AS10" s="244">
        <v>0.24652777777777779</v>
      </c>
      <c r="AT10" s="242">
        <v>0.1439</v>
      </c>
      <c r="AU10" s="241">
        <v>78</v>
      </c>
      <c r="AV10" s="243">
        <v>823000</v>
      </c>
      <c r="AW10" s="241">
        <v>93</v>
      </c>
      <c r="AX10" s="245"/>
      <c r="AY10" s="245"/>
      <c r="AZ10" s="245"/>
    </row>
    <row r="11" spans="1:52" ht="12" customHeight="1">
      <c r="A11" s="235">
        <v>8</v>
      </c>
      <c r="B11" s="246" t="s">
        <v>2195</v>
      </c>
      <c r="C11" s="16" t="s">
        <v>65</v>
      </c>
      <c r="D11" s="237" t="str">
        <f t="shared" si="0"/>
        <v>SunTrust</v>
      </c>
      <c r="E11" s="238" t="s">
        <v>43</v>
      </c>
      <c r="F11" s="16">
        <v>24</v>
      </c>
      <c r="G11" s="239">
        <v>27660000</v>
      </c>
      <c r="H11" s="239">
        <v>969020</v>
      </c>
      <c r="I11" s="239">
        <v>636917</v>
      </c>
      <c r="J11" s="239">
        <v>276190</v>
      </c>
      <c r="K11" s="239">
        <v>5507000</v>
      </c>
      <c r="L11" s="239">
        <v>60192</v>
      </c>
      <c r="M11" s="239">
        <v>35697</v>
      </c>
      <c r="N11" s="240">
        <v>4.3981481481481484E-3</v>
      </c>
      <c r="O11" s="241">
        <v>380</v>
      </c>
      <c r="P11" s="240">
        <v>5.3356481481481484E-3</v>
      </c>
      <c r="Q11" s="241">
        <v>461</v>
      </c>
      <c r="R11" s="240">
        <v>3.0902777777777777E-3</v>
      </c>
      <c r="S11" s="241">
        <v>267</v>
      </c>
      <c r="T11" s="240">
        <v>3.8773148148148148E-3</v>
      </c>
      <c r="U11" s="241">
        <v>335</v>
      </c>
      <c r="V11" s="240">
        <v>4.4907407407407405E-3</v>
      </c>
      <c r="W11" s="241">
        <v>388</v>
      </c>
      <c r="X11" s="240">
        <v>6.2847222222222219E-3</v>
      </c>
      <c r="Y11" s="241">
        <v>543</v>
      </c>
      <c r="Z11" s="240">
        <v>3.1944444444444446E-3</v>
      </c>
      <c r="AA11" s="241">
        <v>276</v>
      </c>
      <c r="AB11" s="241">
        <v>7.87</v>
      </c>
      <c r="AC11" s="241">
        <v>6.16</v>
      </c>
      <c r="AD11" s="241">
        <v>5.84</v>
      </c>
      <c r="AE11" s="241">
        <v>4.28</v>
      </c>
      <c r="AF11" s="241">
        <v>7.66</v>
      </c>
      <c r="AG11" s="241">
        <v>6.95</v>
      </c>
      <c r="AH11" s="241">
        <v>3.6</v>
      </c>
      <c r="AI11" s="242">
        <v>4.7199999999999999E-2</v>
      </c>
      <c r="AJ11" s="242">
        <v>0.1638</v>
      </c>
      <c r="AK11" s="242">
        <v>0.17799999999999999</v>
      </c>
      <c r="AL11" s="242">
        <v>0.2656</v>
      </c>
      <c r="AM11" s="242">
        <v>9.2600000000000002E-2</v>
      </c>
      <c r="AN11" s="242">
        <v>0.3362</v>
      </c>
      <c r="AO11" s="242">
        <v>0.57630000000000003</v>
      </c>
      <c r="AP11" s="243">
        <v>16800000</v>
      </c>
      <c r="AQ11" s="243">
        <v>3500000</v>
      </c>
      <c r="AR11" s="241">
        <v>4.75</v>
      </c>
      <c r="AS11" s="244">
        <v>0.27708333333333335</v>
      </c>
      <c r="AT11" s="242">
        <v>0.19409999999999999</v>
      </c>
      <c r="AU11" s="241">
        <v>67</v>
      </c>
      <c r="AV11" s="243">
        <v>1200000</v>
      </c>
      <c r="AW11" s="243">
        <v>8000000</v>
      </c>
      <c r="AX11" s="245"/>
      <c r="AY11" s="245"/>
      <c r="AZ11" s="245"/>
    </row>
    <row r="12" spans="1:52" ht="12" customHeight="1">
      <c r="A12" s="235">
        <v>9</v>
      </c>
      <c r="B12" s="246" t="s">
        <v>2499</v>
      </c>
      <c r="C12" s="16" t="s">
        <v>67</v>
      </c>
      <c r="D12" s="237" t="str">
        <f t="shared" si="0"/>
        <v>TD (US)</v>
      </c>
      <c r="E12" s="238" t="s">
        <v>43</v>
      </c>
      <c r="F12" s="16">
        <v>18</v>
      </c>
      <c r="G12" s="239">
        <v>79260000</v>
      </c>
      <c r="H12" s="239">
        <v>6356000</v>
      </c>
      <c r="I12" s="239">
        <v>3957000</v>
      </c>
      <c r="J12" s="239">
        <v>2455000</v>
      </c>
      <c r="K12" s="239">
        <v>25500000</v>
      </c>
      <c r="L12" s="239">
        <v>2353000</v>
      </c>
      <c r="M12" s="239">
        <v>735322</v>
      </c>
      <c r="N12" s="240">
        <v>3.6689814814814814E-3</v>
      </c>
      <c r="O12" s="241">
        <v>317</v>
      </c>
      <c r="P12" s="240">
        <v>3.1134259259259257E-3</v>
      </c>
      <c r="Q12" s="241">
        <v>269</v>
      </c>
      <c r="R12" s="240">
        <v>3.0324074074074073E-3</v>
      </c>
      <c r="S12" s="241">
        <v>262</v>
      </c>
      <c r="T12" s="240">
        <v>2.7893518518518519E-3</v>
      </c>
      <c r="U12" s="241">
        <v>241</v>
      </c>
      <c r="V12" s="240">
        <v>3.414351851851852E-3</v>
      </c>
      <c r="W12" s="241">
        <v>295</v>
      </c>
      <c r="X12" s="240">
        <v>4.0046296296296297E-3</v>
      </c>
      <c r="Y12" s="241">
        <v>346</v>
      </c>
      <c r="Z12" s="240">
        <v>2.4652777777777776E-3</v>
      </c>
      <c r="AA12" s="241">
        <v>213</v>
      </c>
      <c r="AB12" s="241">
        <v>8.8800000000000008</v>
      </c>
      <c r="AC12" s="241">
        <v>8.14</v>
      </c>
      <c r="AD12" s="241">
        <v>10.01</v>
      </c>
      <c r="AE12" s="241">
        <v>6.67</v>
      </c>
      <c r="AF12" s="241">
        <v>8.1300000000000008</v>
      </c>
      <c r="AG12" s="241">
        <v>8.76</v>
      </c>
      <c r="AH12" s="241">
        <v>9.26</v>
      </c>
      <c r="AI12" s="242">
        <v>0.1565</v>
      </c>
      <c r="AJ12" s="242">
        <v>8.4599999999999995E-2</v>
      </c>
      <c r="AK12" s="242">
        <v>0.16750000000000001</v>
      </c>
      <c r="AL12" s="242">
        <v>0.12089999999999999</v>
      </c>
      <c r="AM12" s="242">
        <v>0.2099</v>
      </c>
      <c r="AN12" s="242">
        <v>0.1215</v>
      </c>
      <c r="AO12" s="242">
        <v>0.2762</v>
      </c>
      <c r="AP12" s="243">
        <v>32200000</v>
      </c>
      <c r="AQ12" s="243">
        <v>8400000</v>
      </c>
      <c r="AR12" s="241">
        <v>4.8099999999999996</v>
      </c>
      <c r="AS12" s="244">
        <v>0.29583333333333334</v>
      </c>
      <c r="AT12" s="242">
        <v>0.33810000000000001</v>
      </c>
      <c r="AU12" s="241">
        <v>88</v>
      </c>
      <c r="AV12" s="241">
        <v>480</v>
      </c>
      <c r="AW12" s="243">
        <v>714000000</v>
      </c>
      <c r="AX12" s="245"/>
      <c r="AY12" s="245"/>
      <c r="AZ12" s="245"/>
    </row>
    <row r="13" spans="1:52" ht="12" customHeight="1">
      <c r="A13" s="235">
        <v>10</v>
      </c>
      <c r="B13" s="246" t="s">
        <v>2500</v>
      </c>
      <c r="C13" s="16" t="s">
        <v>73</v>
      </c>
      <c r="D13" s="237" t="str">
        <f t="shared" si="0"/>
        <v>Fifth Third Bank</v>
      </c>
      <c r="E13" s="238" t="s">
        <v>43</v>
      </c>
      <c r="F13" s="16">
        <v>22</v>
      </c>
      <c r="G13" s="239">
        <v>18730000</v>
      </c>
      <c r="H13" s="239">
        <v>305425</v>
      </c>
      <c r="I13" s="239">
        <v>143355</v>
      </c>
      <c r="J13" s="239">
        <v>54876</v>
      </c>
      <c r="K13" s="239">
        <v>4558000</v>
      </c>
      <c r="L13" s="239">
        <v>44452</v>
      </c>
      <c r="M13" s="239">
        <v>13314</v>
      </c>
      <c r="N13" s="240">
        <v>3.2291666666666666E-3</v>
      </c>
      <c r="O13" s="241">
        <v>279</v>
      </c>
      <c r="P13" s="240">
        <v>3.1134259259259257E-3</v>
      </c>
      <c r="Q13" s="241">
        <v>269</v>
      </c>
      <c r="R13" s="240">
        <v>3.2870370370370371E-3</v>
      </c>
      <c r="S13" s="241">
        <v>284</v>
      </c>
      <c r="T13" s="240">
        <v>2.0023148148148148E-3</v>
      </c>
      <c r="U13" s="241">
        <v>173</v>
      </c>
      <c r="V13" s="240">
        <v>3.2407407407407406E-3</v>
      </c>
      <c r="W13" s="241">
        <v>280</v>
      </c>
      <c r="X13" s="240">
        <v>3.1481481481481482E-3</v>
      </c>
      <c r="Y13" s="241">
        <v>272</v>
      </c>
      <c r="Z13" s="240">
        <v>2.9166666666666668E-3</v>
      </c>
      <c r="AA13" s="241">
        <v>252</v>
      </c>
      <c r="AB13" s="241">
        <v>7.9</v>
      </c>
      <c r="AC13" s="241">
        <v>6.34</v>
      </c>
      <c r="AD13" s="241">
        <v>9.9700000000000006</v>
      </c>
      <c r="AE13" s="241">
        <v>4.43</v>
      </c>
      <c r="AF13" s="241">
        <v>8.09</v>
      </c>
      <c r="AG13" s="241">
        <v>7.57</v>
      </c>
      <c r="AH13" s="241">
        <v>4.47</v>
      </c>
      <c r="AI13" s="242">
        <v>7.3400000000000007E-2</v>
      </c>
      <c r="AJ13" s="242">
        <v>0.19089999999999999</v>
      </c>
      <c r="AK13" s="242">
        <v>0.14799999999999999</v>
      </c>
      <c r="AL13" s="242">
        <v>0.36109999999999998</v>
      </c>
      <c r="AM13" s="242">
        <v>9.2100000000000001E-2</v>
      </c>
      <c r="AN13" s="242">
        <v>0.16270000000000001</v>
      </c>
      <c r="AO13" s="242">
        <v>0.27029999999999998</v>
      </c>
      <c r="AP13" s="243">
        <v>13500000</v>
      </c>
      <c r="AQ13" s="243">
        <v>3100000</v>
      </c>
      <c r="AR13" s="241">
        <v>3.86</v>
      </c>
      <c r="AS13" s="244">
        <v>0.24583333333333332</v>
      </c>
      <c r="AT13" s="242">
        <v>0.15409999999999999</v>
      </c>
      <c r="AU13" s="241">
        <v>80</v>
      </c>
      <c r="AV13" s="243">
        <v>1000000</v>
      </c>
      <c r="AW13" s="241">
        <v>76</v>
      </c>
      <c r="AX13" s="245"/>
      <c r="AY13" s="245"/>
      <c r="AZ13" s="245"/>
    </row>
    <row r="14" spans="1:52" ht="12" customHeight="1">
      <c r="A14" s="235">
        <v>11</v>
      </c>
      <c r="B14" s="246" t="s">
        <v>2501</v>
      </c>
      <c r="C14" s="16" t="s">
        <v>78</v>
      </c>
      <c r="D14" s="237" t="str">
        <f t="shared" si="0"/>
        <v>KeyBank</v>
      </c>
      <c r="E14" s="238" t="s">
        <v>43</v>
      </c>
      <c r="F14" s="16">
        <v>37</v>
      </c>
      <c r="G14" s="239">
        <v>233243</v>
      </c>
      <c r="H14" s="239">
        <v>6203</v>
      </c>
      <c r="I14" s="239">
        <v>16928</v>
      </c>
      <c r="J14" s="247">
        <v>5000</v>
      </c>
      <c r="K14" s="239">
        <v>6217</v>
      </c>
      <c r="L14" s="247"/>
      <c r="M14" s="247"/>
      <c r="N14" s="240">
        <v>3.4837962962962965E-3</v>
      </c>
      <c r="O14" s="241">
        <v>301</v>
      </c>
      <c r="P14" s="240">
        <v>8.3333333333333339E-4</v>
      </c>
      <c r="Q14" s="241">
        <v>72</v>
      </c>
      <c r="R14" s="240">
        <v>1.4004629629629629E-3</v>
      </c>
      <c r="S14" s="241">
        <v>121</v>
      </c>
      <c r="T14" s="238"/>
      <c r="U14" s="238"/>
      <c r="V14" s="240">
        <v>3.7499999999999999E-3</v>
      </c>
      <c r="W14" s="241">
        <v>324</v>
      </c>
      <c r="X14" s="238"/>
      <c r="Y14" s="238"/>
      <c r="Z14" s="238"/>
      <c r="AA14" s="238"/>
      <c r="AB14" s="241">
        <v>4.04</v>
      </c>
      <c r="AC14" s="241">
        <v>50.88</v>
      </c>
      <c r="AD14" s="241">
        <v>3.76</v>
      </c>
      <c r="AE14" s="241">
        <v>1</v>
      </c>
      <c r="AF14" s="241">
        <v>6.38</v>
      </c>
      <c r="AG14" s="238"/>
      <c r="AH14" s="238"/>
      <c r="AI14" s="242">
        <v>0.20799999999999999</v>
      </c>
      <c r="AJ14" s="242">
        <v>0.40210000000000001</v>
      </c>
      <c r="AK14" s="242">
        <v>0.29060000000000002</v>
      </c>
      <c r="AL14" s="242">
        <v>1</v>
      </c>
      <c r="AM14" s="242">
        <v>0.2646</v>
      </c>
      <c r="AN14" s="248"/>
      <c r="AO14" s="248"/>
      <c r="AP14" s="243">
        <v>11900000</v>
      </c>
      <c r="AQ14" s="243">
        <v>2900000</v>
      </c>
      <c r="AR14" s="241">
        <v>4.18</v>
      </c>
      <c r="AS14" s="244">
        <v>0.28541666666666665</v>
      </c>
      <c r="AT14" s="242">
        <v>0.2092</v>
      </c>
      <c r="AU14" s="241">
        <v>77</v>
      </c>
      <c r="AV14" s="243">
        <v>550000</v>
      </c>
      <c r="AW14" s="243">
        <v>558700</v>
      </c>
      <c r="AX14" s="245"/>
      <c r="AY14" s="245"/>
      <c r="AZ14" s="245"/>
    </row>
    <row r="15" spans="1:52" ht="12" customHeight="1">
      <c r="A15" s="235">
        <v>12</v>
      </c>
      <c r="B15" s="246" t="s">
        <v>2502</v>
      </c>
      <c r="C15" s="16" t="s">
        <v>80</v>
      </c>
      <c r="D15" s="237" t="str">
        <f t="shared" si="0"/>
        <v>Citizens</v>
      </c>
      <c r="E15" s="238" t="s">
        <v>43</v>
      </c>
      <c r="F15" s="16">
        <v>0</v>
      </c>
      <c r="G15" s="239">
        <v>7480000</v>
      </c>
      <c r="H15" s="239">
        <v>43831</v>
      </c>
      <c r="I15" s="239">
        <v>317364</v>
      </c>
      <c r="J15" s="239">
        <v>19304</v>
      </c>
      <c r="K15" s="239">
        <v>2628000</v>
      </c>
      <c r="L15" s="239">
        <v>81668</v>
      </c>
      <c r="M15" s="239">
        <v>54550</v>
      </c>
      <c r="N15" s="240">
        <v>9.837962962962962E-4</v>
      </c>
      <c r="O15" s="241">
        <v>85</v>
      </c>
      <c r="P15" s="240">
        <v>1.9675925925925924E-3</v>
      </c>
      <c r="Q15" s="241">
        <v>170</v>
      </c>
      <c r="R15" s="240">
        <v>2.5231481481481481E-3</v>
      </c>
      <c r="S15" s="241">
        <v>218</v>
      </c>
      <c r="T15" s="240">
        <v>1.8634259259259259E-3</v>
      </c>
      <c r="U15" s="241">
        <v>161</v>
      </c>
      <c r="V15" s="240">
        <v>1.2847222222222223E-3</v>
      </c>
      <c r="W15" s="241">
        <v>111</v>
      </c>
      <c r="X15" s="240">
        <v>1.8634259259259259E-3</v>
      </c>
      <c r="Y15" s="241">
        <v>161</v>
      </c>
      <c r="Z15" s="240">
        <v>8.4490740740740739E-4</v>
      </c>
      <c r="AA15" s="241">
        <v>73</v>
      </c>
      <c r="AB15" s="241">
        <v>1.55</v>
      </c>
      <c r="AC15" s="241">
        <v>4.5999999999999996</v>
      </c>
      <c r="AD15" s="241">
        <v>3.53</v>
      </c>
      <c r="AE15" s="241">
        <v>1.89</v>
      </c>
      <c r="AF15" s="241">
        <v>1.82</v>
      </c>
      <c r="AG15" s="241">
        <v>1.93</v>
      </c>
      <c r="AH15" s="241">
        <v>1.64</v>
      </c>
      <c r="AI15" s="242">
        <v>0.81769999999999998</v>
      </c>
      <c r="AJ15" s="242">
        <v>0.4541</v>
      </c>
      <c r="AK15" s="242">
        <v>0.50739999999999996</v>
      </c>
      <c r="AL15" s="242">
        <v>0.63800000000000001</v>
      </c>
      <c r="AM15" s="242">
        <v>0.70799999999999996</v>
      </c>
      <c r="AN15" s="242">
        <v>0.61780000000000002</v>
      </c>
      <c r="AO15" s="242">
        <v>0.78059999999999996</v>
      </c>
      <c r="AP15" s="243">
        <v>6500000</v>
      </c>
      <c r="AQ15" s="243">
        <v>2300000</v>
      </c>
      <c r="AR15" s="241">
        <v>1.57</v>
      </c>
      <c r="AS15" s="244">
        <v>0.32222222222222224</v>
      </c>
      <c r="AT15" s="242">
        <v>0.7167</v>
      </c>
      <c r="AU15" s="241">
        <v>75</v>
      </c>
      <c r="AV15" s="243">
        <v>201000</v>
      </c>
      <c r="AW15" s="243">
        <v>1400000000</v>
      </c>
      <c r="AX15" s="245"/>
      <c r="AY15" s="245"/>
      <c r="AZ15" s="245"/>
    </row>
    <row r="16" spans="1:52" ht="12" customHeight="1">
      <c r="A16" s="235">
        <v>13</v>
      </c>
      <c r="B16" s="246" t="s">
        <v>2503</v>
      </c>
      <c r="C16" s="16" t="s">
        <v>83</v>
      </c>
      <c r="D16" s="237" t="str">
        <f t="shared" si="0"/>
        <v>M&amp;T Bank</v>
      </c>
      <c r="E16" s="238" t="s">
        <v>43</v>
      </c>
      <c r="F16" s="16">
        <v>24</v>
      </c>
      <c r="G16" s="239">
        <v>5174000</v>
      </c>
      <c r="H16" s="239">
        <v>107001</v>
      </c>
      <c r="I16" s="239">
        <v>155948</v>
      </c>
      <c r="J16" s="239">
        <v>28065</v>
      </c>
      <c r="K16" s="239">
        <v>2329000</v>
      </c>
      <c r="L16" s="239">
        <v>299727</v>
      </c>
      <c r="M16" s="247">
        <v>5000</v>
      </c>
      <c r="N16" s="240">
        <v>6.3657407407407413E-4</v>
      </c>
      <c r="O16" s="241">
        <v>55</v>
      </c>
      <c r="P16" s="240">
        <v>3.9351851851851852E-4</v>
      </c>
      <c r="Q16" s="241">
        <v>34</v>
      </c>
      <c r="R16" s="240">
        <v>1.1342592592592593E-3</v>
      </c>
      <c r="S16" s="241">
        <v>98</v>
      </c>
      <c r="T16" s="240">
        <v>4.6296296296296298E-4</v>
      </c>
      <c r="U16" s="241">
        <v>40</v>
      </c>
      <c r="V16" s="240">
        <v>8.6805555555555551E-4</v>
      </c>
      <c r="W16" s="241">
        <v>75</v>
      </c>
      <c r="X16" s="240">
        <v>7.0601851851851847E-4</v>
      </c>
      <c r="Y16" s="241">
        <v>61</v>
      </c>
      <c r="Z16" s="240">
        <v>2.5462962962962961E-4</v>
      </c>
      <c r="AA16" s="241">
        <v>22</v>
      </c>
      <c r="AB16" s="241">
        <v>1.27</v>
      </c>
      <c r="AC16" s="241">
        <v>1.17</v>
      </c>
      <c r="AD16" s="241">
        <v>1.5</v>
      </c>
      <c r="AE16" s="241">
        <v>1.1399999999999999</v>
      </c>
      <c r="AF16" s="241">
        <v>1.43</v>
      </c>
      <c r="AG16" s="241">
        <v>1.3</v>
      </c>
      <c r="AH16" s="241">
        <v>1.1499999999999999</v>
      </c>
      <c r="AI16" s="242">
        <v>0.82269999999999999</v>
      </c>
      <c r="AJ16" s="242">
        <v>0.877</v>
      </c>
      <c r="AK16" s="242">
        <v>0.73470000000000002</v>
      </c>
      <c r="AL16" s="242">
        <v>0.92490000000000006</v>
      </c>
      <c r="AM16" s="242">
        <v>0.79349999999999998</v>
      </c>
      <c r="AN16" s="242">
        <v>0.84760000000000002</v>
      </c>
      <c r="AO16" s="242">
        <v>0.89190000000000003</v>
      </c>
      <c r="AP16" s="243">
        <v>9100000</v>
      </c>
      <c r="AQ16" s="243">
        <v>2400000</v>
      </c>
      <c r="AR16" s="241">
        <v>5.25</v>
      </c>
      <c r="AS16" s="244">
        <v>0.27847222222222223</v>
      </c>
      <c r="AT16" s="242">
        <v>0.1993</v>
      </c>
      <c r="AU16" s="241">
        <v>64</v>
      </c>
      <c r="AV16" s="243">
        <v>673000</v>
      </c>
      <c r="AW16" s="241">
        <v>86</v>
      </c>
      <c r="AX16" s="245"/>
      <c r="AY16" s="245"/>
      <c r="AZ16" s="245"/>
    </row>
    <row r="17" spans="1:52" ht="12" customHeight="1">
      <c r="A17" s="235">
        <v>14</v>
      </c>
      <c r="B17" s="246" t="s">
        <v>2504</v>
      </c>
      <c r="C17" s="16" t="s">
        <v>86</v>
      </c>
      <c r="D17" s="237" t="str">
        <f t="shared" si="0"/>
        <v>Citi</v>
      </c>
      <c r="E17" s="238" t="s">
        <v>43</v>
      </c>
      <c r="F17" s="16">
        <v>18</v>
      </c>
      <c r="G17" s="239">
        <v>116300000</v>
      </c>
      <c r="H17" s="239">
        <v>7284000</v>
      </c>
      <c r="I17" s="239">
        <v>2547000</v>
      </c>
      <c r="J17" s="239">
        <v>2023000</v>
      </c>
      <c r="K17" s="239">
        <v>22660000</v>
      </c>
      <c r="L17" s="239">
        <v>1745000</v>
      </c>
      <c r="M17" s="239">
        <v>2037000</v>
      </c>
      <c r="N17" s="240">
        <v>4.43287037037037E-3</v>
      </c>
      <c r="O17" s="241">
        <v>383</v>
      </c>
      <c r="P17" s="240">
        <v>4.5254629629629629E-3</v>
      </c>
      <c r="Q17" s="241">
        <v>391</v>
      </c>
      <c r="R17" s="240">
        <v>3.2291666666666666E-3</v>
      </c>
      <c r="S17" s="241">
        <v>279</v>
      </c>
      <c r="T17" s="240">
        <v>2.8124999999999999E-3</v>
      </c>
      <c r="U17" s="241">
        <v>243</v>
      </c>
      <c r="V17" s="240">
        <v>4.8148148148148152E-3</v>
      </c>
      <c r="W17" s="241">
        <v>416</v>
      </c>
      <c r="X17" s="240">
        <v>4.3981481481481484E-3</v>
      </c>
      <c r="Y17" s="241">
        <v>380</v>
      </c>
      <c r="Z17" s="240">
        <v>1.9444444444444444E-3</v>
      </c>
      <c r="AA17" s="241">
        <v>168</v>
      </c>
      <c r="AB17" s="241">
        <v>8.51</v>
      </c>
      <c r="AC17" s="241">
        <v>6.16</v>
      </c>
      <c r="AD17" s="241">
        <v>5.05</v>
      </c>
      <c r="AE17" s="241">
        <v>4.5199999999999996</v>
      </c>
      <c r="AF17" s="241">
        <v>8.3699999999999992</v>
      </c>
      <c r="AG17" s="241">
        <v>6.8</v>
      </c>
      <c r="AH17" s="241">
        <v>2.79</v>
      </c>
      <c r="AI17" s="242">
        <v>7.6200000000000004E-2</v>
      </c>
      <c r="AJ17" s="242">
        <v>0.1351</v>
      </c>
      <c r="AK17" s="242">
        <v>0.36170000000000002</v>
      </c>
      <c r="AL17" s="242">
        <v>0.3926</v>
      </c>
      <c r="AM17" s="242">
        <v>0.12039999999999999</v>
      </c>
      <c r="AN17" s="242">
        <v>0.2641</v>
      </c>
      <c r="AO17" s="242">
        <v>0.62839999999999996</v>
      </c>
      <c r="AP17" s="243">
        <v>59700000</v>
      </c>
      <c r="AQ17" s="243">
        <v>26400000</v>
      </c>
      <c r="AR17" s="241">
        <v>4.25</v>
      </c>
      <c r="AS17" s="244">
        <v>0.27847222222222223</v>
      </c>
      <c r="AT17" s="242">
        <v>0.28999999999999998</v>
      </c>
      <c r="AU17" s="241">
        <v>75</v>
      </c>
      <c r="AV17" s="243">
        <v>550000</v>
      </c>
      <c r="AW17" s="241">
        <v>90</v>
      </c>
      <c r="AX17" s="245"/>
      <c r="AY17" s="245"/>
      <c r="AZ17" s="245"/>
    </row>
    <row r="18" spans="1:52" ht="12" customHeight="1">
      <c r="A18" s="235">
        <v>15</v>
      </c>
      <c r="B18" s="246" t="s">
        <v>2505</v>
      </c>
      <c r="C18" s="16" t="s">
        <v>89</v>
      </c>
      <c r="D18" s="237" t="str">
        <f t="shared" si="0"/>
        <v>Capital One</v>
      </c>
      <c r="E18" s="238" t="s">
        <v>43</v>
      </c>
      <c r="F18" s="16">
        <v>24</v>
      </c>
      <c r="G18" s="239">
        <v>169500000</v>
      </c>
      <c r="H18" s="239">
        <v>11740000</v>
      </c>
      <c r="I18" s="239">
        <v>11740000</v>
      </c>
      <c r="J18" s="239">
        <v>2339000</v>
      </c>
      <c r="K18" s="239">
        <v>34210000</v>
      </c>
      <c r="L18" s="239">
        <v>5927000</v>
      </c>
      <c r="M18" s="239">
        <v>2221000</v>
      </c>
      <c r="N18" s="240">
        <v>4.2939814814814811E-3</v>
      </c>
      <c r="O18" s="241">
        <v>371</v>
      </c>
      <c r="P18" s="240">
        <v>3.7962962962962963E-3</v>
      </c>
      <c r="Q18" s="241">
        <v>328</v>
      </c>
      <c r="R18" s="240">
        <v>3.6574074074074074E-3</v>
      </c>
      <c r="S18" s="241">
        <v>316</v>
      </c>
      <c r="T18" s="240">
        <v>3.8310185185185183E-3</v>
      </c>
      <c r="U18" s="241">
        <v>331</v>
      </c>
      <c r="V18" s="240">
        <v>4.6412037037037038E-3</v>
      </c>
      <c r="W18" s="241">
        <v>401</v>
      </c>
      <c r="X18" s="240">
        <v>4.8726851851851848E-3</v>
      </c>
      <c r="Y18" s="241">
        <v>421</v>
      </c>
      <c r="Z18" s="240">
        <v>1.5740740740740741E-3</v>
      </c>
      <c r="AA18" s="241">
        <v>136</v>
      </c>
      <c r="AB18" s="241">
        <v>9.1300000000000008</v>
      </c>
      <c r="AC18" s="241">
        <v>7.28</v>
      </c>
      <c r="AD18" s="241">
        <v>8.52</v>
      </c>
      <c r="AE18" s="241">
        <v>6.43</v>
      </c>
      <c r="AF18" s="241">
        <v>9.9700000000000006</v>
      </c>
      <c r="AG18" s="241">
        <v>9.77</v>
      </c>
      <c r="AH18" s="241">
        <v>3.58</v>
      </c>
      <c r="AI18" s="242">
        <v>7.4200000000000002E-2</v>
      </c>
      <c r="AJ18" s="242">
        <v>0.20569999999999999</v>
      </c>
      <c r="AK18" s="242">
        <v>8.8300000000000003E-2</v>
      </c>
      <c r="AL18" s="242">
        <v>0.24959999999999999</v>
      </c>
      <c r="AM18" s="242">
        <v>0.1105</v>
      </c>
      <c r="AN18" s="242">
        <v>0.14230000000000001</v>
      </c>
      <c r="AO18" s="242">
        <v>0.63460000000000005</v>
      </c>
      <c r="AP18" s="243">
        <v>149500000</v>
      </c>
      <c r="AQ18" s="243">
        <v>58100000</v>
      </c>
      <c r="AR18" s="241">
        <v>3.9</v>
      </c>
      <c r="AS18" s="244">
        <v>0.25069444444444444</v>
      </c>
      <c r="AT18" s="242">
        <v>0.30840000000000001</v>
      </c>
      <c r="AU18" s="241">
        <v>73</v>
      </c>
      <c r="AV18" s="243">
        <v>9100000</v>
      </c>
      <c r="AW18" s="243">
        <v>2000000000</v>
      </c>
      <c r="AX18" s="245"/>
      <c r="AY18" s="245"/>
      <c r="AZ18" s="245"/>
    </row>
    <row r="19" spans="1:52" ht="12" customHeight="1">
      <c r="A19" s="235">
        <v>16</v>
      </c>
      <c r="B19" s="246" t="s">
        <v>2506</v>
      </c>
      <c r="C19" s="16" t="s">
        <v>92</v>
      </c>
      <c r="D19" s="237" t="str">
        <f t="shared" si="0"/>
        <v>Woodforest National Bank</v>
      </c>
      <c r="E19" s="238" t="s">
        <v>43</v>
      </c>
      <c r="F19" s="16">
        <v>52</v>
      </c>
      <c r="G19" s="239">
        <v>3247000</v>
      </c>
      <c r="H19" s="239">
        <v>24546</v>
      </c>
      <c r="I19" s="239">
        <v>35773</v>
      </c>
      <c r="J19" s="239">
        <v>10277</v>
      </c>
      <c r="K19" s="239">
        <v>592442</v>
      </c>
      <c r="L19" s="247">
        <v>5000</v>
      </c>
      <c r="M19" s="247">
        <v>5000</v>
      </c>
      <c r="N19" s="240">
        <v>2.3148148148148147E-3</v>
      </c>
      <c r="O19" s="241">
        <v>200</v>
      </c>
      <c r="P19" s="240">
        <v>1.8055555555555555E-3</v>
      </c>
      <c r="Q19" s="241">
        <v>156</v>
      </c>
      <c r="R19" s="240">
        <v>3.0671296296296297E-3</v>
      </c>
      <c r="S19" s="241">
        <v>265</v>
      </c>
      <c r="T19" s="240">
        <v>4.3750000000000004E-3</v>
      </c>
      <c r="U19" s="241">
        <v>378</v>
      </c>
      <c r="V19" s="240">
        <v>3.8888888888888888E-3</v>
      </c>
      <c r="W19" s="241">
        <v>336</v>
      </c>
      <c r="X19" s="240">
        <v>5.0462962962962961E-3</v>
      </c>
      <c r="Y19" s="241">
        <v>436</v>
      </c>
      <c r="Z19" s="240">
        <v>1.9791666666666668E-3</v>
      </c>
      <c r="AA19" s="241">
        <v>171</v>
      </c>
      <c r="AB19" s="241">
        <v>6.5</v>
      </c>
      <c r="AC19" s="241">
        <v>3.61</v>
      </c>
      <c r="AD19" s="241">
        <v>9.43</v>
      </c>
      <c r="AE19" s="241">
        <v>4.7300000000000004</v>
      </c>
      <c r="AF19" s="241">
        <v>8.9</v>
      </c>
      <c r="AG19" s="241">
        <v>11.49</v>
      </c>
      <c r="AH19" s="241">
        <v>7.29</v>
      </c>
      <c r="AI19" s="242">
        <v>3.4500000000000003E-2</v>
      </c>
      <c r="AJ19" s="242">
        <v>0.24840000000000001</v>
      </c>
      <c r="AK19" s="242">
        <v>4.07E-2</v>
      </c>
      <c r="AL19" s="242">
        <v>0.1071</v>
      </c>
      <c r="AM19" s="242">
        <v>5.28E-2</v>
      </c>
      <c r="AN19" s="248"/>
      <c r="AO19" s="248"/>
      <c r="AP19" s="243">
        <v>4500000</v>
      </c>
      <c r="AQ19" s="243">
        <v>728400</v>
      </c>
      <c r="AR19" s="241">
        <v>4.6399999999999997</v>
      </c>
      <c r="AS19" s="244">
        <v>0.26041666666666669</v>
      </c>
      <c r="AT19" s="242">
        <v>0.2326</v>
      </c>
      <c r="AU19" s="241">
        <v>52</v>
      </c>
      <c r="AV19" s="243">
        <v>90500</v>
      </c>
      <c r="AW19" s="243">
        <v>2200000</v>
      </c>
      <c r="AX19" s="245"/>
      <c r="AY19" s="245"/>
      <c r="AZ19" s="245"/>
    </row>
    <row r="20" spans="1:52" ht="12" customHeight="1">
      <c r="A20" s="235">
        <v>17</v>
      </c>
      <c r="B20" s="246" t="s">
        <v>2160</v>
      </c>
      <c r="C20" s="16" t="s">
        <v>97</v>
      </c>
      <c r="D20" s="237" t="str">
        <f t="shared" si="0"/>
        <v>Huntington National Bank</v>
      </c>
      <c r="E20" s="238" t="s">
        <v>43</v>
      </c>
      <c r="F20" s="16">
        <v>0</v>
      </c>
      <c r="G20" s="239">
        <v>13550000</v>
      </c>
      <c r="H20" s="239">
        <v>1110000</v>
      </c>
      <c r="I20" s="239">
        <v>181581</v>
      </c>
      <c r="J20" s="239">
        <v>395735</v>
      </c>
      <c r="K20" s="239">
        <v>3260000</v>
      </c>
      <c r="L20" s="239">
        <v>106805</v>
      </c>
      <c r="M20" s="239">
        <v>34220</v>
      </c>
      <c r="N20" s="240">
        <v>5.1504629629629626E-3</v>
      </c>
      <c r="O20" s="241">
        <v>445</v>
      </c>
      <c r="P20" s="240">
        <v>5.0000000000000001E-3</v>
      </c>
      <c r="Q20" s="241">
        <v>432</v>
      </c>
      <c r="R20" s="240">
        <v>3.0439814814814813E-3</v>
      </c>
      <c r="S20" s="241">
        <v>263</v>
      </c>
      <c r="T20" s="240">
        <v>3.5648148148148149E-3</v>
      </c>
      <c r="U20" s="241">
        <v>308</v>
      </c>
      <c r="V20" s="240">
        <v>4.4675925925925924E-3</v>
      </c>
      <c r="W20" s="241">
        <v>386</v>
      </c>
      <c r="X20" s="240">
        <v>7.1064814814814819E-3</v>
      </c>
      <c r="Y20" s="241">
        <v>614</v>
      </c>
      <c r="Z20" s="240">
        <v>2.3726851851851851E-3</v>
      </c>
      <c r="AA20" s="241">
        <v>205</v>
      </c>
      <c r="AB20" s="241">
        <v>7.87</v>
      </c>
      <c r="AC20" s="241">
        <v>7.81</v>
      </c>
      <c r="AD20" s="241">
        <v>5.39</v>
      </c>
      <c r="AE20" s="241">
        <v>4</v>
      </c>
      <c r="AF20" s="241">
        <v>6.85</v>
      </c>
      <c r="AG20" s="241">
        <v>9.18</v>
      </c>
      <c r="AH20" s="241">
        <v>4.0999999999999996</v>
      </c>
      <c r="AI20" s="242">
        <v>6.2E-2</v>
      </c>
      <c r="AJ20" s="242">
        <v>0.14810000000000001</v>
      </c>
      <c r="AK20" s="242">
        <v>0.3009</v>
      </c>
      <c r="AL20" s="242">
        <v>0.2011</v>
      </c>
      <c r="AM20" s="242">
        <v>0.2019</v>
      </c>
      <c r="AN20" s="242">
        <v>0.16009999999999999</v>
      </c>
      <c r="AO20" s="242">
        <v>0.4143</v>
      </c>
      <c r="AP20" s="243">
        <v>11400000</v>
      </c>
      <c r="AQ20" s="243">
        <v>2800000</v>
      </c>
      <c r="AR20" s="241">
        <v>5.62</v>
      </c>
      <c r="AS20" s="244">
        <v>0.30277777777777776</v>
      </c>
      <c r="AT20" s="242">
        <v>0.18379999999999999</v>
      </c>
      <c r="AU20" s="241">
        <v>64</v>
      </c>
      <c r="AV20" s="243">
        <v>49500</v>
      </c>
      <c r="AW20" s="243">
        <v>33800000</v>
      </c>
      <c r="AX20" s="245"/>
      <c r="AY20" s="245"/>
      <c r="AZ20" s="245"/>
    </row>
    <row r="21" spans="1:52" ht="12" customHeight="1">
      <c r="A21" s="235">
        <v>18</v>
      </c>
      <c r="B21" s="246" t="s">
        <v>2507</v>
      </c>
      <c r="C21" s="16" t="s">
        <v>103</v>
      </c>
      <c r="D21" s="237" t="str">
        <f t="shared" si="0"/>
        <v>Scotiabank</v>
      </c>
      <c r="E21" s="238" t="s">
        <v>43</v>
      </c>
      <c r="F21" s="16">
        <v>25</v>
      </c>
      <c r="G21" s="239">
        <v>41710000</v>
      </c>
      <c r="H21" s="239">
        <v>1825000</v>
      </c>
      <c r="I21" s="239">
        <v>1537000</v>
      </c>
      <c r="J21" s="239">
        <v>869787</v>
      </c>
      <c r="K21" s="239">
        <v>10190000</v>
      </c>
      <c r="L21" s="239">
        <v>507057</v>
      </c>
      <c r="M21" s="239">
        <v>190336</v>
      </c>
      <c r="N21" s="240">
        <v>4.31712962962963E-3</v>
      </c>
      <c r="O21" s="241">
        <v>373</v>
      </c>
      <c r="P21" s="240">
        <v>3.7037037037037038E-3</v>
      </c>
      <c r="Q21" s="241">
        <v>320</v>
      </c>
      <c r="R21" s="240">
        <v>3.472222222222222E-3</v>
      </c>
      <c r="S21" s="241">
        <v>300</v>
      </c>
      <c r="T21" s="240">
        <v>3.2175925925925926E-3</v>
      </c>
      <c r="U21" s="241">
        <v>278</v>
      </c>
      <c r="V21" s="240">
        <v>4.6527777777777774E-3</v>
      </c>
      <c r="W21" s="241">
        <v>402</v>
      </c>
      <c r="X21" s="240">
        <v>4.9421296296296297E-3</v>
      </c>
      <c r="Y21" s="241">
        <v>427</v>
      </c>
      <c r="Z21" s="240">
        <v>1.9560185185185184E-3</v>
      </c>
      <c r="AA21" s="241">
        <v>169</v>
      </c>
      <c r="AB21" s="241">
        <v>8.94</v>
      </c>
      <c r="AC21" s="241">
        <v>7.93</v>
      </c>
      <c r="AD21" s="241">
        <v>6.45</v>
      </c>
      <c r="AE21" s="241">
        <v>4.7699999999999996</v>
      </c>
      <c r="AF21" s="241">
        <v>9.5</v>
      </c>
      <c r="AG21" s="241">
        <v>7.87</v>
      </c>
      <c r="AH21" s="241">
        <v>3.41</v>
      </c>
      <c r="AI21" s="242">
        <v>7.6700000000000004E-2</v>
      </c>
      <c r="AJ21" s="242">
        <v>0.22770000000000001</v>
      </c>
      <c r="AK21" s="242">
        <v>0.2465</v>
      </c>
      <c r="AL21" s="242">
        <v>0.48380000000000001</v>
      </c>
      <c r="AM21" s="242">
        <v>0.14710000000000001</v>
      </c>
      <c r="AN21" s="242">
        <v>0.2392</v>
      </c>
      <c r="AO21" s="242">
        <v>0.65859999999999996</v>
      </c>
      <c r="AP21" s="243">
        <v>21100000</v>
      </c>
      <c r="AQ21" s="243">
        <v>5000000</v>
      </c>
      <c r="AR21" s="241">
        <v>5.61</v>
      </c>
      <c r="AS21" s="244">
        <v>0.3576388888888889</v>
      </c>
      <c r="AT21" s="242">
        <v>0.3004</v>
      </c>
      <c r="AU21" s="241">
        <v>74</v>
      </c>
      <c r="AV21" s="243">
        <v>60500</v>
      </c>
      <c r="AW21" s="243">
        <v>16100000</v>
      </c>
      <c r="AX21" s="245"/>
      <c r="AY21" s="245"/>
      <c r="AZ21" s="245"/>
    </row>
    <row r="22" spans="1:52" ht="12" customHeight="1">
      <c r="A22" s="235">
        <v>19</v>
      </c>
      <c r="B22" s="246" t="s">
        <v>2508</v>
      </c>
      <c r="C22" s="16" t="s">
        <v>105</v>
      </c>
      <c r="D22" s="237" t="str">
        <f t="shared" si="0"/>
        <v>BBVA</v>
      </c>
      <c r="E22" s="238" t="s">
        <v>43</v>
      </c>
      <c r="F22" s="16">
        <v>27</v>
      </c>
      <c r="G22" s="239">
        <v>8127000</v>
      </c>
      <c r="H22" s="239">
        <v>651755</v>
      </c>
      <c r="I22" s="239">
        <v>137454</v>
      </c>
      <c r="J22" s="239">
        <v>169439</v>
      </c>
      <c r="K22" s="239">
        <v>2190000</v>
      </c>
      <c r="L22" s="239">
        <v>113585</v>
      </c>
      <c r="M22" s="239">
        <v>12340</v>
      </c>
      <c r="N22" s="240">
        <v>4.2476851851851851E-3</v>
      </c>
      <c r="O22" s="241">
        <v>367</v>
      </c>
      <c r="P22" s="240">
        <v>2.2800925925925927E-3</v>
      </c>
      <c r="Q22" s="241">
        <v>197</v>
      </c>
      <c r="R22" s="240">
        <v>4.9189814814814816E-3</v>
      </c>
      <c r="S22" s="241">
        <v>425</v>
      </c>
      <c r="T22" s="240">
        <v>1.6087962962962963E-3</v>
      </c>
      <c r="U22" s="241">
        <v>139</v>
      </c>
      <c r="V22" s="240">
        <v>4.1898148148148146E-3</v>
      </c>
      <c r="W22" s="241">
        <v>362</v>
      </c>
      <c r="X22" s="240">
        <v>5.347222222222222E-3</v>
      </c>
      <c r="Y22" s="241">
        <v>462</v>
      </c>
      <c r="Z22" s="240">
        <v>2.8587962962962963E-3</v>
      </c>
      <c r="AA22" s="241">
        <v>247</v>
      </c>
      <c r="AB22" s="241">
        <v>6.08</v>
      </c>
      <c r="AC22" s="241">
        <v>2.44</v>
      </c>
      <c r="AD22" s="241">
        <v>6.1</v>
      </c>
      <c r="AE22" s="241">
        <v>1.81</v>
      </c>
      <c r="AF22" s="241">
        <v>5.88</v>
      </c>
      <c r="AG22" s="241">
        <v>6.91</v>
      </c>
      <c r="AH22" s="241">
        <v>3.61</v>
      </c>
      <c r="AI22" s="242">
        <v>6.8500000000000005E-2</v>
      </c>
      <c r="AJ22" s="242">
        <v>0.73480000000000001</v>
      </c>
      <c r="AK22" s="242">
        <v>0.14360000000000001</v>
      </c>
      <c r="AL22" s="242">
        <v>0.80110000000000003</v>
      </c>
      <c r="AM22" s="242">
        <v>0.17580000000000001</v>
      </c>
      <c r="AN22" s="242">
        <v>7.1099999999999997E-2</v>
      </c>
      <c r="AO22" s="242">
        <v>0.47110000000000002</v>
      </c>
      <c r="AP22" s="243">
        <v>5200000</v>
      </c>
      <c r="AQ22" s="243">
        <v>1700000</v>
      </c>
      <c r="AR22" s="241">
        <v>4.71</v>
      </c>
      <c r="AS22" s="244">
        <v>0.35625000000000001</v>
      </c>
      <c r="AT22" s="242">
        <v>0.23810000000000001</v>
      </c>
      <c r="AU22" s="241">
        <v>63</v>
      </c>
      <c r="AV22" s="243">
        <v>368000</v>
      </c>
      <c r="AW22" s="243">
        <v>57500000</v>
      </c>
      <c r="AX22" s="245"/>
      <c r="AY22" s="245"/>
      <c r="AZ22" s="245"/>
    </row>
    <row r="23" spans="1:52" ht="12" customHeight="1">
      <c r="A23" s="235">
        <v>20</v>
      </c>
      <c r="B23" s="246" t="s">
        <v>2509</v>
      </c>
      <c r="C23" s="16" t="s">
        <v>110</v>
      </c>
      <c r="D23" s="237" t="str">
        <f t="shared" si="0"/>
        <v>Santander Bank US</v>
      </c>
      <c r="E23" s="238" t="s">
        <v>43</v>
      </c>
      <c r="F23" s="16">
        <v>20</v>
      </c>
      <c r="G23" s="239">
        <v>7806000</v>
      </c>
      <c r="H23" s="239">
        <v>227082</v>
      </c>
      <c r="I23" s="239">
        <v>155412</v>
      </c>
      <c r="J23" s="239">
        <v>48968</v>
      </c>
      <c r="K23" s="239">
        <v>2094000</v>
      </c>
      <c r="L23" s="239">
        <v>52814</v>
      </c>
      <c r="M23" s="239">
        <v>11455</v>
      </c>
      <c r="N23" s="240">
        <v>3.7268518518518519E-3</v>
      </c>
      <c r="O23" s="241">
        <v>322</v>
      </c>
      <c r="P23" s="240">
        <v>2.8703703703703703E-3</v>
      </c>
      <c r="Q23" s="241">
        <v>248</v>
      </c>
      <c r="R23" s="240">
        <v>4.2245370370370371E-3</v>
      </c>
      <c r="S23" s="241">
        <v>365</v>
      </c>
      <c r="T23" s="240">
        <v>2.3842592592592591E-3</v>
      </c>
      <c r="U23" s="241">
        <v>206</v>
      </c>
      <c r="V23" s="240">
        <v>3.2754629629629631E-3</v>
      </c>
      <c r="W23" s="241">
        <v>283</v>
      </c>
      <c r="X23" s="240">
        <v>3.7615740740740739E-3</v>
      </c>
      <c r="Y23" s="241">
        <v>325</v>
      </c>
      <c r="Z23" s="240">
        <v>8.4490740740740739E-4</v>
      </c>
      <c r="AA23" s="241">
        <v>73</v>
      </c>
      <c r="AB23" s="241">
        <v>6.51</v>
      </c>
      <c r="AC23" s="241">
        <v>4.3499999999999996</v>
      </c>
      <c r="AD23" s="241">
        <v>9.9700000000000006</v>
      </c>
      <c r="AE23" s="241">
        <v>3.58</v>
      </c>
      <c r="AF23" s="241">
        <v>6.05</v>
      </c>
      <c r="AG23" s="241">
        <v>6.84</v>
      </c>
      <c r="AH23" s="241">
        <v>1.47</v>
      </c>
      <c r="AI23" s="242">
        <v>6.2799999999999995E-2</v>
      </c>
      <c r="AJ23" s="242">
        <v>0.21360000000000001</v>
      </c>
      <c r="AK23" s="242">
        <v>0.111</v>
      </c>
      <c r="AL23" s="242">
        <v>0.32269999999999999</v>
      </c>
      <c r="AM23" s="242">
        <v>0.20419999999999999</v>
      </c>
      <c r="AN23" s="242">
        <v>0.19650000000000001</v>
      </c>
      <c r="AO23" s="242">
        <v>0.79530000000000001</v>
      </c>
      <c r="AP23" s="243">
        <v>5800000</v>
      </c>
      <c r="AQ23" s="243">
        <v>1600000</v>
      </c>
      <c r="AR23" s="241">
        <v>3.95</v>
      </c>
      <c r="AS23" s="244">
        <v>0.26527777777777778</v>
      </c>
      <c r="AT23" s="242">
        <v>0.2402</v>
      </c>
      <c r="AU23" s="241">
        <v>70</v>
      </c>
      <c r="AV23" s="243">
        <v>450000</v>
      </c>
      <c r="AW23" s="241">
        <v>92</v>
      </c>
      <c r="AX23" s="245"/>
      <c r="AY23" s="245"/>
      <c r="AZ23" s="245"/>
    </row>
    <row r="24" spans="1:52" ht="12" customHeight="1">
      <c r="A24" s="235">
        <v>21</v>
      </c>
      <c r="B24" s="246" t="s">
        <v>2510</v>
      </c>
      <c r="C24" s="16" t="s">
        <v>114</v>
      </c>
      <c r="D24" s="237" t="str">
        <f t="shared" si="0"/>
        <v>BMO Harris Bank</v>
      </c>
      <c r="E24" s="238" t="s">
        <v>43</v>
      </c>
      <c r="F24" s="16">
        <v>5</v>
      </c>
      <c r="G24" s="239">
        <v>7133000</v>
      </c>
      <c r="H24" s="239">
        <v>146065</v>
      </c>
      <c r="I24" s="239">
        <v>77721</v>
      </c>
      <c r="J24" s="239">
        <v>43028</v>
      </c>
      <c r="K24" s="239">
        <v>1573000</v>
      </c>
      <c r="L24" s="239">
        <v>52958</v>
      </c>
      <c r="M24" s="239">
        <v>31393</v>
      </c>
      <c r="N24" s="240">
        <v>3.9236111111111112E-3</v>
      </c>
      <c r="O24" s="241">
        <v>339</v>
      </c>
      <c r="P24" s="240">
        <v>2.2106481481481482E-3</v>
      </c>
      <c r="Q24" s="241">
        <v>191</v>
      </c>
      <c r="R24" s="240">
        <v>3.2870370370370371E-3</v>
      </c>
      <c r="S24" s="241">
        <v>284</v>
      </c>
      <c r="T24" s="240">
        <v>2.4421296296296296E-3</v>
      </c>
      <c r="U24" s="241">
        <v>211</v>
      </c>
      <c r="V24" s="240">
        <v>4.1550925925925922E-3</v>
      </c>
      <c r="W24" s="241">
        <v>359</v>
      </c>
      <c r="X24" s="240">
        <v>3.3449074074074076E-3</v>
      </c>
      <c r="Y24" s="241">
        <v>289</v>
      </c>
      <c r="Z24" s="240">
        <v>9.837962962962962E-4</v>
      </c>
      <c r="AA24" s="241">
        <v>85</v>
      </c>
      <c r="AB24" s="241">
        <v>6.3</v>
      </c>
      <c r="AC24" s="241">
        <v>4.76</v>
      </c>
      <c r="AD24" s="241">
        <v>5.5</v>
      </c>
      <c r="AE24" s="241">
        <v>3.08</v>
      </c>
      <c r="AF24" s="241">
        <v>6.59</v>
      </c>
      <c r="AG24" s="241">
        <v>4.28</v>
      </c>
      <c r="AH24" s="241">
        <v>2.0699999999999998</v>
      </c>
      <c r="AI24" s="242">
        <v>7.4899999999999994E-2</v>
      </c>
      <c r="AJ24" s="242">
        <v>0.16070000000000001</v>
      </c>
      <c r="AK24" s="242">
        <v>0.36359999999999998</v>
      </c>
      <c r="AL24" s="242">
        <v>0.45929999999999999</v>
      </c>
      <c r="AM24" s="242">
        <v>0.129</v>
      </c>
      <c r="AN24" s="242">
        <v>0.39889999999999998</v>
      </c>
      <c r="AO24" s="242">
        <v>0.72689999999999999</v>
      </c>
      <c r="AP24" s="243">
        <v>3800000</v>
      </c>
      <c r="AQ24" s="243">
        <v>979500</v>
      </c>
      <c r="AR24" s="241">
        <v>2.78</v>
      </c>
      <c r="AS24" s="244">
        <v>0.16180555555555556</v>
      </c>
      <c r="AT24" s="242">
        <v>0.37580000000000002</v>
      </c>
      <c r="AU24" s="241">
        <v>75</v>
      </c>
      <c r="AV24" s="243">
        <v>135000</v>
      </c>
      <c r="AW24" s="243">
        <v>7300000</v>
      </c>
      <c r="AX24" s="245"/>
      <c r="AY24" s="245"/>
      <c r="AZ24" s="245"/>
    </row>
    <row r="25" spans="1:52" ht="12" customHeight="1">
      <c r="A25" s="235">
        <v>22</v>
      </c>
      <c r="B25" s="246" t="s">
        <v>2131</v>
      </c>
      <c r="C25" s="16" t="s">
        <v>117</v>
      </c>
      <c r="D25" s="237" t="str">
        <f t="shared" si="0"/>
        <v>First Citizens Bank</v>
      </c>
      <c r="E25" s="238" t="s">
        <v>43</v>
      </c>
      <c r="F25" s="16">
        <v>16</v>
      </c>
      <c r="G25" s="239">
        <v>6142000</v>
      </c>
      <c r="H25" s="239">
        <v>333403</v>
      </c>
      <c r="I25" s="239">
        <v>50235</v>
      </c>
      <c r="J25" s="239">
        <v>84564</v>
      </c>
      <c r="K25" s="239">
        <v>1063000</v>
      </c>
      <c r="L25" s="239">
        <v>99944</v>
      </c>
      <c r="M25" s="247">
        <v>5000</v>
      </c>
      <c r="N25" s="240">
        <v>6.0879629629629626E-3</v>
      </c>
      <c r="O25" s="241">
        <v>526</v>
      </c>
      <c r="P25" s="240">
        <v>5.7060185185185183E-3</v>
      </c>
      <c r="Q25" s="241">
        <v>493</v>
      </c>
      <c r="R25" s="240">
        <v>4.43287037037037E-3</v>
      </c>
      <c r="S25" s="241">
        <v>383</v>
      </c>
      <c r="T25" s="240">
        <v>1.8865740740740742E-3</v>
      </c>
      <c r="U25" s="241">
        <v>163</v>
      </c>
      <c r="V25" s="240">
        <v>5.4629629629629629E-3</v>
      </c>
      <c r="W25" s="241">
        <v>472</v>
      </c>
      <c r="X25" s="240">
        <v>4.1550925925925922E-3</v>
      </c>
      <c r="Y25" s="241">
        <v>359</v>
      </c>
      <c r="Z25" s="240">
        <v>1.0185185185185184E-3</v>
      </c>
      <c r="AA25" s="241">
        <v>88</v>
      </c>
      <c r="AB25" s="241">
        <v>9.09</v>
      </c>
      <c r="AC25" s="241">
        <v>5.88</v>
      </c>
      <c r="AD25" s="241">
        <v>6.06</v>
      </c>
      <c r="AE25" s="241">
        <v>3.35</v>
      </c>
      <c r="AF25" s="241">
        <v>9.2100000000000009</v>
      </c>
      <c r="AG25" s="241">
        <v>8.07</v>
      </c>
      <c r="AH25" s="241">
        <v>3.29</v>
      </c>
      <c r="AI25" s="242">
        <v>6.2199999999999998E-2</v>
      </c>
      <c r="AJ25" s="242">
        <v>0.47</v>
      </c>
      <c r="AK25" s="242">
        <v>0.39500000000000002</v>
      </c>
      <c r="AL25" s="242">
        <v>0.4551</v>
      </c>
      <c r="AM25" s="242">
        <v>0.12130000000000001</v>
      </c>
      <c r="AN25" s="242">
        <v>0.1144</v>
      </c>
      <c r="AO25" s="242">
        <v>0.43130000000000002</v>
      </c>
      <c r="AP25" s="243">
        <v>4100000</v>
      </c>
      <c r="AQ25" s="243">
        <v>774800</v>
      </c>
      <c r="AR25" s="241">
        <v>4.33</v>
      </c>
      <c r="AS25" s="244">
        <v>0.3125</v>
      </c>
      <c r="AT25" s="242">
        <v>0.18640000000000001</v>
      </c>
      <c r="AU25" s="241">
        <v>58</v>
      </c>
      <c r="AV25" s="243">
        <v>368000</v>
      </c>
      <c r="AW25" s="243">
        <v>460000000</v>
      </c>
      <c r="AX25" s="245"/>
      <c r="AY25" s="245"/>
      <c r="AZ25" s="245"/>
    </row>
    <row r="26" spans="1:52" ht="12" customHeight="1">
      <c r="A26" s="235">
        <v>23</v>
      </c>
      <c r="B26" s="246" t="s">
        <v>2511</v>
      </c>
      <c r="C26" s="16" t="s">
        <v>120</v>
      </c>
      <c r="D26" s="237" t="str">
        <f t="shared" si="0"/>
        <v>Bank of the West</v>
      </c>
      <c r="E26" s="238" t="s">
        <v>43</v>
      </c>
      <c r="F26" s="16">
        <v>19</v>
      </c>
      <c r="G26" s="239">
        <v>7759000</v>
      </c>
      <c r="H26" s="239">
        <v>259397</v>
      </c>
      <c r="I26" s="239">
        <v>48441</v>
      </c>
      <c r="J26" s="239">
        <v>74526</v>
      </c>
      <c r="K26" s="239">
        <v>1709000</v>
      </c>
      <c r="L26" s="239">
        <v>39369</v>
      </c>
      <c r="M26" s="239">
        <v>62617</v>
      </c>
      <c r="N26" s="240">
        <v>3.7499999999999999E-3</v>
      </c>
      <c r="O26" s="241">
        <v>324</v>
      </c>
      <c r="P26" s="240">
        <v>1.0763888888888889E-3</v>
      </c>
      <c r="Q26" s="241">
        <v>93</v>
      </c>
      <c r="R26" s="240">
        <v>2.6041666666666665E-3</v>
      </c>
      <c r="S26" s="241">
        <v>225</v>
      </c>
      <c r="T26" s="240">
        <v>1.8981481481481482E-3</v>
      </c>
      <c r="U26" s="241">
        <v>164</v>
      </c>
      <c r="V26" s="240">
        <v>3.7037037037037038E-3</v>
      </c>
      <c r="W26" s="241">
        <v>320</v>
      </c>
      <c r="X26" s="240">
        <v>5.5324074074074078E-3</v>
      </c>
      <c r="Y26" s="241">
        <v>478</v>
      </c>
      <c r="Z26" s="240">
        <v>2.8935185185185184E-3</v>
      </c>
      <c r="AA26" s="241">
        <v>250</v>
      </c>
      <c r="AB26" s="241">
        <v>5.46</v>
      </c>
      <c r="AC26" s="241">
        <v>2.17</v>
      </c>
      <c r="AD26" s="241">
        <v>3.71</v>
      </c>
      <c r="AE26" s="241">
        <v>2.5499999999999998</v>
      </c>
      <c r="AF26" s="241">
        <v>6.02</v>
      </c>
      <c r="AG26" s="241">
        <v>8.25</v>
      </c>
      <c r="AH26" s="241">
        <v>5.52</v>
      </c>
      <c r="AI26" s="242">
        <v>5.6000000000000001E-2</v>
      </c>
      <c r="AJ26" s="242">
        <v>0.71130000000000004</v>
      </c>
      <c r="AK26" s="242">
        <v>0.33200000000000002</v>
      </c>
      <c r="AL26" s="242">
        <v>0.65449999999999997</v>
      </c>
      <c r="AM26" s="242">
        <v>9.7299999999999998E-2</v>
      </c>
      <c r="AN26" s="242">
        <v>0.1169</v>
      </c>
      <c r="AO26" s="242">
        <v>0.36659999999999998</v>
      </c>
      <c r="AP26" s="243">
        <v>4500000</v>
      </c>
      <c r="AQ26" s="243">
        <v>1200000</v>
      </c>
      <c r="AR26" s="241">
        <v>4.8499999999999996</v>
      </c>
      <c r="AS26" s="244">
        <v>0.32708333333333334</v>
      </c>
      <c r="AT26" s="242">
        <v>0.31009999999999999</v>
      </c>
      <c r="AU26" s="241">
        <v>63</v>
      </c>
      <c r="AV26" s="243">
        <v>673000</v>
      </c>
      <c r="AW26" s="243">
        <v>2700000000</v>
      </c>
      <c r="AX26" s="245"/>
      <c r="AY26" s="245"/>
      <c r="AZ26" s="245"/>
    </row>
    <row r="27" spans="1:52" ht="12" customHeight="1">
      <c r="A27" s="235">
        <v>24</v>
      </c>
      <c r="B27" s="246" t="s">
        <v>2512</v>
      </c>
      <c r="C27" s="16" t="s">
        <v>122</v>
      </c>
      <c r="D27" s="237" t="str">
        <f t="shared" si="0"/>
        <v>Comerica Bank</v>
      </c>
      <c r="E27" s="238" t="s">
        <v>43</v>
      </c>
      <c r="F27" s="16">
        <v>22</v>
      </c>
      <c r="G27" s="239">
        <v>3444000</v>
      </c>
      <c r="H27" s="239">
        <v>102046</v>
      </c>
      <c r="I27" s="239">
        <v>62332</v>
      </c>
      <c r="J27" s="239">
        <v>47769</v>
      </c>
      <c r="K27" s="239">
        <v>827767</v>
      </c>
      <c r="L27" s="239">
        <v>18267</v>
      </c>
      <c r="M27" s="247">
        <v>5000</v>
      </c>
      <c r="N27" s="240">
        <v>4.6296296296296294E-3</v>
      </c>
      <c r="O27" s="241">
        <v>400</v>
      </c>
      <c r="P27" s="240">
        <v>5.0810185185185186E-3</v>
      </c>
      <c r="Q27" s="241">
        <v>439</v>
      </c>
      <c r="R27" s="240">
        <v>2.8703703703703703E-3</v>
      </c>
      <c r="S27" s="241">
        <v>248</v>
      </c>
      <c r="T27" s="240">
        <v>1.4004629629629629E-3</v>
      </c>
      <c r="U27" s="241">
        <v>121</v>
      </c>
      <c r="V27" s="240">
        <v>3.8773148148148148E-3</v>
      </c>
      <c r="W27" s="241">
        <v>335</v>
      </c>
      <c r="X27" s="240">
        <v>3.8310185185185183E-3</v>
      </c>
      <c r="Y27" s="241">
        <v>331</v>
      </c>
      <c r="Z27" s="240">
        <v>2.3379629629629631E-3</v>
      </c>
      <c r="AA27" s="241">
        <v>202</v>
      </c>
      <c r="AB27" s="241">
        <v>6.07</v>
      </c>
      <c r="AC27" s="241">
        <v>3.34</v>
      </c>
      <c r="AD27" s="241">
        <v>4.43</v>
      </c>
      <c r="AE27" s="241">
        <v>1.76</v>
      </c>
      <c r="AF27" s="241">
        <v>5.41</v>
      </c>
      <c r="AG27" s="241">
        <v>4.43</v>
      </c>
      <c r="AH27" s="241">
        <v>3.55</v>
      </c>
      <c r="AI27" s="242">
        <v>5.0700000000000002E-2</v>
      </c>
      <c r="AJ27" s="242">
        <v>0.39779999999999999</v>
      </c>
      <c r="AK27" s="242">
        <v>0.21179999999999999</v>
      </c>
      <c r="AL27" s="242">
        <v>0.82850000000000001</v>
      </c>
      <c r="AM27" s="242">
        <v>0.1109</v>
      </c>
      <c r="AN27" s="242">
        <v>0.34649999999999997</v>
      </c>
      <c r="AO27" s="242">
        <v>0.55549999999999999</v>
      </c>
      <c r="AP27" s="243">
        <v>2600000</v>
      </c>
      <c r="AQ27" s="243">
        <v>498400</v>
      </c>
      <c r="AR27" s="241">
        <v>4.45</v>
      </c>
      <c r="AS27" s="244">
        <v>0.30972222222222223</v>
      </c>
      <c r="AT27" s="242">
        <v>0.1855</v>
      </c>
      <c r="AU27" s="241">
        <v>64</v>
      </c>
      <c r="AV27" s="243">
        <v>201000</v>
      </c>
      <c r="AW27" s="243">
        <v>4400000</v>
      </c>
      <c r="AX27" s="245"/>
      <c r="AY27" s="245"/>
      <c r="AZ27" s="245"/>
    </row>
    <row r="28" spans="1:52" ht="12" customHeight="1">
      <c r="A28" s="235">
        <v>25</v>
      </c>
      <c r="B28" s="246" t="s">
        <v>2513</v>
      </c>
      <c r="C28" s="16" t="s">
        <v>127</v>
      </c>
      <c r="D28" s="237" t="str">
        <f t="shared" si="0"/>
        <v>People's United Bank</v>
      </c>
      <c r="E28" s="238" t="s">
        <v>43</v>
      </c>
      <c r="F28" s="16">
        <v>5</v>
      </c>
      <c r="G28" s="239">
        <v>3255000</v>
      </c>
      <c r="H28" s="239">
        <v>29619</v>
      </c>
      <c r="I28" s="239">
        <v>152803</v>
      </c>
      <c r="J28" s="239">
        <v>6117</v>
      </c>
      <c r="K28" s="239">
        <v>779472</v>
      </c>
      <c r="L28" s="239">
        <v>38547</v>
      </c>
      <c r="M28" s="239">
        <v>8165</v>
      </c>
      <c r="N28" s="240">
        <v>2.0949074074074073E-3</v>
      </c>
      <c r="O28" s="241">
        <v>181</v>
      </c>
      <c r="P28" s="240">
        <v>8.7962962962962962E-4</v>
      </c>
      <c r="Q28" s="241">
        <v>76</v>
      </c>
      <c r="R28" s="240">
        <v>1.5393518518518519E-3</v>
      </c>
      <c r="S28" s="241">
        <v>133</v>
      </c>
      <c r="T28" s="240">
        <v>2.7546296296296294E-3</v>
      </c>
      <c r="U28" s="241">
        <v>238</v>
      </c>
      <c r="V28" s="240">
        <v>2.5115740740740741E-3</v>
      </c>
      <c r="W28" s="241">
        <v>217</v>
      </c>
      <c r="X28" s="240">
        <v>2.2569444444444442E-3</v>
      </c>
      <c r="Y28" s="241">
        <v>195</v>
      </c>
      <c r="Z28" s="240">
        <v>3.4722222222222224E-4</v>
      </c>
      <c r="AA28" s="241">
        <v>30</v>
      </c>
      <c r="AB28" s="241">
        <v>1.8</v>
      </c>
      <c r="AC28" s="241">
        <v>1.57</v>
      </c>
      <c r="AD28" s="241">
        <v>1.66</v>
      </c>
      <c r="AE28" s="241">
        <v>2.23</v>
      </c>
      <c r="AF28" s="241">
        <v>2.08</v>
      </c>
      <c r="AG28" s="241">
        <v>2.1800000000000002</v>
      </c>
      <c r="AH28" s="241">
        <v>1.17</v>
      </c>
      <c r="AI28" s="242">
        <v>0.49430000000000002</v>
      </c>
      <c r="AJ28" s="242">
        <v>0.70450000000000002</v>
      </c>
      <c r="AK28" s="242">
        <v>0.6986</v>
      </c>
      <c r="AL28" s="242">
        <v>0.58650000000000002</v>
      </c>
      <c r="AM28" s="242">
        <v>0.46</v>
      </c>
      <c r="AN28" s="242">
        <v>0.44700000000000001</v>
      </c>
      <c r="AO28" s="242">
        <v>0.85519999999999996</v>
      </c>
      <c r="AP28" s="243">
        <v>2600000</v>
      </c>
      <c r="AQ28" s="243">
        <v>497100</v>
      </c>
      <c r="AR28" s="241">
        <v>1.57</v>
      </c>
      <c r="AS28" s="244">
        <v>0.29166666666666669</v>
      </c>
      <c r="AT28" s="242">
        <v>0.68410000000000004</v>
      </c>
      <c r="AU28" s="241">
        <v>59</v>
      </c>
      <c r="AV28" s="243">
        <v>201000</v>
      </c>
      <c r="AW28" s="243">
        <v>289000000</v>
      </c>
      <c r="AX28" s="245"/>
      <c r="AY28" s="245"/>
      <c r="AZ28" s="245"/>
    </row>
    <row r="29" spans="1:52" ht="12" customHeight="1">
      <c r="A29" s="235">
        <v>26</v>
      </c>
      <c r="B29" s="246" t="s">
        <v>2514</v>
      </c>
      <c r="C29" s="16" t="s">
        <v>132</v>
      </c>
      <c r="D29" s="237" t="str">
        <f t="shared" si="0"/>
        <v>TCF Bank</v>
      </c>
      <c r="E29" s="238" t="s">
        <v>43</v>
      </c>
      <c r="F29" s="16">
        <v>38</v>
      </c>
      <c r="G29" s="239">
        <v>5979000</v>
      </c>
      <c r="H29" s="239">
        <v>17369</v>
      </c>
      <c r="I29" s="239">
        <v>36657</v>
      </c>
      <c r="J29" s="239">
        <v>5537</v>
      </c>
      <c r="K29" s="239">
        <v>1119000</v>
      </c>
      <c r="L29" s="239">
        <v>6614</v>
      </c>
      <c r="M29" s="247">
        <v>5000</v>
      </c>
      <c r="N29" s="240">
        <v>3.7847222222222223E-3</v>
      </c>
      <c r="O29" s="241">
        <v>327</v>
      </c>
      <c r="P29" s="240">
        <v>3.9583333333333337E-3</v>
      </c>
      <c r="Q29" s="241">
        <v>342</v>
      </c>
      <c r="R29" s="240">
        <v>4.5486111111111109E-3</v>
      </c>
      <c r="S29" s="241">
        <v>393</v>
      </c>
      <c r="T29" s="240">
        <v>4.7222222222222223E-3</v>
      </c>
      <c r="U29" s="241">
        <v>408</v>
      </c>
      <c r="V29" s="240">
        <v>4.5601851851851853E-3</v>
      </c>
      <c r="W29" s="241">
        <v>394</v>
      </c>
      <c r="X29" s="240">
        <v>4.9305555555555552E-3</v>
      </c>
      <c r="Y29" s="241">
        <v>426</v>
      </c>
      <c r="Z29" s="240">
        <v>1.1921296296296296E-3</v>
      </c>
      <c r="AA29" s="241">
        <v>103</v>
      </c>
      <c r="AB29" s="241">
        <v>8.75</v>
      </c>
      <c r="AC29" s="241">
        <v>5.85</v>
      </c>
      <c r="AD29" s="241">
        <v>7.83</v>
      </c>
      <c r="AE29" s="241">
        <v>4.3899999999999997</v>
      </c>
      <c r="AF29" s="241">
        <v>9.1</v>
      </c>
      <c r="AG29" s="241">
        <v>7.51</v>
      </c>
      <c r="AH29" s="241">
        <v>7.14</v>
      </c>
      <c r="AI29" s="242">
        <v>9.11E-2</v>
      </c>
      <c r="AJ29" s="242">
        <v>0.27939999999999998</v>
      </c>
      <c r="AK29" s="242">
        <v>0.15809999999999999</v>
      </c>
      <c r="AL29" s="242">
        <v>0.24229999999999999</v>
      </c>
      <c r="AM29" s="242">
        <v>0.14879999999999999</v>
      </c>
      <c r="AN29" s="242">
        <v>7.2099999999999997E-2</v>
      </c>
      <c r="AO29" s="242">
        <v>2.5899999999999999E-2</v>
      </c>
      <c r="AP29" s="243">
        <v>3400000</v>
      </c>
      <c r="AQ29" s="243">
        <v>762500</v>
      </c>
      <c r="AR29" s="241">
        <v>3.39</v>
      </c>
      <c r="AS29" s="244">
        <v>0.29305555555555557</v>
      </c>
      <c r="AT29" s="249"/>
      <c r="AU29" s="241">
        <v>57</v>
      </c>
      <c r="AV29" s="243">
        <v>673000</v>
      </c>
      <c r="AW29" s="243">
        <v>15300000</v>
      </c>
      <c r="AX29" s="245"/>
      <c r="AY29" s="245"/>
      <c r="AZ29" s="245"/>
    </row>
    <row r="30" spans="1:52" ht="12" customHeight="1">
      <c r="A30" s="235">
        <v>27</v>
      </c>
      <c r="B30" s="246" t="s">
        <v>2515</v>
      </c>
      <c r="C30" s="16" t="s">
        <v>135</v>
      </c>
      <c r="D30" s="237" t="str">
        <f t="shared" si="0"/>
        <v>Union Bank</v>
      </c>
      <c r="E30" s="238" t="s">
        <v>43</v>
      </c>
      <c r="F30" s="16">
        <v>50</v>
      </c>
      <c r="G30" s="239">
        <v>5133000</v>
      </c>
      <c r="H30" s="239">
        <v>234680</v>
      </c>
      <c r="I30" s="239">
        <v>51382</v>
      </c>
      <c r="J30" s="239">
        <v>41637</v>
      </c>
      <c r="K30" s="239">
        <v>1313000</v>
      </c>
      <c r="L30" s="239">
        <v>7858</v>
      </c>
      <c r="M30" s="239">
        <v>11594</v>
      </c>
      <c r="N30" s="240">
        <v>4.9884259259259257E-3</v>
      </c>
      <c r="O30" s="241">
        <v>431</v>
      </c>
      <c r="P30" s="240">
        <v>4.409722222222222E-3</v>
      </c>
      <c r="Q30" s="241">
        <v>381</v>
      </c>
      <c r="R30" s="240">
        <v>7.2337962962962963E-3</v>
      </c>
      <c r="S30" s="241">
        <v>625</v>
      </c>
      <c r="T30" s="240">
        <v>2.8587962962962963E-3</v>
      </c>
      <c r="U30" s="241">
        <v>247</v>
      </c>
      <c r="V30" s="240">
        <v>4.5601851851851853E-3</v>
      </c>
      <c r="W30" s="241">
        <v>394</v>
      </c>
      <c r="X30" s="240">
        <v>1.1458333333333333E-3</v>
      </c>
      <c r="Y30" s="241">
        <v>99</v>
      </c>
      <c r="Z30" s="240">
        <v>2.2916666666666667E-3</v>
      </c>
      <c r="AA30" s="241">
        <v>198</v>
      </c>
      <c r="AB30" s="241">
        <v>9.36</v>
      </c>
      <c r="AC30" s="241">
        <v>6.09</v>
      </c>
      <c r="AD30" s="241">
        <v>7.88</v>
      </c>
      <c r="AE30" s="241">
        <v>5.65</v>
      </c>
      <c r="AF30" s="241">
        <v>8.92</v>
      </c>
      <c r="AG30" s="241">
        <v>3.24</v>
      </c>
      <c r="AH30" s="241">
        <v>4.3499999999999996</v>
      </c>
      <c r="AI30" s="242">
        <v>6.7100000000000007E-2</v>
      </c>
      <c r="AJ30" s="242">
        <v>0.26679999999999998</v>
      </c>
      <c r="AK30" s="242">
        <v>0.22389999999999999</v>
      </c>
      <c r="AL30" s="242">
        <v>0.31330000000000002</v>
      </c>
      <c r="AM30" s="242">
        <v>0.15609999999999999</v>
      </c>
      <c r="AN30" s="242">
        <v>0.53920000000000001</v>
      </c>
      <c r="AO30" s="242">
        <v>0.58409999999999995</v>
      </c>
      <c r="AP30" s="243">
        <v>2600000</v>
      </c>
      <c r="AQ30" s="243">
        <v>650900</v>
      </c>
      <c r="AR30" s="241">
        <v>6.55</v>
      </c>
      <c r="AS30" s="244">
        <v>0.29930555555555555</v>
      </c>
      <c r="AT30" s="242">
        <v>0.17949999999999999</v>
      </c>
      <c r="AU30" s="241">
        <v>63</v>
      </c>
      <c r="AV30" s="243">
        <v>301000</v>
      </c>
      <c r="AW30" s="243">
        <v>1800000000</v>
      </c>
      <c r="AX30" s="245"/>
      <c r="AY30" s="245"/>
      <c r="AZ30" s="245"/>
    </row>
    <row r="31" spans="1:52" ht="12" customHeight="1">
      <c r="A31" s="235">
        <v>28</v>
      </c>
      <c r="B31" s="246" t="s">
        <v>2516</v>
      </c>
      <c r="C31" s="16" t="s">
        <v>139</v>
      </c>
      <c r="D31" s="237" t="str">
        <f t="shared" si="0"/>
        <v>First Convenience Bank</v>
      </c>
      <c r="E31" s="238" t="s">
        <v>43</v>
      </c>
      <c r="F31" s="16">
        <v>43</v>
      </c>
      <c r="G31" s="239">
        <v>929242</v>
      </c>
      <c r="H31" s="239">
        <v>15752</v>
      </c>
      <c r="I31" s="247">
        <v>5000</v>
      </c>
      <c r="J31" s="247">
        <v>5000</v>
      </c>
      <c r="K31" s="239">
        <v>224351</v>
      </c>
      <c r="L31" s="247"/>
      <c r="M31" s="247"/>
      <c r="N31" s="240">
        <v>3.0787037037037037E-3</v>
      </c>
      <c r="O31" s="241">
        <v>266</v>
      </c>
      <c r="P31" s="240">
        <v>4.2592592592592595E-3</v>
      </c>
      <c r="Q31" s="241">
        <v>368</v>
      </c>
      <c r="R31" s="240">
        <v>4.8148148148148152E-3</v>
      </c>
      <c r="S31" s="241">
        <v>416</v>
      </c>
      <c r="T31" s="240">
        <v>1.9328703703703704E-3</v>
      </c>
      <c r="U31" s="241">
        <v>167</v>
      </c>
      <c r="V31" s="240">
        <v>4.409722222222222E-3</v>
      </c>
      <c r="W31" s="241">
        <v>381</v>
      </c>
      <c r="X31" s="238"/>
      <c r="Y31" s="238"/>
      <c r="Z31" s="238"/>
      <c r="AA31" s="238"/>
      <c r="AB31" s="241">
        <v>5.01</v>
      </c>
      <c r="AC31" s="241">
        <v>3.84</v>
      </c>
      <c r="AD31" s="241">
        <v>5.91</v>
      </c>
      <c r="AE31" s="241">
        <v>2.54</v>
      </c>
      <c r="AF31" s="241">
        <v>6.04</v>
      </c>
      <c r="AG31" s="238"/>
      <c r="AH31" s="238"/>
      <c r="AI31" s="242">
        <v>7.0400000000000004E-2</v>
      </c>
      <c r="AJ31" s="242">
        <v>0.3574</v>
      </c>
      <c r="AK31" s="242">
        <v>0.16750000000000001</v>
      </c>
      <c r="AL31" s="242">
        <v>0.24399999999999999</v>
      </c>
      <c r="AM31" s="242">
        <v>0.1084</v>
      </c>
      <c r="AN31" s="248"/>
      <c r="AO31" s="248"/>
      <c r="AP31" s="243">
        <v>1000000</v>
      </c>
      <c r="AQ31" s="243">
        <v>203500</v>
      </c>
      <c r="AR31" s="241">
        <v>4.16</v>
      </c>
      <c r="AS31" s="244">
        <v>0.25972222222222224</v>
      </c>
      <c r="AT31" s="242">
        <v>0.1741</v>
      </c>
      <c r="AU31" s="241">
        <v>42</v>
      </c>
      <c r="AV31" s="243">
        <v>246000</v>
      </c>
      <c r="AW31" s="243">
        <v>218000000</v>
      </c>
      <c r="AX31" s="245"/>
      <c r="AY31" s="245"/>
      <c r="AZ31" s="245"/>
    </row>
    <row r="32" spans="1:52" ht="12" customHeight="1">
      <c r="A32" s="235">
        <v>29</v>
      </c>
      <c r="B32" s="246" t="s">
        <v>2517</v>
      </c>
      <c r="C32" s="16" t="s">
        <v>144</v>
      </c>
      <c r="D32" s="237" t="str">
        <f t="shared" si="0"/>
        <v>Umpqua Bank</v>
      </c>
      <c r="E32" s="238" t="s">
        <v>43</v>
      </c>
      <c r="F32" s="16">
        <v>21</v>
      </c>
      <c r="G32" s="239">
        <v>2303000</v>
      </c>
      <c r="H32" s="239">
        <v>58683</v>
      </c>
      <c r="I32" s="239">
        <v>109736</v>
      </c>
      <c r="J32" s="239">
        <v>14470</v>
      </c>
      <c r="K32" s="239">
        <v>454698</v>
      </c>
      <c r="L32" s="239">
        <v>63898</v>
      </c>
      <c r="M32" s="247">
        <v>5000</v>
      </c>
      <c r="N32" s="240">
        <v>4.8611111111111112E-3</v>
      </c>
      <c r="O32" s="241">
        <v>420</v>
      </c>
      <c r="P32" s="240">
        <v>3.0902777777777777E-3</v>
      </c>
      <c r="Q32" s="241">
        <v>267</v>
      </c>
      <c r="R32" s="240">
        <v>2.0833333333333333E-3</v>
      </c>
      <c r="S32" s="241">
        <v>180</v>
      </c>
      <c r="T32" s="240">
        <v>2.1412037037037038E-3</v>
      </c>
      <c r="U32" s="241">
        <v>185</v>
      </c>
      <c r="V32" s="240">
        <v>4.5370370370370373E-3</v>
      </c>
      <c r="W32" s="241">
        <v>392</v>
      </c>
      <c r="X32" s="240">
        <v>4.6874999999999998E-3</v>
      </c>
      <c r="Y32" s="241">
        <v>405</v>
      </c>
      <c r="Z32" s="240">
        <v>2.8356481481481483E-3</v>
      </c>
      <c r="AA32" s="241">
        <v>245</v>
      </c>
      <c r="AB32" s="241">
        <v>7.81</v>
      </c>
      <c r="AC32" s="241">
        <v>2.2000000000000002</v>
      </c>
      <c r="AD32" s="241">
        <v>2.73</v>
      </c>
      <c r="AE32" s="241">
        <v>2.2000000000000002</v>
      </c>
      <c r="AF32" s="241">
        <v>8.48</v>
      </c>
      <c r="AG32" s="241">
        <v>9.09</v>
      </c>
      <c r="AH32" s="241">
        <v>1.9</v>
      </c>
      <c r="AI32" s="242">
        <v>0.10009999999999999</v>
      </c>
      <c r="AJ32" s="242">
        <v>0.53959999999999997</v>
      </c>
      <c r="AK32" s="242">
        <v>0.6048</v>
      </c>
      <c r="AL32" s="242">
        <v>0.48720000000000002</v>
      </c>
      <c r="AM32" s="242">
        <v>0.14940000000000001</v>
      </c>
      <c r="AN32" s="242">
        <v>0.1545</v>
      </c>
      <c r="AO32" s="242">
        <v>0.54590000000000005</v>
      </c>
      <c r="AP32" s="243">
        <v>1800000</v>
      </c>
      <c r="AQ32" s="243">
        <v>433100</v>
      </c>
      <c r="AR32" s="241">
        <v>3.48</v>
      </c>
      <c r="AS32" s="244">
        <v>0.29791666666666666</v>
      </c>
      <c r="AT32" s="242">
        <v>0.27960000000000002</v>
      </c>
      <c r="AU32" s="241">
        <v>59</v>
      </c>
      <c r="AV32" s="243">
        <v>165000</v>
      </c>
      <c r="AW32" s="243">
        <v>1700000</v>
      </c>
      <c r="AX32" s="245"/>
      <c r="AY32" s="245"/>
      <c r="AZ32" s="245"/>
    </row>
    <row r="33" spans="1:52" ht="12" customHeight="1">
      <c r="A33" s="235">
        <v>30</v>
      </c>
      <c r="B33" s="246" t="s">
        <v>2518</v>
      </c>
      <c r="C33" s="16" t="s">
        <v>146</v>
      </c>
      <c r="D33" s="237" t="str">
        <f t="shared" si="0"/>
        <v>First National Bank Corporation</v>
      </c>
      <c r="E33" s="238" t="s">
        <v>43</v>
      </c>
      <c r="F33" s="16">
        <v>22</v>
      </c>
      <c r="G33" s="239">
        <v>1995000</v>
      </c>
      <c r="H33" s="239">
        <v>17740</v>
      </c>
      <c r="I33" s="239">
        <v>29872</v>
      </c>
      <c r="J33" s="247">
        <v>5000</v>
      </c>
      <c r="K33" s="239">
        <v>656039</v>
      </c>
      <c r="L33" s="247">
        <v>5000</v>
      </c>
      <c r="M33" s="247">
        <v>5000</v>
      </c>
      <c r="N33" s="240">
        <v>1.8171296296296297E-3</v>
      </c>
      <c r="O33" s="241">
        <v>157</v>
      </c>
      <c r="P33" s="240">
        <v>3.1018518518518517E-3</v>
      </c>
      <c r="Q33" s="241">
        <v>268</v>
      </c>
      <c r="R33" s="240">
        <v>2.5115740740740741E-3</v>
      </c>
      <c r="S33" s="241">
        <v>217</v>
      </c>
      <c r="T33" s="240">
        <v>9.2592592592592596E-4</v>
      </c>
      <c r="U33" s="241">
        <v>80</v>
      </c>
      <c r="V33" s="240">
        <v>1.1226851851851851E-3</v>
      </c>
      <c r="W33" s="241">
        <v>97</v>
      </c>
      <c r="X33" s="240">
        <v>5.7870370370370373E-5</v>
      </c>
      <c r="Y33" s="241">
        <v>5</v>
      </c>
      <c r="Z33" s="240">
        <v>1.5972222222222223E-3</v>
      </c>
      <c r="AA33" s="241">
        <v>138</v>
      </c>
      <c r="AB33" s="241">
        <v>2.2799999999999998</v>
      </c>
      <c r="AC33" s="241">
        <v>2.67</v>
      </c>
      <c r="AD33" s="241">
        <v>3.55</v>
      </c>
      <c r="AE33" s="241">
        <v>1.49</v>
      </c>
      <c r="AF33" s="241">
        <v>1.89</v>
      </c>
      <c r="AG33" s="241">
        <v>1.25</v>
      </c>
      <c r="AH33" s="241">
        <v>1.39</v>
      </c>
      <c r="AI33" s="242">
        <v>0.6744</v>
      </c>
      <c r="AJ33" s="242">
        <v>0.65900000000000003</v>
      </c>
      <c r="AK33" s="242">
        <v>0.51</v>
      </c>
      <c r="AL33" s="242">
        <v>0.86570000000000003</v>
      </c>
      <c r="AM33" s="242">
        <v>0.75229999999999997</v>
      </c>
      <c r="AN33" s="242">
        <v>0.75070000000000003</v>
      </c>
      <c r="AO33" s="242">
        <v>0.61160000000000003</v>
      </c>
      <c r="AP33" s="243">
        <v>1200000</v>
      </c>
      <c r="AQ33" s="243">
        <v>341600</v>
      </c>
      <c r="AR33" s="241">
        <v>1.97</v>
      </c>
      <c r="AS33" s="244">
        <v>0.31597222222222221</v>
      </c>
      <c r="AT33" s="242">
        <v>0.6593</v>
      </c>
      <c r="AU33" s="241">
        <v>56</v>
      </c>
      <c r="AV33" s="241">
        <v>10</v>
      </c>
      <c r="AW33" s="238"/>
      <c r="AX33" s="245"/>
      <c r="AY33" s="245"/>
      <c r="AZ33" s="245"/>
    </row>
    <row r="34" spans="1:52" ht="12" customHeight="1">
      <c r="A34" s="235">
        <v>31</v>
      </c>
      <c r="B34" s="246" t="s">
        <v>2519</v>
      </c>
      <c r="C34" s="16" t="s">
        <v>150</v>
      </c>
      <c r="D34" s="237" t="str">
        <f t="shared" si="0"/>
        <v>Arvest Bank</v>
      </c>
      <c r="E34" s="238" t="s">
        <v>43</v>
      </c>
      <c r="F34" s="16">
        <v>27</v>
      </c>
      <c r="G34" s="239">
        <v>3675000</v>
      </c>
      <c r="H34" s="239">
        <v>33844</v>
      </c>
      <c r="I34" s="239">
        <v>91061</v>
      </c>
      <c r="J34" s="239">
        <v>10493</v>
      </c>
      <c r="K34" s="239">
        <v>511318</v>
      </c>
      <c r="L34" s="247">
        <v>5000</v>
      </c>
      <c r="M34" s="247">
        <v>5000</v>
      </c>
      <c r="N34" s="240">
        <v>3.8657407407407408E-3</v>
      </c>
      <c r="O34" s="241">
        <v>334</v>
      </c>
      <c r="P34" s="240">
        <v>1.3773148148148147E-3</v>
      </c>
      <c r="Q34" s="241">
        <v>119</v>
      </c>
      <c r="R34" s="240">
        <v>3.5069444444444445E-3</v>
      </c>
      <c r="S34" s="241">
        <v>303</v>
      </c>
      <c r="T34" s="240">
        <v>2.2337962962962962E-3</v>
      </c>
      <c r="U34" s="241">
        <v>193</v>
      </c>
      <c r="V34" s="240">
        <v>3.9930555555555552E-3</v>
      </c>
      <c r="W34" s="241">
        <v>345</v>
      </c>
      <c r="X34" s="240">
        <v>8.4490740740740739E-4</v>
      </c>
      <c r="Y34" s="241">
        <v>73</v>
      </c>
      <c r="Z34" s="240">
        <v>4.3287037037037035E-3</v>
      </c>
      <c r="AA34" s="241">
        <v>374</v>
      </c>
      <c r="AB34" s="241">
        <v>9.4</v>
      </c>
      <c r="AC34" s="241">
        <v>3.01</v>
      </c>
      <c r="AD34" s="241">
        <v>8.9600000000000009</v>
      </c>
      <c r="AE34" s="241">
        <v>4.51</v>
      </c>
      <c r="AF34" s="241">
        <v>9.1199999999999992</v>
      </c>
      <c r="AG34" s="241">
        <v>3.13</v>
      </c>
      <c r="AH34" s="241">
        <v>3.84</v>
      </c>
      <c r="AI34" s="242">
        <v>6.2700000000000006E-2</v>
      </c>
      <c r="AJ34" s="242">
        <v>0.69430000000000003</v>
      </c>
      <c r="AK34" s="242">
        <v>0.1143</v>
      </c>
      <c r="AL34" s="242">
        <v>0.50060000000000004</v>
      </c>
      <c r="AM34" s="242">
        <v>0.1009</v>
      </c>
      <c r="AN34" s="242">
        <v>0.70040000000000002</v>
      </c>
      <c r="AO34" s="242">
        <v>0.80120000000000002</v>
      </c>
      <c r="AP34" s="243">
        <v>2400000</v>
      </c>
      <c r="AQ34" s="243">
        <v>595400</v>
      </c>
      <c r="AR34" s="241">
        <v>4.7300000000000004</v>
      </c>
      <c r="AS34" s="244">
        <v>0.29305555555555557</v>
      </c>
      <c r="AT34" s="242">
        <v>0.23080000000000001</v>
      </c>
      <c r="AU34" s="241">
        <v>61</v>
      </c>
      <c r="AV34" s="243">
        <v>201000</v>
      </c>
      <c r="AW34" s="243">
        <v>1300000</v>
      </c>
      <c r="AX34" s="245"/>
      <c r="AY34" s="245"/>
      <c r="AZ34" s="245"/>
    </row>
    <row r="35" spans="1:52" ht="12" customHeight="1">
      <c r="A35" s="235">
        <v>32</v>
      </c>
      <c r="B35" s="246" t="s">
        <v>2520</v>
      </c>
      <c r="C35" s="16" t="s">
        <v>152</v>
      </c>
      <c r="D35" s="237" t="str">
        <f t="shared" si="0"/>
        <v>Synovus</v>
      </c>
      <c r="E35" s="238" t="s">
        <v>43</v>
      </c>
      <c r="F35" s="16">
        <v>27</v>
      </c>
      <c r="G35" s="239">
        <v>2834000</v>
      </c>
      <c r="H35" s="239">
        <v>77991</v>
      </c>
      <c r="I35" s="239">
        <v>19544</v>
      </c>
      <c r="J35" s="239">
        <v>15366</v>
      </c>
      <c r="K35" s="239">
        <v>460581</v>
      </c>
      <c r="L35" s="239">
        <v>60609</v>
      </c>
      <c r="M35" s="247">
        <v>5000</v>
      </c>
      <c r="N35" s="240">
        <v>5.4166666666666669E-3</v>
      </c>
      <c r="O35" s="241">
        <v>468</v>
      </c>
      <c r="P35" s="240">
        <v>3.1250000000000002E-3</v>
      </c>
      <c r="Q35" s="241">
        <v>270</v>
      </c>
      <c r="R35" s="240">
        <v>5.3587962962962964E-3</v>
      </c>
      <c r="S35" s="241">
        <v>463</v>
      </c>
      <c r="T35" s="240">
        <v>3.0324074074074073E-3</v>
      </c>
      <c r="U35" s="241">
        <v>262</v>
      </c>
      <c r="V35" s="240">
        <v>4.5486111111111109E-3</v>
      </c>
      <c r="W35" s="241">
        <v>393</v>
      </c>
      <c r="X35" s="240">
        <v>5.9837962962962961E-3</v>
      </c>
      <c r="Y35" s="241">
        <v>517</v>
      </c>
      <c r="Z35" s="240">
        <v>3.6226851851851854E-3</v>
      </c>
      <c r="AA35" s="241">
        <v>313</v>
      </c>
      <c r="AB35" s="241">
        <v>10.5</v>
      </c>
      <c r="AC35" s="241">
        <v>4.8600000000000003</v>
      </c>
      <c r="AD35" s="241">
        <v>8.15</v>
      </c>
      <c r="AE35" s="241">
        <v>5.52</v>
      </c>
      <c r="AF35" s="241">
        <v>10.27</v>
      </c>
      <c r="AG35" s="241">
        <v>11.64</v>
      </c>
      <c r="AH35" s="241">
        <v>5.28</v>
      </c>
      <c r="AI35" s="242">
        <v>5.5100000000000003E-2</v>
      </c>
      <c r="AJ35" s="242">
        <v>0.31900000000000001</v>
      </c>
      <c r="AK35" s="242">
        <v>0.28860000000000002</v>
      </c>
      <c r="AL35" s="242">
        <v>0.18490000000000001</v>
      </c>
      <c r="AM35" s="242">
        <v>0.12970000000000001</v>
      </c>
      <c r="AN35" s="242">
        <v>0.13139999999999999</v>
      </c>
      <c r="AO35" s="242">
        <v>0.15609999999999999</v>
      </c>
      <c r="AP35" s="243">
        <v>2000000</v>
      </c>
      <c r="AQ35" s="243">
        <v>437500</v>
      </c>
      <c r="AR35" s="241">
        <v>4.17</v>
      </c>
      <c r="AS35" s="244">
        <v>0.3298611111111111</v>
      </c>
      <c r="AT35" s="242">
        <v>0.2324</v>
      </c>
      <c r="AU35" s="241">
        <v>58</v>
      </c>
      <c r="AV35" s="243">
        <v>135000</v>
      </c>
      <c r="AW35" s="243">
        <v>4100000</v>
      </c>
      <c r="AX35" s="245"/>
      <c r="AY35" s="245"/>
      <c r="AZ35" s="245"/>
    </row>
    <row r="36" spans="1:52" ht="12" customHeight="1">
      <c r="A36" s="235">
        <v>33</v>
      </c>
      <c r="B36" s="246" t="s">
        <v>2521</v>
      </c>
      <c r="C36" s="16" t="s">
        <v>155</v>
      </c>
      <c r="D36" s="237" t="str">
        <f t="shared" si="0"/>
        <v>WaFd Bank</v>
      </c>
      <c r="E36" s="238" t="s">
        <v>43</v>
      </c>
      <c r="F36" s="16">
        <v>64</v>
      </c>
      <c r="G36" s="239">
        <v>752665</v>
      </c>
      <c r="H36" s="247">
        <v>5000</v>
      </c>
      <c r="I36" s="239">
        <v>9486</v>
      </c>
      <c r="J36" s="247">
        <v>5000</v>
      </c>
      <c r="K36" s="239">
        <v>297887</v>
      </c>
      <c r="L36" s="247">
        <v>5000</v>
      </c>
      <c r="M36" s="247">
        <v>5000</v>
      </c>
      <c r="N36" s="240">
        <v>7.407407407407407E-4</v>
      </c>
      <c r="O36" s="241">
        <v>64</v>
      </c>
      <c r="P36" s="250">
        <v>1.6203703703703703E-4</v>
      </c>
      <c r="Q36" s="241">
        <v>14</v>
      </c>
      <c r="R36" s="240">
        <v>1.3888888888888889E-3</v>
      </c>
      <c r="S36" s="241">
        <v>120</v>
      </c>
      <c r="T36" s="240">
        <v>1.0416666666666667E-4</v>
      </c>
      <c r="U36" s="241">
        <v>9</v>
      </c>
      <c r="V36" s="240">
        <v>1.3657407407407407E-3</v>
      </c>
      <c r="W36" s="241">
        <v>118</v>
      </c>
      <c r="X36" s="250">
        <v>1.8518518518518519E-3</v>
      </c>
      <c r="Y36" s="241">
        <v>160</v>
      </c>
      <c r="Z36" s="251"/>
      <c r="AA36" s="251"/>
      <c r="AB36" s="241">
        <v>1.29</v>
      </c>
      <c r="AC36" s="241">
        <v>1.41</v>
      </c>
      <c r="AD36" s="241">
        <v>2.06</v>
      </c>
      <c r="AE36" s="241">
        <v>1.4</v>
      </c>
      <c r="AF36" s="241">
        <v>1.6</v>
      </c>
      <c r="AG36" s="252">
        <v>2.81</v>
      </c>
      <c r="AH36" s="252">
        <v>1</v>
      </c>
      <c r="AI36" s="242">
        <v>0.85680000000000001</v>
      </c>
      <c r="AJ36" s="242">
        <v>0.59140000000000004</v>
      </c>
      <c r="AK36" s="242">
        <v>0.78390000000000004</v>
      </c>
      <c r="AL36" s="242">
        <v>0.60089999999999999</v>
      </c>
      <c r="AM36" s="242">
        <v>0.74119999999999997</v>
      </c>
      <c r="AN36" s="242">
        <v>0.59099999999999997</v>
      </c>
      <c r="AO36" s="242">
        <v>1</v>
      </c>
      <c r="AP36" s="243">
        <v>403100</v>
      </c>
      <c r="AQ36" s="243">
        <v>119600</v>
      </c>
      <c r="AR36" s="241">
        <v>1.46</v>
      </c>
      <c r="AS36" s="244">
        <v>0.26527777777777778</v>
      </c>
      <c r="AT36" s="242">
        <v>0.77210000000000001</v>
      </c>
      <c r="AU36" s="241">
        <v>58</v>
      </c>
      <c r="AV36" s="243">
        <v>14800</v>
      </c>
      <c r="AW36" s="243">
        <v>350000</v>
      </c>
      <c r="AX36" s="245"/>
      <c r="AY36" s="245"/>
      <c r="AZ36" s="245"/>
    </row>
    <row r="37" spans="1:52" ht="12" customHeight="1">
      <c r="A37" s="235">
        <v>34</v>
      </c>
      <c r="B37" s="246" t="s">
        <v>2522</v>
      </c>
      <c r="C37" s="16" t="s">
        <v>159</v>
      </c>
      <c r="D37" s="237" t="str">
        <f t="shared" si="0"/>
        <v>BancorpSouth</v>
      </c>
      <c r="E37" s="238" t="s">
        <v>43</v>
      </c>
      <c r="F37" s="16">
        <v>56</v>
      </c>
      <c r="G37" s="239">
        <v>1519000</v>
      </c>
      <c r="H37" s="239">
        <v>28933</v>
      </c>
      <c r="I37" s="239">
        <v>21909</v>
      </c>
      <c r="J37" s="239">
        <v>11385</v>
      </c>
      <c r="K37" s="239">
        <v>344325</v>
      </c>
      <c r="L37" s="239">
        <v>15339</v>
      </c>
      <c r="M37" s="247">
        <v>5000</v>
      </c>
      <c r="N37" s="240">
        <v>5.0115740740740737E-3</v>
      </c>
      <c r="O37" s="241">
        <v>433</v>
      </c>
      <c r="P37" s="240">
        <v>3.6226851851851854E-3</v>
      </c>
      <c r="Q37" s="241">
        <v>313</v>
      </c>
      <c r="R37" s="240">
        <v>1.8402777777777777E-3</v>
      </c>
      <c r="S37" s="241">
        <v>159</v>
      </c>
      <c r="T37" s="240">
        <v>2.8009259259259259E-3</v>
      </c>
      <c r="U37" s="241">
        <v>242</v>
      </c>
      <c r="V37" s="240">
        <v>5.138888888888889E-3</v>
      </c>
      <c r="W37" s="241">
        <v>444</v>
      </c>
      <c r="X37" s="250">
        <v>5.347222222222222E-3</v>
      </c>
      <c r="Y37" s="241">
        <v>462</v>
      </c>
      <c r="Z37" s="250">
        <v>7.6388888888888893E-4</v>
      </c>
      <c r="AA37" s="241">
        <v>66</v>
      </c>
      <c r="AB37" s="241">
        <v>7.58</v>
      </c>
      <c r="AC37" s="241">
        <v>4.0999999999999996</v>
      </c>
      <c r="AD37" s="241">
        <v>5.81</v>
      </c>
      <c r="AE37" s="241">
        <v>3.57</v>
      </c>
      <c r="AF37" s="241">
        <v>8.51</v>
      </c>
      <c r="AG37" s="252">
        <v>6.21</v>
      </c>
      <c r="AH37" s="252">
        <v>5.35</v>
      </c>
      <c r="AI37" s="242">
        <v>5.62E-2</v>
      </c>
      <c r="AJ37" s="242">
        <v>0.36580000000000001</v>
      </c>
      <c r="AK37" s="242">
        <v>0.1132</v>
      </c>
      <c r="AL37" s="242">
        <v>0.26590000000000003</v>
      </c>
      <c r="AM37" s="242">
        <v>8.5099999999999995E-2</v>
      </c>
      <c r="AN37" s="242">
        <v>0.16739999999999999</v>
      </c>
      <c r="AO37" s="248"/>
      <c r="AP37" s="243">
        <v>1400000</v>
      </c>
      <c r="AQ37" s="243">
        <v>292100</v>
      </c>
      <c r="AR37" s="241">
        <v>5.03</v>
      </c>
      <c r="AS37" s="244">
        <v>0.36180555555555555</v>
      </c>
      <c r="AT37" s="242">
        <v>0.35049999999999998</v>
      </c>
      <c r="AU37" s="241">
        <v>60</v>
      </c>
      <c r="AV37" s="243">
        <v>201000</v>
      </c>
      <c r="AW37" s="243">
        <v>859000</v>
      </c>
      <c r="AX37" s="245"/>
      <c r="AY37" s="245"/>
      <c r="AZ37" s="245"/>
    </row>
    <row r="38" spans="1:52" ht="12" customHeight="1">
      <c r="A38" s="235">
        <v>35</v>
      </c>
      <c r="B38" s="246" t="s">
        <v>2523</v>
      </c>
      <c r="C38" s="16" t="s">
        <v>164</v>
      </c>
      <c r="D38" s="237" t="str">
        <f t="shared" si="0"/>
        <v>Prosperity Bank</v>
      </c>
      <c r="E38" s="238" t="s">
        <v>43</v>
      </c>
      <c r="F38" s="16">
        <v>9</v>
      </c>
      <c r="G38" s="239">
        <v>2304000</v>
      </c>
      <c r="H38" s="239">
        <v>153436</v>
      </c>
      <c r="I38" s="239">
        <v>263354</v>
      </c>
      <c r="J38" s="239">
        <v>34048</v>
      </c>
      <c r="K38" s="239">
        <v>409734</v>
      </c>
      <c r="L38" s="247"/>
      <c r="M38" s="247">
        <v>5000</v>
      </c>
      <c r="N38" s="240">
        <v>3.2523148148148147E-3</v>
      </c>
      <c r="O38" s="241">
        <v>281</v>
      </c>
      <c r="P38" s="240">
        <v>1.1226851851851851E-3</v>
      </c>
      <c r="Q38" s="241">
        <v>97</v>
      </c>
      <c r="R38" s="240">
        <v>7.291666666666667E-4</v>
      </c>
      <c r="S38" s="241">
        <v>63</v>
      </c>
      <c r="T38" s="240">
        <v>5.2083333333333333E-4</v>
      </c>
      <c r="U38" s="241">
        <v>45</v>
      </c>
      <c r="V38" s="240">
        <v>3.1944444444444446E-3</v>
      </c>
      <c r="W38" s="241">
        <v>276</v>
      </c>
      <c r="X38" s="238"/>
      <c r="Y38" s="238"/>
      <c r="Z38" s="238"/>
      <c r="AA38" s="238"/>
      <c r="AB38" s="241">
        <v>1.83</v>
      </c>
      <c r="AC38" s="241">
        <v>1.27</v>
      </c>
      <c r="AD38" s="241">
        <v>1.17</v>
      </c>
      <c r="AE38" s="241">
        <v>1.23</v>
      </c>
      <c r="AF38" s="241">
        <v>2</v>
      </c>
      <c r="AG38" s="238"/>
      <c r="AH38" s="238"/>
      <c r="AI38" s="242">
        <v>0.4335</v>
      </c>
      <c r="AJ38" s="242">
        <v>0.81769999999999998</v>
      </c>
      <c r="AK38" s="242">
        <v>0.91300000000000003</v>
      </c>
      <c r="AL38" s="242">
        <v>0.89649999999999996</v>
      </c>
      <c r="AM38" s="242">
        <v>0.43020000000000003</v>
      </c>
      <c r="AN38" s="248"/>
      <c r="AO38" s="242">
        <v>1</v>
      </c>
      <c r="AP38" s="243">
        <v>949500</v>
      </c>
      <c r="AQ38" s="243">
        <v>193500</v>
      </c>
      <c r="AR38" s="241">
        <v>1.48</v>
      </c>
      <c r="AS38" s="244">
        <v>0.26597222222222222</v>
      </c>
      <c r="AT38" s="242">
        <v>0.71319999999999995</v>
      </c>
      <c r="AU38" s="241">
        <v>67</v>
      </c>
      <c r="AV38" s="243">
        <v>246000</v>
      </c>
      <c r="AW38" s="243">
        <v>88300000</v>
      </c>
      <c r="AX38" s="245"/>
      <c r="AY38" s="245"/>
      <c r="AZ38" s="245"/>
    </row>
    <row r="39" spans="1:52" ht="12" customHeight="1">
      <c r="A39" s="235">
        <v>36</v>
      </c>
      <c r="B39" s="236" t="s">
        <v>2524</v>
      </c>
      <c r="C39" s="16" t="s">
        <v>168</v>
      </c>
      <c r="D39" s="237" t="str">
        <f t="shared" si="0"/>
        <v>New York Community Bank</v>
      </c>
      <c r="E39" s="238" t="s">
        <v>43</v>
      </c>
      <c r="F39" s="16">
        <v>55</v>
      </c>
      <c r="G39" s="239">
        <v>915191</v>
      </c>
      <c r="H39" s="239">
        <v>12650</v>
      </c>
      <c r="I39" s="239">
        <v>5535</v>
      </c>
      <c r="J39" s="247">
        <v>5000</v>
      </c>
      <c r="K39" s="239">
        <v>368441</v>
      </c>
      <c r="L39" s="247"/>
      <c r="M39" s="247"/>
      <c r="N39" s="240">
        <v>4.1087962962962962E-3</v>
      </c>
      <c r="O39" s="241">
        <v>355</v>
      </c>
      <c r="P39" s="240">
        <v>4.8495370370370368E-3</v>
      </c>
      <c r="Q39" s="241">
        <v>419</v>
      </c>
      <c r="R39" s="240">
        <v>2.2569444444444442E-3</v>
      </c>
      <c r="S39" s="241">
        <v>195</v>
      </c>
      <c r="T39" s="240">
        <v>4.1666666666666669E-4</v>
      </c>
      <c r="U39" s="241">
        <v>36</v>
      </c>
      <c r="V39" s="240">
        <v>3.7731481481481483E-3</v>
      </c>
      <c r="W39" s="241">
        <v>326</v>
      </c>
      <c r="X39" s="238"/>
      <c r="Y39" s="238"/>
      <c r="Z39" s="238"/>
      <c r="AA39" s="238"/>
      <c r="AB39" s="241">
        <v>8.2100000000000009</v>
      </c>
      <c r="AC39" s="241">
        <v>3.75</v>
      </c>
      <c r="AD39" s="241">
        <v>6.84</v>
      </c>
      <c r="AE39" s="241">
        <v>2</v>
      </c>
      <c r="AF39" s="241">
        <v>8.0500000000000007</v>
      </c>
      <c r="AG39" s="238"/>
      <c r="AH39" s="238"/>
      <c r="AI39" s="242">
        <v>6.2600000000000003E-2</v>
      </c>
      <c r="AJ39" s="242">
        <v>0.1042</v>
      </c>
      <c r="AK39" s="242">
        <v>0.30609999999999998</v>
      </c>
      <c r="AL39" s="242">
        <v>0.34510000000000002</v>
      </c>
      <c r="AM39" s="242">
        <v>5.5800000000000002E-2</v>
      </c>
      <c r="AN39" s="248"/>
      <c r="AO39" s="248"/>
      <c r="AP39" s="243">
        <v>572100</v>
      </c>
      <c r="AQ39" s="243">
        <v>111300</v>
      </c>
      <c r="AR39" s="241">
        <v>6.17</v>
      </c>
      <c r="AS39" s="244">
        <v>0.25972222222222224</v>
      </c>
      <c r="AT39" s="242">
        <v>0.1527</v>
      </c>
      <c r="AU39" s="241">
        <v>54</v>
      </c>
      <c r="AV39" s="243">
        <v>33100</v>
      </c>
      <c r="AW39" s="243">
        <v>751000000</v>
      </c>
      <c r="AX39" s="245"/>
      <c r="AY39" s="245"/>
      <c r="AZ39" s="245"/>
    </row>
    <row r="40" spans="1:52" ht="12" customHeight="1">
      <c r="A40" s="235">
        <v>37</v>
      </c>
      <c r="B40" s="235"/>
      <c r="C40" s="16" t="s">
        <v>171</v>
      </c>
      <c r="D40" s="237" t="str">
        <f t="shared" si="0"/>
        <v>HSBC (US)</v>
      </c>
      <c r="E40" s="238" t="s">
        <v>43</v>
      </c>
      <c r="F40" s="16">
        <v>17</v>
      </c>
      <c r="G40" s="239">
        <v>3221000</v>
      </c>
      <c r="H40" s="239">
        <v>271652</v>
      </c>
      <c r="I40" s="239">
        <v>816787</v>
      </c>
      <c r="J40" s="239">
        <v>75881</v>
      </c>
      <c r="K40" s="239">
        <v>1847000</v>
      </c>
      <c r="L40" s="239">
        <v>87482</v>
      </c>
      <c r="M40" s="239">
        <v>83180</v>
      </c>
      <c r="N40" s="240">
        <v>4.5138888888888885E-3</v>
      </c>
      <c r="O40" s="241">
        <v>390</v>
      </c>
      <c r="P40" s="240">
        <v>2.5578703703703705E-3</v>
      </c>
      <c r="Q40" s="241">
        <v>221</v>
      </c>
      <c r="R40" s="240">
        <v>3.1597222222222222E-3</v>
      </c>
      <c r="S40" s="241">
        <v>273</v>
      </c>
      <c r="T40" s="240">
        <v>1.8981481481481482E-3</v>
      </c>
      <c r="U40" s="241">
        <v>164</v>
      </c>
      <c r="V40" s="240">
        <v>4.178240740740741E-3</v>
      </c>
      <c r="W40" s="241">
        <v>361</v>
      </c>
      <c r="X40" s="250">
        <v>4.1319444444444442E-3</v>
      </c>
      <c r="Y40" s="241">
        <v>357</v>
      </c>
      <c r="Z40" s="250">
        <v>1.6435185185185185E-3</v>
      </c>
      <c r="AA40" s="241">
        <v>142</v>
      </c>
      <c r="AB40" s="241">
        <v>11.14</v>
      </c>
      <c r="AC40" s="241">
        <v>4.6900000000000004</v>
      </c>
      <c r="AD40" s="241">
        <v>8.3699999999999992</v>
      </c>
      <c r="AE40" s="241">
        <v>3.52</v>
      </c>
      <c r="AF40" s="241">
        <v>10.130000000000001</v>
      </c>
      <c r="AG40" s="252">
        <v>9.4700000000000006</v>
      </c>
      <c r="AH40" s="252">
        <v>3.06</v>
      </c>
      <c r="AI40" s="242">
        <v>9.4600000000000004E-2</v>
      </c>
      <c r="AJ40" s="242">
        <v>0.44640000000000002</v>
      </c>
      <c r="AK40" s="242">
        <v>0.43070000000000003</v>
      </c>
      <c r="AL40" s="242">
        <v>0.61199999999999999</v>
      </c>
      <c r="AM40" s="242">
        <v>0.16250000000000001</v>
      </c>
      <c r="AN40" s="242">
        <v>0.16650000000000001</v>
      </c>
      <c r="AO40" s="242">
        <v>0.59940000000000004</v>
      </c>
      <c r="AP40" s="245"/>
      <c r="AQ40" s="245"/>
      <c r="AR40" s="245"/>
      <c r="AS40" s="245"/>
      <c r="AT40" s="249"/>
      <c r="AU40" s="245"/>
      <c r="AV40" s="243">
        <v>9900</v>
      </c>
      <c r="AW40" s="241">
        <v>96</v>
      </c>
      <c r="AX40" s="245"/>
      <c r="AY40" s="245"/>
      <c r="AZ40" s="245"/>
    </row>
    <row r="41" spans="1:52" ht="12" customHeight="1">
      <c r="A41" s="235">
        <v>38</v>
      </c>
      <c r="B41" s="236" t="s">
        <v>2525</v>
      </c>
      <c r="C41" s="16" t="s">
        <v>177</v>
      </c>
      <c r="D41" s="237" t="str">
        <f t="shared" si="0"/>
        <v>Valley Bank</v>
      </c>
      <c r="E41" s="238" t="s">
        <v>43</v>
      </c>
      <c r="F41" s="16">
        <v>17</v>
      </c>
      <c r="G41" s="239">
        <v>1290000</v>
      </c>
      <c r="H41" s="239">
        <v>54100</v>
      </c>
      <c r="I41" s="239">
        <v>12740</v>
      </c>
      <c r="J41" s="247">
        <v>5000</v>
      </c>
      <c r="K41" s="239">
        <v>256862</v>
      </c>
      <c r="L41" s="247">
        <v>5000</v>
      </c>
      <c r="M41" s="247">
        <v>5000</v>
      </c>
      <c r="N41" s="240">
        <v>3.4953703703703705E-3</v>
      </c>
      <c r="O41" s="241">
        <v>302</v>
      </c>
      <c r="P41" s="240">
        <v>3.1597222222222222E-3</v>
      </c>
      <c r="Q41" s="241">
        <v>273</v>
      </c>
      <c r="R41" s="250">
        <v>2.0833333333333333E-3</v>
      </c>
      <c r="S41" s="241">
        <v>180</v>
      </c>
      <c r="T41" s="250">
        <v>4.8032407407407407E-3</v>
      </c>
      <c r="U41" s="241">
        <v>415</v>
      </c>
      <c r="V41" s="240">
        <v>3.5416666666666665E-3</v>
      </c>
      <c r="W41" s="241">
        <v>306</v>
      </c>
      <c r="X41" s="240">
        <v>3.9930555555555552E-3</v>
      </c>
      <c r="Y41" s="241">
        <v>345</v>
      </c>
      <c r="Z41" s="240">
        <v>4.1319444444444442E-3</v>
      </c>
      <c r="AA41" s="241">
        <v>357</v>
      </c>
      <c r="AB41" s="241">
        <v>6.6</v>
      </c>
      <c r="AC41" s="241">
        <v>6.02</v>
      </c>
      <c r="AD41" s="241">
        <v>3.46</v>
      </c>
      <c r="AE41" s="241">
        <v>5.04</v>
      </c>
      <c r="AF41" s="241">
        <v>6.03</v>
      </c>
      <c r="AG41" s="241">
        <v>3.08</v>
      </c>
      <c r="AH41" s="241">
        <v>4.7300000000000004</v>
      </c>
      <c r="AI41" s="242">
        <v>8.4000000000000005E-2</v>
      </c>
      <c r="AJ41" s="242">
        <v>0.17649999999999999</v>
      </c>
      <c r="AK41" s="242">
        <v>0.34970000000000001</v>
      </c>
      <c r="AL41" s="242">
        <v>0.16800000000000001</v>
      </c>
      <c r="AM41" s="242">
        <v>0.20669999999999999</v>
      </c>
      <c r="AN41" s="242">
        <v>0.48049999999999998</v>
      </c>
      <c r="AO41" s="248"/>
      <c r="AP41" s="243">
        <v>395100</v>
      </c>
      <c r="AQ41" s="243">
        <v>126700</v>
      </c>
      <c r="AR41" s="241">
        <v>4.03</v>
      </c>
      <c r="AS41" s="244">
        <v>0.27986111111111112</v>
      </c>
      <c r="AT41" s="242">
        <v>0.2586</v>
      </c>
      <c r="AU41" s="241">
        <v>55</v>
      </c>
      <c r="AV41" s="243">
        <v>33100</v>
      </c>
      <c r="AW41" s="243">
        <v>645000000</v>
      </c>
      <c r="AX41" s="245"/>
      <c r="AY41" s="245"/>
      <c r="AZ41" s="245"/>
    </row>
    <row r="42" spans="1:52" ht="12" customHeight="1">
      <c r="A42" s="235">
        <v>39</v>
      </c>
      <c r="B42" s="246" t="s">
        <v>2526</v>
      </c>
      <c r="C42" s="16" t="s">
        <v>179</v>
      </c>
      <c r="D42" s="237" t="str">
        <f t="shared" si="0"/>
        <v>Associated Bank</v>
      </c>
      <c r="E42" s="238" t="s">
        <v>43</v>
      </c>
      <c r="F42" s="16">
        <v>42</v>
      </c>
      <c r="G42" s="239">
        <v>3119000</v>
      </c>
      <c r="H42" s="239">
        <v>51669</v>
      </c>
      <c r="I42" s="239">
        <v>27620</v>
      </c>
      <c r="J42" s="239">
        <v>36007</v>
      </c>
      <c r="K42" s="239">
        <v>543002</v>
      </c>
      <c r="L42" s="239">
        <v>13262</v>
      </c>
      <c r="M42" s="247">
        <v>5000</v>
      </c>
      <c r="N42" s="240">
        <v>4.1435185185185186E-3</v>
      </c>
      <c r="O42" s="241">
        <v>358</v>
      </c>
      <c r="P42" s="240">
        <v>2.5092592592592593E-2</v>
      </c>
      <c r="Q42" s="253">
        <v>2168</v>
      </c>
      <c r="R42" s="250">
        <v>3.2175925925925926E-3</v>
      </c>
      <c r="S42" s="241">
        <v>278</v>
      </c>
      <c r="T42" s="250">
        <v>3.1932870370370368E-2</v>
      </c>
      <c r="U42" s="253">
        <v>2759</v>
      </c>
      <c r="V42" s="240">
        <v>4.7337962962962967E-3</v>
      </c>
      <c r="W42" s="241">
        <v>409</v>
      </c>
      <c r="X42" s="240">
        <v>4.8032407407407407E-3</v>
      </c>
      <c r="Y42" s="241">
        <v>415</v>
      </c>
      <c r="Z42" s="240">
        <v>1.4699074074074074E-3</v>
      </c>
      <c r="AA42" s="241">
        <v>127</v>
      </c>
      <c r="AB42" s="241">
        <v>7.41</v>
      </c>
      <c r="AC42" s="241">
        <v>4.87</v>
      </c>
      <c r="AD42" s="241">
        <v>5.33</v>
      </c>
      <c r="AE42" s="241">
        <v>4.42</v>
      </c>
      <c r="AF42" s="241">
        <v>8.1</v>
      </c>
      <c r="AG42" s="241">
        <v>8.65</v>
      </c>
      <c r="AH42" s="241">
        <v>1.79</v>
      </c>
      <c r="AI42" s="242">
        <v>7.0099999999999996E-2</v>
      </c>
      <c r="AJ42" s="242">
        <v>0.50160000000000005</v>
      </c>
      <c r="AK42" s="242">
        <v>0.31240000000000001</v>
      </c>
      <c r="AL42" s="242">
        <v>0.82020000000000004</v>
      </c>
      <c r="AM42" s="242">
        <v>0.1105</v>
      </c>
      <c r="AN42" s="242">
        <v>5.6099999999999997E-2</v>
      </c>
      <c r="AO42" s="242">
        <v>0.63239999999999996</v>
      </c>
      <c r="AP42" s="243">
        <v>1600000</v>
      </c>
      <c r="AQ42" s="243">
        <v>437000</v>
      </c>
      <c r="AR42" s="241">
        <v>6.03</v>
      </c>
      <c r="AS42" s="244">
        <v>0.2951388888888889</v>
      </c>
      <c r="AT42" s="242">
        <v>0.2167</v>
      </c>
      <c r="AU42" s="241">
        <v>58</v>
      </c>
      <c r="AV42" s="243">
        <v>301000</v>
      </c>
      <c r="AW42" s="243">
        <v>1400000000</v>
      </c>
      <c r="AX42" s="245"/>
      <c r="AY42" s="245"/>
      <c r="AZ42" s="245"/>
    </row>
    <row r="43" spans="1:52" ht="12" customHeight="1">
      <c r="A43" s="235">
        <v>40</v>
      </c>
      <c r="B43" s="236" t="s">
        <v>2527</v>
      </c>
      <c r="C43" s="16" t="s">
        <v>182</v>
      </c>
      <c r="D43" s="237" t="str">
        <f t="shared" si="0"/>
        <v>Iberiabank</v>
      </c>
      <c r="E43" s="238" t="s">
        <v>43</v>
      </c>
      <c r="F43" s="16">
        <v>32</v>
      </c>
      <c r="G43" s="239">
        <v>1176000</v>
      </c>
      <c r="H43" s="239">
        <v>33968</v>
      </c>
      <c r="I43" s="239">
        <v>12670</v>
      </c>
      <c r="J43" s="247">
        <v>5000</v>
      </c>
      <c r="K43" s="239">
        <v>203922</v>
      </c>
      <c r="L43" s="247">
        <v>5000</v>
      </c>
      <c r="M43" s="247">
        <v>5000</v>
      </c>
      <c r="N43" s="240">
        <v>4.6296296296296294E-3</v>
      </c>
      <c r="O43" s="241">
        <v>400</v>
      </c>
      <c r="P43" s="240">
        <v>8.6574074074074071E-3</v>
      </c>
      <c r="Q43" s="241">
        <v>748</v>
      </c>
      <c r="R43" s="250">
        <v>4.2592592592592595E-3</v>
      </c>
      <c r="S43" s="241">
        <v>368</v>
      </c>
      <c r="T43" s="250">
        <v>4.363425925925926E-3</v>
      </c>
      <c r="U43" s="241">
        <v>377</v>
      </c>
      <c r="V43" s="240">
        <v>4.363425925925926E-3</v>
      </c>
      <c r="W43" s="241">
        <v>377</v>
      </c>
      <c r="X43" s="238"/>
      <c r="Y43" s="238"/>
      <c r="Z43" s="238"/>
      <c r="AA43" s="238"/>
      <c r="AB43" s="241">
        <v>7.01</v>
      </c>
      <c r="AC43" s="241">
        <v>5.87</v>
      </c>
      <c r="AD43" s="241">
        <v>6.32</v>
      </c>
      <c r="AE43" s="241">
        <v>3.2</v>
      </c>
      <c r="AF43" s="241">
        <v>7.22</v>
      </c>
      <c r="AG43" s="241">
        <v>1</v>
      </c>
      <c r="AH43" s="241">
        <v>1</v>
      </c>
      <c r="AI43" s="242">
        <v>4.9799999999999997E-2</v>
      </c>
      <c r="AJ43" s="242">
        <v>0.1265</v>
      </c>
      <c r="AK43" s="242">
        <v>0.41210000000000002</v>
      </c>
      <c r="AL43" s="242">
        <v>0.11210000000000001</v>
      </c>
      <c r="AM43" s="242">
        <v>0.13009999999999999</v>
      </c>
      <c r="AN43" s="242">
        <v>1</v>
      </c>
      <c r="AO43" s="242">
        <v>1</v>
      </c>
      <c r="AP43" s="243">
        <v>356500</v>
      </c>
      <c r="AQ43" s="243">
        <v>100000</v>
      </c>
      <c r="AR43" s="241">
        <v>3.62</v>
      </c>
      <c r="AS43" s="244">
        <v>0.30902777777777779</v>
      </c>
      <c r="AT43" s="242">
        <v>0.19170000000000001</v>
      </c>
      <c r="AU43" s="241">
        <v>70</v>
      </c>
      <c r="AV43" s="243">
        <v>90500</v>
      </c>
      <c r="AW43" s="243">
        <v>10100000000</v>
      </c>
      <c r="AX43" s="245"/>
      <c r="AY43" s="245"/>
      <c r="AZ43" s="245"/>
    </row>
    <row r="44" spans="1:52" ht="12" customHeight="1">
      <c r="A44" s="235">
        <v>41</v>
      </c>
      <c r="B44" s="236" t="s">
        <v>2528</v>
      </c>
      <c r="C44" s="16" t="s">
        <v>185</v>
      </c>
      <c r="D44" s="237" t="str">
        <f t="shared" si="0"/>
        <v>Banner Bank</v>
      </c>
      <c r="E44" s="238" t="s">
        <v>43</v>
      </c>
      <c r="F44" s="16">
        <v>37</v>
      </c>
      <c r="G44" s="239">
        <v>2703000</v>
      </c>
      <c r="H44" s="239">
        <v>6029</v>
      </c>
      <c r="I44" s="239">
        <v>9259</v>
      </c>
      <c r="J44" s="247">
        <v>5000</v>
      </c>
      <c r="K44" s="239">
        <v>282418</v>
      </c>
      <c r="L44" s="239">
        <v>19997</v>
      </c>
      <c r="M44" s="247"/>
      <c r="N44" s="240">
        <v>3.3796296296296296E-3</v>
      </c>
      <c r="O44" s="241">
        <v>292</v>
      </c>
      <c r="P44" s="240">
        <v>8.1018518518518516E-4</v>
      </c>
      <c r="Q44" s="241">
        <v>70</v>
      </c>
      <c r="R44" s="240">
        <v>4.6990740740740743E-3</v>
      </c>
      <c r="S44" s="241">
        <v>406</v>
      </c>
      <c r="T44" s="240">
        <v>1.1458333333333333E-3</v>
      </c>
      <c r="U44" s="241">
        <v>99</v>
      </c>
      <c r="V44" s="240">
        <v>4.43287037037037E-3</v>
      </c>
      <c r="W44" s="241">
        <v>383</v>
      </c>
      <c r="X44" s="240">
        <v>4.2592592592592595E-3</v>
      </c>
      <c r="Y44" s="241">
        <v>368</v>
      </c>
      <c r="Z44" s="238"/>
      <c r="AA44" s="238"/>
      <c r="AB44" s="241">
        <v>7.88</v>
      </c>
      <c r="AC44" s="241">
        <v>5.24</v>
      </c>
      <c r="AD44" s="241">
        <v>5.62</v>
      </c>
      <c r="AE44" s="241">
        <v>3.33</v>
      </c>
      <c r="AF44" s="241">
        <v>10.24</v>
      </c>
      <c r="AG44" s="241">
        <v>9.33</v>
      </c>
      <c r="AH44" s="238"/>
      <c r="AI44" s="242">
        <v>4.0300000000000002E-2</v>
      </c>
      <c r="AJ44" s="242">
        <v>0.16209999999999999</v>
      </c>
      <c r="AK44" s="242">
        <v>8.7300000000000003E-2</v>
      </c>
      <c r="AL44" s="242">
        <v>0.2402</v>
      </c>
      <c r="AM44" s="242">
        <v>0.1013</v>
      </c>
      <c r="AN44" s="242">
        <v>0.188</v>
      </c>
      <c r="AO44" s="248"/>
      <c r="AP44" s="243">
        <v>1100000</v>
      </c>
      <c r="AQ44" s="243">
        <v>183200</v>
      </c>
      <c r="AR44" s="241">
        <v>4.1100000000000003</v>
      </c>
      <c r="AS44" s="244">
        <v>0.31458333333333333</v>
      </c>
      <c r="AT44" s="242">
        <v>0.2291</v>
      </c>
      <c r="AU44" s="241">
        <v>56</v>
      </c>
      <c r="AV44" s="243">
        <v>135000</v>
      </c>
      <c r="AW44" s="243">
        <v>662000000</v>
      </c>
      <c r="AX44" s="245"/>
      <c r="AY44" s="245"/>
      <c r="AZ44" s="245"/>
    </row>
    <row r="45" spans="1:52" ht="12" customHeight="1">
      <c r="A45" s="235">
        <v>42</v>
      </c>
      <c r="B45" s="236" t="s">
        <v>2529</v>
      </c>
      <c r="C45" s="16" t="s">
        <v>189</v>
      </c>
      <c r="D45" s="237" t="str">
        <f t="shared" si="0"/>
        <v>Trustmark</v>
      </c>
      <c r="E45" s="238" t="s">
        <v>43</v>
      </c>
      <c r="F45" s="16">
        <v>21</v>
      </c>
      <c r="G45" s="239">
        <v>345256</v>
      </c>
      <c r="H45" s="239">
        <v>45055</v>
      </c>
      <c r="I45" s="239">
        <v>165259</v>
      </c>
      <c r="J45" s="239">
        <v>13167</v>
      </c>
      <c r="K45" s="239">
        <v>132129</v>
      </c>
      <c r="L45" s="239">
        <v>5423</v>
      </c>
      <c r="M45" s="247">
        <v>5000</v>
      </c>
      <c r="N45" s="240">
        <v>2.3148148148148147E-3</v>
      </c>
      <c r="O45" s="241">
        <v>200</v>
      </c>
      <c r="P45" s="240">
        <v>1.6782407407407408E-3</v>
      </c>
      <c r="Q45" s="241">
        <v>145</v>
      </c>
      <c r="R45" s="240">
        <v>4.7453703703703704E-4</v>
      </c>
      <c r="S45" s="241">
        <v>41</v>
      </c>
      <c r="T45" s="240">
        <v>9.837962962962962E-4</v>
      </c>
      <c r="U45" s="241">
        <v>85</v>
      </c>
      <c r="V45" s="240">
        <v>2.1759259259259258E-3</v>
      </c>
      <c r="W45" s="241">
        <v>188</v>
      </c>
      <c r="X45" s="240">
        <v>4.0509259259259257E-3</v>
      </c>
      <c r="Y45" s="241">
        <v>350</v>
      </c>
      <c r="Z45" s="240">
        <v>4.1898148148148146E-3</v>
      </c>
      <c r="AA45" s="241">
        <v>362</v>
      </c>
      <c r="AB45" s="241">
        <v>1.94</v>
      </c>
      <c r="AC45" s="241">
        <v>1.21</v>
      </c>
      <c r="AD45" s="241">
        <v>1.22</v>
      </c>
      <c r="AE45" s="241">
        <v>1.1299999999999999</v>
      </c>
      <c r="AF45" s="241">
        <v>2.38</v>
      </c>
      <c r="AG45" s="241">
        <v>3.41</v>
      </c>
      <c r="AH45" s="241">
        <v>1.9</v>
      </c>
      <c r="AI45" s="242">
        <v>0.3967</v>
      </c>
      <c r="AJ45" s="242">
        <v>0.82020000000000004</v>
      </c>
      <c r="AK45" s="242">
        <v>0.90300000000000002</v>
      </c>
      <c r="AL45" s="242">
        <v>0.95479999999999998</v>
      </c>
      <c r="AM45" s="242">
        <v>0.37009999999999998</v>
      </c>
      <c r="AN45" s="242">
        <v>0.22359999999999999</v>
      </c>
      <c r="AO45" s="242">
        <v>0.54930000000000001</v>
      </c>
      <c r="AP45" s="243">
        <v>176500</v>
      </c>
      <c r="AQ45" s="243">
        <v>92800</v>
      </c>
      <c r="AR45" s="241">
        <v>2.65</v>
      </c>
      <c r="AS45" s="244">
        <v>0.19097222222222221</v>
      </c>
      <c r="AT45" s="242">
        <v>0.3916</v>
      </c>
      <c r="AU45" s="241">
        <v>38</v>
      </c>
      <c r="AV45" s="243">
        <v>74000</v>
      </c>
      <c r="AW45" s="243">
        <v>82800000</v>
      </c>
      <c r="AX45" s="245"/>
      <c r="AY45" s="245"/>
      <c r="AZ45" s="245"/>
    </row>
    <row r="46" spans="1:52" ht="12" customHeight="1">
      <c r="A46" s="235">
        <v>43</v>
      </c>
      <c r="B46" s="246" t="s">
        <v>2530</v>
      </c>
      <c r="C46" s="16" t="s">
        <v>194</v>
      </c>
      <c r="D46" s="237" t="str">
        <f t="shared" si="0"/>
        <v>Community Bank, N.A.</v>
      </c>
      <c r="E46" s="238" t="s">
        <v>43</v>
      </c>
      <c r="F46" s="16">
        <v>28</v>
      </c>
      <c r="G46" s="239">
        <v>2138000</v>
      </c>
      <c r="H46" s="239">
        <v>19941</v>
      </c>
      <c r="I46" s="239">
        <v>9316</v>
      </c>
      <c r="J46" s="239">
        <v>17918</v>
      </c>
      <c r="K46" s="239">
        <v>247573</v>
      </c>
      <c r="L46" s="239">
        <v>35665</v>
      </c>
      <c r="M46" s="247">
        <v>5000</v>
      </c>
      <c r="N46" s="240">
        <v>3.8425925925925928E-3</v>
      </c>
      <c r="O46" s="241">
        <v>332</v>
      </c>
      <c r="P46" s="240">
        <v>8.1250000000000003E-3</v>
      </c>
      <c r="Q46" s="241">
        <v>702</v>
      </c>
      <c r="R46" s="240">
        <v>7.0023148148148145E-3</v>
      </c>
      <c r="S46" s="241">
        <v>605</v>
      </c>
      <c r="T46" s="240">
        <v>7.2916666666666668E-3</v>
      </c>
      <c r="U46" s="241">
        <v>630</v>
      </c>
      <c r="V46" s="240">
        <v>4.5486111111111109E-3</v>
      </c>
      <c r="W46" s="241">
        <v>393</v>
      </c>
      <c r="X46" s="240">
        <v>4.8263888888888887E-3</v>
      </c>
      <c r="Y46" s="241">
        <v>417</v>
      </c>
      <c r="Z46" s="240">
        <v>2.650462962962963E-3</v>
      </c>
      <c r="AA46" s="241">
        <v>229</v>
      </c>
      <c r="AB46" s="241">
        <v>6.39</v>
      </c>
      <c r="AC46" s="241">
        <v>3.65</v>
      </c>
      <c r="AD46" s="241">
        <v>4.74</v>
      </c>
      <c r="AE46" s="241">
        <v>3.64</v>
      </c>
      <c r="AF46" s="241">
        <v>6.21</v>
      </c>
      <c r="AG46" s="241">
        <v>6.12</v>
      </c>
      <c r="AH46" s="241">
        <v>4.01</v>
      </c>
      <c r="AI46" s="242">
        <v>5.4600000000000003E-2</v>
      </c>
      <c r="AJ46" s="242">
        <v>0.24299999999999999</v>
      </c>
      <c r="AK46" s="242">
        <v>7.5800000000000006E-2</v>
      </c>
      <c r="AL46" s="242">
        <v>0.22850000000000001</v>
      </c>
      <c r="AM46" s="242">
        <v>0.15559999999999999</v>
      </c>
      <c r="AN46" s="242">
        <v>0.12970000000000001</v>
      </c>
      <c r="AO46" s="242">
        <v>0.68359999999999999</v>
      </c>
      <c r="AP46" s="243">
        <v>1100000</v>
      </c>
      <c r="AQ46" s="243">
        <v>242300</v>
      </c>
      <c r="AR46" s="241">
        <v>1.91</v>
      </c>
      <c r="AS46" s="244">
        <v>0.31388888888888888</v>
      </c>
      <c r="AT46" s="242">
        <v>0.495</v>
      </c>
      <c r="AU46" s="241">
        <v>52</v>
      </c>
      <c r="AV46" s="243">
        <v>246000</v>
      </c>
      <c r="AW46" s="243">
        <v>3000000000</v>
      </c>
      <c r="AX46" s="245"/>
      <c r="AY46" s="245"/>
      <c r="AZ46" s="245"/>
    </row>
    <row r="47" spans="1:52" ht="12" customHeight="1">
      <c r="A47" s="235">
        <v>44</v>
      </c>
      <c r="B47" s="246" t="s">
        <v>2531</v>
      </c>
      <c r="C47" s="16" t="s">
        <v>197</v>
      </c>
      <c r="D47" s="237" t="str">
        <f t="shared" si="0"/>
        <v>First Horizon Bank</v>
      </c>
      <c r="E47" s="238" t="s">
        <v>43</v>
      </c>
      <c r="F47" s="16">
        <v>35</v>
      </c>
      <c r="G47" s="239">
        <v>3855000</v>
      </c>
      <c r="H47" s="239">
        <v>34546</v>
      </c>
      <c r="I47" s="239">
        <v>14360</v>
      </c>
      <c r="J47" s="239">
        <v>12680</v>
      </c>
      <c r="K47" s="239">
        <v>619068</v>
      </c>
      <c r="L47" s="239">
        <v>99412</v>
      </c>
      <c r="M47" s="239">
        <v>8614</v>
      </c>
      <c r="N47" s="240">
        <v>4.2245370370370371E-3</v>
      </c>
      <c r="O47" s="241">
        <v>365</v>
      </c>
      <c r="P47" s="240">
        <v>1.2141203703703704E-2</v>
      </c>
      <c r="Q47" s="253">
        <v>1049</v>
      </c>
      <c r="R47" s="240">
        <v>3.1481481481481482E-3</v>
      </c>
      <c r="S47" s="241">
        <v>272</v>
      </c>
      <c r="T47" s="240">
        <v>1.6967592592592593E-2</v>
      </c>
      <c r="U47" s="253">
        <v>1466</v>
      </c>
      <c r="V47" s="240">
        <v>4.1666666666666666E-3</v>
      </c>
      <c r="W47" s="241">
        <v>360</v>
      </c>
      <c r="X47" s="240">
        <v>3.9699074074074072E-3</v>
      </c>
      <c r="Y47" s="241">
        <v>343</v>
      </c>
      <c r="Z47" s="240">
        <v>3.4722222222222224E-4</v>
      </c>
      <c r="AA47" s="241">
        <v>30</v>
      </c>
      <c r="AB47" s="241">
        <v>13.61</v>
      </c>
      <c r="AC47" s="241">
        <v>10.93</v>
      </c>
      <c r="AD47" s="241">
        <v>9.08</v>
      </c>
      <c r="AE47" s="241">
        <v>11.06</v>
      </c>
      <c r="AF47" s="252">
        <v>12.96</v>
      </c>
      <c r="AG47" s="252">
        <v>12.61</v>
      </c>
      <c r="AH47" s="241">
        <v>1.06</v>
      </c>
      <c r="AI47" s="242">
        <v>4.6399999999999997E-2</v>
      </c>
      <c r="AJ47" s="242">
        <v>8.8900000000000007E-2</v>
      </c>
      <c r="AK47" s="242">
        <v>0.33729999999999999</v>
      </c>
      <c r="AL47" s="242">
        <v>3.5799999999999998E-2</v>
      </c>
      <c r="AM47" s="242">
        <v>9.2100000000000001E-2</v>
      </c>
      <c r="AN47" s="242">
        <v>5.57E-2</v>
      </c>
      <c r="AO47" s="242">
        <v>0.94789999999999996</v>
      </c>
      <c r="AP47" s="243">
        <v>2300000</v>
      </c>
      <c r="AQ47" s="243">
        <v>628300</v>
      </c>
      <c r="AR47" s="241">
        <v>6.45</v>
      </c>
      <c r="AS47" s="244">
        <v>0.27500000000000002</v>
      </c>
      <c r="AT47" s="242">
        <v>0.20699999999999999</v>
      </c>
      <c r="AU47" s="241">
        <v>59</v>
      </c>
      <c r="AV47" s="243">
        <v>165000</v>
      </c>
      <c r="AW47" s="243">
        <v>128000000</v>
      </c>
      <c r="AX47" s="245"/>
      <c r="AY47" s="245"/>
      <c r="AZ47" s="245"/>
    </row>
    <row r="48" spans="1:52" ht="12" customHeight="1">
      <c r="A48" s="235">
        <v>45</v>
      </c>
      <c r="B48" s="246" t="s">
        <v>2532</v>
      </c>
      <c r="C48" s="16" t="s">
        <v>201</v>
      </c>
      <c r="D48" s="237" t="str">
        <f t="shared" si="0"/>
        <v>Hancock Whitney</v>
      </c>
      <c r="E48" s="238" t="s">
        <v>43</v>
      </c>
      <c r="F48" s="16">
        <v>19</v>
      </c>
      <c r="G48" s="239">
        <v>1613000</v>
      </c>
      <c r="H48" s="239">
        <v>50326</v>
      </c>
      <c r="I48" s="239">
        <v>18030</v>
      </c>
      <c r="J48" s="239">
        <v>44830</v>
      </c>
      <c r="K48" s="239">
        <v>397604</v>
      </c>
      <c r="L48" s="239">
        <v>5554</v>
      </c>
      <c r="M48" s="247">
        <v>5000</v>
      </c>
      <c r="N48" s="240">
        <v>4.0277777777777777E-3</v>
      </c>
      <c r="O48" s="241">
        <v>348</v>
      </c>
      <c r="P48" s="240">
        <v>2.5000000000000001E-3</v>
      </c>
      <c r="Q48" s="241">
        <v>216</v>
      </c>
      <c r="R48" s="240">
        <v>1.0185185185185184E-3</v>
      </c>
      <c r="S48" s="241">
        <v>88</v>
      </c>
      <c r="T48" s="240">
        <v>1.4814814814814814E-3</v>
      </c>
      <c r="U48" s="241">
        <v>128</v>
      </c>
      <c r="V48" s="240">
        <v>3.8657407407407408E-3</v>
      </c>
      <c r="W48" s="241">
        <v>334</v>
      </c>
      <c r="X48" s="240">
        <v>1.7476851851851852E-3</v>
      </c>
      <c r="Y48" s="241">
        <v>151</v>
      </c>
      <c r="Z48" s="238"/>
      <c r="AA48" s="238"/>
      <c r="AB48" s="241">
        <v>11.13</v>
      </c>
      <c r="AC48" s="241">
        <v>6.83</v>
      </c>
      <c r="AD48" s="241">
        <v>8.24</v>
      </c>
      <c r="AE48" s="241">
        <v>6.6</v>
      </c>
      <c r="AF48" s="241">
        <v>10.99</v>
      </c>
      <c r="AG48" s="241">
        <v>4.68</v>
      </c>
      <c r="AH48" s="241">
        <v>1</v>
      </c>
      <c r="AI48" s="242">
        <v>6.4000000000000001E-2</v>
      </c>
      <c r="AJ48" s="242">
        <v>0.49020000000000002</v>
      </c>
      <c r="AK48" s="242">
        <v>0.2286</v>
      </c>
      <c r="AL48" s="242">
        <v>0.35880000000000001</v>
      </c>
      <c r="AM48" s="242">
        <v>0.10290000000000001</v>
      </c>
      <c r="AN48" s="242">
        <v>0.55989999999999995</v>
      </c>
      <c r="AO48" s="242">
        <v>1</v>
      </c>
      <c r="AP48" s="243">
        <v>1200000</v>
      </c>
      <c r="AQ48" s="243">
        <v>237100</v>
      </c>
      <c r="AR48" s="241">
        <v>5.27</v>
      </c>
      <c r="AS48" s="244">
        <v>0.31041666666666667</v>
      </c>
      <c r="AT48" s="242">
        <v>0.20250000000000001</v>
      </c>
      <c r="AU48" s="241">
        <v>53</v>
      </c>
      <c r="AV48" s="243">
        <v>74000</v>
      </c>
      <c r="AW48" s="243">
        <v>18700000</v>
      </c>
      <c r="AX48" s="245"/>
      <c r="AY48" s="245"/>
      <c r="AZ48" s="245"/>
    </row>
    <row r="49" spans="1:52" ht="12" customHeight="1">
      <c r="A49" s="235">
        <v>46</v>
      </c>
      <c r="B49" s="246" t="s">
        <v>2533</v>
      </c>
      <c r="C49" s="16" t="s">
        <v>204</v>
      </c>
      <c r="D49" s="237" t="str">
        <f t="shared" si="0"/>
        <v>IBC Bank</v>
      </c>
      <c r="E49" s="238" t="s">
        <v>43</v>
      </c>
      <c r="F49" s="16">
        <v>57</v>
      </c>
      <c r="G49" s="239">
        <v>775880</v>
      </c>
      <c r="H49" s="239">
        <v>10847</v>
      </c>
      <c r="I49" s="239">
        <v>53384</v>
      </c>
      <c r="J49" s="247">
        <v>5000</v>
      </c>
      <c r="K49" s="239">
        <v>116671</v>
      </c>
      <c r="L49" s="247"/>
      <c r="M49" s="239">
        <v>6711</v>
      </c>
      <c r="N49" s="240">
        <v>3.1365740740740742E-3</v>
      </c>
      <c r="O49" s="241">
        <v>271</v>
      </c>
      <c r="P49" s="240">
        <v>3.0902777777777777E-3</v>
      </c>
      <c r="Q49" s="241">
        <v>267</v>
      </c>
      <c r="R49" s="240">
        <v>1.9675925925925924E-3</v>
      </c>
      <c r="S49" s="241">
        <v>170</v>
      </c>
      <c r="T49" s="240">
        <v>2.4074074074074076E-3</v>
      </c>
      <c r="U49" s="241">
        <v>208</v>
      </c>
      <c r="V49" s="240">
        <v>3.3449074074074076E-3</v>
      </c>
      <c r="W49" s="241">
        <v>289</v>
      </c>
      <c r="X49" s="238"/>
      <c r="Y49" s="238"/>
      <c r="Z49" s="240">
        <v>3.5416666666666665E-3</v>
      </c>
      <c r="AA49" s="241">
        <v>306</v>
      </c>
      <c r="AB49" s="241">
        <v>2.23</v>
      </c>
      <c r="AC49" s="241">
        <v>1.39</v>
      </c>
      <c r="AD49" s="241">
        <v>1.49</v>
      </c>
      <c r="AE49" s="241">
        <v>1.62</v>
      </c>
      <c r="AF49" s="241">
        <v>2.8</v>
      </c>
      <c r="AG49" s="238"/>
      <c r="AH49" s="241">
        <v>2.19</v>
      </c>
      <c r="AI49" s="242">
        <v>0.4516</v>
      </c>
      <c r="AJ49" s="242">
        <v>0.70679999999999998</v>
      </c>
      <c r="AK49" s="242">
        <v>0.61709999999999998</v>
      </c>
      <c r="AL49" s="242">
        <v>0.39850000000000002</v>
      </c>
      <c r="AM49" s="242">
        <v>0.252</v>
      </c>
      <c r="AN49" s="248"/>
      <c r="AO49" s="242">
        <v>0.14799999999999999</v>
      </c>
      <c r="AP49" s="243">
        <v>990700</v>
      </c>
      <c r="AQ49" s="243">
        <v>188300</v>
      </c>
      <c r="AR49" s="241">
        <v>1.87</v>
      </c>
      <c r="AS49" s="244">
        <v>0.27152777777777776</v>
      </c>
      <c r="AT49" s="242">
        <v>0.4849</v>
      </c>
      <c r="AU49" s="241">
        <v>51</v>
      </c>
      <c r="AV49" s="243">
        <v>90500</v>
      </c>
      <c r="AW49" s="243">
        <v>8500000</v>
      </c>
      <c r="AX49" s="245"/>
      <c r="AY49" s="245"/>
      <c r="AZ49" s="245"/>
    </row>
    <row r="50" spans="1:52" ht="12" customHeight="1">
      <c r="A50" s="235">
        <v>47</v>
      </c>
      <c r="B50" s="246" t="s">
        <v>2534</v>
      </c>
      <c r="C50" s="16" t="s">
        <v>208</v>
      </c>
      <c r="D50" s="237" t="str">
        <f t="shared" si="0"/>
        <v>Commerce Bank</v>
      </c>
      <c r="E50" s="238" t="s">
        <v>43</v>
      </c>
      <c r="F50" s="16">
        <v>26</v>
      </c>
      <c r="G50" s="239">
        <v>3838000</v>
      </c>
      <c r="H50" s="239">
        <v>107043</v>
      </c>
      <c r="I50" s="239">
        <v>55535</v>
      </c>
      <c r="J50" s="239">
        <v>22619</v>
      </c>
      <c r="K50" s="239">
        <v>581978</v>
      </c>
      <c r="L50" s="239">
        <v>45813</v>
      </c>
      <c r="M50" s="247">
        <v>5000</v>
      </c>
      <c r="N50" s="240">
        <v>4.9537037037037041E-3</v>
      </c>
      <c r="O50" s="241">
        <v>428</v>
      </c>
      <c r="P50" s="240">
        <v>3.363425925925926E-2</v>
      </c>
      <c r="Q50" s="253">
        <v>2906</v>
      </c>
      <c r="R50" s="240">
        <v>3.9351851851851848E-3</v>
      </c>
      <c r="S50" s="241">
        <v>340</v>
      </c>
      <c r="T50" s="240">
        <v>2.1296296296296298E-3</v>
      </c>
      <c r="U50" s="241">
        <v>184</v>
      </c>
      <c r="V50" s="240">
        <v>4.4560185185185189E-3</v>
      </c>
      <c r="W50" s="241">
        <v>385</v>
      </c>
      <c r="X50" s="240">
        <v>6.3194444444444444E-3</v>
      </c>
      <c r="Y50" s="241">
        <v>546</v>
      </c>
      <c r="Z50" s="240">
        <v>1.3078703703703703E-3</v>
      </c>
      <c r="AA50" s="241">
        <v>113</v>
      </c>
      <c r="AB50" s="241">
        <v>6.13</v>
      </c>
      <c r="AC50" s="241">
        <v>9.98</v>
      </c>
      <c r="AD50" s="241">
        <v>3.39</v>
      </c>
      <c r="AE50" s="241">
        <v>3.65</v>
      </c>
      <c r="AF50" s="241">
        <v>6.15</v>
      </c>
      <c r="AG50" s="241">
        <v>7.59</v>
      </c>
      <c r="AH50" s="241">
        <v>2.29</v>
      </c>
      <c r="AI50" s="242">
        <v>7.3700000000000002E-2</v>
      </c>
      <c r="AJ50" s="242">
        <v>0.26279999999999998</v>
      </c>
      <c r="AK50" s="242">
        <v>0.20780000000000001</v>
      </c>
      <c r="AL50" s="242">
        <v>0.36580000000000001</v>
      </c>
      <c r="AM50" s="242">
        <v>0.18640000000000001</v>
      </c>
      <c r="AN50" s="242">
        <v>0.13719999999999999</v>
      </c>
      <c r="AO50" s="242">
        <v>0.56120000000000003</v>
      </c>
      <c r="AP50" s="243">
        <v>2700000</v>
      </c>
      <c r="AQ50" s="243">
        <v>679100</v>
      </c>
      <c r="AR50" s="241">
        <v>4.9800000000000004</v>
      </c>
      <c r="AS50" s="244">
        <v>0.34722222222222221</v>
      </c>
      <c r="AT50" s="242">
        <v>0.25890000000000002</v>
      </c>
      <c r="AU50" s="241">
        <v>59</v>
      </c>
      <c r="AV50" s="243">
        <v>246000</v>
      </c>
      <c r="AW50" s="243">
        <v>997000000</v>
      </c>
      <c r="AX50" s="245"/>
      <c r="AY50" s="245"/>
      <c r="AZ50" s="245"/>
    </row>
    <row r="51" spans="1:52" ht="12" customHeight="1">
      <c r="A51" s="235">
        <v>48</v>
      </c>
      <c r="B51" s="246" t="s">
        <v>2535</v>
      </c>
      <c r="C51" s="16" t="s">
        <v>211</v>
      </c>
      <c r="D51" s="237" t="str">
        <f t="shared" si="0"/>
        <v>Northwest Bank</v>
      </c>
      <c r="E51" s="238" t="s">
        <v>43</v>
      </c>
      <c r="F51" s="16">
        <v>42</v>
      </c>
      <c r="G51" s="239">
        <v>1494000</v>
      </c>
      <c r="H51" s="239">
        <v>127840</v>
      </c>
      <c r="I51" s="239">
        <v>220092</v>
      </c>
      <c r="J51" s="239">
        <v>32391</v>
      </c>
      <c r="K51" s="239">
        <v>325523</v>
      </c>
      <c r="L51" s="239">
        <v>43662</v>
      </c>
      <c r="M51" s="247">
        <v>5000</v>
      </c>
      <c r="N51" s="240">
        <v>3.8310185185185183E-3</v>
      </c>
      <c r="O51" s="241">
        <v>331</v>
      </c>
      <c r="P51" s="240">
        <v>1.1342592592592593E-3</v>
      </c>
      <c r="Q51" s="241">
        <v>98</v>
      </c>
      <c r="R51" s="240">
        <v>8.9120370370370373E-4</v>
      </c>
      <c r="S51" s="241">
        <v>77</v>
      </c>
      <c r="T51" s="240">
        <v>1.4699074074074074E-3</v>
      </c>
      <c r="U51" s="241">
        <v>127</v>
      </c>
      <c r="V51" s="240">
        <v>3.8310185185185183E-3</v>
      </c>
      <c r="W51" s="241">
        <v>331</v>
      </c>
      <c r="X51" s="240">
        <v>5.1041666666666666E-3</v>
      </c>
      <c r="Y51" s="241">
        <v>441</v>
      </c>
      <c r="Z51" s="240">
        <v>3.8888888888888888E-3</v>
      </c>
      <c r="AA51" s="241">
        <v>336</v>
      </c>
      <c r="AB51" s="241">
        <v>4.5999999999999996</v>
      </c>
      <c r="AC51" s="241">
        <v>1.39</v>
      </c>
      <c r="AD51" s="241">
        <v>1.28</v>
      </c>
      <c r="AE51" s="241">
        <v>1.81</v>
      </c>
      <c r="AF51" s="241">
        <v>5.25</v>
      </c>
      <c r="AG51" s="241">
        <v>4.34</v>
      </c>
      <c r="AH51" s="241">
        <v>1.38</v>
      </c>
      <c r="AI51" s="242">
        <v>0.31900000000000001</v>
      </c>
      <c r="AJ51" s="242">
        <v>0.87119999999999997</v>
      </c>
      <c r="AK51" s="242">
        <v>0.84560000000000002</v>
      </c>
      <c r="AL51" s="242">
        <v>0.84630000000000005</v>
      </c>
      <c r="AM51" s="242">
        <v>0.41120000000000001</v>
      </c>
      <c r="AN51" s="242">
        <v>0.46010000000000001</v>
      </c>
      <c r="AO51" s="242">
        <v>0.74319999999999997</v>
      </c>
      <c r="AP51" s="243">
        <v>1400000</v>
      </c>
      <c r="AQ51" s="243">
        <v>176700</v>
      </c>
      <c r="AR51" s="241">
        <v>6.22</v>
      </c>
      <c r="AS51" s="244">
        <v>0.2388888888888889</v>
      </c>
      <c r="AT51" s="242">
        <v>0.28179999999999999</v>
      </c>
      <c r="AU51" s="241">
        <v>53</v>
      </c>
      <c r="AV51" s="243">
        <v>135000</v>
      </c>
      <c r="AW51" s="243">
        <v>267000000</v>
      </c>
      <c r="AX51" s="245"/>
      <c r="AY51" s="245"/>
      <c r="AZ51" s="245"/>
    </row>
    <row r="52" spans="1:52" ht="12" customHeight="1">
      <c r="A52" s="235">
        <v>49</v>
      </c>
      <c r="B52" s="246" t="s">
        <v>2536</v>
      </c>
      <c r="C52" s="16" t="s">
        <v>216</v>
      </c>
      <c r="D52" s="237" t="str">
        <f t="shared" si="0"/>
        <v>Old National Bank</v>
      </c>
      <c r="E52" s="238" t="s">
        <v>43</v>
      </c>
      <c r="F52" s="16">
        <v>17</v>
      </c>
      <c r="G52" s="239">
        <v>1448000</v>
      </c>
      <c r="H52" s="239">
        <v>52126</v>
      </c>
      <c r="I52" s="239">
        <v>13976</v>
      </c>
      <c r="J52" s="239">
        <v>15771</v>
      </c>
      <c r="K52" s="239">
        <v>395826</v>
      </c>
      <c r="L52" s="239">
        <v>6272</v>
      </c>
      <c r="M52" s="247">
        <v>5000</v>
      </c>
      <c r="N52" s="240">
        <v>3.5069444444444445E-3</v>
      </c>
      <c r="O52" s="241">
        <v>303</v>
      </c>
      <c r="P52" s="240">
        <v>2.9861111111111113E-3</v>
      </c>
      <c r="Q52" s="241">
        <v>258</v>
      </c>
      <c r="R52" s="240">
        <v>1.9212962962962964E-3</v>
      </c>
      <c r="S52" s="241">
        <v>166</v>
      </c>
      <c r="T52" s="240">
        <v>3.2175925925925926E-3</v>
      </c>
      <c r="U52" s="241">
        <v>278</v>
      </c>
      <c r="V52" s="240">
        <v>3.9236111111111112E-3</v>
      </c>
      <c r="W52" s="241">
        <v>339</v>
      </c>
      <c r="X52" s="240">
        <v>4.2013888888888891E-3</v>
      </c>
      <c r="Y52" s="241">
        <v>363</v>
      </c>
      <c r="Z52" s="240">
        <v>2.3148148148148149E-4</v>
      </c>
      <c r="AA52" s="241">
        <v>20</v>
      </c>
      <c r="AB52" s="241">
        <v>5.21</v>
      </c>
      <c r="AC52" s="241">
        <v>4.63</v>
      </c>
      <c r="AD52" s="241">
        <v>4.0199999999999996</v>
      </c>
      <c r="AE52" s="241">
        <v>3.7</v>
      </c>
      <c r="AF52" s="241">
        <v>6.36</v>
      </c>
      <c r="AG52" s="241">
        <v>6.46</v>
      </c>
      <c r="AH52" s="241">
        <v>2.14</v>
      </c>
      <c r="AI52" s="242">
        <v>7.9600000000000004E-2</v>
      </c>
      <c r="AJ52" s="242">
        <v>0.1091</v>
      </c>
      <c r="AK52" s="242">
        <v>0.37930000000000003</v>
      </c>
      <c r="AL52" s="242">
        <v>0.38279999999999997</v>
      </c>
      <c r="AM52" s="242">
        <v>9.7799999999999998E-2</v>
      </c>
      <c r="AN52" s="242">
        <v>0.21240000000000001</v>
      </c>
      <c r="AO52" s="242">
        <v>0.76180000000000003</v>
      </c>
      <c r="AP52" s="243">
        <v>1200000</v>
      </c>
      <c r="AQ52" s="243">
        <v>291600</v>
      </c>
      <c r="AR52" s="241">
        <v>3.89</v>
      </c>
      <c r="AS52" s="244">
        <v>0.24583333333333332</v>
      </c>
      <c r="AT52" s="242">
        <v>0.23089999999999999</v>
      </c>
      <c r="AU52" s="241">
        <v>58</v>
      </c>
      <c r="AV52" s="243">
        <v>201000</v>
      </c>
      <c r="AW52" s="243">
        <v>2200000000</v>
      </c>
      <c r="AX52" s="245"/>
      <c r="AY52" s="245"/>
      <c r="AZ52" s="245"/>
    </row>
    <row r="53" spans="1:52" ht="12" customHeight="1">
      <c r="A53" s="235">
        <v>50</v>
      </c>
      <c r="B53" s="246" t="s">
        <v>2537</v>
      </c>
      <c r="C53" s="16" t="s">
        <v>221</v>
      </c>
      <c r="D53" s="237" t="str">
        <f t="shared" si="0"/>
        <v>Bank OZK</v>
      </c>
      <c r="E53" s="238" t="s">
        <v>43</v>
      </c>
      <c r="F53" s="16">
        <v>28</v>
      </c>
      <c r="G53" s="239">
        <v>922935</v>
      </c>
      <c r="H53" s="239">
        <v>32672</v>
      </c>
      <c r="I53" s="247">
        <v>5000</v>
      </c>
      <c r="J53" s="239">
        <v>7480</v>
      </c>
      <c r="K53" s="239">
        <v>295917</v>
      </c>
      <c r="L53" s="239">
        <v>85104</v>
      </c>
      <c r="M53" s="247">
        <v>5000</v>
      </c>
      <c r="N53" s="240">
        <v>4.0393518518518521E-3</v>
      </c>
      <c r="O53" s="241">
        <v>349</v>
      </c>
      <c r="P53" s="240">
        <v>2.8009259259259259E-3</v>
      </c>
      <c r="Q53" s="241">
        <v>242</v>
      </c>
      <c r="R53" s="240">
        <v>6.2037037037037035E-3</v>
      </c>
      <c r="S53" s="241">
        <v>536</v>
      </c>
      <c r="T53" s="240">
        <v>5.1504629629629626E-3</v>
      </c>
      <c r="U53" s="241">
        <v>445</v>
      </c>
      <c r="V53" s="240">
        <v>3.6921296296296298E-3</v>
      </c>
      <c r="W53" s="241">
        <v>319</v>
      </c>
      <c r="X53" s="240">
        <v>3.4953703703703705E-3</v>
      </c>
      <c r="Y53" s="241">
        <v>302</v>
      </c>
      <c r="Z53" s="240">
        <v>9.3287037037037036E-3</v>
      </c>
      <c r="AA53" s="241">
        <v>806</v>
      </c>
      <c r="AB53" s="241">
        <v>6.11</v>
      </c>
      <c r="AC53" s="241">
        <v>4.13</v>
      </c>
      <c r="AD53" s="241">
        <v>3.94</v>
      </c>
      <c r="AE53" s="241">
        <v>2.4500000000000002</v>
      </c>
      <c r="AF53" s="241">
        <v>5.97</v>
      </c>
      <c r="AG53" s="241">
        <v>6.33</v>
      </c>
      <c r="AH53" s="241">
        <v>5.01</v>
      </c>
      <c r="AI53" s="242">
        <v>9.11E-2</v>
      </c>
      <c r="AJ53" s="242">
        <v>0.1167</v>
      </c>
      <c r="AK53" s="242">
        <v>0.23319999999999999</v>
      </c>
      <c r="AL53" s="242">
        <v>0.34649999999999997</v>
      </c>
      <c r="AM53" s="242">
        <v>8.7800000000000003E-2</v>
      </c>
      <c r="AN53" s="242">
        <v>5.96E-2</v>
      </c>
      <c r="AO53" s="248"/>
      <c r="AP53" s="243">
        <v>747400</v>
      </c>
      <c r="AQ53" s="243">
        <v>184600</v>
      </c>
      <c r="AR53" s="241">
        <v>3.93</v>
      </c>
      <c r="AS53" s="244">
        <v>0.22013888888888888</v>
      </c>
      <c r="AT53" s="242">
        <v>0.2606</v>
      </c>
      <c r="AU53" s="241">
        <v>70</v>
      </c>
      <c r="AV53" s="243">
        <v>135000</v>
      </c>
      <c r="AW53" s="243">
        <v>405000</v>
      </c>
      <c r="AX53" s="245"/>
      <c r="AY53" s="245"/>
      <c r="AZ53" s="245"/>
    </row>
    <row r="54" spans="1:52" ht="12" customHeight="1">
      <c r="A54" s="235">
        <v>51</v>
      </c>
      <c r="B54" s="246" t="s">
        <v>2538</v>
      </c>
      <c r="C54" s="16" t="s">
        <v>224</v>
      </c>
      <c r="D54" s="237" t="str">
        <f t="shared" si="0"/>
        <v>Webster Bank</v>
      </c>
      <c r="E54" s="238" t="s">
        <v>43</v>
      </c>
      <c r="F54" s="16">
        <v>5</v>
      </c>
      <c r="G54" s="239">
        <v>1523000</v>
      </c>
      <c r="H54" s="239">
        <v>42857</v>
      </c>
      <c r="I54" s="239">
        <v>223451</v>
      </c>
      <c r="J54" s="239">
        <v>11786</v>
      </c>
      <c r="K54" s="239">
        <v>334432</v>
      </c>
      <c r="L54" s="239">
        <v>30946</v>
      </c>
      <c r="M54" s="239">
        <v>6072</v>
      </c>
      <c r="N54" s="240">
        <v>3.7152777777777778E-3</v>
      </c>
      <c r="O54" s="241">
        <v>321</v>
      </c>
      <c r="P54" s="240">
        <v>1.7824074074074075E-3</v>
      </c>
      <c r="Q54" s="241">
        <v>154</v>
      </c>
      <c r="R54" s="240">
        <v>1.1921296296296296E-3</v>
      </c>
      <c r="S54" s="241">
        <v>103</v>
      </c>
      <c r="T54" s="240">
        <v>2.0833333333333335E-4</v>
      </c>
      <c r="U54" s="241">
        <v>18</v>
      </c>
      <c r="V54" s="240">
        <v>4.0972222222222226E-3</v>
      </c>
      <c r="W54" s="241">
        <v>354</v>
      </c>
      <c r="X54" s="240">
        <v>7.4537037037037037E-3</v>
      </c>
      <c r="Y54" s="241">
        <v>644</v>
      </c>
      <c r="Z54" s="240">
        <v>1.238425925925926E-3</v>
      </c>
      <c r="AA54" s="241">
        <v>107</v>
      </c>
      <c r="AB54" s="241">
        <v>1.81</v>
      </c>
      <c r="AC54" s="241">
        <v>1.22</v>
      </c>
      <c r="AD54" s="241">
        <v>1.23</v>
      </c>
      <c r="AE54" s="241">
        <v>1.51</v>
      </c>
      <c r="AF54" s="241">
        <v>2.0299999999999998</v>
      </c>
      <c r="AG54" s="241">
        <v>2.63</v>
      </c>
      <c r="AH54" s="241">
        <v>1.22</v>
      </c>
      <c r="AI54" s="242">
        <v>0.41949999999999998</v>
      </c>
      <c r="AJ54" s="242">
        <v>0.84699999999999998</v>
      </c>
      <c r="AK54" s="242">
        <v>0.87319999999999998</v>
      </c>
      <c r="AL54" s="242">
        <v>0.79320000000000002</v>
      </c>
      <c r="AM54" s="242">
        <v>0.44140000000000001</v>
      </c>
      <c r="AN54" s="242">
        <v>0.31630000000000003</v>
      </c>
      <c r="AO54" s="242">
        <v>0.86299999999999999</v>
      </c>
      <c r="AP54" s="243">
        <v>1500000</v>
      </c>
      <c r="AQ54" s="243">
        <v>280400</v>
      </c>
      <c r="AR54" s="241">
        <v>6.8</v>
      </c>
      <c r="AS54" s="244">
        <v>0.33750000000000002</v>
      </c>
      <c r="AT54" s="242">
        <v>0.14729999999999999</v>
      </c>
      <c r="AU54" s="241">
        <v>59</v>
      </c>
      <c r="AV54" s="243">
        <v>165000</v>
      </c>
      <c r="AW54" s="243">
        <v>75100000</v>
      </c>
      <c r="AX54" s="245"/>
      <c r="AY54" s="245"/>
      <c r="AZ54" s="245"/>
    </row>
    <row r="55" spans="1:52" ht="12" customHeight="1">
      <c r="A55" s="235">
        <v>52</v>
      </c>
      <c r="B55" s="246" t="s">
        <v>2539</v>
      </c>
      <c r="C55" s="16" t="s">
        <v>227</v>
      </c>
      <c r="D55" s="237" t="str">
        <f t="shared" si="0"/>
        <v>NBT Bank</v>
      </c>
      <c r="E55" s="238" t="s">
        <v>43</v>
      </c>
      <c r="F55" s="16">
        <v>29</v>
      </c>
      <c r="G55" s="239">
        <v>556014</v>
      </c>
      <c r="H55" s="247">
        <v>5000</v>
      </c>
      <c r="I55" s="239">
        <v>5028</v>
      </c>
      <c r="J55" s="247">
        <v>5000</v>
      </c>
      <c r="K55" s="239">
        <v>258292</v>
      </c>
      <c r="L55" s="239">
        <v>5839</v>
      </c>
      <c r="M55" s="247">
        <v>5000</v>
      </c>
      <c r="N55" s="240">
        <v>7.0601851851851847E-4</v>
      </c>
      <c r="O55" s="241">
        <v>61</v>
      </c>
      <c r="P55" s="238"/>
      <c r="Q55" s="238"/>
      <c r="R55" s="240">
        <v>9.1435185185185185E-4</v>
      </c>
      <c r="S55" s="241">
        <v>79</v>
      </c>
      <c r="T55" s="240">
        <v>6.5972222222222224E-4</v>
      </c>
      <c r="U55" s="241">
        <v>57</v>
      </c>
      <c r="V55" s="240">
        <v>1.0879629629629629E-3</v>
      </c>
      <c r="W55" s="241">
        <v>94</v>
      </c>
      <c r="X55" s="240">
        <v>1.8981481481481482E-3</v>
      </c>
      <c r="Y55" s="241">
        <v>164</v>
      </c>
      <c r="Z55" s="240">
        <v>8.1828703703703699E-3</v>
      </c>
      <c r="AA55" s="241">
        <v>707</v>
      </c>
      <c r="AB55" s="241">
        <v>1.35</v>
      </c>
      <c r="AC55" s="241">
        <v>1</v>
      </c>
      <c r="AD55" s="241">
        <v>1.92</v>
      </c>
      <c r="AE55" s="241">
        <v>1.75</v>
      </c>
      <c r="AF55" s="241">
        <v>1.53</v>
      </c>
      <c r="AG55" s="241">
        <v>1.51</v>
      </c>
      <c r="AH55" s="241">
        <v>9</v>
      </c>
      <c r="AI55" s="242">
        <v>0.81189999999999996</v>
      </c>
      <c r="AJ55" s="242">
        <v>1</v>
      </c>
      <c r="AK55" s="242">
        <v>0.66269999999999996</v>
      </c>
      <c r="AL55" s="242">
        <v>0.74880000000000002</v>
      </c>
      <c r="AM55" s="242">
        <v>0.75419999999999998</v>
      </c>
      <c r="AN55" s="242">
        <v>0.74890000000000001</v>
      </c>
      <c r="AO55" s="248"/>
      <c r="AP55" s="243">
        <v>859400</v>
      </c>
      <c r="AQ55" s="243">
        <v>159200</v>
      </c>
      <c r="AR55" s="241">
        <v>1.74</v>
      </c>
      <c r="AS55" s="244">
        <v>0.25763888888888886</v>
      </c>
      <c r="AT55" s="242">
        <v>0.5393</v>
      </c>
      <c r="AU55" s="241">
        <v>73</v>
      </c>
      <c r="AV55" s="243">
        <v>165000</v>
      </c>
      <c r="AW55" s="243">
        <v>22800000</v>
      </c>
      <c r="AX55" s="245"/>
      <c r="AY55" s="245"/>
      <c r="AZ55" s="245"/>
    </row>
    <row r="56" spans="1:52" ht="12" customHeight="1">
      <c r="A56" s="235">
        <v>53</v>
      </c>
      <c r="B56" s="246" t="s">
        <v>2540</v>
      </c>
      <c r="C56" s="16" t="s">
        <v>229</v>
      </c>
      <c r="D56" s="237" t="str">
        <f t="shared" si="0"/>
        <v>Great Western Bank</v>
      </c>
      <c r="E56" s="238" t="s">
        <v>43</v>
      </c>
      <c r="F56" s="16">
        <v>60</v>
      </c>
      <c r="G56" s="239">
        <v>830808</v>
      </c>
      <c r="H56" s="247">
        <v>5000</v>
      </c>
      <c r="I56" s="239">
        <v>111916</v>
      </c>
      <c r="J56" s="247">
        <v>5000</v>
      </c>
      <c r="K56" s="239">
        <v>176017</v>
      </c>
      <c r="L56" s="247">
        <v>5000</v>
      </c>
      <c r="M56" s="247"/>
      <c r="N56" s="240">
        <v>1.9560185185185184E-3</v>
      </c>
      <c r="O56" s="241">
        <v>169</v>
      </c>
      <c r="P56" s="240">
        <v>1.5810185185185184E-2</v>
      </c>
      <c r="Q56" s="253">
        <v>1366</v>
      </c>
      <c r="R56" s="240">
        <v>5.4398148148148144E-4</v>
      </c>
      <c r="S56" s="241">
        <v>47</v>
      </c>
      <c r="T56" s="240">
        <v>7.291666666666667E-4</v>
      </c>
      <c r="U56" s="241">
        <v>63</v>
      </c>
      <c r="V56" s="240">
        <v>2.3726851851851851E-3</v>
      </c>
      <c r="W56" s="241">
        <v>205</v>
      </c>
      <c r="X56" s="240">
        <v>4.9768518518518521E-4</v>
      </c>
      <c r="Y56" s="241">
        <v>43</v>
      </c>
      <c r="Z56" s="238"/>
      <c r="AA56" s="238"/>
      <c r="AB56" s="241">
        <v>1.62</v>
      </c>
      <c r="AC56" s="252">
        <v>7.19</v>
      </c>
      <c r="AD56" s="252">
        <v>1.18</v>
      </c>
      <c r="AE56" s="252">
        <v>1.83</v>
      </c>
      <c r="AF56" s="252">
        <v>2.0499999999999998</v>
      </c>
      <c r="AG56" s="252">
        <v>2.37</v>
      </c>
      <c r="AH56" s="251"/>
      <c r="AI56" s="242">
        <v>0.59619999999999995</v>
      </c>
      <c r="AJ56" s="248"/>
      <c r="AK56" s="242">
        <v>0.89610000000000001</v>
      </c>
      <c r="AL56" s="242">
        <v>0.70550000000000002</v>
      </c>
      <c r="AM56" s="242">
        <v>0.4889</v>
      </c>
      <c r="AN56" s="242">
        <v>0.4047</v>
      </c>
      <c r="AO56" s="248"/>
      <c r="AP56" s="243">
        <v>725900</v>
      </c>
      <c r="AQ56" s="243">
        <v>137800</v>
      </c>
      <c r="AR56" s="241">
        <v>1.49</v>
      </c>
      <c r="AS56" s="244">
        <v>0.28611111111111109</v>
      </c>
      <c r="AT56" s="242">
        <v>0.68610000000000004</v>
      </c>
      <c r="AU56" s="241">
        <v>53</v>
      </c>
      <c r="AV56" s="243">
        <v>135000</v>
      </c>
      <c r="AW56" s="243">
        <v>412000000</v>
      </c>
      <c r="AX56" s="245"/>
      <c r="AY56" s="245"/>
      <c r="AZ56" s="245"/>
    </row>
    <row r="57" spans="1:52" ht="12" customHeight="1">
      <c r="A57" s="235">
        <v>54</v>
      </c>
      <c r="B57" s="246" t="s">
        <v>2541</v>
      </c>
      <c r="C57" s="16" t="s">
        <v>232</v>
      </c>
      <c r="D57" s="237" t="str">
        <f t="shared" si="0"/>
        <v>Capital Bank</v>
      </c>
      <c r="E57" s="238" t="s">
        <v>43</v>
      </c>
      <c r="F57" s="16">
        <v>51</v>
      </c>
      <c r="G57" s="247">
        <v>5000</v>
      </c>
      <c r="H57" s="247"/>
      <c r="I57" s="247"/>
      <c r="J57" s="247"/>
      <c r="K57" s="239">
        <v>16698</v>
      </c>
      <c r="L57" s="247">
        <v>5000</v>
      </c>
      <c r="M57" s="247"/>
      <c r="N57" s="240">
        <v>6.9444444444444447E-4</v>
      </c>
      <c r="O57" s="241">
        <v>60</v>
      </c>
      <c r="P57" s="238"/>
      <c r="Q57" s="238"/>
      <c r="R57" s="238"/>
      <c r="S57" s="238"/>
      <c r="T57" s="238"/>
      <c r="U57" s="238"/>
      <c r="V57" s="240">
        <v>4.9768518518518521E-4</v>
      </c>
      <c r="W57" s="241">
        <v>43</v>
      </c>
      <c r="X57" s="238"/>
      <c r="Y57" s="238"/>
      <c r="Z57" s="238"/>
      <c r="AA57" s="238"/>
      <c r="AB57" s="241">
        <v>1.28</v>
      </c>
      <c r="AC57" s="238"/>
      <c r="AD57" s="238"/>
      <c r="AE57" s="238"/>
      <c r="AF57" s="241">
        <v>1.67</v>
      </c>
      <c r="AG57" s="241">
        <v>1.28</v>
      </c>
      <c r="AH57" s="238"/>
      <c r="AI57" s="242">
        <v>0.84350000000000003</v>
      </c>
      <c r="AJ57" s="248"/>
      <c r="AK57" s="248"/>
      <c r="AL57" s="248"/>
      <c r="AM57" s="242">
        <v>0.73399999999999999</v>
      </c>
      <c r="AN57" s="242">
        <v>0.72460000000000002</v>
      </c>
      <c r="AO57" s="248"/>
      <c r="AP57" s="243">
        <v>6800</v>
      </c>
      <c r="AQ57" s="243">
        <v>6800</v>
      </c>
      <c r="AR57" s="241">
        <v>4.1100000000000003</v>
      </c>
      <c r="AS57" s="244">
        <v>0.20624999999999999</v>
      </c>
      <c r="AT57" s="242">
        <v>0.30859999999999999</v>
      </c>
      <c r="AU57" s="241">
        <v>38</v>
      </c>
      <c r="AV57" s="243">
        <v>27100</v>
      </c>
      <c r="AW57" s="243">
        <v>2100000000</v>
      </c>
      <c r="AX57" s="245"/>
      <c r="AY57" s="245"/>
      <c r="AZ57" s="245"/>
    </row>
    <row r="58" spans="1:52" ht="12" customHeight="1">
      <c r="A58" s="235">
        <v>55</v>
      </c>
      <c r="B58" s="246" t="s">
        <v>2542</v>
      </c>
      <c r="C58" s="16" t="s">
        <v>235</v>
      </c>
      <c r="D58" s="237" t="str">
        <f t="shared" si="0"/>
        <v>Columbia Bank</v>
      </c>
      <c r="E58" s="238" t="s">
        <v>43</v>
      </c>
      <c r="F58" s="16">
        <v>9</v>
      </c>
      <c r="G58" s="239">
        <v>1459000</v>
      </c>
      <c r="H58" s="239">
        <v>74323</v>
      </c>
      <c r="I58" s="239">
        <v>18704</v>
      </c>
      <c r="J58" s="239">
        <v>16000</v>
      </c>
      <c r="K58" s="239">
        <v>323448</v>
      </c>
      <c r="L58" s="247"/>
      <c r="M58" s="247">
        <v>5000</v>
      </c>
      <c r="N58" s="240">
        <v>4.0856481481481481E-3</v>
      </c>
      <c r="O58" s="241">
        <v>353</v>
      </c>
      <c r="P58" s="240">
        <v>2.5462962962962965E-3</v>
      </c>
      <c r="Q58" s="241">
        <v>220</v>
      </c>
      <c r="R58" s="240">
        <v>3.4953703703703705E-3</v>
      </c>
      <c r="S58" s="241">
        <v>302</v>
      </c>
      <c r="T58" s="240">
        <v>3.0787037037037037E-3</v>
      </c>
      <c r="U58" s="241">
        <v>266</v>
      </c>
      <c r="V58" s="240">
        <v>3.7384259259259259E-3</v>
      </c>
      <c r="W58" s="241">
        <v>323</v>
      </c>
      <c r="X58" s="238"/>
      <c r="Y58" s="238"/>
      <c r="Z58" s="238"/>
      <c r="AA58" s="238"/>
      <c r="AB58" s="241">
        <v>7.9</v>
      </c>
      <c r="AC58" s="241">
        <v>3.53</v>
      </c>
      <c r="AD58" s="241">
        <v>7.89</v>
      </c>
      <c r="AE58" s="241">
        <v>2.83</v>
      </c>
      <c r="AF58" s="241">
        <v>8.3000000000000007</v>
      </c>
      <c r="AG58" s="238"/>
      <c r="AH58" s="241">
        <v>1</v>
      </c>
      <c r="AI58" s="242">
        <v>9.6699999999999994E-2</v>
      </c>
      <c r="AJ58" s="242">
        <v>0.3327</v>
      </c>
      <c r="AK58" s="242">
        <v>0.20530000000000001</v>
      </c>
      <c r="AL58" s="242">
        <v>0.54769999999999996</v>
      </c>
      <c r="AM58" s="242">
        <v>0.13489999999999999</v>
      </c>
      <c r="AN58" s="248"/>
      <c r="AO58" s="242">
        <v>1</v>
      </c>
      <c r="AP58" s="243">
        <v>577100</v>
      </c>
      <c r="AQ58" s="243">
        <v>137100</v>
      </c>
      <c r="AR58" s="241">
        <v>3.5</v>
      </c>
      <c r="AS58" s="244">
        <v>0.26250000000000001</v>
      </c>
      <c r="AT58" s="242">
        <v>0.23350000000000001</v>
      </c>
      <c r="AU58" s="241">
        <v>54</v>
      </c>
      <c r="AV58" s="243">
        <v>110000</v>
      </c>
      <c r="AW58" s="243">
        <v>444000000</v>
      </c>
      <c r="AX58" s="245"/>
      <c r="AY58" s="245"/>
      <c r="AZ58" s="245"/>
    </row>
    <row r="59" spans="1:52" ht="12" customHeight="1">
      <c r="A59" s="235">
        <v>56</v>
      </c>
      <c r="B59" s="246" t="s">
        <v>2543</v>
      </c>
      <c r="C59" s="16" t="s">
        <v>239</v>
      </c>
      <c r="D59" s="237" t="str">
        <f t="shared" si="0"/>
        <v>Simmons Bank</v>
      </c>
      <c r="E59" s="238" t="s">
        <v>43</v>
      </c>
      <c r="F59" s="16">
        <v>39</v>
      </c>
      <c r="G59" s="239">
        <v>1341000</v>
      </c>
      <c r="H59" s="239">
        <v>46976</v>
      </c>
      <c r="I59" s="239">
        <v>6281</v>
      </c>
      <c r="J59" s="239">
        <v>13752</v>
      </c>
      <c r="K59" s="239">
        <v>184949</v>
      </c>
      <c r="L59" s="247"/>
      <c r="M59" s="247">
        <v>5000</v>
      </c>
      <c r="N59" s="240">
        <v>3.9814814814814817E-3</v>
      </c>
      <c r="O59" s="241">
        <v>344</v>
      </c>
      <c r="P59" s="240">
        <v>5.2199074074074075E-3</v>
      </c>
      <c r="Q59" s="241">
        <v>451</v>
      </c>
      <c r="R59" s="240">
        <v>1.3773148148148147E-3</v>
      </c>
      <c r="S59" s="241">
        <v>119</v>
      </c>
      <c r="T59" s="240">
        <v>3.8425925925925928E-3</v>
      </c>
      <c r="U59" s="241">
        <v>332</v>
      </c>
      <c r="V59" s="240">
        <v>5.2893518518518515E-3</v>
      </c>
      <c r="W59" s="241">
        <v>457</v>
      </c>
      <c r="X59" s="238"/>
      <c r="Y59" s="238"/>
      <c r="Z59" s="240">
        <v>1.1689814814814816E-3</v>
      </c>
      <c r="AA59" s="241">
        <v>101</v>
      </c>
      <c r="AB59" s="241">
        <v>6.45</v>
      </c>
      <c r="AC59" s="241">
        <v>5.42</v>
      </c>
      <c r="AD59" s="241">
        <v>2.38</v>
      </c>
      <c r="AE59" s="241">
        <v>3.96</v>
      </c>
      <c r="AF59" s="241">
        <v>7.24</v>
      </c>
      <c r="AG59" s="238"/>
      <c r="AH59" s="241">
        <v>2.0099999999999998</v>
      </c>
      <c r="AI59" s="242">
        <v>6.6400000000000001E-2</v>
      </c>
      <c r="AJ59" s="242">
        <v>0.2233</v>
      </c>
      <c r="AK59" s="242">
        <v>0.4839</v>
      </c>
      <c r="AL59" s="242">
        <v>0.21560000000000001</v>
      </c>
      <c r="AM59" s="242">
        <v>0.13719999999999999</v>
      </c>
      <c r="AN59" s="248"/>
      <c r="AO59" s="242">
        <v>0.5081</v>
      </c>
      <c r="AP59" s="243">
        <v>858100</v>
      </c>
      <c r="AQ59" s="243">
        <v>214300</v>
      </c>
      <c r="AR59" s="241">
        <v>2.19</v>
      </c>
      <c r="AS59" s="244">
        <v>0.33055555555555555</v>
      </c>
      <c r="AT59" s="242">
        <v>0.37819999999999998</v>
      </c>
      <c r="AU59" s="241">
        <v>52</v>
      </c>
      <c r="AV59" s="243">
        <v>135000</v>
      </c>
      <c r="AW59" s="243">
        <v>43500000</v>
      </c>
      <c r="AX59" s="245"/>
      <c r="AY59" s="245"/>
      <c r="AZ59" s="245"/>
    </row>
    <row r="60" spans="1:52" ht="12" customHeight="1">
      <c r="A60" s="235">
        <v>57</v>
      </c>
      <c r="B60" s="246" t="s">
        <v>2544</v>
      </c>
      <c r="C60" s="16" t="s">
        <v>242</v>
      </c>
      <c r="D60" s="237" t="str">
        <f t="shared" si="0"/>
        <v>TrustCo Bank</v>
      </c>
      <c r="E60" s="238" t="s">
        <v>43</v>
      </c>
      <c r="F60" s="16">
        <v>51</v>
      </c>
      <c r="G60" s="239">
        <v>433873</v>
      </c>
      <c r="H60" s="247">
        <v>5000</v>
      </c>
      <c r="I60" s="247">
        <v>5000</v>
      </c>
      <c r="J60" s="247">
        <v>5000</v>
      </c>
      <c r="K60" s="239">
        <v>104434</v>
      </c>
      <c r="L60" s="247"/>
      <c r="M60" s="247">
        <v>5000</v>
      </c>
      <c r="N60" s="240">
        <v>8.6805555555555551E-4</v>
      </c>
      <c r="O60" s="241">
        <v>75</v>
      </c>
      <c r="P60" s="238"/>
      <c r="Q60" s="238"/>
      <c r="R60" s="240">
        <v>4.861111111111111E-4</v>
      </c>
      <c r="S60" s="241">
        <v>42</v>
      </c>
      <c r="T60" s="240">
        <v>1.7361111111111112E-4</v>
      </c>
      <c r="U60" s="241">
        <v>15</v>
      </c>
      <c r="V60" s="240">
        <v>1.2152777777777778E-3</v>
      </c>
      <c r="W60" s="241">
        <v>105</v>
      </c>
      <c r="X60" s="238"/>
      <c r="Y60" s="238"/>
      <c r="Z60" s="238"/>
      <c r="AA60" s="238"/>
      <c r="AB60" s="241">
        <v>1.38</v>
      </c>
      <c r="AC60" s="241">
        <v>1</v>
      </c>
      <c r="AD60" s="241">
        <v>3.29</v>
      </c>
      <c r="AE60" s="241">
        <v>3.24</v>
      </c>
      <c r="AF60" s="241">
        <v>1.96</v>
      </c>
      <c r="AG60" s="238"/>
      <c r="AH60" s="241">
        <v>1</v>
      </c>
      <c r="AI60" s="242">
        <v>0.8135</v>
      </c>
      <c r="AJ60" s="242">
        <v>1</v>
      </c>
      <c r="AK60" s="242">
        <v>0.3281</v>
      </c>
      <c r="AL60" s="242">
        <v>0.33040000000000003</v>
      </c>
      <c r="AM60" s="242">
        <v>0.6744</v>
      </c>
      <c r="AN60" s="248"/>
      <c r="AO60" s="242">
        <v>1</v>
      </c>
      <c r="AP60" s="243">
        <v>249600</v>
      </c>
      <c r="AQ60" s="243">
        <v>43300</v>
      </c>
      <c r="AR60" s="241">
        <v>1.98</v>
      </c>
      <c r="AS60" s="244">
        <v>0.43194444444444446</v>
      </c>
      <c r="AT60" s="242">
        <v>0.50139999999999996</v>
      </c>
      <c r="AU60" s="241">
        <v>47</v>
      </c>
      <c r="AV60" s="243">
        <v>60500</v>
      </c>
      <c r="AW60" s="243">
        <v>6300000</v>
      </c>
      <c r="AX60" s="245"/>
      <c r="AY60" s="245"/>
      <c r="AZ60" s="245"/>
    </row>
    <row r="61" spans="1:52" ht="12" customHeight="1">
      <c r="A61" s="235">
        <v>58</v>
      </c>
      <c r="B61" s="246" t="s">
        <v>2545</v>
      </c>
      <c r="C61" s="16" t="s">
        <v>247</v>
      </c>
      <c r="D61" s="237" t="str">
        <f t="shared" si="0"/>
        <v>Investors Bank</v>
      </c>
      <c r="E61" s="238" t="s">
        <v>43</v>
      </c>
      <c r="F61" s="16">
        <v>30</v>
      </c>
      <c r="G61" s="239">
        <v>56309</v>
      </c>
      <c r="H61" s="247"/>
      <c r="I61" s="247">
        <v>5000</v>
      </c>
      <c r="J61" s="247">
        <v>5000</v>
      </c>
      <c r="K61" s="239">
        <v>20083</v>
      </c>
      <c r="L61" s="247"/>
      <c r="M61" s="247"/>
      <c r="N61" s="240">
        <v>2.4537037037037036E-3</v>
      </c>
      <c r="O61" s="241">
        <v>212</v>
      </c>
      <c r="P61" s="238"/>
      <c r="Q61" s="238"/>
      <c r="R61" s="240">
        <v>2.4652777777777776E-3</v>
      </c>
      <c r="S61" s="241">
        <v>213</v>
      </c>
      <c r="T61" s="240">
        <v>1.273148148148148E-4</v>
      </c>
      <c r="U61" s="241">
        <v>11</v>
      </c>
      <c r="V61" s="240">
        <v>4.3981481481481481E-4</v>
      </c>
      <c r="W61" s="241">
        <v>38</v>
      </c>
      <c r="X61" s="238"/>
      <c r="Y61" s="238"/>
      <c r="Z61" s="238"/>
      <c r="AA61" s="238"/>
      <c r="AB61" s="241">
        <v>1.86</v>
      </c>
      <c r="AC61" s="238"/>
      <c r="AD61" s="241">
        <v>3.95</v>
      </c>
      <c r="AE61" s="241">
        <v>1.25</v>
      </c>
      <c r="AF61" s="241">
        <v>1.65</v>
      </c>
      <c r="AG61" s="238"/>
      <c r="AH61" s="238"/>
      <c r="AI61" s="242">
        <v>0.68710000000000004</v>
      </c>
      <c r="AJ61" s="248"/>
      <c r="AK61" s="242">
        <v>0.44290000000000002</v>
      </c>
      <c r="AL61" s="242">
        <v>0.87270000000000003</v>
      </c>
      <c r="AM61" s="242">
        <v>0.75860000000000005</v>
      </c>
      <c r="AN61" s="248"/>
      <c r="AO61" s="248"/>
      <c r="AP61" s="243">
        <v>160300</v>
      </c>
      <c r="AQ61" s="243">
        <v>51000</v>
      </c>
      <c r="AR61" s="241">
        <v>1.85</v>
      </c>
      <c r="AS61" s="244">
        <v>0.2326388888888889</v>
      </c>
      <c r="AT61" s="242">
        <v>0.60950000000000004</v>
      </c>
      <c r="AU61" s="241">
        <v>38</v>
      </c>
      <c r="AV61" s="243">
        <v>110000</v>
      </c>
      <c r="AW61" s="243">
        <v>644000000</v>
      </c>
      <c r="AX61" s="245"/>
      <c r="AY61" s="245"/>
      <c r="AZ61" s="245"/>
    </row>
    <row r="62" spans="1:52" ht="12" customHeight="1">
      <c r="A62" s="235">
        <v>59</v>
      </c>
      <c r="B62" s="246" t="s">
        <v>2546</v>
      </c>
      <c r="C62" s="16" t="s">
        <v>250</v>
      </c>
      <c r="D62" s="237" t="str">
        <f t="shared" si="0"/>
        <v>Centennial Bank</v>
      </c>
      <c r="E62" s="238" t="s">
        <v>43</v>
      </c>
      <c r="F62" s="16">
        <v>20</v>
      </c>
      <c r="G62" s="239">
        <v>1322000</v>
      </c>
      <c r="H62" s="239">
        <v>30376</v>
      </c>
      <c r="I62" s="247">
        <v>5000</v>
      </c>
      <c r="J62" s="239">
        <v>25675</v>
      </c>
      <c r="K62" s="239">
        <v>184542</v>
      </c>
      <c r="L62" s="247">
        <v>5000</v>
      </c>
      <c r="M62" s="247">
        <v>5000</v>
      </c>
      <c r="N62" s="240">
        <v>2.9398148148148148E-3</v>
      </c>
      <c r="O62" s="241">
        <v>254</v>
      </c>
      <c r="P62" s="240">
        <v>1.8981481481481482E-3</v>
      </c>
      <c r="Q62" s="241">
        <v>164</v>
      </c>
      <c r="R62" s="240">
        <v>2.8240740740740739E-3</v>
      </c>
      <c r="S62" s="241">
        <v>244</v>
      </c>
      <c r="T62" s="240">
        <v>3.1944444444444446E-3</v>
      </c>
      <c r="U62" s="241">
        <v>276</v>
      </c>
      <c r="V62" s="240">
        <v>3.1250000000000002E-3</v>
      </c>
      <c r="W62" s="241">
        <v>270</v>
      </c>
      <c r="X62" s="240">
        <v>8.7615740740740744E-3</v>
      </c>
      <c r="Y62" s="241">
        <v>757</v>
      </c>
      <c r="Z62" s="240">
        <v>1.1574074074074075E-4</v>
      </c>
      <c r="AA62" s="241">
        <v>10</v>
      </c>
      <c r="AB62" s="241">
        <v>5.74</v>
      </c>
      <c r="AC62" s="241">
        <v>3.03</v>
      </c>
      <c r="AD62" s="241">
        <v>3.31</v>
      </c>
      <c r="AE62" s="241">
        <v>3.97</v>
      </c>
      <c r="AF62" s="241">
        <v>6.23</v>
      </c>
      <c r="AG62" s="241">
        <v>19.850000000000001</v>
      </c>
      <c r="AH62" s="241">
        <v>3</v>
      </c>
      <c r="AI62" s="242">
        <v>7.7799999999999994E-2</v>
      </c>
      <c r="AJ62" s="242">
        <v>0.32079999999999997</v>
      </c>
      <c r="AK62" s="242">
        <v>0.53220000000000001</v>
      </c>
      <c r="AL62" s="242">
        <v>0.31680000000000003</v>
      </c>
      <c r="AM62" s="242">
        <v>0.10780000000000001</v>
      </c>
      <c r="AN62" s="242">
        <v>0.41089999999999999</v>
      </c>
      <c r="AO62" s="248"/>
      <c r="AP62" s="243">
        <v>1200000</v>
      </c>
      <c r="AQ62" s="243">
        <v>220400</v>
      </c>
      <c r="AR62" s="241">
        <v>5.23</v>
      </c>
      <c r="AS62" s="244">
        <v>0.25486111111111109</v>
      </c>
      <c r="AT62" s="242">
        <v>0.15110000000000001</v>
      </c>
      <c r="AU62" s="241">
        <v>48</v>
      </c>
      <c r="AV62" s="243">
        <v>110000</v>
      </c>
      <c r="AW62" s="243">
        <v>29700000</v>
      </c>
      <c r="AX62" s="245"/>
      <c r="AY62" s="245"/>
      <c r="AZ62" s="245"/>
    </row>
    <row r="63" spans="1:52" ht="12" customHeight="1">
      <c r="A63" s="235">
        <v>60</v>
      </c>
      <c r="B63" s="246" t="s">
        <v>2547</v>
      </c>
      <c r="C63" s="16" t="s">
        <v>253</v>
      </c>
      <c r="D63" s="237" t="str">
        <f t="shared" si="0"/>
        <v>WesBanco</v>
      </c>
      <c r="E63" s="238" t="s">
        <v>43</v>
      </c>
      <c r="F63" s="16">
        <v>33</v>
      </c>
      <c r="G63" s="239">
        <v>1242000</v>
      </c>
      <c r="H63" s="247">
        <v>5000</v>
      </c>
      <c r="I63" s="239">
        <v>32051</v>
      </c>
      <c r="J63" s="247">
        <v>5000</v>
      </c>
      <c r="K63" s="239">
        <v>290884</v>
      </c>
      <c r="L63" s="239">
        <v>21254</v>
      </c>
      <c r="M63" s="247">
        <v>5000</v>
      </c>
      <c r="N63" s="240">
        <v>2.9398148148148148E-3</v>
      </c>
      <c r="O63" s="241">
        <v>254</v>
      </c>
      <c r="P63" s="240">
        <v>1.8518518518518519E-3</v>
      </c>
      <c r="Q63" s="241">
        <v>160</v>
      </c>
      <c r="R63" s="240">
        <v>1.4351851851851852E-3</v>
      </c>
      <c r="S63" s="241">
        <v>124</v>
      </c>
      <c r="T63" s="240">
        <v>3.6458333333333334E-3</v>
      </c>
      <c r="U63" s="241">
        <v>315</v>
      </c>
      <c r="V63" s="240">
        <v>2.476851851851852E-3</v>
      </c>
      <c r="W63" s="241">
        <v>214</v>
      </c>
      <c r="X63" s="240">
        <v>2.2569444444444442E-3</v>
      </c>
      <c r="Y63" s="241">
        <v>195</v>
      </c>
      <c r="Z63" s="240">
        <v>7.0601851851851847E-4</v>
      </c>
      <c r="AA63" s="241">
        <v>61</v>
      </c>
      <c r="AB63" s="241">
        <v>1.88</v>
      </c>
      <c r="AC63" s="252">
        <v>2</v>
      </c>
      <c r="AD63" s="252">
        <v>1.29</v>
      </c>
      <c r="AE63" s="252">
        <v>1.65</v>
      </c>
      <c r="AF63" s="252">
        <v>2.1</v>
      </c>
      <c r="AG63" s="252">
        <v>2.15</v>
      </c>
      <c r="AH63" s="241">
        <v>1.34</v>
      </c>
      <c r="AI63" s="242">
        <v>0.46089999999999998</v>
      </c>
      <c r="AJ63" s="248"/>
      <c r="AK63" s="242">
        <v>0.83809999999999996</v>
      </c>
      <c r="AL63" s="242">
        <v>0.62880000000000003</v>
      </c>
      <c r="AM63" s="242">
        <v>0.4345</v>
      </c>
      <c r="AN63" s="242">
        <v>0.52510000000000001</v>
      </c>
      <c r="AO63" s="242">
        <v>0.81930000000000003</v>
      </c>
      <c r="AP63" s="243">
        <v>1100000</v>
      </c>
      <c r="AQ63" s="243">
        <v>176700</v>
      </c>
      <c r="AR63" s="241">
        <v>1.59</v>
      </c>
      <c r="AS63" s="244">
        <v>0.31805555555555554</v>
      </c>
      <c r="AT63" s="242">
        <v>0.62</v>
      </c>
      <c r="AU63" s="241">
        <v>52</v>
      </c>
      <c r="AV63" s="243">
        <v>165000</v>
      </c>
      <c r="AW63" s="241">
        <v>94</v>
      </c>
      <c r="AX63" s="245"/>
      <c r="AY63" s="245"/>
      <c r="AZ63" s="245"/>
    </row>
    <row r="64" spans="1:52" ht="12" customHeight="1">
      <c r="A64" s="235">
        <v>61</v>
      </c>
      <c r="B64" s="246" t="s">
        <v>2548</v>
      </c>
      <c r="C64" s="16" t="s">
        <v>254</v>
      </c>
      <c r="D64" s="237" t="str">
        <f t="shared" si="0"/>
        <v>Zions Bank</v>
      </c>
      <c r="E64" s="238" t="s">
        <v>43</v>
      </c>
      <c r="F64" s="16">
        <v>37</v>
      </c>
      <c r="G64" s="239">
        <v>3176000</v>
      </c>
      <c r="H64" s="239">
        <v>102631</v>
      </c>
      <c r="I64" s="239">
        <v>38108</v>
      </c>
      <c r="J64" s="239">
        <v>31442</v>
      </c>
      <c r="K64" s="239">
        <v>468838</v>
      </c>
      <c r="L64" s="247">
        <v>5000</v>
      </c>
      <c r="M64" s="247">
        <v>5000</v>
      </c>
      <c r="N64" s="240">
        <v>4.9768518518518521E-3</v>
      </c>
      <c r="O64" s="241">
        <v>430</v>
      </c>
      <c r="P64" s="240">
        <v>3.6921296296296298E-3</v>
      </c>
      <c r="Q64" s="241">
        <v>319</v>
      </c>
      <c r="R64" s="240">
        <v>3.7962962962962963E-3</v>
      </c>
      <c r="S64" s="241">
        <v>328</v>
      </c>
      <c r="T64" s="240">
        <v>2.6041666666666665E-3</v>
      </c>
      <c r="U64" s="241">
        <v>225</v>
      </c>
      <c r="V64" s="240">
        <v>5.115740740740741E-3</v>
      </c>
      <c r="W64" s="241">
        <v>442</v>
      </c>
      <c r="X64" s="240">
        <v>2.6620370370370372E-4</v>
      </c>
      <c r="Y64" s="241">
        <v>23</v>
      </c>
      <c r="Z64" s="240">
        <v>1.1226851851851851E-3</v>
      </c>
      <c r="AA64" s="241">
        <v>97</v>
      </c>
      <c r="AB64" s="241">
        <v>11.77</v>
      </c>
      <c r="AC64" s="241">
        <v>8.68</v>
      </c>
      <c r="AD64" s="241">
        <v>8.6999999999999993</v>
      </c>
      <c r="AE64" s="241">
        <v>9.2899999999999991</v>
      </c>
      <c r="AF64" s="241">
        <v>10.38</v>
      </c>
      <c r="AG64" s="241">
        <v>1.64</v>
      </c>
      <c r="AH64" s="241">
        <v>4.68</v>
      </c>
      <c r="AI64" s="242">
        <v>4.8899999999999999E-2</v>
      </c>
      <c r="AJ64" s="242">
        <v>0.28899999999999998</v>
      </c>
      <c r="AK64" s="242">
        <v>0.2296</v>
      </c>
      <c r="AL64" s="242">
        <v>0.14130000000000001</v>
      </c>
      <c r="AM64" s="242">
        <v>0.17560000000000001</v>
      </c>
      <c r="AN64" s="242">
        <v>0.82630000000000003</v>
      </c>
      <c r="AO64" s="248"/>
      <c r="AP64" s="243">
        <v>1400000</v>
      </c>
      <c r="AQ64" s="243">
        <v>298000</v>
      </c>
      <c r="AR64" s="241">
        <v>5.0999999999999996</v>
      </c>
      <c r="AS64" s="244">
        <v>0.30694444444444446</v>
      </c>
      <c r="AT64" s="242">
        <v>0.16020000000000001</v>
      </c>
      <c r="AU64" s="241">
        <v>60</v>
      </c>
      <c r="AV64" s="243">
        <v>135000</v>
      </c>
      <c r="AW64" s="243">
        <v>1400000</v>
      </c>
      <c r="AX64" s="245"/>
      <c r="AY64" s="245"/>
      <c r="AZ64" s="245"/>
    </row>
    <row r="65" spans="1:52" ht="12" customHeight="1">
      <c r="A65" s="235">
        <v>62</v>
      </c>
      <c r="B65" s="246" t="s">
        <v>2549</v>
      </c>
      <c r="C65" s="16" t="s">
        <v>257</v>
      </c>
      <c r="D65" s="237" t="str">
        <f t="shared" si="0"/>
        <v>BOK Financial</v>
      </c>
      <c r="E65" s="238" t="s">
        <v>43</v>
      </c>
      <c r="F65" s="16">
        <v>19</v>
      </c>
      <c r="G65" s="239">
        <v>192114</v>
      </c>
      <c r="H65" s="239">
        <v>7963</v>
      </c>
      <c r="I65" s="239">
        <v>18190</v>
      </c>
      <c r="J65" s="247">
        <v>5000</v>
      </c>
      <c r="K65" s="239">
        <v>86179</v>
      </c>
      <c r="L65" s="247">
        <v>5000</v>
      </c>
      <c r="M65" s="247">
        <v>5000</v>
      </c>
      <c r="N65" s="240">
        <v>5.5092592592592589E-3</v>
      </c>
      <c r="O65" s="241">
        <v>476</v>
      </c>
      <c r="P65" s="240">
        <v>2.2337962962962962E-3</v>
      </c>
      <c r="Q65" s="241">
        <v>193</v>
      </c>
      <c r="R65" s="240">
        <v>4.0972222222222226E-3</v>
      </c>
      <c r="S65" s="241">
        <v>354</v>
      </c>
      <c r="T65" s="240">
        <v>3.414351851851852E-3</v>
      </c>
      <c r="U65" s="241">
        <v>295</v>
      </c>
      <c r="V65" s="240">
        <v>3.2175925925925926E-3</v>
      </c>
      <c r="W65" s="241">
        <v>278</v>
      </c>
      <c r="X65" s="238"/>
      <c r="Y65" s="238"/>
      <c r="Z65" s="240">
        <v>2.4537037037037036E-3</v>
      </c>
      <c r="AA65" s="241">
        <v>212</v>
      </c>
      <c r="AB65" s="241">
        <v>5.92</v>
      </c>
      <c r="AC65" s="241">
        <v>6.08</v>
      </c>
      <c r="AD65" s="241">
        <v>6.23</v>
      </c>
      <c r="AE65" s="241">
        <v>6.38</v>
      </c>
      <c r="AF65" s="241">
        <v>5.39</v>
      </c>
      <c r="AG65" s="241">
        <v>1</v>
      </c>
      <c r="AH65" s="241">
        <v>3.73</v>
      </c>
      <c r="AI65" s="242">
        <v>0.21929999999999999</v>
      </c>
      <c r="AJ65" s="242">
        <v>0.23469999999999999</v>
      </c>
      <c r="AK65" s="242">
        <v>0.41270000000000001</v>
      </c>
      <c r="AL65" s="242">
        <v>0.58409999999999995</v>
      </c>
      <c r="AM65" s="242">
        <v>0.26840000000000003</v>
      </c>
      <c r="AN65" s="242">
        <v>1</v>
      </c>
      <c r="AO65" s="242">
        <v>0.45490000000000003</v>
      </c>
      <c r="AP65" s="243">
        <v>114600</v>
      </c>
      <c r="AQ65" s="243">
        <v>42000</v>
      </c>
      <c r="AR65" s="241">
        <v>4.78</v>
      </c>
      <c r="AS65" s="244">
        <v>0.27430555555555558</v>
      </c>
      <c r="AT65" s="242">
        <v>0.27729999999999999</v>
      </c>
      <c r="AU65" s="241">
        <v>52</v>
      </c>
      <c r="AV65" s="243">
        <v>2900</v>
      </c>
      <c r="AW65" s="243">
        <v>11200000</v>
      </c>
      <c r="AX65" s="245"/>
      <c r="AY65" s="245"/>
      <c r="AZ65" s="245"/>
    </row>
    <row r="66" spans="1:52" ht="12" customHeight="1">
      <c r="A66" s="235">
        <v>63</v>
      </c>
      <c r="B66" s="246" t="s">
        <v>2550</v>
      </c>
      <c r="C66" s="16" t="s">
        <v>261</v>
      </c>
      <c r="D66" s="237" t="str">
        <f t="shared" si="0"/>
        <v>United Community Bank</v>
      </c>
      <c r="E66" s="238" t="s">
        <v>43</v>
      </c>
      <c r="F66" s="16">
        <v>18</v>
      </c>
      <c r="G66" s="239">
        <v>1997000</v>
      </c>
      <c r="H66" s="239">
        <v>105425</v>
      </c>
      <c r="I66" s="239">
        <v>21256</v>
      </c>
      <c r="J66" s="239">
        <v>28065</v>
      </c>
      <c r="K66" s="239">
        <v>356827</v>
      </c>
      <c r="L66" s="247">
        <v>5000</v>
      </c>
      <c r="M66" s="247">
        <v>5000</v>
      </c>
      <c r="N66" s="240">
        <v>4.9305555555555552E-3</v>
      </c>
      <c r="O66" s="241">
        <v>426</v>
      </c>
      <c r="P66" s="240">
        <v>4.8495370370370368E-3</v>
      </c>
      <c r="Q66" s="241">
        <v>419</v>
      </c>
      <c r="R66" s="240">
        <v>1.0601851851851852E-2</v>
      </c>
      <c r="S66" s="241">
        <v>916</v>
      </c>
      <c r="T66" s="240">
        <v>1.0300925925925925E-2</v>
      </c>
      <c r="U66" s="241">
        <v>890</v>
      </c>
      <c r="V66" s="240">
        <v>5.7291666666666663E-3</v>
      </c>
      <c r="W66" s="241">
        <v>495</v>
      </c>
      <c r="X66" s="240">
        <v>7.0601851851851847E-4</v>
      </c>
      <c r="Y66" s="241">
        <v>61</v>
      </c>
      <c r="Z66" s="240">
        <v>6.7361111111111111E-3</v>
      </c>
      <c r="AA66" s="241">
        <v>582</v>
      </c>
      <c r="AB66" s="241">
        <v>7.49</v>
      </c>
      <c r="AC66" s="241">
        <v>6.33</v>
      </c>
      <c r="AD66" s="241">
        <v>10.41</v>
      </c>
      <c r="AE66" s="241">
        <v>5.23</v>
      </c>
      <c r="AF66" s="241">
        <v>9.07</v>
      </c>
      <c r="AG66" s="241">
        <v>6</v>
      </c>
      <c r="AH66" s="241">
        <v>2.96</v>
      </c>
      <c r="AI66" s="242">
        <v>5.45E-2</v>
      </c>
      <c r="AJ66" s="242">
        <v>1.15E-2</v>
      </c>
      <c r="AK66" s="242">
        <v>0.17169999999999999</v>
      </c>
      <c r="AL66" s="242">
        <v>8.9300000000000004E-2</v>
      </c>
      <c r="AM66" s="242">
        <v>9.6000000000000002E-2</v>
      </c>
      <c r="AN66" s="248"/>
      <c r="AO66" s="242">
        <v>0.39989999999999998</v>
      </c>
      <c r="AP66" s="243">
        <v>751300</v>
      </c>
      <c r="AQ66" s="243">
        <v>157400</v>
      </c>
      <c r="AR66" s="241">
        <v>4.0599999999999996</v>
      </c>
      <c r="AS66" s="244">
        <v>0.32430555555555557</v>
      </c>
      <c r="AT66" s="242">
        <v>0.17369999999999999</v>
      </c>
      <c r="AU66" s="241">
        <v>53</v>
      </c>
      <c r="AV66" s="243">
        <v>135000</v>
      </c>
      <c r="AW66" s="243">
        <v>2100000000</v>
      </c>
      <c r="AX66" s="245"/>
      <c r="AY66" s="245"/>
      <c r="AZ66" s="245"/>
    </row>
    <row r="67" spans="1:52" ht="12" customHeight="1">
      <c r="A67" s="235">
        <v>64</v>
      </c>
      <c r="B67" s="246" t="s">
        <v>2551</v>
      </c>
      <c r="C67" s="16" t="s">
        <v>265</v>
      </c>
      <c r="D67" s="237" t="str">
        <f t="shared" si="0"/>
        <v>Renasant</v>
      </c>
      <c r="E67" s="238" t="s">
        <v>43</v>
      </c>
      <c r="F67" s="16">
        <v>36</v>
      </c>
      <c r="G67" s="239">
        <v>711968</v>
      </c>
      <c r="H67" s="247">
        <v>5000</v>
      </c>
      <c r="I67" s="239">
        <v>143044</v>
      </c>
      <c r="J67" s="247">
        <v>5000</v>
      </c>
      <c r="K67" s="239">
        <v>152648</v>
      </c>
      <c r="L67" s="239">
        <v>5227</v>
      </c>
      <c r="M67" s="247">
        <v>5000</v>
      </c>
      <c r="N67" s="240">
        <v>1.9212962962962964E-3</v>
      </c>
      <c r="O67" s="241">
        <v>166</v>
      </c>
      <c r="P67" s="240">
        <v>7.291666666666667E-4</v>
      </c>
      <c r="Q67" s="241">
        <v>63</v>
      </c>
      <c r="R67" s="240">
        <v>7.9861111111111116E-4</v>
      </c>
      <c r="S67" s="241">
        <v>69</v>
      </c>
      <c r="T67" s="240">
        <v>3.7037037037037035E-4</v>
      </c>
      <c r="U67" s="241">
        <v>32</v>
      </c>
      <c r="V67" s="240">
        <v>1.4930555555555556E-3</v>
      </c>
      <c r="W67" s="241">
        <v>129</v>
      </c>
      <c r="X67" s="240">
        <v>2.2800925925925927E-3</v>
      </c>
      <c r="Y67" s="241">
        <v>197</v>
      </c>
      <c r="Z67" s="240">
        <v>1.1574074074074073E-5</v>
      </c>
      <c r="AA67" s="241">
        <v>1</v>
      </c>
      <c r="AB67" s="241">
        <v>1.64</v>
      </c>
      <c r="AC67" s="241">
        <v>1.57</v>
      </c>
      <c r="AD67" s="241">
        <v>1.19</v>
      </c>
      <c r="AE67" s="241">
        <v>2.11</v>
      </c>
      <c r="AF67" s="241">
        <v>1.83</v>
      </c>
      <c r="AG67" s="241">
        <v>1.61</v>
      </c>
      <c r="AH67" s="241">
        <v>1.1599999999999999</v>
      </c>
      <c r="AI67" s="242">
        <v>0.52190000000000003</v>
      </c>
      <c r="AJ67" s="242">
        <v>0.80959999999999999</v>
      </c>
      <c r="AK67" s="242">
        <v>0.88739999999999997</v>
      </c>
      <c r="AL67" s="242">
        <v>0.64249999999999996</v>
      </c>
      <c r="AM67" s="242">
        <v>0.55069999999999997</v>
      </c>
      <c r="AN67" s="242">
        <v>0.74539999999999995</v>
      </c>
      <c r="AO67" s="242">
        <v>0.84470000000000001</v>
      </c>
      <c r="AP67" s="243">
        <v>432400</v>
      </c>
      <c r="AQ67" s="243">
        <v>79100</v>
      </c>
      <c r="AR67" s="241">
        <v>1.4</v>
      </c>
      <c r="AS67" s="244">
        <v>0.3347222222222222</v>
      </c>
      <c r="AT67" s="242">
        <v>0.76949999999999996</v>
      </c>
      <c r="AU67" s="241">
        <v>53</v>
      </c>
      <c r="AV67" s="243">
        <v>8100</v>
      </c>
      <c r="AW67" s="243">
        <v>467000</v>
      </c>
      <c r="AX67" s="245"/>
      <c r="AY67" s="245"/>
      <c r="AZ67" s="245"/>
    </row>
    <row r="68" spans="1:52" ht="12" customHeight="1">
      <c r="A68" s="235">
        <v>65</v>
      </c>
      <c r="B68" s="246" t="s">
        <v>2552</v>
      </c>
      <c r="C68" s="16" t="s">
        <v>270</v>
      </c>
      <c r="D68" s="237" t="str">
        <f t="shared" si="0"/>
        <v>Frost</v>
      </c>
      <c r="E68" s="238" t="s">
        <v>43</v>
      </c>
      <c r="F68" s="16">
        <v>6</v>
      </c>
      <c r="G68" s="239">
        <v>2525000</v>
      </c>
      <c r="H68" s="239">
        <v>64926</v>
      </c>
      <c r="I68" s="239">
        <v>14609</v>
      </c>
      <c r="J68" s="239">
        <v>11952</v>
      </c>
      <c r="K68" s="239">
        <v>440925</v>
      </c>
      <c r="L68" s="239">
        <v>45312</v>
      </c>
      <c r="M68" s="247">
        <v>5000</v>
      </c>
      <c r="N68" s="240">
        <v>4.5833333333333334E-3</v>
      </c>
      <c r="O68" s="241">
        <v>396</v>
      </c>
      <c r="P68" s="240">
        <v>3.0671296296296297E-3</v>
      </c>
      <c r="Q68" s="241">
        <v>265</v>
      </c>
      <c r="R68" s="240">
        <v>4.6412037037037038E-3</v>
      </c>
      <c r="S68" s="241">
        <v>401</v>
      </c>
      <c r="T68" s="240">
        <v>1.6319444444444445E-3</v>
      </c>
      <c r="U68" s="241">
        <v>141</v>
      </c>
      <c r="V68" s="240">
        <v>5.0694444444444441E-3</v>
      </c>
      <c r="W68" s="241">
        <v>438</v>
      </c>
      <c r="X68" s="240">
        <v>4.6990740740740743E-3</v>
      </c>
      <c r="Y68" s="241">
        <v>406</v>
      </c>
      <c r="Z68" s="238"/>
      <c r="AA68" s="238"/>
      <c r="AB68" s="241">
        <v>6.22</v>
      </c>
      <c r="AC68" s="241">
        <v>2.83</v>
      </c>
      <c r="AD68" s="241">
        <v>6.98</v>
      </c>
      <c r="AE68" s="241">
        <v>2.29</v>
      </c>
      <c r="AF68" s="241">
        <v>6.76</v>
      </c>
      <c r="AG68" s="241">
        <v>6.81</v>
      </c>
      <c r="AH68" s="241">
        <v>1</v>
      </c>
      <c r="AI68" s="242">
        <v>5.8500000000000003E-2</v>
      </c>
      <c r="AJ68" s="242">
        <v>0.40089999999999998</v>
      </c>
      <c r="AK68" s="242">
        <v>0.36699999999999999</v>
      </c>
      <c r="AL68" s="242">
        <v>0.5756</v>
      </c>
      <c r="AM68" s="242">
        <v>0.13850000000000001</v>
      </c>
      <c r="AN68" s="242">
        <v>0.2117</v>
      </c>
      <c r="AO68" s="242">
        <v>1</v>
      </c>
      <c r="AP68" s="243">
        <v>1400000</v>
      </c>
      <c r="AQ68" s="243">
        <v>364200</v>
      </c>
      <c r="AR68" s="241">
        <v>3.05</v>
      </c>
      <c r="AS68" s="244">
        <v>0.34097222222222223</v>
      </c>
      <c r="AT68" s="242">
        <v>0.28249999999999997</v>
      </c>
      <c r="AU68" s="241">
        <v>56</v>
      </c>
      <c r="AV68" s="243">
        <v>74000</v>
      </c>
      <c r="AW68" s="243">
        <v>517000000</v>
      </c>
      <c r="AX68" s="245"/>
      <c r="AY68" s="245"/>
      <c r="AZ68" s="245"/>
    </row>
    <row r="69" spans="1:52" ht="12" customHeight="1">
      <c r="A69" s="235">
        <v>66</v>
      </c>
      <c r="B69" s="246" t="s">
        <v>2146</v>
      </c>
      <c r="C69" s="16" t="s">
        <v>274</v>
      </c>
      <c r="D69" s="237" t="str">
        <f t="shared" si="0"/>
        <v>Glacier Bank</v>
      </c>
      <c r="E69" s="238" t="s">
        <v>43</v>
      </c>
      <c r="F69" s="16">
        <v>50</v>
      </c>
      <c r="G69" s="239">
        <v>423145</v>
      </c>
      <c r="H69" s="247">
        <v>5000</v>
      </c>
      <c r="I69" s="239">
        <v>688133</v>
      </c>
      <c r="J69" s="247"/>
      <c r="K69" s="239">
        <v>92571</v>
      </c>
      <c r="L69" s="247">
        <v>5000</v>
      </c>
      <c r="M69" s="247"/>
      <c r="N69" s="240">
        <v>1.6550925925925926E-3</v>
      </c>
      <c r="O69" s="241">
        <v>143</v>
      </c>
      <c r="P69" s="240">
        <v>1.306712962962963E-2</v>
      </c>
      <c r="Q69" s="253">
        <v>1129</v>
      </c>
      <c r="R69" s="240">
        <v>5.9027777777777778E-4</v>
      </c>
      <c r="S69" s="241">
        <v>51</v>
      </c>
      <c r="T69" s="238"/>
      <c r="U69" s="238"/>
      <c r="V69" s="240">
        <v>2.0717592592592593E-3</v>
      </c>
      <c r="W69" s="241">
        <v>179</v>
      </c>
      <c r="X69" s="238"/>
      <c r="Y69" s="238"/>
      <c r="Z69" s="238"/>
      <c r="AA69" s="238"/>
      <c r="AB69" s="241">
        <v>1.39</v>
      </c>
      <c r="AC69" s="241">
        <v>2</v>
      </c>
      <c r="AD69" s="241">
        <v>1.08</v>
      </c>
      <c r="AE69" s="238"/>
      <c r="AF69" s="241">
        <v>1.62</v>
      </c>
      <c r="AG69" s="241">
        <v>1</v>
      </c>
      <c r="AH69" s="238"/>
      <c r="AI69" s="242">
        <v>0.73409999999999997</v>
      </c>
      <c r="AJ69" s="248"/>
      <c r="AK69" s="242">
        <v>0.93030000000000002</v>
      </c>
      <c r="AL69" s="248"/>
      <c r="AM69" s="242">
        <v>0.64980000000000004</v>
      </c>
      <c r="AN69" s="242">
        <v>1</v>
      </c>
      <c r="AO69" s="248"/>
      <c r="AP69" s="243">
        <v>817400</v>
      </c>
      <c r="AQ69" s="243">
        <v>196800</v>
      </c>
      <c r="AR69" s="241">
        <v>1.27</v>
      </c>
      <c r="AS69" s="244">
        <v>0.57916666666666672</v>
      </c>
      <c r="AT69" s="242">
        <v>0.83360000000000001</v>
      </c>
      <c r="AU69" s="241">
        <v>40</v>
      </c>
      <c r="AV69" s="243">
        <v>49500</v>
      </c>
      <c r="AW69" s="243">
        <v>26500000</v>
      </c>
      <c r="AX69" s="245"/>
      <c r="AY69" s="245"/>
      <c r="AZ69" s="245"/>
    </row>
    <row r="70" spans="1:52" ht="12" customHeight="1">
      <c r="A70" s="235">
        <v>67</v>
      </c>
      <c r="B70" s="246" t="s">
        <v>2553</v>
      </c>
      <c r="C70" s="16" t="s">
        <v>277</v>
      </c>
      <c r="D70" s="237" t="str">
        <f t="shared" si="0"/>
        <v>Carter Bank &amp; Trust</v>
      </c>
      <c r="E70" s="238" t="s">
        <v>43</v>
      </c>
      <c r="F70" s="16">
        <v>40</v>
      </c>
      <c r="G70" s="239">
        <v>119810</v>
      </c>
      <c r="H70" s="247">
        <v>5000</v>
      </c>
      <c r="I70" s="239">
        <v>40433</v>
      </c>
      <c r="J70" s="247">
        <v>5000</v>
      </c>
      <c r="K70" s="239">
        <v>17978</v>
      </c>
      <c r="L70" s="247">
        <v>5000</v>
      </c>
      <c r="M70" s="247"/>
      <c r="N70" s="240">
        <v>3.472222222222222E-3</v>
      </c>
      <c r="O70" s="241">
        <v>300</v>
      </c>
      <c r="P70" s="238"/>
      <c r="Q70" s="238"/>
      <c r="R70" s="240">
        <v>3.0092592592592593E-3</v>
      </c>
      <c r="S70" s="241">
        <v>260</v>
      </c>
      <c r="T70" s="238"/>
      <c r="U70" s="238"/>
      <c r="V70" s="240">
        <v>4.4907407407407405E-3</v>
      </c>
      <c r="W70" s="241">
        <v>388</v>
      </c>
      <c r="X70" s="238"/>
      <c r="Y70" s="238"/>
      <c r="Z70" s="238"/>
      <c r="AA70" s="238"/>
      <c r="AB70" s="241">
        <v>1.86</v>
      </c>
      <c r="AC70" s="241">
        <v>1</v>
      </c>
      <c r="AD70" s="241">
        <v>1.64</v>
      </c>
      <c r="AE70" s="241">
        <v>1</v>
      </c>
      <c r="AF70" s="241">
        <v>2.4500000000000002</v>
      </c>
      <c r="AG70" s="241">
        <v>1</v>
      </c>
      <c r="AH70" s="238"/>
      <c r="AI70" s="242">
        <v>0.40279999999999999</v>
      </c>
      <c r="AJ70" s="242">
        <v>1</v>
      </c>
      <c r="AK70" s="242">
        <v>0.52239999999999998</v>
      </c>
      <c r="AL70" s="242">
        <v>1</v>
      </c>
      <c r="AM70" s="242">
        <v>0.38090000000000002</v>
      </c>
      <c r="AN70" s="242">
        <v>1</v>
      </c>
      <c r="AO70" s="248"/>
      <c r="AP70" s="243">
        <v>21400</v>
      </c>
      <c r="AQ70" s="243">
        <v>6400</v>
      </c>
      <c r="AR70" s="241">
        <v>1.52</v>
      </c>
      <c r="AS70" s="244">
        <v>0.30416666666666664</v>
      </c>
      <c r="AT70" s="242">
        <v>0.72499999999999998</v>
      </c>
      <c r="AU70" s="241">
        <v>38</v>
      </c>
      <c r="AV70" s="243">
        <v>8100</v>
      </c>
      <c r="AW70" s="243">
        <v>46900000</v>
      </c>
      <c r="AX70" s="245"/>
      <c r="AY70" s="245"/>
      <c r="AZ70" s="245"/>
    </row>
    <row r="71" spans="1:52" ht="12" customHeight="1">
      <c r="A71" s="235">
        <v>68</v>
      </c>
      <c r="B71" s="246" t="s">
        <v>2554</v>
      </c>
      <c r="C71" s="16" t="s">
        <v>281</v>
      </c>
      <c r="D71" s="237" t="str">
        <f t="shared" si="0"/>
        <v>FirstBank</v>
      </c>
      <c r="E71" s="238" t="s">
        <v>43</v>
      </c>
      <c r="F71" s="16">
        <v>31</v>
      </c>
      <c r="G71" s="239">
        <v>3251000</v>
      </c>
      <c r="H71" s="239">
        <v>167783</v>
      </c>
      <c r="I71" s="239">
        <v>20182</v>
      </c>
      <c r="J71" s="239">
        <v>88078</v>
      </c>
      <c r="K71" s="239">
        <v>749851</v>
      </c>
      <c r="L71" s="247">
        <v>5000</v>
      </c>
      <c r="M71" s="239">
        <v>8219</v>
      </c>
      <c r="N71" s="240">
        <v>4.0393518518518521E-3</v>
      </c>
      <c r="O71" s="241">
        <v>349</v>
      </c>
      <c r="P71" s="240">
        <v>3.6921296296296298E-3</v>
      </c>
      <c r="Q71" s="241">
        <v>319</v>
      </c>
      <c r="R71" s="240">
        <v>3.4953703703703705E-3</v>
      </c>
      <c r="S71" s="241">
        <v>302</v>
      </c>
      <c r="T71" s="240">
        <v>2.1990740740740742E-3</v>
      </c>
      <c r="U71" s="241">
        <v>190</v>
      </c>
      <c r="V71" s="240">
        <v>3.7268518518518519E-3</v>
      </c>
      <c r="W71" s="241">
        <v>322</v>
      </c>
      <c r="X71" s="240">
        <v>2.0601851851851853E-3</v>
      </c>
      <c r="Y71" s="241">
        <v>178</v>
      </c>
      <c r="Z71" s="240">
        <v>2.2916666666666667E-3</v>
      </c>
      <c r="AA71" s="241">
        <v>198</v>
      </c>
      <c r="AB71" s="241">
        <v>6.64</v>
      </c>
      <c r="AC71" s="241">
        <v>4.54</v>
      </c>
      <c r="AD71" s="241">
        <v>4.9000000000000004</v>
      </c>
      <c r="AE71" s="241">
        <v>3.85</v>
      </c>
      <c r="AF71" s="241">
        <v>6.82</v>
      </c>
      <c r="AG71" s="241">
        <v>6.16</v>
      </c>
      <c r="AH71" s="241">
        <v>2.83</v>
      </c>
      <c r="AI71" s="242">
        <v>4.9599999999999998E-2</v>
      </c>
      <c r="AJ71" s="242">
        <v>0.25950000000000001</v>
      </c>
      <c r="AK71" s="242">
        <v>0.19189999999999999</v>
      </c>
      <c r="AL71" s="242">
        <v>0.29749999999999999</v>
      </c>
      <c r="AM71" s="242">
        <v>9.1800000000000007E-2</v>
      </c>
      <c r="AN71" s="242">
        <v>0.24479999999999999</v>
      </c>
      <c r="AO71" s="242">
        <v>0.72130000000000005</v>
      </c>
      <c r="AP71" s="243">
        <v>119700</v>
      </c>
      <c r="AQ71" s="243">
        <v>34800</v>
      </c>
      <c r="AR71" s="241">
        <v>1.94</v>
      </c>
      <c r="AS71" s="244">
        <v>0.20902777777777778</v>
      </c>
      <c r="AT71" s="242">
        <v>0.43909999999999999</v>
      </c>
      <c r="AU71" s="241">
        <v>47</v>
      </c>
      <c r="AV71" s="243">
        <v>246000</v>
      </c>
      <c r="AW71" s="243">
        <v>2700000000</v>
      </c>
      <c r="AX71" s="245"/>
      <c r="AY71" s="245"/>
      <c r="AZ71" s="245"/>
    </row>
    <row r="72" spans="1:52" ht="12" customHeight="1">
      <c r="A72" s="235">
        <v>69</v>
      </c>
      <c r="B72" s="246" t="s">
        <v>2555</v>
      </c>
      <c r="C72" s="16" t="s">
        <v>283</v>
      </c>
      <c r="D72" s="237" t="str">
        <f t="shared" si="0"/>
        <v>East West Bank</v>
      </c>
      <c r="E72" s="238" t="s">
        <v>43</v>
      </c>
      <c r="F72" s="16">
        <v>27</v>
      </c>
      <c r="G72" s="239">
        <v>664742</v>
      </c>
      <c r="H72" s="239">
        <v>14691</v>
      </c>
      <c r="I72" s="239">
        <v>13858</v>
      </c>
      <c r="J72" s="239">
        <v>7377</v>
      </c>
      <c r="K72" s="239">
        <v>289279</v>
      </c>
      <c r="L72" s="247">
        <v>5000</v>
      </c>
      <c r="M72" s="247">
        <v>5000</v>
      </c>
      <c r="N72" s="240">
        <v>4.0625000000000001E-3</v>
      </c>
      <c r="O72" s="241">
        <v>351</v>
      </c>
      <c r="P72" s="240">
        <v>3.3449074074074076E-3</v>
      </c>
      <c r="Q72" s="241">
        <v>289</v>
      </c>
      <c r="R72" s="240">
        <v>1.238425925925926E-3</v>
      </c>
      <c r="S72" s="241">
        <v>107</v>
      </c>
      <c r="T72" s="240">
        <v>2.4074074074074076E-3</v>
      </c>
      <c r="U72" s="241">
        <v>208</v>
      </c>
      <c r="V72" s="240">
        <v>3.0092592592592593E-3</v>
      </c>
      <c r="W72" s="241">
        <v>260</v>
      </c>
      <c r="X72" s="240">
        <v>4.0509259259259258E-4</v>
      </c>
      <c r="Y72" s="241">
        <v>35</v>
      </c>
      <c r="Z72" s="240">
        <v>7.4768518518518517E-3</v>
      </c>
      <c r="AA72" s="241">
        <v>646</v>
      </c>
      <c r="AB72" s="241">
        <v>5.36</v>
      </c>
      <c r="AC72" s="252">
        <v>2.57</v>
      </c>
      <c r="AD72" s="252">
        <v>2.4300000000000002</v>
      </c>
      <c r="AE72" s="252">
        <v>3.1</v>
      </c>
      <c r="AF72" s="252">
        <v>4.5199999999999996</v>
      </c>
      <c r="AG72" s="252">
        <v>2</v>
      </c>
      <c r="AH72" s="252">
        <v>11.9</v>
      </c>
      <c r="AI72" s="242">
        <v>0.20219999999999999</v>
      </c>
      <c r="AJ72" s="242">
        <v>0.48859999999999998</v>
      </c>
      <c r="AK72" s="242">
        <v>0.4103</v>
      </c>
      <c r="AL72" s="242">
        <v>0.50939999999999996</v>
      </c>
      <c r="AM72" s="242">
        <v>0.37019999999999997</v>
      </c>
      <c r="AN72" s="248"/>
      <c r="AO72" s="248"/>
      <c r="AP72" s="243">
        <v>415000</v>
      </c>
      <c r="AQ72" s="243">
        <v>184700</v>
      </c>
      <c r="AR72" s="241">
        <v>2.2999999999999998</v>
      </c>
      <c r="AS72" s="244">
        <v>0.18819444444444444</v>
      </c>
      <c r="AT72" s="242">
        <v>0.4113</v>
      </c>
      <c r="AU72" s="241">
        <v>61</v>
      </c>
      <c r="AV72" s="243">
        <v>74000</v>
      </c>
      <c r="AW72" s="243">
        <v>32500000</v>
      </c>
      <c r="AX72" s="245"/>
      <c r="AY72" s="245"/>
      <c r="AZ72" s="245"/>
    </row>
    <row r="73" spans="1:52" ht="12" customHeight="1">
      <c r="A73" s="235">
        <v>70</v>
      </c>
      <c r="B73" s="246" t="s">
        <v>2556</v>
      </c>
      <c r="C73" s="16" t="s">
        <v>286</v>
      </c>
      <c r="D73" s="237" t="str">
        <f t="shared" si="0"/>
        <v>Great Southern Bank</v>
      </c>
      <c r="E73" s="238" t="s">
        <v>43</v>
      </c>
      <c r="F73" s="16">
        <v>51</v>
      </c>
      <c r="G73" s="239">
        <v>469768</v>
      </c>
      <c r="H73" s="239">
        <v>11986</v>
      </c>
      <c r="I73" s="239">
        <v>42022</v>
      </c>
      <c r="J73" s="247">
        <v>5000</v>
      </c>
      <c r="K73" s="239">
        <v>87173</v>
      </c>
      <c r="L73" s="247">
        <v>5000</v>
      </c>
      <c r="M73" s="247">
        <v>5000</v>
      </c>
      <c r="N73" s="240">
        <v>2.1643518518518518E-3</v>
      </c>
      <c r="O73" s="241">
        <v>187</v>
      </c>
      <c r="P73" s="240">
        <v>2.476851851851852E-3</v>
      </c>
      <c r="Q73" s="241">
        <v>214</v>
      </c>
      <c r="R73" s="240">
        <v>1.4930555555555556E-3</v>
      </c>
      <c r="S73" s="241">
        <v>129</v>
      </c>
      <c r="T73" s="240">
        <v>2.7777777777777779E-3</v>
      </c>
      <c r="U73" s="241">
        <v>240</v>
      </c>
      <c r="V73" s="240">
        <v>1.5393518518518519E-3</v>
      </c>
      <c r="W73" s="241">
        <v>133</v>
      </c>
      <c r="X73" s="240">
        <v>8.4490740740740739E-4</v>
      </c>
      <c r="Y73" s="241">
        <v>73</v>
      </c>
      <c r="Z73" s="238"/>
      <c r="AA73" s="238"/>
      <c r="AB73" s="241">
        <v>1.57</v>
      </c>
      <c r="AC73" s="241">
        <v>1.28</v>
      </c>
      <c r="AD73" s="241">
        <v>1.28</v>
      </c>
      <c r="AE73" s="241">
        <v>1.84</v>
      </c>
      <c r="AF73" s="241">
        <v>1.8</v>
      </c>
      <c r="AG73" s="241">
        <v>1.69</v>
      </c>
      <c r="AH73" s="241">
        <v>1</v>
      </c>
      <c r="AI73" s="242">
        <v>0.55489999999999995</v>
      </c>
      <c r="AJ73" s="242">
        <v>0.81030000000000002</v>
      </c>
      <c r="AK73" s="242">
        <v>0.79620000000000002</v>
      </c>
      <c r="AL73" s="242">
        <v>0.27339999999999998</v>
      </c>
      <c r="AM73" s="242">
        <v>0.48630000000000001</v>
      </c>
      <c r="AN73" s="242">
        <v>0.48559999999999998</v>
      </c>
      <c r="AO73" s="242">
        <v>1</v>
      </c>
      <c r="AP73" s="243">
        <v>515300</v>
      </c>
      <c r="AQ73" s="243">
        <v>116900</v>
      </c>
      <c r="AR73" s="241">
        <v>1.44</v>
      </c>
      <c r="AS73" s="244">
        <v>0.37361111111111112</v>
      </c>
      <c r="AT73" s="242">
        <v>0.72319999999999995</v>
      </c>
      <c r="AU73" s="241">
        <v>48</v>
      </c>
      <c r="AV73" s="243">
        <v>60500</v>
      </c>
      <c r="AW73" s="243">
        <v>337000000</v>
      </c>
      <c r="AX73" s="245"/>
      <c r="AY73" s="245"/>
      <c r="AZ73" s="245"/>
    </row>
    <row r="74" spans="1:52" ht="12" customHeight="1">
      <c r="A74" s="235">
        <v>71</v>
      </c>
      <c r="B74" s="236" t="s">
        <v>2557</v>
      </c>
      <c r="C74" s="16" t="s">
        <v>290</v>
      </c>
      <c r="D74" s="237" t="str">
        <f t="shared" si="0"/>
        <v>SouthState Bank</v>
      </c>
      <c r="E74" s="238" t="s">
        <v>43</v>
      </c>
      <c r="F74" s="16">
        <v>24</v>
      </c>
      <c r="G74" s="239">
        <v>3406000</v>
      </c>
      <c r="H74" s="239">
        <v>62192</v>
      </c>
      <c r="I74" s="239">
        <v>41719</v>
      </c>
      <c r="J74" s="239">
        <v>22603</v>
      </c>
      <c r="K74" s="239">
        <v>565689</v>
      </c>
      <c r="L74" s="239">
        <v>32089</v>
      </c>
      <c r="M74" s="247">
        <v>5000</v>
      </c>
      <c r="N74" s="240">
        <v>4.6874999999999998E-3</v>
      </c>
      <c r="O74" s="241">
        <v>405</v>
      </c>
      <c r="P74" s="240">
        <v>5.6481481481481478E-3</v>
      </c>
      <c r="Q74" s="241">
        <v>488</v>
      </c>
      <c r="R74" s="240">
        <v>7.037037037037037E-3</v>
      </c>
      <c r="S74" s="241">
        <v>608</v>
      </c>
      <c r="T74" s="240">
        <v>1.5625000000000001E-3</v>
      </c>
      <c r="U74" s="241">
        <v>135</v>
      </c>
      <c r="V74" s="240">
        <v>4.9189814814814816E-3</v>
      </c>
      <c r="W74" s="241">
        <v>425</v>
      </c>
      <c r="X74" s="240">
        <v>7.2453703703703708E-3</v>
      </c>
      <c r="Y74" s="241">
        <v>626</v>
      </c>
      <c r="Z74" s="240">
        <v>5.7870370370370367E-4</v>
      </c>
      <c r="AA74" s="241">
        <v>50</v>
      </c>
      <c r="AB74" s="241">
        <v>8.27</v>
      </c>
      <c r="AC74" s="241">
        <v>6.1</v>
      </c>
      <c r="AD74" s="241">
        <v>8.83</v>
      </c>
      <c r="AE74" s="241">
        <v>2.38</v>
      </c>
      <c r="AF74" s="241">
        <v>8.73</v>
      </c>
      <c r="AG74" s="241">
        <v>11.21</v>
      </c>
      <c r="AH74" s="241">
        <v>2.6</v>
      </c>
      <c r="AI74" s="242">
        <v>5.8700000000000002E-2</v>
      </c>
      <c r="AJ74" s="242">
        <v>4.9500000000000002E-2</v>
      </c>
      <c r="AK74" s="242">
        <v>0.14680000000000001</v>
      </c>
      <c r="AL74" s="242">
        <v>0.37159999999999999</v>
      </c>
      <c r="AM74" s="242">
        <v>0.1024</v>
      </c>
      <c r="AN74" s="242">
        <v>0.24629999999999999</v>
      </c>
      <c r="AO74" s="242">
        <v>0.73040000000000005</v>
      </c>
      <c r="AP74" s="243">
        <v>1300000</v>
      </c>
      <c r="AQ74" s="243">
        <v>297000</v>
      </c>
      <c r="AR74" s="241">
        <v>2.48</v>
      </c>
      <c r="AS74" s="244">
        <v>0.4513888888888889</v>
      </c>
      <c r="AT74" s="242">
        <v>0.36109999999999998</v>
      </c>
      <c r="AU74" s="241">
        <v>81</v>
      </c>
      <c r="AV74" s="243">
        <v>246000</v>
      </c>
      <c r="AW74" s="243">
        <v>1300000000</v>
      </c>
      <c r="AX74" s="245"/>
      <c r="AY74" s="245"/>
      <c r="AZ74" s="245"/>
    </row>
    <row r="75" spans="1:52" ht="12" customHeight="1">
      <c r="A75" s="235">
        <v>72</v>
      </c>
      <c r="B75" s="246" t="s">
        <v>2558</v>
      </c>
      <c r="C75" s="16" t="s">
        <v>294</v>
      </c>
      <c r="D75" s="237" t="str">
        <f t="shared" si="0"/>
        <v>Fulton Bank</v>
      </c>
      <c r="E75" s="238" t="s">
        <v>43</v>
      </c>
      <c r="F75" s="16">
        <v>25</v>
      </c>
      <c r="G75" s="239">
        <v>1014000</v>
      </c>
      <c r="H75" s="239">
        <v>52936</v>
      </c>
      <c r="I75" s="239">
        <v>342430</v>
      </c>
      <c r="J75" s="239">
        <v>25806</v>
      </c>
      <c r="K75" s="239">
        <v>321398</v>
      </c>
      <c r="L75" s="239">
        <v>7230</v>
      </c>
      <c r="M75" s="247">
        <v>5000</v>
      </c>
      <c r="N75" s="240">
        <v>2.9398148148148148E-3</v>
      </c>
      <c r="O75" s="241">
        <v>254</v>
      </c>
      <c r="P75" s="240">
        <v>3.4722222222222222E-5</v>
      </c>
      <c r="Q75" s="241">
        <v>3</v>
      </c>
      <c r="R75" s="240">
        <v>2.2106481481481482E-3</v>
      </c>
      <c r="S75" s="241">
        <v>191</v>
      </c>
      <c r="T75" s="240">
        <v>2.6620370370370372E-4</v>
      </c>
      <c r="U75" s="241">
        <v>23</v>
      </c>
      <c r="V75" s="240">
        <v>2.9513888888888888E-3</v>
      </c>
      <c r="W75" s="241">
        <v>255</v>
      </c>
      <c r="X75" s="240">
        <v>2.5694444444444445E-3</v>
      </c>
      <c r="Y75" s="241">
        <v>222</v>
      </c>
      <c r="Z75" s="238"/>
      <c r="AA75" s="238"/>
      <c r="AB75" s="241">
        <v>1.82</v>
      </c>
      <c r="AC75" s="241">
        <v>1.02</v>
      </c>
      <c r="AD75" s="241">
        <v>1.49</v>
      </c>
      <c r="AE75" s="241">
        <v>1.06</v>
      </c>
      <c r="AF75" s="241">
        <v>2.0099999999999998</v>
      </c>
      <c r="AG75" s="241">
        <v>2.16</v>
      </c>
      <c r="AH75" s="241">
        <v>1</v>
      </c>
      <c r="AI75" s="242">
        <v>0.49009999999999998</v>
      </c>
      <c r="AJ75" s="242">
        <v>0.97960000000000003</v>
      </c>
      <c r="AK75" s="242">
        <v>0.71309999999999996</v>
      </c>
      <c r="AL75" s="242">
        <v>0.93600000000000005</v>
      </c>
      <c r="AM75" s="242">
        <v>0.50929999999999997</v>
      </c>
      <c r="AN75" s="242">
        <v>0.52139999999999997</v>
      </c>
      <c r="AO75" s="242">
        <v>1</v>
      </c>
      <c r="AP75" s="243">
        <v>1600000</v>
      </c>
      <c r="AQ75" s="243">
        <v>318200</v>
      </c>
      <c r="AR75" s="241">
        <v>1.42</v>
      </c>
      <c r="AS75" s="244">
        <v>0.41041666666666665</v>
      </c>
      <c r="AT75" s="242">
        <v>0.73150000000000004</v>
      </c>
      <c r="AU75" s="241">
        <v>56</v>
      </c>
      <c r="AV75" s="243">
        <v>135000</v>
      </c>
      <c r="AW75" s="243">
        <v>30600000</v>
      </c>
      <c r="AX75" s="245"/>
      <c r="AY75" s="245"/>
      <c r="AZ75" s="245"/>
    </row>
    <row r="76" spans="1:52" ht="12" customHeight="1">
      <c r="A76" s="235">
        <v>73</v>
      </c>
      <c r="B76" s="246" t="s">
        <v>2224</v>
      </c>
      <c r="C76" s="16" t="s">
        <v>297</v>
      </c>
      <c r="D76" s="237" t="str">
        <f t="shared" si="0"/>
        <v>UMB Bank</v>
      </c>
      <c r="E76" s="238" t="s">
        <v>43</v>
      </c>
      <c r="F76" s="16">
        <v>23</v>
      </c>
      <c r="G76" s="239">
        <v>1300000</v>
      </c>
      <c r="H76" s="239">
        <v>53560</v>
      </c>
      <c r="I76" s="239">
        <v>62979</v>
      </c>
      <c r="J76" s="239">
        <v>20699</v>
      </c>
      <c r="K76" s="239">
        <v>280143</v>
      </c>
      <c r="L76" s="239">
        <v>15921</v>
      </c>
      <c r="M76" s="247">
        <v>5000</v>
      </c>
      <c r="N76" s="240">
        <v>4.8611111111111112E-3</v>
      </c>
      <c r="O76" s="241">
        <v>420</v>
      </c>
      <c r="P76" s="240">
        <v>2.8240740740740739E-3</v>
      </c>
      <c r="Q76" s="241">
        <v>244</v>
      </c>
      <c r="R76" s="240">
        <v>1.7824074074074075E-3</v>
      </c>
      <c r="S76" s="241">
        <v>154</v>
      </c>
      <c r="T76" s="240">
        <v>1.261574074074074E-3</v>
      </c>
      <c r="U76" s="241">
        <v>109</v>
      </c>
      <c r="V76" s="240">
        <v>3.8194444444444443E-3</v>
      </c>
      <c r="W76" s="241">
        <v>330</v>
      </c>
      <c r="X76" s="240">
        <v>5.2662037037037035E-3</v>
      </c>
      <c r="Y76" s="241">
        <v>455</v>
      </c>
      <c r="Z76" s="240">
        <v>5.6712962962962967E-4</v>
      </c>
      <c r="AA76" s="241">
        <v>49</v>
      </c>
      <c r="AB76" s="241">
        <v>11.49</v>
      </c>
      <c r="AC76" s="241">
        <v>6.24</v>
      </c>
      <c r="AD76" s="241">
        <v>4.9400000000000004</v>
      </c>
      <c r="AE76" s="241">
        <v>5.61</v>
      </c>
      <c r="AF76" s="241">
        <v>9.31</v>
      </c>
      <c r="AG76" s="241">
        <v>7.65</v>
      </c>
      <c r="AH76" s="241">
        <v>1.0900000000000001</v>
      </c>
      <c r="AI76" s="242">
        <v>0.11070000000000001</v>
      </c>
      <c r="AJ76" s="242">
        <v>5.7599999999999998E-2</v>
      </c>
      <c r="AK76" s="242">
        <v>0.39579999999999999</v>
      </c>
      <c r="AL76" s="242">
        <v>0.1139</v>
      </c>
      <c r="AM76" s="242">
        <v>0.191</v>
      </c>
      <c r="AN76" s="242">
        <v>0.18429999999999999</v>
      </c>
      <c r="AO76" s="242">
        <v>0.91349999999999998</v>
      </c>
      <c r="AP76" s="243">
        <v>1100000</v>
      </c>
      <c r="AQ76" s="243">
        <v>265500</v>
      </c>
      <c r="AR76" s="241">
        <v>4.8499999999999996</v>
      </c>
      <c r="AS76" s="244">
        <v>0.22361111111111112</v>
      </c>
      <c r="AT76" s="242">
        <v>0.17080000000000001</v>
      </c>
      <c r="AU76" s="241">
        <v>60</v>
      </c>
      <c r="AV76" s="243">
        <v>49500</v>
      </c>
      <c r="AW76" s="243">
        <v>3500000</v>
      </c>
      <c r="AX76" s="245"/>
      <c r="AY76" s="245"/>
      <c r="AZ76" s="245"/>
    </row>
    <row r="77" spans="1:52" ht="12" customHeight="1">
      <c r="A77" s="235">
        <v>74</v>
      </c>
      <c r="B77" s="246" t="s">
        <v>2559</v>
      </c>
      <c r="C77" s="16" t="s">
        <v>300</v>
      </c>
      <c r="D77" s="237" t="str">
        <f t="shared" si="0"/>
        <v>The Park National Bank</v>
      </c>
      <c r="E77" s="238" t="s">
        <v>43</v>
      </c>
      <c r="F77" s="16">
        <v>18</v>
      </c>
      <c r="G77" s="239">
        <v>816921</v>
      </c>
      <c r="H77" s="247"/>
      <c r="I77" s="239">
        <v>18666</v>
      </c>
      <c r="J77" s="247">
        <v>5000</v>
      </c>
      <c r="K77" s="239">
        <v>140241</v>
      </c>
      <c r="L77" s="247">
        <v>5000</v>
      </c>
      <c r="M77" s="247"/>
      <c r="N77" s="240">
        <v>7.407407407407407E-4</v>
      </c>
      <c r="O77" s="241">
        <v>64</v>
      </c>
      <c r="P77" s="238"/>
      <c r="Q77" s="238"/>
      <c r="R77" s="240">
        <v>1.3194444444444445E-3</v>
      </c>
      <c r="S77" s="241">
        <v>114</v>
      </c>
      <c r="T77" s="240">
        <v>6.9907407407407409E-3</v>
      </c>
      <c r="U77" s="241">
        <v>604</v>
      </c>
      <c r="V77" s="240">
        <v>1.1342592592592593E-3</v>
      </c>
      <c r="W77" s="241">
        <v>98</v>
      </c>
      <c r="X77" s="240">
        <v>2.8124999999999999E-3</v>
      </c>
      <c r="Y77" s="241">
        <v>243</v>
      </c>
      <c r="Z77" s="238"/>
      <c r="AA77" s="238"/>
      <c r="AB77" s="241">
        <v>1.19</v>
      </c>
      <c r="AC77" s="238"/>
      <c r="AD77" s="241">
        <v>1.44</v>
      </c>
      <c r="AE77" s="241">
        <v>1.67</v>
      </c>
      <c r="AF77" s="241">
        <v>1.58</v>
      </c>
      <c r="AG77" s="241">
        <v>3.06</v>
      </c>
      <c r="AH77" s="238"/>
      <c r="AI77" s="242">
        <v>0.87029999999999996</v>
      </c>
      <c r="AJ77" s="248"/>
      <c r="AK77" s="242">
        <v>0.79059999999999997</v>
      </c>
      <c r="AL77" s="242">
        <v>0.6673</v>
      </c>
      <c r="AM77" s="242">
        <v>0.78779999999999994</v>
      </c>
      <c r="AN77" s="242">
        <v>0.53749999999999998</v>
      </c>
      <c r="AO77" s="248"/>
      <c r="AP77" s="243">
        <v>518100</v>
      </c>
      <c r="AQ77" s="243">
        <v>139500</v>
      </c>
      <c r="AR77" s="241">
        <v>1.33</v>
      </c>
      <c r="AS77" s="244">
        <v>0.4236111111111111</v>
      </c>
      <c r="AT77" s="242">
        <v>0.8044</v>
      </c>
      <c r="AU77" s="241">
        <v>50</v>
      </c>
      <c r="AV77" s="241">
        <v>320</v>
      </c>
      <c r="AW77" s="243">
        <v>1000000000</v>
      </c>
      <c r="AX77" s="245"/>
      <c r="AY77" s="245"/>
      <c r="AZ77" s="245"/>
    </row>
    <row r="78" spans="1:52" ht="12" customHeight="1">
      <c r="A78" s="235">
        <v>75</v>
      </c>
      <c r="B78" s="246" t="s">
        <v>2554</v>
      </c>
      <c r="C78" s="16" t="s">
        <v>303</v>
      </c>
      <c r="D78" s="237" t="str">
        <f t="shared" si="0"/>
        <v>First Bank &amp; Trust</v>
      </c>
      <c r="E78" s="238" t="s">
        <v>43</v>
      </c>
      <c r="F78" s="16">
        <v>44</v>
      </c>
      <c r="G78" s="239">
        <v>162812</v>
      </c>
      <c r="H78" s="247"/>
      <c r="I78" s="247">
        <v>5000</v>
      </c>
      <c r="J78" s="247">
        <v>5000</v>
      </c>
      <c r="K78" s="239">
        <v>46389</v>
      </c>
      <c r="L78" s="247"/>
      <c r="M78" s="247"/>
      <c r="N78" s="240">
        <v>2.8356481481481483E-3</v>
      </c>
      <c r="O78" s="241">
        <v>245</v>
      </c>
      <c r="P78" s="238"/>
      <c r="Q78" s="238"/>
      <c r="R78" s="240">
        <v>3.8773148148148148E-3</v>
      </c>
      <c r="S78" s="241">
        <v>335</v>
      </c>
      <c r="T78" s="238"/>
      <c r="U78" s="238"/>
      <c r="V78" s="240">
        <v>1.4004629629629629E-3</v>
      </c>
      <c r="W78" s="241">
        <v>121</v>
      </c>
      <c r="X78" s="238"/>
      <c r="Y78" s="238"/>
      <c r="Z78" s="238"/>
      <c r="AA78" s="238"/>
      <c r="AB78" s="241">
        <v>3.38</v>
      </c>
      <c r="AC78" s="238"/>
      <c r="AD78" s="241">
        <v>5.31</v>
      </c>
      <c r="AE78" s="241">
        <v>1</v>
      </c>
      <c r="AF78" s="241">
        <v>2.11</v>
      </c>
      <c r="AG78" s="238"/>
      <c r="AH78" s="238"/>
      <c r="AI78" s="242">
        <v>0.49919999999999998</v>
      </c>
      <c r="AJ78" s="248"/>
      <c r="AK78" s="248"/>
      <c r="AL78" s="242">
        <v>1</v>
      </c>
      <c r="AM78" s="242">
        <v>0.60029999999999994</v>
      </c>
      <c r="AN78" s="248"/>
      <c r="AO78" s="248"/>
      <c r="AP78" s="243">
        <v>119700</v>
      </c>
      <c r="AQ78" s="243">
        <v>34800</v>
      </c>
      <c r="AR78" s="241">
        <v>1.94</v>
      </c>
      <c r="AS78" s="244">
        <v>0.20902777777777778</v>
      </c>
      <c r="AT78" s="242">
        <v>0.43909999999999999</v>
      </c>
      <c r="AU78" s="241">
        <v>49</v>
      </c>
      <c r="AV78" s="238"/>
      <c r="AW78" s="238"/>
      <c r="AX78" s="245"/>
      <c r="AY78" s="245"/>
      <c r="AZ78" s="245"/>
    </row>
    <row r="79" spans="1:52" ht="12" customHeight="1">
      <c r="A79" s="235">
        <v>76</v>
      </c>
      <c r="B79" s="246" t="s">
        <v>2560</v>
      </c>
      <c r="C79" s="16" t="s">
        <v>308</v>
      </c>
      <c r="D79" s="237" t="str">
        <f t="shared" si="0"/>
        <v>First Merchants</v>
      </c>
      <c r="E79" s="238" t="s">
        <v>43</v>
      </c>
      <c r="F79" s="16">
        <v>6</v>
      </c>
      <c r="G79" s="239">
        <v>742380</v>
      </c>
      <c r="H79" s="247">
        <v>5000</v>
      </c>
      <c r="I79" s="239">
        <v>11005</v>
      </c>
      <c r="J79" s="247">
        <v>5000</v>
      </c>
      <c r="K79" s="239">
        <v>165743</v>
      </c>
      <c r="L79" s="239">
        <v>7074</v>
      </c>
      <c r="M79" s="247">
        <v>5000</v>
      </c>
      <c r="N79" s="240">
        <v>1.8171296296296297E-3</v>
      </c>
      <c r="O79" s="241">
        <v>157</v>
      </c>
      <c r="P79" s="238"/>
      <c r="Q79" s="238"/>
      <c r="R79" s="240">
        <v>7.6388888888888893E-4</v>
      </c>
      <c r="S79" s="241">
        <v>66</v>
      </c>
      <c r="T79" s="238"/>
      <c r="U79" s="238"/>
      <c r="V79" s="240">
        <v>1.8287037037037037E-3</v>
      </c>
      <c r="W79" s="241">
        <v>158</v>
      </c>
      <c r="X79" s="240">
        <v>1.0763888888888889E-3</v>
      </c>
      <c r="Y79" s="241">
        <v>93</v>
      </c>
      <c r="Z79" s="238"/>
      <c r="AA79" s="238"/>
      <c r="AB79" s="241">
        <v>1.72</v>
      </c>
      <c r="AC79" s="241">
        <v>1</v>
      </c>
      <c r="AD79" s="241">
        <v>1.36</v>
      </c>
      <c r="AE79" s="241">
        <v>1</v>
      </c>
      <c r="AF79" s="241">
        <v>1.76</v>
      </c>
      <c r="AG79" s="241">
        <v>1.57</v>
      </c>
      <c r="AH79" s="241">
        <v>1</v>
      </c>
      <c r="AI79" s="242">
        <v>0.54200000000000004</v>
      </c>
      <c r="AJ79" s="242">
        <v>1</v>
      </c>
      <c r="AK79" s="242">
        <v>0.75370000000000004</v>
      </c>
      <c r="AL79" s="242">
        <v>1</v>
      </c>
      <c r="AM79" s="242">
        <v>0.60150000000000003</v>
      </c>
      <c r="AN79" s="242">
        <v>0.7359</v>
      </c>
      <c r="AO79" s="242">
        <v>1</v>
      </c>
      <c r="AP79" s="243">
        <v>377200</v>
      </c>
      <c r="AQ79" s="243">
        <v>73600</v>
      </c>
      <c r="AR79" s="241">
        <v>1.67</v>
      </c>
      <c r="AS79" s="244">
        <v>0.21666666666666667</v>
      </c>
      <c r="AT79" s="242">
        <v>0.53600000000000003</v>
      </c>
      <c r="AU79" s="241">
        <v>49</v>
      </c>
      <c r="AV79" s="243">
        <v>12100</v>
      </c>
      <c r="AW79" s="243">
        <v>122000000</v>
      </c>
      <c r="AX79" s="245"/>
      <c r="AY79" s="245"/>
      <c r="AZ79" s="245"/>
    </row>
    <row r="80" spans="1:52" ht="12" customHeight="1">
      <c r="A80" s="235">
        <v>77</v>
      </c>
      <c r="B80" s="246" t="s">
        <v>2561</v>
      </c>
      <c r="C80" s="16" t="s">
        <v>311</v>
      </c>
      <c r="D80" s="237" t="str">
        <f t="shared" si="0"/>
        <v>First Commonwealth Bank</v>
      </c>
      <c r="E80" s="238" t="s">
        <v>43</v>
      </c>
      <c r="F80" s="16">
        <v>29</v>
      </c>
      <c r="G80" s="239">
        <v>974203</v>
      </c>
      <c r="H80" s="239">
        <v>25247</v>
      </c>
      <c r="I80" s="239">
        <v>7415</v>
      </c>
      <c r="J80" s="247">
        <v>5000</v>
      </c>
      <c r="K80" s="239">
        <v>209127</v>
      </c>
      <c r="L80" s="239">
        <v>14598</v>
      </c>
      <c r="M80" s="247">
        <v>5000</v>
      </c>
      <c r="N80" s="240">
        <v>4.6064814814814814E-3</v>
      </c>
      <c r="O80" s="241">
        <v>398</v>
      </c>
      <c r="P80" s="240">
        <v>1.0150462962962964E-2</v>
      </c>
      <c r="Q80" s="241">
        <v>877</v>
      </c>
      <c r="R80" s="240">
        <v>2.1296296296296298E-3</v>
      </c>
      <c r="S80" s="241">
        <v>184</v>
      </c>
      <c r="T80" s="240">
        <v>8.4490740740740741E-3</v>
      </c>
      <c r="U80" s="241">
        <v>730</v>
      </c>
      <c r="V80" s="240">
        <v>5.6481481481481478E-3</v>
      </c>
      <c r="W80" s="241">
        <v>488</v>
      </c>
      <c r="X80" s="240">
        <v>5.2662037037037035E-3</v>
      </c>
      <c r="Y80" s="241">
        <v>455</v>
      </c>
      <c r="Z80" s="240">
        <v>5.208333333333333E-3</v>
      </c>
      <c r="AA80" s="241">
        <v>450</v>
      </c>
      <c r="AB80" s="241">
        <v>7.67</v>
      </c>
      <c r="AC80" s="241">
        <v>4.84</v>
      </c>
      <c r="AD80" s="241">
        <v>2.34</v>
      </c>
      <c r="AE80" s="241">
        <v>6.8</v>
      </c>
      <c r="AF80" s="241">
        <v>8.26</v>
      </c>
      <c r="AG80" s="241">
        <v>7.63</v>
      </c>
      <c r="AH80" s="241">
        <v>5.27</v>
      </c>
      <c r="AI80" s="242">
        <v>6.3899999999999998E-2</v>
      </c>
      <c r="AJ80" s="242">
        <v>0.21759999999999999</v>
      </c>
      <c r="AK80" s="242">
        <v>0.65339999999999998</v>
      </c>
      <c r="AL80" s="242">
        <v>3.3099999999999997E-2</v>
      </c>
      <c r="AM80" s="242">
        <v>0.1168</v>
      </c>
      <c r="AN80" s="242">
        <v>0.17610000000000001</v>
      </c>
      <c r="AO80" s="242">
        <v>0.42259999999999998</v>
      </c>
      <c r="AP80" s="243">
        <v>794900</v>
      </c>
      <c r="AQ80" s="243">
        <v>165700</v>
      </c>
      <c r="AR80" s="241">
        <v>2.39</v>
      </c>
      <c r="AS80" s="244">
        <v>0.41319444444444442</v>
      </c>
      <c r="AT80" s="242">
        <v>0.35539999999999999</v>
      </c>
      <c r="AU80" s="241">
        <v>54</v>
      </c>
      <c r="AV80" s="243">
        <v>90500</v>
      </c>
      <c r="AW80" s="243">
        <v>79200000</v>
      </c>
      <c r="AX80" s="245"/>
      <c r="AY80" s="245"/>
      <c r="AZ80" s="245"/>
    </row>
    <row r="81" spans="1:52" ht="12" customHeight="1">
      <c r="A81" s="235">
        <v>78</v>
      </c>
      <c r="B81" s="246" t="s">
        <v>2562</v>
      </c>
      <c r="C81" s="16" t="s">
        <v>314</v>
      </c>
      <c r="D81" s="237" t="str">
        <f t="shared" si="0"/>
        <v>Rabobank</v>
      </c>
      <c r="E81" s="238" t="s">
        <v>43</v>
      </c>
      <c r="F81" s="16">
        <v>33</v>
      </c>
      <c r="G81" s="239">
        <v>163886</v>
      </c>
      <c r="H81" s="239">
        <v>5741</v>
      </c>
      <c r="I81" s="239">
        <v>63871</v>
      </c>
      <c r="J81" s="239">
        <v>6028</v>
      </c>
      <c r="K81" s="239">
        <v>253651</v>
      </c>
      <c r="L81" s="247"/>
      <c r="M81" s="247"/>
      <c r="N81" s="240">
        <v>3.6689814814814814E-3</v>
      </c>
      <c r="O81" s="241">
        <v>317</v>
      </c>
      <c r="P81" s="240">
        <v>1.3657407407407407E-3</v>
      </c>
      <c r="Q81" s="241">
        <v>118</v>
      </c>
      <c r="R81" s="240">
        <v>1.5162037037037036E-3</v>
      </c>
      <c r="S81" s="241">
        <v>131</v>
      </c>
      <c r="T81" s="240">
        <v>2.2800925925925927E-3</v>
      </c>
      <c r="U81" s="241">
        <v>197</v>
      </c>
      <c r="V81" s="240">
        <v>1.0416666666666667E-3</v>
      </c>
      <c r="W81" s="241">
        <v>90</v>
      </c>
      <c r="X81" s="238"/>
      <c r="Y81" s="238"/>
      <c r="Z81" s="238"/>
      <c r="AA81" s="238"/>
      <c r="AB81" s="241">
        <v>4.9400000000000004</v>
      </c>
      <c r="AC81" s="241">
        <v>2.17</v>
      </c>
      <c r="AD81" s="241">
        <v>3.02</v>
      </c>
      <c r="AE81" s="241">
        <v>2.2999999999999998</v>
      </c>
      <c r="AF81" s="241">
        <v>2.0499999999999998</v>
      </c>
      <c r="AG81" s="238"/>
      <c r="AH81" s="238"/>
      <c r="AI81" s="242">
        <v>0.30480000000000002</v>
      </c>
      <c r="AJ81" s="242">
        <v>0.58860000000000001</v>
      </c>
      <c r="AK81" s="242">
        <v>0.498</v>
      </c>
      <c r="AL81" s="242">
        <v>0.59519999999999995</v>
      </c>
      <c r="AM81" s="242">
        <v>0.62670000000000003</v>
      </c>
      <c r="AN81" s="248"/>
      <c r="AO81" s="248"/>
      <c r="AP81" s="243">
        <v>685400</v>
      </c>
      <c r="AQ81" s="243">
        <v>181100</v>
      </c>
      <c r="AR81" s="241">
        <v>3.36</v>
      </c>
      <c r="AS81" s="244">
        <v>1.25</v>
      </c>
      <c r="AT81" s="242">
        <v>0.25829999999999997</v>
      </c>
      <c r="AU81" s="241">
        <v>38</v>
      </c>
      <c r="AV81" s="243">
        <v>12100</v>
      </c>
      <c r="AW81" s="243">
        <v>25500000</v>
      </c>
      <c r="AX81" s="245"/>
      <c r="AY81" s="245"/>
      <c r="AZ81" s="245"/>
    </row>
    <row r="82" spans="1:52" ht="12" customHeight="1">
      <c r="A82" s="235">
        <v>79</v>
      </c>
      <c r="B82" s="246" t="s">
        <v>2563</v>
      </c>
      <c r="C82" s="16" t="s">
        <v>316</v>
      </c>
      <c r="D82" s="237" t="str">
        <f t="shared" si="0"/>
        <v>First Financial Bank</v>
      </c>
      <c r="E82" s="238" t="s">
        <v>43</v>
      </c>
      <c r="F82" s="16">
        <v>16</v>
      </c>
      <c r="G82" s="239">
        <v>1256000</v>
      </c>
      <c r="H82" s="239">
        <v>30657</v>
      </c>
      <c r="I82" s="239">
        <v>128174</v>
      </c>
      <c r="J82" s="239">
        <v>15886</v>
      </c>
      <c r="K82" s="239">
        <v>228793</v>
      </c>
      <c r="L82" s="239">
        <v>38618</v>
      </c>
      <c r="M82" s="247">
        <v>5000</v>
      </c>
      <c r="N82" s="240">
        <v>3.1250000000000002E-3</v>
      </c>
      <c r="O82" s="241">
        <v>270</v>
      </c>
      <c r="P82" s="240">
        <v>1.5046296296296297E-4</v>
      </c>
      <c r="Q82" s="241">
        <v>13</v>
      </c>
      <c r="R82" s="240">
        <v>6.7129629629629625E-4</v>
      </c>
      <c r="S82" s="241">
        <v>58</v>
      </c>
      <c r="T82" s="240">
        <v>2.7777777777777778E-4</v>
      </c>
      <c r="U82" s="241">
        <v>24</v>
      </c>
      <c r="V82" s="240">
        <v>2.9398148148148148E-3</v>
      </c>
      <c r="W82" s="241">
        <v>254</v>
      </c>
      <c r="X82" s="240">
        <v>2.5925925925925925E-3</v>
      </c>
      <c r="Y82" s="241">
        <v>224</v>
      </c>
      <c r="Z82" s="240">
        <v>6.5740740740740742E-3</v>
      </c>
      <c r="AA82" s="241">
        <v>568</v>
      </c>
      <c r="AB82" s="241">
        <v>2.17</v>
      </c>
      <c r="AC82" s="241">
        <v>1.01</v>
      </c>
      <c r="AD82" s="241">
        <v>1.23</v>
      </c>
      <c r="AE82" s="241">
        <v>1.0900000000000001</v>
      </c>
      <c r="AF82" s="241">
        <v>1.81</v>
      </c>
      <c r="AG82" s="241">
        <v>2.21</v>
      </c>
      <c r="AH82" s="241">
        <v>1.34</v>
      </c>
      <c r="AI82" s="242">
        <v>0.4597</v>
      </c>
      <c r="AJ82" s="242">
        <v>0.99239999999999995</v>
      </c>
      <c r="AK82" s="242">
        <v>0.91069999999999995</v>
      </c>
      <c r="AL82" s="242">
        <v>0.95230000000000004</v>
      </c>
      <c r="AM82" s="242">
        <v>0.4889</v>
      </c>
      <c r="AN82" s="242">
        <v>0.58909999999999996</v>
      </c>
      <c r="AO82" s="242">
        <v>0.65590000000000004</v>
      </c>
      <c r="AP82" s="243">
        <v>1600000</v>
      </c>
      <c r="AQ82" s="243">
        <v>188400</v>
      </c>
      <c r="AR82" s="241">
        <v>1.42</v>
      </c>
      <c r="AS82" s="244">
        <v>0.5180555555555556</v>
      </c>
      <c r="AT82" s="242">
        <v>0.70720000000000005</v>
      </c>
      <c r="AU82" s="241">
        <v>59</v>
      </c>
      <c r="AV82" s="243">
        <v>246000</v>
      </c>
      <c r="AW82" s="243">
        <v>1800000000</v>
      </c>
      <c r="AX82" s="245"/>
      <c r="AY82" s="245"/>
      <c r="AZ82" s="245"/>
    </row>
    <row r="83" spans="1:52" ht="12" customHeight="1">
      <c r="A83" s="235">
        <v>80</v>
      </c>
      <c r="B83" s="246" t="s">
        <v>2564</v>
      </c>
      <c r="C83" s="16" t="s">
        <v>321</v>
      </c>
      <c r="D83" s="237" t="str">
        <f t="shared" si="0"/>
        <v>BankUnited</v>
      </c>
      <c r="E83" s="238" t="s">
        <v>43</v>
      </c>
      <c r="F83" s="16">
        <v>52</v>
      </c>
      <c r="G83" s="239">
        <v>1046000</v>
      </c>
      <c r="H83" s="239">
        <v>25877</v>
      </c>
      <c r="I83" s="239">
        <v>44314</v>
      </c>
      <c r="J83" s="239">
        <v>20965</v>
      </c>
      <c r="K83" s="239">
        <v>289012</v>
      </c>
      <c r="L83" s="239">
        <v>81134</v>
      </c>
      <c r="M83" s="247">
        <v>5000</v>
      </c>
      <c r="N83" s="240">
        <v>2.8703703703703703E-3</v>
      </c>
      <c r="O83" s="241">
        <v>248</v>
      </c>
      <c r="P83" s="240">
        <v>2.662037037037037E-3</v>
      </c>
      <c r="Q83" s="241">
        <v>230</v>
      </c>
      <c r="R83" s="240">
        <v>7.0254629629629634E-3</v>
      </c>
      <c r="S83" s="241">
        <v>607</v>
      </c>
      <c r="T83" s="240">
        <v>3.9814814814814817E-3</v>
      </c>
      <c r="U83" s="241">
        <v>344</v>
      </c>
      <c r="V83" s="240">
        <v>4.8842592592592592E-3</v>
      </c>
      <c r="W83" s="241">
        <v>422</v>
      </c>
      <c r="X83" s="240">
        <v>4.3055555555555555E-3</v>
      </c>
      <c r="Y83" s="241">
        <v>372</v>
      </c>
      <c r="Z83" s="240">
        <v>2.0486111111111113E-3</v>
      </c>
      <c r="AA83" s="241">
        <v>177</v>
      </c>
      <c r="AB83" s="241">
        <v>4.7699999999999996</v>
      </c>
      <c r="AC83" s="241">
        <v>4.37</v>
      </c>
      <c r="AD83" s="241">
        <v>7.84</v>
      </c>
      <c r="AE83" s="241">
        <v>4.83</v>
      </c>
      <c r="AF83" s="241">
        <v>7.11</v>
      </c>
      <c r="AG83" s="241">
        <v>6.93</v>
      </c>
      <c r="AH83" s="241">
        <v>3.41</v>
      </c>
      <c r="AI83" s="242">
        <v>0.27179999999999999</v>
      </c>
      <c r="AJ83" s="242">
        <v>0.5968</v>
      </c>
      <c r="AK83" s="242">
        <v>0.2717</v>
      </c>
      <c r="AL83" s="242">
        <v>0.61509999999999998</v>
      </c>
      <c r="AM83" s="242">
        <v>0.1963</v>
      </c>
      <c r="AN83" s="242">
        <v>0.2838</v>
      </c>
      <c r="AO83" s="242">
        <v>0.75</v>
      </c>
      <c r="AP83" s="243">
        <v>118600</v>
      </c>
      <c r="AQ83" s="243">
        <v>34100</v>
      </c>
      <c r="AR83" s="241">
        <v>2.91</v>
      </c>
      <c r="AS83" s="244">
        <v>0.4548611111111111</v>
      </c>
      <c r="AT83" s="242">
        <v>0.42420000000000002</v>
      </c>
      <c r="AU83" s="241">
        <v>49</v>
      </c>
      <c r="AV83" s="243">
        <v>8100</v>
      </c>
      <c r="AW83" s="243">
        <v>1500000</v>
      </c>
      <c r="AX83" s="245"/>
      <c r="AY83" s="245"/>
      <c r="AZ83" s="245"/>
    </row>
    <row r="84" spans="1:52" ht="12" customHeight="1">
      <c r="A84" s="235">
        <v>81</v>
      </c>
      <c r="B84" s="246" t="s">
        <v>2565</v>
      </c>
      <c r="C84" s="16" t="s">
        <v>324</v>
      </c>
      <c r="D84" s="237" t="str">
        <f t="shared" si="0"/>
        <v>Ameris Bank</v>
      </c>
      <c r="E84" s="238" t="s">
        <v>43</v>
      </c>
      <c r="F84" s="16">
        <v>27</v>
      </c>
      <c r="G84" s="239">
        <v>1122000</v>
      </c>
      <c r="H84" s="239">
        <v>23677</v>
      </c>
      <c r="I84" s="239">
        <v>155973</v>
      </c>
      <c r="J84" s="239">
        <v>9104</v>
      </c>
      <c r="K84" s="239">
        <v>280225</v>
      </c>
      <c r="L84" s="239">
        <v>11819</v>
      </c>
      <c r="M84" s="247">
        <v>5000</v>
      </c>
      <c r="N84" s="240">
        <v>2.2800925925925927E-3</v>
      </c>
      <c r="O84" s="241">
        <v>197</v>
      </c>
      <c r="P84" s="240">
        <v>2.5462962962962961E-4</v>
      </c>
      <c r="Q84" s="241">
        <v>22</v>
      </c>
      <c r="R84" s="240">
        <v>5.4398148148148144E-4</v>
      </c>
      <c r="S84" s="241">
        <v>47</v>
      </c>
      <c r="T84" s="240">
        <v>1.273148148148148E-4</v>
      </c>
      <c r="U84" s="241">
        <v>11</v>
      </c>
      <c r="V84" s="240">
        <v>3.2754629629629631E-3</v>
      </c>
      <c r="W84" s="241">
        <v>283</v>
      </c>
      <c r="X84" s="240">
        <v>1.4467592592592592E-3</v>
      </c>
      <c r="Y84" s="241">
        <v>125</v>
      </c>
      <c r="Z84" s="240">
        <v>0</v>
      </c>
      <c r="AA84" s="241">
        <v>0</v>
      </c>
      <c r="AB84" s="241">
        <v>1.71</v>
      </c>
      <c r="AC84" s="241">
        <v>1.35</v>
      </c>
      <c r="AD84" s="241">
        <v>1.19</v>
      </c>
      <c r="AE84" s="241">
        <v>1.25</v>
      </c>
      <c r="AF84" s="241">
        <v>2.17</v>
      </c>
      <c r="AG84" s="241">
        <v>2.17</v>
      </c>
      <c r="AH84" s="241">
        <v>1.0900000000000001</v>
      </c>
      <c r="AI84" s="242">
        <v>0.48699999999999999</v>
      </c>
      <c r="AJ84" s="242">
        <v>0.78129999999999999</v>
      </c>
      <c r="AK84" s="242">
        <v>0.879</v>
      </c>
      <c r="AL84" s="242">
        <v>0.89739999999999998</v>
      </c>
      <c r="AM84" s="242">
        <v>0.4249</v>
      </c>
      <c r="AN84" s="242">
        <v>0.59730000000000005</v>
      </c>
      <c r="AO84" s="242">
        <v>0.90659999999999996</v>
      </c>
      <c r="AP84" s="243">
        <v>924000</v>
      </c>
      <c r="AQ84" s="243">
        <v>216600</v>
      </c>
      <c r="AR84" s="241">
        <v>1.42</v>
      </c>
      <c r="AS84" s="244">
        <v>0.36249999999999999</v>
      </c>
      <c r="AT84" s="242">
        <v>0.77</v>
      </c>
      <c r="AU84" s="241">
        <v>60</v>
      </c>
      <c r="AV84" s="243">
        <v>135000</v>
      </c>
      <c r="AW84" s="243">
        <v>666000</v>
      </c>
      <c r="AX84" s="245"/>
      <c r="AY84" s="245"/>
      <c r="AZ84" s="245"/>
    </row>
    <row r="85" spans="1:52" ht="12" customHeight="1">
      <c r="A85" s="235">
        <v>82</v>
      </c>
      <c r="B85" s="246" t="s">
        <v>2566</v>
      </c>
      <c r="C85" s="16" t="s">
        <v>327</v>
      </c>
      <c r="D85" s="237" t="str">
        <f t="shared" si="0"/>
        <v>Flagstar Bank</v>
      </c>
      <c r="E85" s="238" t="s">
        <v>43</v>
      </c>
      <c r="F85" s="16">
        <v>27</v>
      </c>
      <c r="G85" s="239">
        <v>3455000</v>
      </c>
      <c r="H85" s="239">
        <v>268861</v>
      </c>
      <c r="I85" s="239">
        <v>82576</v>
      </c>
      <c r="J85" s="239">
        <v>59791</v>
      </c>
      <c r="K85" s="239">
        <v>1119000</v>
      </c>
      <c r="L85" s="239">
        <v>15274</v>
      </c>
      <c r="M85" s="239">
        <v>7530</v>
      </c>
      <c r="N85" s="240">
        <v>3.9236111111111112E-3</v>
      </c>
      <c r="O85" s="241">
        <v>339</v>
      </c>
      <c r="P85" s="240">
        <v>1.7013888888888888E-3</v>
      </c>
      <c r="Q85" s="241">
        <v>147</v>
      </c>
      <c r="R85" s="240">
        <v>3.1481481481481482E-3</v>
      </c>
      <c r="S85" s="241">
        <v>272</v>
      </c>
      <c r="T85" s="240">
        <v>1.712962962962963E-3</v>
      </c>
      <c r="U85" s="241">
        <v>148</v>
      </c>
      <c r="V85" s="240">
        <v>4.0162037037037041E-3</v>
      </c>
      <c r="W85" s="241">
        <v>347</v>
      </c>
      <c r="X85" s="240">
        <v>1.0648148148148149E-3</v>
      </c>
      <c r="Y85" s="241">
        <v>92</v>
      </c>
      <c r="Z85" s="240">
        <v>2.2453703703703702E-3</v>
      </c>
      <c r="AA85" s="241">
        <v>194</v>
      </c>
      <c r="AB85" s="241">
        <v>8.89</v>
      </c>
      <c r="AC85" s="241">
        <v>3.59</v>
      </c>
      <c r="AD85" s="241">
        <v>11.2</v>
      </c>
      <c r="AE85" s="241">
        <v>3.28</v>
      </c>
      <c r="AF85" s="241">
        <v>8.49</v>
      </c>
      <c r="AG85" s="241">
        <v>3.18</v>
      </c>
      <c r="AH85" s="241">
        <v>3.12</v>
      </c>
      <c r="AI85" s="242">
        <v>7.3499999999999996E-2</v>
      </c>
      <c r="AJ85" s="242">
        <v>0.51160000000000005</v>
      </c>
      <c r="AK85" s="242">
        <v>9.2299999999999993E-2</v>
      </c>
      <c r="AL85" s="242">
        <v>0.49590000000000001</v>
      </c>
      <c r="AM85" s="242">
        <v>0.12859999999999999</v>
      </c>
      <c r="AN85" s="242">
        <v>0.35510000000000003</v>
      </c>
      <c r="AO85" s="242">
        <v>0.49280000000000002</v>
      </c>
      <c r="AP85" s="243">
        <v>3200000</v>
      </c>
      <c r="AQ85" s="243">
        <v>1200000</v>
      </c>
      <c r="AR85" s="241">
        <v>3.74</v>
      </c>
      <c r="AS85" s="244">
        <v>0.23472222222222222</v>
      </c>
      <c r="AT85" s="242">
        <v>0.27610000000000001</v>
      </c>
      <c r="AU85" s="241">
        <v>58</v>
      </c>
      <c r="AV85" s="243">
        <v>301000</v>
      </c>
      <c r="AW85" s="243">
        <v>1200000</v>
      </c>
      <c r="AX85" s="245"/>
      <c r="AY85" s="245"/>
      <c r="AZ85" s="245"/>
    </row>
    <row r="86" spans="1:52" ht="12" customHeight="1">
      <c r="A86" s="235">
        <v>83</v>
      </c>
      <c r="B86" s="246" t="s">
        <v>2567</v>
      </c>
      <c r="C86" s="16" t="s">
        <v>330</v>
      </c>
      <c r="D86" s="237" t="str">
        <f t="shared" si="0"/>
        <v>FNBO</v>
      </c>
      <c r="E86" s="238" t="s">
        <v>43</v>
      </c>
      <c r="F86" s="16">
        <v>18</v>
      </c>
      <c r="G86" s="239">
        <v>2924000</v>
      </c>
      <c r="H86" s="239">
        <v>49323</v>
      </c>
      <c r="I86" s="239">
        <v>127773</v>
      </c>
      <c r="J86" s="239">
        <v>20332</v>
      </c>
      <c r="K86" s="239">
        <v>579921</v>
      </c>
      <c r="L86" s="239">
        <v>40141</v>
      </c>
      <c r="M86" s="247">
        <v>5000</v>
      </c>
      <c r="N86" s="240">
        <v>4.6527777777777774E-3</v>
      </c>
      <c r="O86" s="241">
        <v>402</v>
      </c>
      <c r="P86" s="240">
        <v>2.476851851851852E-3</v>
      </c>
      <c r="Q86" s="241">
        <v>214</v>
      </c>
      <c r="R86" s="240">
        <v>2.5810185185185185E-3</v>
      </c>
      <c r="S86" s="241">
        <v>223</v>
      </c>
      <c r="T86" s="240">
        <v>1.3194444444444445E-3</v>
      </c>
      <c r="U86" s="241">
        <v>114</v>
      </c>
      <c r="V86" s="240">
        <v>4.1319444444444442E-3</v>
      </c>
      <c r="W86" s="241">
        <v>357</v>
      </c>
      <c r="X86" s="240">
        <v>5.8912037037037041E-3</v>
      </c>
      <c r="Y86" s="241">
        <v>509</v>
      </c>
      <c r="Z86" s="240">
        <v>9.837962962962962E-4</v>
      </c>
      <c r="AA86" s="241">
        <v>85</v>
      </c>
      <c r="AB86" s="241">
        <v>6.01</v>
      </c>
      <c r="AC86" s="241">
        <v>2.89</v>
      </c>
      <c r="AD86" s="241">
        <v>5.79</v>
      </c>
      <c r="AE86" s="241">
        <v>2.4700000000000002</v>
      </c>
      <c r="AF86" s="241">
        <v>5.76</v>
      </c>
      <c r="AG86" s="241">
        <v>7.44</v>
      </c>
      <c r="AH86" s="241">
        <v>2.96</v>
      </c>
      <c r="AI86" s="242">
        <v>9.7900000000000001E-2</v>
      </c>
      <c r="AJ86" s="242">
        <v>0.60209999999999997</v>
      </c>
      <c r="AK86" s="242">
        <v>0.13519999999999999</v>
      </c>
      <c r="AL86" s="242">
        <v>0.62580000000000002</v>
      </c>
      <c r="AM86" s="242">
        <v>0.22370000000000001</v>
      </c>
      <c r="AN86" s="242">
        <v>0.1081</v>
      </c>
      <c r="AO86" s="242">
        <v>0.54710000000000003</v>
      </c>
      <c r="AP86" s="243">
        <v>3000000</v>
      </c>
      <c r="AQ86" s="243">
        <v>1100000</v>
      </c>
      <c r="AR86" s="241">
        <v>4.25</v>
      </c>
      <c r="AS86" s="244">
        <v>0.29583333333333334</v>
      </c>
      <c r="AT86" s="242">
        <v>0.3397</v>
      </c>
      <c r="AU86" s="241">
        <v>54</v>
      </c>
      <c r="AV86" s="243">
        <v>74000</v>
      </c>
      <c r="AW86" s="243">
        <v>14500000</v>
      </c>
      <c r="AX86" s="245"/>
      <c r="AY86" s="245"/>
      <c r="AZ86" s="245"/>
    </row>
    <row r="87" spans="1:52" ht="12" customHeight="1">
      <c r="A87" s="235">
        <v>84</v>
      </c>
      <c r="B87" s="246" t="s">
        <v>2568</v>
      </c>
      <c r="C87" s="16" t="s">
        <v>333</v>
      </c>
      <c r="D87" s="237" t="str">
        <f t="shared" si="0"/>
        <v>First Midwest Bank</v>
      </c>
      <c r="E87" s="238" t="s">
        <v>43</v>
      </c>
      <c r="F87" s="16">
        <v>26</v>
      </c>
      <c r="G87" s="239">
        <v>1082000</v>
      </c>
      <c r="H87" s="239">
        <v>16576</v>
      </c>
      <c r="I87" s="239">
        <v>123771</v>
      </c>
      <c r="J87" s="247">
        <v>5000</v>
      </c>
      <c r="K87" s="239">
        <v>299176</v>
      </c>
      <c r="L87" s="247">
        <v>5000</v>
      </c>
      <c r="M87" s="247">
        <v>5000</v>
      </c>
      <c r="N87" s="240">
        <v>1.9907407407407408E-3</v>
      </c>
      <c r="O87" s="241">
        <v>172</v>
      </c>
      <c r="P87" s="240">
        <v>1.5625000000000001E-3</v>
      </c>
      <c r="Q87" s="241">
        <v>135</v>
      </c>
      <c r="R87" s="240">
        <v>1.0532407407407407E-3</v>
      </c>
      <c r="S87" s="241">
        <v>91</v>
      </c>
      <c r="T87" s="240">
        <v>6.7129629629629625E-4</v>
      </c>
      <c r="U87" s="241">
        <v>58</v>
      </c>
      <c r="V87" s="240">
        <v>2.2916666666666667E-3</v>
      </c>
      <c r="W87" s="241">
        <v>198</v>
      </c>
      <c r="X87" s="240">
        <v>8.4490740740740739E-4</v>
      </c>
      <c r="Y87" s="241">
        <v>73</v>
      </c>
      <c r="Z87" s="238"/>
      <c r="AA87" s="238"/>
      <c r="AB87" s="241">
        <v>1.79</v>
      </c>
      <c r="AC87" s="252">
        <v>1.32</v>
      </c>
      <c r="AD87" s="252">
        <v>1.24</v>
      </c>
      <c r="AE87" s="252">
        <v>1.55</v>
      </c>
      <c r="AF87" s="252">
        <v>1.9</v>
      </c>
      <c r="AG87" s="252">
        <v>3</v>
      </c>
      <c r="AH87" s="241">
        <v>1</v>
      </c>
      <c r="AI87" s="242">
        <v>0.48010000000000003</v>
      </c>
      <c r="AJ87" s="242">
        <v>0.68710000000000004</v>
      </c>
      <c r="AK87" s="242">
        <v>0.88329999999999997</v>
      </c>
      <c r="AL87" s="242">
        <v>0.76439999999999997</v>
      </c>
      <c r="AM87" s="242">
        <v>0.58440000000000003</v>
      </c>
      <c r="AN87" s="248"/>
      <c r="AO87" s="242">
        <v>1</v>
      </c>
      <c r="AP87" s="243">
        <v>1200000</v>
      </c>
      <c r="AQ87" s="243">
        <v>258300</v>
      </c>
      <c r="AR87" s="241">
        <v>1.46</v>
      </c>
      <c r="AS87" s="244">
        <v>0.28125</v>
      </c>
      <c r="AT87" s="242">
        <v>0.75570000000000004</v>
      </c>
      <c r="AU87" s="241">
        <v>64</v>
      </c>
      <c r="AV87" s="243">
        <v>165000</v>
      </c>
      <c r="AW87" s="243">
        <v>51200000</v>
      </c>
      <c r="AX87" s="245"/>
      <c r="AY87" s="245"/>
      <c r="AZ87" s="245"/>
    </row>
    <row r="88" spans="1:52" ht="12" customHeight="1">
      <c r="A88" s="235">
        <v>85</v>
      </c>
      <c r="B88" s="246" t="s">
        <v>2569</v>
      </c>
      <c r="C88" s="16" t="s">
        <v>335</v>
      </c>
      <c r="D88" s="237" t="str">
        <f t="shared" si="0"/>
        <v>Eastern Bank</v>
      </c>
      <c r="E88" s="238" t="s">
        <v>43</v>
      </c>
      <c r="F88" s="16">
        <v>29</v>
      </c>
      <c r="G88" s="239">
        <v>1305000</v>
      </c>
      <c r="H88" s="239">
        <v>18743</v>
      </c>
      <c r="I88" s="239">
        <v>6710</v>
      </c>
      <c r="J88" s="247">
        <v>5000</v>
      </c>
      <c r="K88" s="239">
        <v>190546</v>
      </c>
      <c r="L88" s="239">
        <v>17925</v>
      </c>
      <c r="M88" s="247">
        <v>5000</v>
      </c>
      <c r="N88" s="240">
        <v>4.0856481481481481E-3</v>
      </c>
      <c r="O88" s="241">
        <v>353</v>
      </c>
      <c r="P88" s="240">
        <v>6.3194444444444444E-3</v>
      </c>
      <c r="Q88" s="241">
        <v>546</v>
      </c>
      <c r="R88" s="240">
        <v>1.7013888888888888E-3</v>
      </c>
      <c r="S88" s="241">
        <v>147</v>
      </c>
      <c r="T88" s="240">
        <v>5.2777777777777779E-3</v>
      </c>
      <c r="U88" s="241">
        <v>456</v>
      </c>
      <c r="V88" s="240">
        <v>4.0740740740740737E-3</v>
      </c>
      <c r="W88" s="241">
        <v>352</v>
      </c>
      <c r="X88" s="240">
        <v>5.6134259259259262E-3</v>
      </c>
      <c r="Y88" s="241">
        <v>485</v>
      </c>
      <c r="Z88" s="240">
        <v>5.208333333333333E-3</v>
      </c>
      <c r="AA88" s="241">
        <v>450</v>
      </c>
      <c r="AB88" s="241">
        <v>6.93</v>
      </c>
      <c r="AC88" s="241">
        <v>5.69</v>
      </c>
      <c r="AD88" s="241">
        <v>4.76</v>
      </c>
      <c r="AE88" s="241">
        <v>2.61</v>
      </c>
      <c r="AF88" s="241">
        <v>6.64</v>
      </c>
      <c r="AG88" s="241">
        <v>7.12</v>
      </c>
      <c r="AH88" s="241">
        <v>3.56</v>
      </c>
      <c r="AI88" s="242">
        <v>5.2299999999999999E-2</v>
      </c>
      <c r="AJ88" s="242">
        <v>0.12479999999999999</v>
      </c>
      <c r="AK88" s="242">
        <v>0.35849999999999999</v>
      </c>
      <c r="AL88" s="242">
        <v>0.3281</v>
      </c>
      <c r="AM88" s="242">
        <v>0.1169</v>
      </c>
      <c r="AN88" s="242">
        <v>3.2199999999999999E-2</v>
      </c>
      <c r="AO88" s="242">
        <v>0.50590000000000002</v>
      </c>
      <c r="AP88" s="243">
        <v>702700</v>
      </c>
      <c r="AQ88" s="243">
        <v>142800</v>
      </c>
      <c r="AR88" s="241">
        <v>4.75</v>
      </c>
      <c r="AS88" s="244">
        <v>0.2951388888888889</v>
      </c>
      <c r="AT88" s="242">
        <v>0.1552</v>
      </c>
      <c r="AU88" s="241">
        <v>58</v>
      </c>
      <c r="AV88" s="243">
        <v>110000</v>
      </c>
      <c r="AW88" s="243">
        <v>658000000</v>
      </c>
      <c r="AX88" s="245"/>
      <c r="AY88" s="245"/>
      <c r="AZ88" s="245"/>
    </row>
    <row r="89" spans="1:52" ht="12" customHeight="1">
      <c r="A89" s="235">
        <v>86</v>
      </c>
      <c r="B89" s="246" t="s">
        <v>2570</v>
      </c>
      <c r="C89" s="16" t="s">
        <v>338</v>
      </c>
      <c r="D89" s="237" t="str">
        <f t="shared" si="0"/>
        <v>Berkshire Bank</v>
      </c>
      <c r="E89" s="238" t="s">
        <v>43</v>
      </c>
      <c r="F89" s="16">
        <v>54</v>
      </c>
      <c r="G89" s="239">
        <v>569123</v>
      </c>
      <c r="H89" s="247"/>
      <c r="I89" s="239">
        <v>14965</v>
      </c>
      <c r="J89" s="247">
        <v>5000</v>
      </c>
      <c r="K89" s="239">
        <v>208134</v>
      </c>
      <c r="L89" s="247"/>
      <c r="M89" s="247">
        <v>5000</v>
      </c>
      <c r="N89" s="240">
        <v>1.1805555555555556E-3</v>
      </c>
      <c r="O89" s="241">
        <v>102</v>
      </c>
      <c r="P89" s="238"/>
      <c r="Q89" s="238"/>
      <c r="R89" s="240">
        <v>1.2268518518518518E-3</v>
      </c>
      <c r="S89" s="241">
        <v>106</v>
      </c>
      <c r="T89" s="238"/>
      <c r="U89" s="238"/>
      <c r="V89" s="240">
        <v>1.4467592592592592E-3</v>
      </c>
      <c r="W89" s="241">
        <v>125</v>
      </c>
      <c r="X89" s="238"/>
      <c r="Y89" s="238"/>
      <c r="Z89" s="238"/>
      <c r="AA89" s="238"/>
      <c r="AB89" s="241">
        <v>1.42</v>
      </c>
      <c r="AC89" s="238"/>
      <c r="AD89" s="241">
        <v>1.6</v>
      </c>
      <c r="AE89" s="241">
        <v>1</v>
      </c>
      <c r="AF89" s="241">
        <v>1.71</v>
      </c>
      <c r="AG89" s="238"/>
      <c r="AH89" s="241">
        <v>1</v>
      </c>
      <c r="AI89" s="242">
        <v>0.72550000000000003</v>
      </c>
      <c r="AJ89" s="248"/>
      <c r="AK89" s="242">
        <v>0.7177</v>
      </c>
      <c r="AL89" s="242">
        <v>1</v>
      </c>
      <c r="AM89" s="242">
        <v>0.62680000000000002</v>
      </c>
      <c r="AN89" s="248"/>
      <c r="AO89" s="242">
        <v>1</v>
      </c>
      <c r="AP89" s="243">
        <v>514900</v>
      </c>
      <c r="AQ89" s="243">
        <v>126800</v>
      </c>
      <c r="AR89" s="241">
        <v>1.67</v>
      </c>
      <c r="AS89" s="244">
        <v>0.2590277777777778</v>
      </c>
      <c r="AT89" s="242">
        <v>0.57799999999999996</v>
      </c>
      <c r="AU89" s="241">
        <v>54</v>
      </c>
      <c r="AV89" s="243">
        <v>110000</v>
      </c>
      <c r="AW89" s="243">
        <v>25300000</v>
      </c>
      <c r="AX89" s="245"/>
      <c r="AY89" s="245"/>
      <c r="AZ89" s="245"/>
    </row>
    <row r="90" spans="1:52" ht="12" customHeight="1">
      <c r="A90" s="235">
        <v>87</v>
      </c>
      <c r="B90" s="246" t="s">
        <v>2571</v>
      </c>
      <c r="C90" s="16" t="s">
        <v>341</v>
      </c>
      <c r="D90" s="237" t="str">
        <f t="shared" si="0"/>
        <v>California Bank &amp; Trust</v>
      </c>
      <c r="E90" s="238" t="s">
        <v>43</v>
      </c>
      <c r="F90" s="16">
        <v>18</v>
      </c>
      <c r="G90" s="239">
        <v>836804</v>
      </c>
      <c r="H90" s="239">
        <v>56426</v>
      </c>
      <c r="I90" s="247">
        <v>5000</v>
      </c>
      <c r="J90" s="247">
        <v>5000</v>
      </c>
      <c r="K90" s="239">
        <v>167454</v>
      </c>
      <c r="L90" s="239">
        <v>15476</v>
      </c>
      <c r="M90" s="247">
        <v>5000</v>
      </c>
      <c r="N90" s="240">
        <v>5.7754629629629631E-3</v>
      </c>
      <c r="O90" s="241">
        <v>499</v>
      </c>
      <c r="P90" s="240">
        <v>7.6736111111111111E-3</v>
      </c>
      <c r="Q90" s="241">
        <v>663</v>
      </c>
      <c r="R90" s="240">
        <v>3.1250000000000002E-3</v>
      </c>
      <c r="S90" s="241">
        <v>270</v>
      </c>
      <c r="T90" s="240">
        <v>8.564814814814815E-4</v>
      </c>
      <c r="U90" s="241">
        <v>74</v>
      </c>
      <c r="V90" s="240">
        <v>5.9027777777777776E-3</v>
      </c>
      <c r="W90" s="241">
        <v>510</v>
      </c>
      <c r="X90" s="240">
        <v>3.1597222222222222E-3</v>
      </c>
      <c r="Y90" s="241">
        <v>273</v>
      </c>
      <c r="Z90" s="240">
        <v>1.7916666666666668E-2</v>
      </c>
      <c r="AA90" s="253">
        <v>1548</v>
      </c>
      <c r="AB90" s="241">
        <v>9.67</v>
      </c>
      <c r="AC90" s="241">
        <v>10.16</v>
      </c>
      <c r="AD90" s="241">
        <v>4.3099999999999996</v>
      </c>
      <c r="AE90" s="241">
        <v>7.34</v>
      </c>
      <c r="AF90" s="241">
        <v>9.5500000000000007</v>
      </c>
      <c r="AG90" s="241">
        <v>5.2</v>
      </c>
      <c r="AH90" s="241">
        <v>22.21</v>
      </c>
      <c r="AI90" s="242">
        <v>0.1013</v>
      </c>
      <c r="AJ90" s="242">
        <v>0.19309999999999999</v>
      </c>
      <c r="AK90" s="242">
        <v>0.6169</v>
      </c>
      <c r="AL90" s="242">
        <v>0.2056</v>
      </c>
      <c r="AM90" s="242">
        <v>0.1409</v>
      </c>
      <c r="AN90" s="242">
        <v>0.25769999999999998</v>
      </c>
      <c r="AO90" s="248"/>
      <c r="AP90" s="243">
        <v>380800</v>
      </c>
      <c r="AQ90" s="243">
        <v>79800</v>
      </c>
      <c r="AR90" s="241">
        <v>4.59</v>
      </c>
      <c r="AS90" s="244">
        <v>0.26250000000000001</v>
      </c>
      <c r="AT90" s="242">
        <v>0.14449999999999999</v>
      </c>
      <c r="AU90" s="241">
        <v>51</v>
      </c>
      <c r="AV90" s="243">
        <v>8100</v>
      </c>
      <c r="AW90" s="243">
        <v>309000000</v>
      </c>
      <c r="AX90" s="245"/>
      <c r="AY90" s="245"/>
      <c r="AZ90" s="245"/>
    </row>
    <row r="91" spans="1:52" ht="12" customHeight="1">
      <c r="A91" s="235">
        <v>88</v>
      </c>
      <c r="B91" s="236" t="s">
        <v>2572</v>
      </c>
      <c r="C91" s="16" t="s">
        <v>343</v>
      </c>
      <c r="D91" s="237" t="str">
        <f t="shared" si="0"/>
        <v>Westamerica Bank</v>
      </c>
      <c r="E91" s="238" t="s">
        <v>43</v>
      </c>
      <c r="F91" s="16">
        <v>45</v>
      </c>
      <c r="G91" s="239">
        <v>169060</v>
      </c>
      <c r="H91" s="247"/>
      <c r="I91" s="247"/>
      <c r="J91" s="247"/>
      <c r="K91" s="239">
        <v>31402</v>
      </c>
      <c r="L91" s="247"/>
      <c r="M91" s="247"/>
      <c r="N91" s="240">
        <v>1.8865740740740742E-3</v>
      </c>
      <c r="O91" s="241">
        <v>163</v>
      </c>
      <c r="P91" s="238"/>
      <c r="Q91" s="238"/>
      <c r="R91" s="238"/>
      <c r="S91" s="238"/>
      <c r="T91" s="238"/>
      <c r="U91" s="238"/>
      <c r="V91" s="240">
        <v>2.3263888888888887E-3</v>
      </c>
      <c r="W91" s="241">
        <v>201</v>
      </c>
      <c r="X91" s="238"/>
      <c r="Y91" s="238"/>
      <c r="Z91" s="238"/>
      <c r="AA91" s="238"/>
      <c r="AB91" s="241">
        <v>2.3199999999999998</v>
      </c>
      <c r="AC91" s="238"/>
      <c r="AD91" s="238"/>
      <c r="AE91" s="238"/>
      <c r="AF91" s="252">
        <v>2.95</v>
      </c>
      <c r="AG91" s="251"/>
      <c r="AH91" s="238"/>
      <c r="AI91" s="242">
        <v>0.32829999999999998</v>
      </c>
      <c r="AJ91" s="248"/>
      <c r="AK91" s="248"/>
      <c r="AL91" s="248"/>
      <c r="AM91" s="242">
        <v>0.3004</v>
      </c>
      <c r="AN91" s="248"/>
      <c r="AO91" s="248"/>
      <c r="AP91" s="243">
        <v>246400</v>
      </c>
      <c r="AQ91" s="243">
        <v>46000</v>
      </c>
      <c r="AR91" s="241">
        <v>2.14</v>
      </c>
      <c r="AS91" s="244">
        <v>0.37430555555555556</v>
      </c>
      <c r="AT91" s="242">
        <v>0.40300000000000002</v>
      </c>
      <c r="AU91" s="241">
        <v>48</v>
      </c>
      <c r="AV91" s="243">
        <v>22200</v>
      </c>
      <c r="AW91" s="243">
        <v>332000</v>
      </c>
      <c r="AX91" s="245"/>
      <c r="AY91" s="245"/>
      <c r="AZ91" s="245"/>
    </row>
    <row r="92" spans="1:52" ht="12" customHeight="1">
      <c r="A92" s="235">
        <v>89</v>
      </c>
      <c r="B92" s="236" t="s">
        <v>2573</v>
      </c>
      <c r="C92" s="16" t="s">
        <v>345</v>
      </c>
      <c r="D92" s="237" t="str">
        <f t="shared" si="0"/>
        <v>Bremer Bank</v>
      </c>
      <c r="E92" s="238" t="s">
        <v>43</v>
      </c>
      <c r="F92" s="16">
        <v>36</v>
      </c>
      <c r="G92" s="239">
        <v>649348</v>
      </c>
      <c r="H92" s="239">
        <v>8062</v>
      </c>
      <c r="I92" s="239">
        <v>148858</v>
      </c>
      <c r="J92" s="247">
        <v>5000</v>
      </c>
      <c r="K92" s="239">
        <v>102473</v>
      </c>
      <c r="L92" s="247">
        <v>5000</v>
      </c>
      <c r="M92" s="247">
        <v>5000</v>
      </c>
      <c r="N92" s="240">
        <v>2.3148148148148147E-3</v>
      </c>
      <c r="O92" s="241">
        <v>200</v>
      </c>
      <c r="P92" s="240">
        <v>2.638888888888889E-3</v>
      </c>
      <c r="Q92" s="241">
        <v>228</v>
      </c>
      <c r="R92" s="240">
        <v>5.9027777777777778E-4</v>
      </c>
      <c r="S92" s="241">
        <v>51</v>
      </c>
      <c r="T92" s="240">
        <v>1.0416666666666667E-4</v>
      </c>
      <c r="U92" s="241">
        <v>9</v>
      </c>
      <c r="V92" s="240">
        <v>5.1504629629629626E-3</v>
      </c>
      <c r="W92" s="241">
        <v>445</v>
      </c>
      <c r="X92" s="240">
        <v>1.4930555555555556E-3</v>
      </c>
      <c r="Y92" s="241">
        <v>129</v>
      </c>
      <c r="Z92" s="240">
        <v>4.1666666666666669E-4</v>
      </c>
      <c r="AA92" s="241">
        <v>36</v>
      </c>
      <c r="AB92" s="241">
        <v>2.33</v>
      </c>
      <c r="AC92" s="241">
        <v>3.08</v>
      </c>
      <c r="AD92" s="241">
        <v>1.37</v>
      </c>
      <c r="AE92" s="241">
        <v>1.65</v>
      </c>
      <c r="AF92" s="241">
        <v>2.73</v>
      </c>
      <c r="AG92" s="241">
        <v>2.76</v>
      </c>
      <c r="AH92" s="241">
        <v>2.94</v>
      </c>
      <c r="AI92" s="242">
        <v>0.46510000000000001</v>
      </c>
      <c r="AJ92" s="242">
        <v>0.74590000000000001</v>
      </c>
      <c r="AK92" s="242">
        <v>0.8579</v>
      </c>
      <c r="AL92" s="242">
        <v>0.60780000000000001</v>
      </c>
      <c r="AM92" s="242">
        <v>0.51380000000000003</v>
      </c>
      <c r="AN92" s="242">
        <v>0.55469999999999997</v>
      </c>
      <c r="AO92" s="242">
        <v>0.66700000000000004</v>
      </c>
      <c r="AP92" s="243">
        <v>373600</v>
      </c>
      <c r="AQ92" s="243">
        <v>77300</v>
      </c>
      <c r="AR92" s="241">
        <v>1.98</v>
      </c>
      <c r="AS92" s="244">
        <v>0.34027777777777779</v>
      </c>
      <c r="AT92" s="242">
        <v>0.69</v>
      </c>
      <c r="AU92" s="241">
        <v>54</v>
      </c>
      <c r="AV92" s="243">
        <v>60500</v>
      </c>
      <c r="AW92" s="243">
        <v>6200000</v>
      </c>
      <c r="AX92" s="245"/>
      <c r="AY92" s="245"/>
      <c r="AZ92" s="245"/>
    </row>
    <row r="93" spans="1:52" ht="12" customHeight="1">
      <c r="A93" s="254">
        <v>1</v>
      </c>
      <c r="B93" s="255" t="s">
        <v>2574</v>
      </c>
      <c r="C93" s="38" t="s">
        <v>348</v>
      </c>
      <c r="D93" s="237" t="str">
        <f t="shared" si="0"/>
        <v>Navy Federal Credit Union</v>
      </c>
      <c r="E93" s="256" t="s">
        <v>349</v>
      </c>
      <c r="F93" s="16">
        <v>31</v>
      </c>
      <c r="G93" s="257">
        <v>29310000</v>
      </c>
      <c r="H93" s="257">
        <v>1302000</v>
      </c>
      <c r="I93" s="257">
        <v>155532</v>
      </c>
      <c r="J93" s="257">
        <v>563886</v>
      </c>
      <c r="K93" s="257">
        <v>6622000</v>
      </c>
      <c r="L93" s="257">
        <v>1131000</v>
      </c>
      <c r="M93" s="257">
        <v>137744</v>
      </c>
      <c r="N93" s="258">
        <v>5.2546296296296299E-3</v>
      </c>
      <c r="O93" s="259">
        <v>454</v>
      </c>
      <c r="P93" s="258">
        <v>5.0000000000000001E-3</v>
      </c>
      <c r="Q93" s="259">
        <v>432</v>
      </c>
      <c r="R93" s="258">
        <v>4.6180555555555558E-3</v>
      </c>
      <c r="S93" s="259">
        <v>399</v>
      </c>
      <c r="T93" s="258">
        <v>4.2592592592592595E-3</v>
      </c>
      <c r="U93" s="259">
        <v>368</v>
      </c>
      <c r="V93" s="258">
        <v>5.9375000000000001E-3</v>
      </c>
      <c r="W93" s="259">
        <v>513</v>
      </c>
      <c r="X93" s="258">
        <v>7.6157407407407406E-3</v>
      </c>
      <c r="Y93" s="259">
        <v>658</v>
      </c>
      <c r="Z93" s="258">
        <v>3.3449074074074076E-3</v>
      </c>
      <c r="AA93" s="259">
        <v>289</v>
      </c>
      <c r="AB93" s="259">
        <v>10.75</v>
      </c>
      <c r="AC93" s="259">
        <v>7.01</v>
      </c>
      <c r="AD93" s="259">
        <v>7.96</v>
      </c>
      <c r="AE93" s="259">
        <v>6.39</v>
      </c>
      <c r="AF93" s="259">
        <v>11.55</v>
      </c>
      <c r="AG93" s="259">
        <v>13.27</v>
      </c>
      <c r="AH93" s="259">
        <v>6.87</v>
      </c>
      <c r="AI93" s="260">
        <v>8.0799999999999997E-2</v>
      </c>
      <c r="AJ93" s="260">
        <v>0.15509999999999999</v>
      </c>
      <c r="AK93" s="260">
        <v>0.21629999999999999</v>
      </c>
      <c r="AL93" s="260">
        <v>0.16439999999999999</v>
      </c>
      <c r="AM93" s="260">
        <v>0.10290000000000001</v>
      </c>
      <c r="AN93" s="260">
        <v>5.0500000000000003E-2</v>
      </c>
      <c r="AO93" s="260">
        <v>0.3654</v>
      </c>
      <c r="AP93" s="261">
        <v>26300000</v>
      </c>
      <c r="AQ93" s="261">
        <v>6800000</v>
      </c>
      <c r="AR93" s="259">
        <v>7.47</v>
      </c>
      <c r="AS93" s="262">
        <v>0.30138888888888887</v>
      </c>
      <c r="AT93" s="260">
        <v>0.21970000000000001</v>
      </c>
      <c r="AU93" s="259">
        <v>63</v>
      </c>
      <c r="AV93" s="261">
        <v>1000000</v>
      </c>
      <c r="AW93" s="261">
        <v>12600000</v>
      </c>
      <c r="AX93" s="263"/>
      <c r="AY93" s="263"/>
      <c r="AZ93" s="263"/>
    </row>
    <row r="94" spans="1:52" ht="12" customHeight="1">
      <c r="A94" s="254">
        <v>2</v>
      </c>
      <c r="B94" s="255" t="s">
        <v>2575</v>
      </c>
      <c r="C94" s="38" t="s">
        <v>354</v>
      </c>
      <c r="D94" s="237" t="str">
        <f t="shared" si="0"/>
        <v>State Employees Credit Union</v>
      </c>
      <c r="E94" s="256" t="s">
        <v>349</v>
      </c>
      <c r="F94" s="16">
        <v>39</v>
      </c>
      <c r="G94" s="257">
        <v>9343000</v>
      </c>
      <c r="H94" s="257">
        <v>146524</v>
      </c>
      <c r="I94" s="257">
        <v>402585</v>
      </c>
      <c r="J94" s="257">
        <v>68333</v>
      </c>
      <c r="K94" s="257">
        <v>2866000</v>
      </c>
      <c r="L94" s="257">
        <v>6479</v>
      </c>
      <c r="M94" s="264">
        <v>5000</v>
      </c>
      <c r="N94" s="258">
        <v>4.1550925925925922E-3</v>
      </c>
      <c r="O94" s="259">
        <v>359</v>
      </c>
      <c r="P94" s="258">
        <v>4.1203703703703706E-3</v>
      </c>
      <c r="Q94" s="259">
        <v>356</v>
      </c>
      <c r="R94" s="258">
        <v>4.8726851851851848E-3</v>
      </c>
      <c r="S94" s="259">
        <v>421</v>
      </c>
      <c r="T94" s="258">
        <v>2.1643518518518518E-3</v>
      </c>
      <c r="U94" s="259">
        <v>187</v>
      </c>
      <c r="V94" s="258">
        <v>4.4907407407407405E-3</v>
      </c>
      <c r="W94" s="259">
        <v>388</v>
      </c>
      <c r="X94" s="258">
        <v>5.6597222222222222E-3</v>
      </c>
      <c r="Y94" s="259">
        <v>489</v>
      </c>
      <c r="Z94" s="258">
        <v>5.0000000000000001E-3</v>
      </c>
      <c r="AA94" s="259">
        <v>432</v>
      </c>
      <c r="AB94" s="259">
        <v>8.09</v>
      </c>
      <c r="AC94" s="259">
        <v>4.99</v>
      </c>
      <c r="AD94" s="259">
        <v>8.57</v>
      </c>
      <c r="AE94" s="259">
        <v>3.88</v>
      </c>
      <c r="AF94" s="259">
        <v>9.0299999999999994</v>
      </c>
      <c r="AG94" s="259">
        <v>7.73</v>
      </c>
      <c r="AH94" s="259">
        <v>8.31</v>
      </c>
      <c r="AI94" s="260">
        <v>3.7999999999999999E-2</v>
      </c>
      <c r="AJ94" s="260">
        <v>0.2465</v>
      </c>
      <c r="AK94" s="260">
        <v>3.1699999999999999E-2</v>
      </c>
      <c r="AL94" s="260">
        <v>0.31</v>
      </c>
      <c r="AM94" s="260">
        <v>4.3999999999999997E-2</v>
      </c>
      <c r="AN94" s="260">
        <v>0.1118</v>
      </c>
      <c r="AO94" s="260">
        <v>0.13619999999999999</v>
      </c>
      <c r="AP94" s="261">
        <v>17200000</v>
      </c>
      <c r="AQ94" s="261">
        <v>2000000</v>
      </c>
      <c r="AR94" s="259">
        <v>5.41</v>
      </c>
      <c r="AS94" s="262">
        <v>0.25486111111111109</v>
      </c>
      <c r="AT94" s="260">
        <v>0.22509999999999999</v>
      </c>
      <c r="AU94" s="259">
        <v>45</v>
      </c>
      <c r="AV94" s="261">
        <v>1500000</v>
      </c>
      <c r="AW94" s="261">
        <v>60300000</v>
      </c>
      <c r="AX94" s="263"/>
      <c r="AY94" s="263"/>
      <c r="AZ94" s="263"/>
    </row>
    <row r="95" spans="1:52" ht="12" customHeight="1">
      <c r="A95" s="254">
        <v>3</v>
      </c>
      <c r="B95" s="255" t="s">
        <v>2576</v>
      </c>
      <c r="C95" s="38" t="s">
        <v>360</v>
      </c>
      <c r="D95" s="237" t="str">
        <f t="shared" si="0"/>
        <v>Pentagon Federal Credit Union</v>
      </c>
      <c r="E95" s="256" t="s">
        <v>349</v>
      </c>
      <c r="F95" s="16">
        <v>15</v>
      </c>
      <c r="G95" s="257">
        <v>6632000</v>
      </c>
      <c r="H95" s="257">
        <v>153937</v>
      </c>
      <c r="I95" s="257">
        <v>226588</v>
      </c>
      <c r="J95" s="257">
        <v>67906</v>
      </c>
      <c r="K95" s="257">
        <v>1445000</v>
      </c>
      <c r="L95" s="257">
        <v>95796</v>
      </c>
      <c r="M95" s="257">
        <v>32824</v>
      </c>
      <c r="N95" s="258">
        <v>5.5902777777777773E-3</v>
      </c>
      <c r="O95" s="259">
        <v>483</v>
      </c>
      <c r="P95" s="258">
        <v>4.6412037037037038E-3</v>
      </c>
      <c r="Q95" s="259">
        <v>401</v>
      </c>
      <c r="R95" s="258">
        <v>4.0277777777777777E-3</v>
      </c>
      <c r="S95" s="259">
        <v>348</v>
      </c>
      <c r="T95" s="258">
        <v>2.0486111111111113E-3</v>
      </c>
      <c r="U95" s="259">
        <v>177</v>
      </c>
      <c r="V95" s="258">
        <v>6.1689814814814819E-3</v>
      </c>
      <c r="W95" s="259">
        <v>533</v>
      </c>
      <c r="X95" s="258">
        <v>5.7291666666666663E-3</v>
      </c>
      <c r="Y95" s="259">
        <v>495</v>
      </c>
      <c r="Z95" s="258">
        <v>2.2453703703703702E-3</v>
      </c>
      <c r="AA95" s="259">
        <v>194</v>
      </c>
      <c r="AB95" s="259">
        <v>10.61</v>
      </c>
      <c r="AC95" s="259">
        <v>5.65</v>
      </c>
      <c r="AD95" s="259">
        <v>5.88</v>
      </c>
      <c r="AE95" s="259">
        <v>2.4300000000000002</v>
      </c>
      <c r="AF95" s="259">
        <v>11.42</v>
      </c>
      <c r="AG95" s="259">
        <v>8.58</v>
      </c>
      <c r="AH95" s="259">
        <v>3.37</v>
      </c>
      <c r="AI95" s="260">
        <v>8.9399999999999993E-2</v>
      </c>
      <c r="AJ95" s="260">
        <v>0.47620000000000001</v>
      </c>
      <c r="AK95" s="260">
        <v>0.34589999999999999</v>
      </c>
      <c r="AL95" s="260">
        <v>0.69610000000000005</v>
      </c>
      <c r="AM95" s="260">
        <v>0.1406</v>
      </c>
      <c r="AN95" s="260">
        <v>0.32029999999999997</v>
      </c>
      <c r="AO95" s="260">
        <v>0.57940000000000003</v>
      </c>
      <c r="AP95" s="261">
        <v>4800000</v>
      </c>
      <c r="AQ95" s="261">
        <v>1800000</v>
      </c>
      <c r="AR95" s="259">
        <v>7.19</v>
      </c>
      <c r="AS95" s="262">
        <v>0.3576388888888889</v>
      </c>
      <c r="AT95" s="260">
        <v>0.22700000000000001</v>
      </c>
      <c r="AU95" s="259">
        <v>58</v>
      </c>
      <c r="AV95" s="261">
        <v>60500</v>
      </c>
      <c r="AW95" s="261">
        <v>7200000</v>
      </c>
      <c r="AX95" s="263"/>
      <c r="AY95" s="263"/>
      <c r="AZ95" s="263"/>
    </row>
    <row r="96" spans="1:52" ht="12" customHeight="1">
      <c r="A96" s="254">
        <v>4</v>
      </c>
      <c r="B96" s="265" t="s">
        <v>2577</v>
      </c>
      <c r="C96" s="38" t="s">
        <v>364</v>
      </c>
      <c r="D96" s="237" t="str">
        <f t="shared" si="0"/>
        <v>BECU</v>
      </c>
      <c r="E96" s="256" t="s">
        <v>349</v>
      </c>
      <c r="F96" s="16">
        <v>50</v>
      </c>
      <c r="G96" s="257">
        <v>7422000</v>
      </c>
      <c r="H96" s="257">
        <v>444879</v>
      </c>
      <c r="I96" s="257">
        <v>32206</v>
      </c>
      <c r="J96" s="257">
        <v>182074</v>
      </c>
      <c r="K96" s="257">
        <v>1241000</v>
      </c>
      <c r="L96" s="257">
        <v>9653</v>
      </c>
      <c r="M96" s="257">
        <v>12484</v>
      </c>
      <c r="N96" s="258">
        <v>5.2314814814814811E-3</v>
      </c>
      <c r="O96" s="259">
        <v>452</v>
      </c>
      <c r="P96" s="258">
        <v>4.0046296296296297E-3</v>
      </c>
      <c r="Q96" s="259">
        <v>346</v>
      </c>
      <c r="R96" s="258">
        <v>2.7662037037037039E-3</v>
      </c>
      <c r="S96" s="259">
        <v>239</v>
      </c>
      <c r="T96" s="258">
        <v>3.9351851851851848E-3</v>
      </c>
      <c r="U96" s="259">
        <v>340</v>
      </c>
      <c r="V96" s="258">
        <v>5.2430555555555555E-3</v>
      </c>
      <c r="W96" s="259">
        <v>453</v>
      </c>
      <c r="X96" s="258">
        <v>2.4074074074074076E-3</v>
      </c>
      <c r="Y96" s="259">
        <v>208</v>
      </c>
      <c r="Z96" s="258">
        <v>3.1481481481481482E-3</v>
      </c>
      <c r="AA96" s="259">
        <v>272</v>
      </c>
      <c r="AB96" s="259">
        <v>7.67</v>
      </c>
      <c r="AC96" s="259">
        <v>5.47</v>
      </c>
      <c r="AD96" s="259">
        <v>5.38</v>
      </c>
      <c r="AE96" s="259">
        <v>5.22</v>
      </c>
      <c r="AF96" s="259">
        <v>7.09</v>
      </c>
      <c r="AG96" s="259">
        <v>4.41</v>
      </c>
      <c r="AH96" s="259">
        <v>2.52</v>
      </c>
      <c r="AI96" s="260">
        <v>6.0600000000000001E-2</v>
      </c>
      <c r="AJ96" s="260">
        <v>0.16769999999999999</v>
      </c>
      <c r="AK96" s="260">
        <v>0.40200000000000002</v>
      </c>
      <c r="AL96" s="260">
        <v>0.22189999999999999</v>
      </c>
      <c r="AM96" s="260">
        <v>0.1394</v>
      </c>
      <c r="AN96" s="260">
        <v>0.49880000000000002</v>
      </c>
      <c r="AO96" s="260">
        <v>0.77129999999999999</v>
      </c>
      <c r="AP96" s="261">
        <v>5900000</v>
      </c>
      <c r="AQ96" s="261">
        <v>1400000</v>
      </c>
      <c r="AR96" s="259">
        <v>6.18</v>
      </c>
      <c r="AS96" s="262">
        <v>0.3215277777777778</v>
      </c>
      <c r="AT96" s="260">
        <v>0.16819999999999999</v>
      </c>
      <c r="AU96" s="259">
        <v>59</v>
      </c>
      <c r="AV96" s="261">
        <v>450000</v>
      </c>
      <c r="AW96" s="261">
        <v>3200000</v>
      </c>
      <c r="AX96" s="263"/>
      <c r="AY96" s="263"/>
      <c r="AZ96" s="263"/>
    </row>
    <row r="97" spans="1:52" ht="12" customHeight="1">
      <c r="A97" s="254">
        <v>5</v>
      </c>
      <c r="B97" s="255" t="s">
        <v>2578</v>
      </c>
      <c r="C97" s="38" t="s">
        <v>367</v>
      </c>
      <c r="D97" s="237" t="str">
        <f t="shared" si="0"/>
        <v>SchoolsFirst Federal Credit Union</v>
      </c>
      <c r="E97" s="256" t="s">
        <v>349</v>
      </c>
      <c r="F97" s="16">
        <v>15</v>
      </c>
      <c r="G97" s="257">
        <v>4670000</v>
      </c>
      <c r="H97" s="257">
        <v>236227</v>
      </c>
      <c r="I97" s="257">
        <v>29582</v>
      </c>
      <c r="J97" s="257">
        <v>79932</v>
      </c>
      <c r="K97" s="257">
        <v>800008</v>
      </c>
      <c r="L97" s="257">
        <v>151452</v>
      </c>
      <c r="M97" s="257">
        <v>5227</v>
      </c>
      <c r="N97" s="258">
        <v>5.1967592592592595E-3</v>
      </c>
      <c r="O97" s="259">
        <v>449</v>
      </c>
      <c r="P97" s="258">
        <v>5.3819444444444444E-3</v>
      </c>
      <c r="Q97" s="259">
        <v>465</v>
      </c>
      <c r="R97" s="258">
        <v>2.9629629629629628E-3</v>
      </c>
      <c r="S97" s="259">
        <v>256</v>
      </c>
      <c r="T97" s="258">
        <v>3.8657407407407408E-3</v>
      </c>
      <c r="U97" s="259">
        <v>334</v>
      </c>
      <c r="V97" s="258">
        <v>5.3935185185185188E-3</v>
      </c>
      <c r="W97" s="259">
        <v>466</v>
      </c>
      <c r="X97" s="258">
        <v>6.851851851851852E-3</v>
      </c>
      <c r="Y97" s="259">
        <v>592</v>
      </c>
      <c r="Z97" s="258">
        <v>1.1307870370370371E-2</v>
      </c>
      <c r="AA97" s="259">
        <v>977</v>
      </c>
      <c r="AB97" s="259">
        <v>9.27</v>
      </c>
      <c r="AC97" s="259">
        <v>7.57</v>
      </c>
      <c r="AD97" s="259">
        <v>6.24</v>
      </c>
      <c r="AE97" s="259">
        <v>6.74</v>
      </c>
      <c r="AF97" s="259">
        <v>10.92</v>
      </c>
      <c r="AG97" s="259">
        <v>12.45</v>
      </c>
      <c r="AH97" s="259">
        <v>8.58</v>
      </c>
      <c r="AI97" s="260">
        <v>7.4800000000000005E-2</v>
      </c>
      <c r="AJ97" s="260">
        <v>0.1051</v>
      </c>
      <c r="AK97" s="260">
        <v>0.2833</v>
      </c>
      <c r="AL97" s="260">
        <v>0.13389999999999999</v>
      </c>
      <c r="AM97" s="260">
        <v>5.96E-2</v>
      </c>
      <c r="AN97" s="260">
        <v>6.4500000000000002E-2</v>
      </c>
      <c r="AO97" s="260">
        <v>6.9599999999999995E-2</v>
      </c>
      <c r="AP97" s="261">
        <v>1900000</v>
      </c>
      <c r="AQ97" s="261">
        <v>438500</v>
      </c>
      <c r="AR97" s="259">
        <v>4.43</v>
      </c>
      <c r="AS97" s="262">
        <v>0.35</v>
      </c>
      <c r="AT97" s="260">
        <v>0.17249999999999999</v>
      </c>
      <c r="AU97" s="259">
        <v>63</v>
      </c>
      <c r="AV97" s="261">
        <v>60500</v>
      </c>
      <c r="AW97" s="261">
        <v>54500000</v>
      </c>
      <c r="AX97" s="263"/>
      <c r="AY97" s="263"/>
      <c r="AZ97" s="263"/>
    </row>
    <row r="98" spans="1:52" ht="12" customHeight="1">
      <c r="A98" s="254">
        <v>6</v>
      </c>
      <c r="B98" s="255" t="s">
        <v>2579</v>
      </c>
      <c r="C98" s="38" t="s">
        <v>371</v>
      </c>
      <c r="D98" s="237" t="str">
        <f t="shared" si="0"/>
        <v>First Technology Federal Credit Union</v>
      </c>
      <c r="E98" s="256" t="s">
        <v>349</v>
      </c>
      <c r="F98" s="16">
        <v>31</v>
      </c>
      <c r="G98" s="257">
        <v>2521000</v>
      </c>
      <c r="H98" s="257">
        <v>233838</v>
      </c>
      <c r="I98" s="257">
        <v>23772</v>
      </c>
      <c r="J98" s="257">
        <v>83516</v>
      </c>
      <c r="K98" s="257">
        <v>467984</v>
      </c>
      <c r="L98" s="257">
        <v>77081</v>
      </c>
      <c r="M98" s="257">
        <v>5465</v>
      </c>
      <c r="N98" s="258">
        <v>4.2245370370370371E-3</v>
      </c>
      <c r="O98" s="259">
        <v>365</v>
      </c>
      <c r="P98" s="258">
        <v>1.8171296296296297E-3</v>
      </c>
      <c r="Q98" s="259">
        <v>157</v>
      </c>
      <c r="R98" s="258">
        <v>7.3263888888888892E-3</v>
      </c>
      <c r="S98" s="259">
        <v>633</v>
      </c>
      <c r="T98" s="258">
        <v>1.7476851851851852E-3</v>
      </c>
      <c r="U98" s="259">
        <v>151</v>
      </c>
      <c r="V98" s="258">
        <v>4.2939814814814811E-3</v>
      </c>
      <c r="W98" s="259">
        <v>371</v>
      </c>
      <c r="X98" s="258">
        <v>4.8379629629629632E-3</v>
      </c>
      <c r="Y98" s="259">
        <v>418</v>
      </c>
      <c r="Z98" s="258">
        <v>0</v>
      </c>
      <c r="AA98" s="259">
        <v>0</v>
      </c>
      <c r="AB98" s="259">
        <v>6.4</v>
      </c>
      <c r="AC98" s="259">
        <v>2.62</v>
      </c>
      <c r="AD98" s="259">
        <v>9.33</v>
      </c>
      <c r="AE98" s="259">
        <v>2.2400000000000002</v>
      </c>
      <c r="AF98" s="259">
        <v>6.47</v>
      </c>
      <c r="AG98" s="259">
        <v>7.08</v>
      </c>
      <c r="AH98" s="259">
        <v>1.04</v>
      </c>
      <c r="AI98" s="260">
        <v>7.3999999999999996E-2</v>
      </c>
      <c r="AJ98" s="260">
        <v>0.63939999999999997</v>
      </c>
      <c r="AK98" s="260">
        <v>7.7700000000000005E-2</v>
      </c>
      <c r="AL98" s="260">
        <v>0.66679999999999995</v>
      </c>
      <c r="AM98" s="260">
        <v>0.1593</v>
      </c>
      <c r="AN98" s="260">
        <v>0.1052</v>
      </c>
      <c r="AO98" s="260">
        <v>0.96850000000000003</v>
      </c>
      <c r="AP98" s="261">
        <v>2000000</v>
      </c>
      <c r="AQ98" s="261">
        <v>622300</v>
      </c>
      <c r="AR98" s="259">
        <v>5</v>
      </c>
      <c r="AS98" s="262">
        <v>0.4152777777777778</v>
      </c>
      <c r="AT98" s="260">
        <v>0.19950000000000001</v>
      </c>
      <c r="AU98" s="259">
        <v>53</v>
      </c>
      <c r="AV98" s="261">
        <v>1000</v>
      </c>
      <c r="AW98" s="261">
        <v>86200000</v>
      </c>
      <c r="AX98" s="263"/>
      <c r="AY98" s="263"/>
      <c r="AZ98" s="263"/>
    </row>
    <row r="99" spans="1:52" ht="12" customHeight="1">
      <c r="A99" s="254">
        <v>7</v>
      </c>
      <c r="B99" s="255" t="s">
        <v>2580</v>
      </c>
      <c r="C99" s="38" t="s">
        <v>376</v>
      </c>
      <c r="D99" s="237" t="str">
        <f t="shared" si="0"/>
        <v>The Golden 1 Credit Union</v>
      </c>
      <c r="E99" s="256" t="s">
        <v>349</v>
      </c>
      <c r="F99" s="16">
        <v>25</v>
      </c>
      <c r="G99" s="257">
        <v>3525000</v>
      </c>
      <c r="H99" s="257">
        <v>114163</v>
      </c>
      <c r="I99" s="257">
        <v>13935</v>
      </c>
      <c r="J99" s="257">
        <v>73880</v>
      </c>
      <c r="K99" s="257">
        <v>682314</v>
      </c>
      <c r="L99" s="257">
        <v>134006</v>
      </c>
      <c r="M99" s="257">
        <v>11776</v>
      </c>
      <c r="N99" s="258">
        <v>3.8657407407407408E-3</v>
      </c>
      <c r="O99" s="259">
        <v>334</v>
      </c>
      <c r="P99" s="258">
        <v>2.662037037037037E-3</v>
      </c>
      <c r="Q99" s="259">
        <v>230</v>
      </c>
      <c r="R99" s="258">
        <v>2.3611111111111111E-3</v>
      </c>
      <c r="S99" s="259">
        <v>204</v>
      </c>
      <c r="T99" s="258">
        <v>1.4583333333333334E-3</v>
      </c>
      <c r="U99" s="259">
        <v>126</v>
      </c>
      <c r="V99" s="258">
        <v>3.9930555555555552E-3</v>
      </c>
      <c r="W99" s="259">
        <v>345</v>
      </c>
      <c r="X99" s="258">
        <v>4.2129629629629626E-3</v>
      </c>
      <c r="Y99" s="259">
        <v>364</v>
      </c>
      <c r="Z99" s="258">
        <v>2.662037037037037E-3</v>
      </c>
      <c r="AA99" s="259">
        <v>230</v>
      </c>
      <c r="AB99" s="259">
        <v>8.64</v>
      </c>
      <c r="AC99" s="259">
        <v>4.8899999999999997</v>
      </c>
      <c r="AD99" s="259">
        <v>3.97</v>
      </c>
      <c r="AE99" s="259">
        <v>3.58</v>
      </c>
      <c r="AF99" s="259">
        <v>9.0299999999999994</v>
      </c>
      <c r="AG99" s="259">
        <v>10.029999999999999</v>
      </c>
      <c r="AH99" s="259">
        <v>5.74</v>
      </c>
      <c r="AI99" s="260">
        <v>5.62E-2</v>
      </c>
      <c r="AJ99" s="260">
        <v>0.24479999999999999</v>
      </c>
      <c r="AK99" s="260">
        <v>0.55449999999999999</v>
      </c>
      <c r="AL99" s="260">
        <v>0.40110000000000001</v>
      </c>
      <c r="AM99" s="260">
        <v>8.2299999999999998E-2</v>
      </c>
      <c r="AN99" s="260">
        <v>3.5799999999999998E-2</v>
      </c>
      <c r="AO99" s="260">
        <v>0.19120000000000001</v>
      </c>
      <c r="AP99" s="261">
        <v>2300000</v>
      </c>
      <c r="AQ99" s="261">
        <v>547500</v>
      </c>
      <c r="AR99" s="259">
        <v>6.09</v>
      </c>
      <c r="AS99" s="262">
        <v>0.26180555555555557</v>
      </c>
      <c r="AT99" s="260">
        <v>0.16389999999999999</v>
      </c>
      <c r="AU99" s="259">
        <v>68</v>
      </c>
      <c r="AV99" s="261">
        <v>4400</v>
      </c>
      <c r="AW99" s="261">
        <v>72500000</v>
      </c>
      <c r="AX99" s="263"/>
      <c r="AY99" s="263"/>
      <c r="AZ99" s="263"/>
    </row>
    <row r="100" spans="1:52" ht="12" customHeight="1">
      <c r="A100" s="254">
        <v>8</v>
      </c>
      <c r="B100" s="255" t="s">
        <v>2581</v>
      </c>
      <c r="C100" s="38" t="s">
        <v>379</v>
      </c>
      <c r="D100" s="237" t="str">
        <f t="shared" si="0"/>
        <v>Alliant Credit Union</v>
      </c>
      <c r="E100" s="256" t="s">
        <v>349</v>
      </c>
      <c r="F100" s="16">
        <v>24</v>
      </c>
      <c r="G100" s="257">
        <v>18030000</v>
      </c>
      <c r="H100" s="257">
        <v>426701</v>
      </c>
      <c r="I100" s="257">
        <v>184039</v>
      </c>
      <c r="J100" s="257">
        <v>1590000</v>
      </c>
      <c r="K100" s="257">
        <v>25670000</v>
      </c>
      <c r="L100" s="257">
        <v>7234000</v>
      </c>
      <c r="M100" s="257">
        <v>635203</v>
      </c>
      <c r="N100" s="258">
        <v>9.3749999999999997E-4</v>
      </c>
      <c r="O100" s="259">
        <v>81</v>
      </c>
      <c r="P100" s="258">
        <v>5.0925925925925921E-4</v>
      </c>
      <c r="Q100" s="259">
        <v>44</v>
      </c>
      <c r="R100" s="258">
        <v>9.3749999999999997E-4</v>
      </c>
      <c r="S100" s="259">
        <v>81</v>
      </c>
      <c r="T100" s="258">
        <v>6.3657407407407413E-4</v>
      </c>
      <c r="U100" s="259">
        <v>55</v>
      </c>
      <c r="V100" s="258">
        <v>1.2037037037037038E-3</v>
      </c>
      <c r="W100" s="259">
        <v>104</v>
      </c>
      <c r="X100" s="258">
        <v>1.1574074074074073E-3</v>
      </c>
      <c r="Y100" s="259">
        <v>100</v>
      </c>
      <c r="Z100" s="258">
        <v>5.0925925925925921E-4</v>
      </c>
      <c r="AA100" s="259">
        <v>44</v>
      </c>
      <c r="AB100" s="259">
        <v>1.69</v>
      </c>
      <c r="AC100" s="259">
        <v>1.6</v>
      </c>
      <c r="AD100" s="259">
        <v>1.8</v>
      </c>
      <c r="AE100" s="259">
        <v>1.52</v>
      </c>
      <c r="AF100" s="259">
        <v>1.81</v>
      </c>
      <c r="AG100" s="259">
        <v>1.89</v>
      </c>
      <c r="AH100" s="259">
        <v>1.4</v>
      </c>
      <c r="AI100" s="260">
        <v>0.79079999999999995</v>
      </c>
      <c r="AJ100" s="260">
        <v>0.69199999999999995</v>
      </c>
      <c r="AK100" s="260">
        <v>0.68100000000000005</v>
      </c>
      <c r="AL100" s="260">
        <v>0.74750000000000005</v>
      </c>
      <c r="AM100" s="260">
        <v>0.64080000000000004</v>
      </c>
      <c r="AN100" s="260">
        <v>0.63949999999999996</v>
      </c>
      <c r="AO100" s="260">
        <v>0.86539999999999995</v>
      </c>
      <c r="AP100" s="261">
        <v>916900</v>
      </c>
      <c r="AQ100" s="261">
        <v>355400</v>
      </c>
      <c r="AR100" s="259">
        <v>1.71</v>
      </c>
      <c r="AS100" s="262">
        <v>0.33750000000000002</v>
      </c>
      <c r="AT100" s="260">
        <v>0.65700000000000003</v>
      </c>
      <c r="AU100" s="259">
        <v>57</v>
      </c>
      <c r="AV100" s="261">
        <v>110000</v>
      </c>
      <c r="AW100" s="261">
        <v>575000</v>
      </c>
      <c r="AX100" s="263"/>
      <c r="AY100" s="263"/>
      <c r="AZ100" s="263"/>
    </row>
    <row r="101" spans="1:52" ht="12" customHeight="1">
      <c r="A101" s="254">
        <v>9</v>
      </c>
      <c r="B101" s="255" t="s">
        <v>2582</v>
      </c>
      <c r="C101" s="38" t="s">
        <v>383</v>
      </c>
      <c r="D101" s="237" t="str">
        <f t="shared" si="0"/>
        <v>America First Credit Union</v>
      </c>
      <c r="E101" s="256" t="s">
        <v>349</v>
      </c>
      <c r="F101" s="16">
        <v>0</v>
      </c>
      <c r="G101" s="257">
        <v>4375000</v>
      </c>
      <c r="H101" s="257">
        <v>56125</v>
      </c>
      <c r="I101" s="257">
        <v>76552</v>
      </c>
      <c r="J101" s="257">
        <v>17024</v>
      </c>
      <c r="K101" s="257">
        <v>815823</v>
      </c>
      <c r="L101" s="257">
        <v>142566</v>
      </c>
      <c r="M101" s="257">
        <v>19873</v>
      </c>
      <c r="N101" s="258">
        <v>5.8217592592592592E-3</v>
      </c>
      <c r="O101" s="259">
        <v>503</v>
      </c>
      <c r="P101" s="258">
        <v>2.5578703703703705E-3</v>
      </c>
      <c r="Q101" s="259">
        <v>221</v>
      </c>
      <c r="R101" s="258">
        <v>5.9606481481481481E-3</v>
      </c>
      <c r="S101" s="259">
        <v>515</v>
      </c>
      <c r="T101" s="258">
        <v>1.9675925925925924E-3</v>
      </c>
      <c r="U101" s="259">
        <v>170</v>
      </c>
      <c r="V101" s="258">
        <v>5.1504629629629626E-3</v>
      </c>
      <c r="W101" s="259">
        <v>445</v>
      </c>
      <c r="X101" s="258">
        <v>5.9375000000000001E-3</v>
      </c>
      <c r="Y101" s="259">
        <v>513</v>
      </c>
      <c r="Z101" s="258">
        <v>3.7037037037037035E-4</v>
      </c>
      <c r="AA101" s="259">
        <v>32</v>
      </c>
      <c r="AB101" s="259">
        <v>10.09</v>
      </c>
      <c r="AC101" s="259">
        <v>4.6900000000000004</v>
      </c>
      <c r="AD101" s="259">
        <v>3.95</v>
      </c>
      <c r="AE101" s="259">
        <v>3.38</v>
      </c>
      <c r="AF101" s="259">
        <v>9.06</v>
      </c>
      <c r="AG101" s="259">
        <v>9.66</v>
      </c>
      <c r="AH101" s="259">
        <v>1.55</v>
      </c>
      <c r="AI101" s="260">
        <v>8.2199999999999995E-2</v>
      </c>
      <c r="AJ101" s="260">
        <v>0.25990000000000002</v>
      </c>
      <c r="AK101" s="260">
        <v>0.33479999999999999</v>
      </c>
      <c r="AL101" s="260">
        <v>0.44309999999999999</v>
      </c>
      <c r="AM101" s="260">
        <v>0.11700000000000001</v>
      </c>
      <c r="AN101" s="260">
        <v>5.8799999999999998E-2</v>
      </c>
      <c r="AO101" s="260">
        <v>0.84189999999999998</v>
      </c>
      <c r="AP101" s="261">
        <v>2200000</v>
      </c>
      <c r="AQ101" s="261">
        <v>571600</v>
      </c>
      <c r="AR101" s="259">
        <v>7.29</v>
      </c>
      <c r="AS101" s="262">
        <v>0.30972222222222223</v>
      </c>
      <c r="AT101" s="260">
        <v>0.16439999999999999</v>
      </c>
      <c r="AU101" s="259">
        <v>61</v>
      </c>
      <c r="AV101" s="261">
        <v>368000</v>
      </c>
      <c r="AW101" s="261">
        <v>299000000</v>
      </c>
      <c r="AX101" s="263"/>
      <c r="AY101" s="263"/>
      <c r="AZ101" s="263"/>
    </row>
    <row r="102" spans="1:52" ht="12" customHeight="1">
      <c r="A102" s="254">
        <v>10</v>
      </c>
      <c r="B102" s="255" t="s">
        <v>2583</v>
      </c>
      <c r="C102" s="38" t="s">
        <v>387</v>
      </c>
      <c r="D102" s="237" t="str">
        <f t="shared" si="0"/>
        <v>Suncoast Credit Union</v>
      </c>
      <c r="E102" s="256" t="s">
        <v>349</v>
      </c>
      <c r="F102" s="16">
        <v>10</v>
      </c>
      <c r="G102" s="257">
        <v>3180000</v>
      </c>
      <c r="H102" s="257">
        <v>138289</v>
      </c>
      <c r="I102" s="257">
        <v>5624</v>
      </c>
      <c r="J102" s="257">
        <v>90361</v>
      </c>
      <c r="K102" s="257">
        <v>617481</v>
      </c>
      <c r="L102" s="257">
        <v>7793</v>
      </c>
      <c r="M102" s="264">
        <v>5000</v>
      </c>
      <c r="N102" s="258">
        <v>4.6759259259259263E-3</v>
      </c>
      <c r="O102" s="259">
        <v>404</v>
      </c>
      <c r="P102" s="258">
        <v>5.3356481481481484E-3</v>
      </c>
      <c r="Q102" s="259">
        <v>461</v>
      </c>
      <c r="R102" s="258">
        <v>3.9699074074074072E-3</v>
      </c>
      <c r="S102" s="259">
        <v>343</v>
      </c>
      <c r="T102" s="258">
        <v>3.7731481481481483E-3</v>
      </c>
      <c r="U102" s="259">
        <v>326</v>
      </c>
      <c r="V102" s="258">
        <v>5.37037037037037E-3</v>
      </c>
      <c r="W102" s="259">
        <v>464</v>
      </c>
      <c r="X102" s="258">
        <v>2.4074074074074076E-3</v>
      </c>
      <c r="Y102" s="259">
        <v>208</v>
      </c>
      <c r="Z102" s="258">
        <v>9.4907407407407408E-4</v>
      </c>
      <c r="AA102" s="259">
        <v>82</v>
      </c>
      <c r="AB102" s="259">
        <v>6.95</v>
      </c>
      <c r="AC102" s="259">
        <v>6.15</v>
      </c>
      <c r="AD102" s="259">
        <v>6.97</v>
      </c>
      <c r="AE102" s="259">
        <v>4.9000000000000004</v>
      </c>
      <c r="AF102" s="259">
        <v>7.73</v>
      </c>
      <c r="AG102" s="259">
        <v>4.6900000000000004</v>
      </c>
      <c r="AH102" s="259">
        <v>4.63</v>
      </c>
      <c r="AI102" s="260">
        <v>5.1499999999999997E-2</v>
      </c>
      <c r="AJ102" s="260">
        <v>0.10249999999999999</v>
      </c>
      <c r="AK102" s="260">
        <v>0.2402</v>
      </c>
      <c r="AL102" s="260">
        <v>3.5200000000000002E-2</v>
      </c>
      <c r="AM102" s="260">
        <v>8.72E-2</v>
      </c>
      <c r="AN102" s="260">
        <v>0.32029999999999997</v>
      </c>
      <c r="AO102" s="260">
        <v>7.0599999999999996E-2</v>
      </c>
      <c r="AP102" s="261">
        <v>3100000</v>
      </c>
      <c r="AQ102" s="261">
        <v>719300</v>
      </c>
      <c r="AR102" s="259">
        <v>5.97</v>
      </c>
      <c r="AS102" s="262">
        <v>0.3263888888888889</v>
      </c>
      <c r="AT102" s="260">
        <v>0.15720000000000001</v>
      </c>
      <c r="AU102" s="259">
        <v>54</v>
      </c>
      <c r="AV102" s="261">
        <v>368000</v>
      </c>
      <c r="AW102" s="261">
        <v>594000</v>
      </c>
      <c r="AX102" s="263"/>
      <c r="AY102" s="263"/>
      <c r="AZ102" s="263"/>
    </row>
    <row r="103" spans="1:52" ht="12" customHeight="1">
      <c r="A103" s="254">
        <v>11</v>
      </c>
      <c r="B103" s="255" t="s">
        <v>2584</v>
      </c>
      <c r="C103" s="38" t="s">
        <v>391</v>
      </c>
      <c r="D103" s="237" t="str">
        <f t="shared" si="0"/>
        <v>Security Service Federal Credit Union</v>
      </c>
      <c r="E103" s="256" t="s">
        <v>349</v>
      </c>
      <c r="F103" s="16">
        <v>3</v>
      </c>
      <c r="G103" s="257">
        <v>2132000</v>
      </c>
      <c r="H103" s="257">
        <v>95056</v>
      </c>
      <c r="I103" s="257">
        <v>7655</v>
      </c>
      <c r="J103" s="257">
        <v>29291</v>
      </c>
      <c r="K103" s="257">
        <v>513045</v>
      </c>
      <c r="L103" s="257">
        <v>5763</v>
      </c>
      <c r="M103" s="264">
        <v>5000</v>
      </c>
      <c r="N103" s="258">
        <v>4.2824074074074075E-3</v>
      </c>
      <c r="O103" s="259">
        <v>370</v>
      </c>
      <c r="P103" s="258">
        <v>7.3958333333333333E-3</v>
      </c>
      <c r="Q103" s="259">
        <v>639</v>
      </c>
      <c r="R103" s="258">
        <v>4.9652777777777777E-3</v>
      </c>
      <c r="S103" s="259">
        <v>429</v>
      </c>
      <c r="T103" s="258">
        <v>5.092592592592593E-3</v>
      </c>
      <c r="U103" s="259">
        <v>440</v>
      </c>
      <c r="V103" s="258">
        <v>4.5949074074074078E-3</v>
      </c>
      <c r="W103" s="259">
        <v>397</v>
      </c>
      <c r="X103" s="258">
        <v>1.1921296296296296E-3</v>
      </c>
      <c r="Y103" s="259">
        <v>103</v>
      </c>
      <c r="Z103" s="258">
        <v>3.4722222222222222E-5</v>
      </c>
      <c r="AA103" s="259">
        <v>3</v>
      </c>
      <c r="AB103" s="259">
        <v>6.22</v>
      </c>
      <c r="AC103" s="259">
        <v>6.29</v>
      </c>
      <c r="AD103" s="259">
        <v>4.91</v>
      </c>
      <c r="AE103" s="259">
        <v>3.45</v>
      </c>
      <c r="AF103" s="259">
        <v>7.18</v>
      </c>
      <c r="AG103" s="259">
        <v>2.98</v>
      </c>
      <c r="AH103" s="259">
        <v>1.37</v>
      </c>
      <c r="AI103" s="260">
        <v>8.2000000000000003E-2</v>
      </c>
      <c r="AJ103" s="260">
        <v>0.24410000000000001</v>
      </c>
      <c r="AK103" s="260">
        <v>0.23</v>
      </c>
      <c r="AL103" s="260">
        <v>0.24429999999999999</v>
      </c>
      <c r="AM103" s="260">
        <v>9.7900000000000001E-2</v>
      </c>
      <c r="AN103" s="260">
        <v>0.4284</v>
      </c>
      <c r="AO103" s="260">
        <v>0.81599999999999995</v>
      </c>
      <c r="AP103" s="261">
        <v>1500000</v>
      </c>
      <c r="AQ103" s="261">
        <v>365500</v>
      </c>
      <c r="AR103" s="259">
        <v>4.84</v>
      </c>
      <c r="AS103" s="262">
        <v>0.2902777777777778</v>
      </c>
      <c r="AT103" s="260">
        <v>0.30049999999999999</v>
      </c>
      <c r="AU103" s="259">
        <v>50</v>
      </c>
      <c r="AV103" s="261">
        <v>74000</v>
      </c>
      <c r="AW103" s="261">
        <v>116000000</v>
      </c>
      <c r="AX103" s="263"/>
      <c r="AY103" s="263"/>
      <c r="AZ103" s="263"/>
    </row>
    <row r="104" spans="1:52" ht="12" customHeight="1">
      <c r="A104" s="254">
        <v>12</v>
      </c>
      <c r="B104" s="255" t="s">
        <v>2585</v>
      </c>
      <c r="C104" s="38" t="s">
        <v>394</v>
      </c>
      <c r="D104" s="237" t="str">
        <f t="shared" si="0"/>
        <v>Randolph-Brooks Federal Credit Union</v>
      </c>
      <c r="E104" s="256" t="s">
        <v>349</v>
      </c>
      <c r="F104" s="16">
        <v>21</v>
      </c>
      <c r="G104" s="257">
        <v>3552000</v>
      </c>
      <c r="H104" s="257">
        <v>228971</v>
      </c>
      <c r="I104" s="257">
        <v>7282</v>
      </c>
      <c r="J104" s="257">
        <v>64646</v>
      </c>
      <c r="K104" s="257">
        <v>728737</v>
      </c>
      <c r="L104" s="257">
        <v>84317</v>
      </c>
      <c r="M104" s="264">
        <v>5000</v>
      </c>
      <c r="N104" s="258">
        <v>4.8379629629629632E-3</v>
      </c>
      <c r="O104" s="259">
        <v>418</v>
      </c>
      <c r="P104" s="258">
        <v>3.6458333333333334E-3</v>
      </c>
      <c r="Q104" s="259">
        <v>315</v>
      </c>
      <c r="R104" s="258">
        <v>3.9814814814814817E-3</v>
      </c>
      <c r="S104" s="259">
        <v>344</v>
      </c>
      <c r="T104" s="258">
        <v>3.7152777777777778E-3</v>
      </c>
      <c r="U104" s="259">
        <v>321</v>
      </c>
      <c r="V104" s="258">
        <v>4.2361111111111115E-3</v>
      </c>
      <c r="W104" s="259">
        <v>366</v>
      </c>
      <c r="X104" s="258">
        <v>5.6828703703703702E-3</v>
      </c>
      <c r="Y104" s="259">
        <v>491</v>
      </c>
      <c r="Z104" s="258">
        <v>9.571759259259259E-3</v>
      </c>
      <c r="AA104" s="259">
        <v>827</v>
      </c>
      <c r="AB104" s="259">
        <v>7.32</v>
      </c>
      <c r="AC104" s="259">
        <v>4.78</v>
      </c>
      <c r="AD104" s="259">
        <v>7.45</v>
      </c>
      <c r="AE104" s="259">
        <v>3.99</v>
      </c>
      <c r="AF104" s="259">
        <v>6.97</v>
      </c>
      <c r="AG104" s="259">
        <v>7.47</v>
      </c>
      <c r="AH104" s="259">
        <v>10.37</v>
      </c>
      <c r="AI104" s="260">
        <v>5.4600000000000003E-2</v>
      </c>
      <c r="AJ104" s="260">
        <v>0.2457</v>
      </c>
      <c r="AK104" s="260">
        <v>0.36130000000000001</v>
      </c>
      <c r="AL104" s="260">
        <v>0.32250000000000001</v>
      </c>
      <c r="AM104" s="260">
        <v>0.1628</v>
      </c>
      <c r="AN104" s="260">
        <v>4.1399999999999997</v>
      </c>
      <c r="AO104" s="260">
        <v>0.56240000000000001</v>
      </c>
      <c r="AP104" s="261">
        <v>2200000</v>
      </c>
      <c r="AQ104" s="261">
        <v>411800</v>
      </c>
      <c r="AR104" s="259">
        <v>4.45</v>
      </c>
      <c r="AS104" s="262">
        <v>0.31736111111111109</v>
      </c>
      <c r="AT104" s="260">
        <v>0.20119999999999999</v>
      </c>
      <c r="AU104" s="259">
        <v>50</v>
      </c>
      <c r="AV104" s="261">
        <v>40500</v>
      </c>
      <c r="AW104" s="261">
        <v>1100000</v>
      </c>
      <c r="AX104" s="263"/>
      <c r="AY104" s="263"/>
      <c r="AZ104" s="263"/>
    </row>
    <row r="105" spans="1:52" ht="12" customHeight="1">
      <c r="A105" s="254">
        <v>13</v>
      </c>
      <c r="B105" s="255" t="s">
        <v>2586</v>
      </c>
      <c r="C105" s="38" t="s">
        <v>398</v>
      </c>
      <c r="D105" s="237" t="str">
        <f t="shared" si="0"/>
        <v>Bethpage Federal Credit Union</v>
      </c>
      <c r="E105" s="256" t="s">
        <v>349</v>
      </c>
      <c r="F105" s="16">
        <v>41</v>
      </c>
      <c r="G105" s="257">
        <v>1222000</v>
      </c>
      <c r="H105" s="257">
        <v>113034</v>
      </c>
      <c r="I105" s="257">
        <v>21292</v>
      </c>
      <c r="J105" s="257">
        <v>34935</v>
      </c>
      <c r="K105" s="257">
        <v>392590</v>
      </c>
      <c r="L105" s="257">
        <v>8192</v>
      </c>
      <c r="M105" s="264">
        <v>5000</v>
      </c>
      <c r="N105" s="258">
        <v>3.9930555555555552E-3</v>
      </c>
      <c r="O105" s="259">
        <v>345</v>
      </c>
      <c r="P105" s="258">
        <v>3.425925925925926E-3</v>
      </c>
      <c r="Q105" s="259">
        <v>296</v>
      </c>
      <c r="R105" s="258">
        <v>2.2106481481481482E-3</v>
      </c>
      <c r="S105" s="259">
        <v>191</v>
      </c>
      <c r="T105" s="258">
        <v>1.4583333333333334E-3</v>
      </c>
      <c r="U105" s="259">
        <v>126</v>
      </c>
      <c r="V105" s="258">
        <v>4.1666666666666666E-3</v>
      </c>
      <c r="W105" s="259">
        <v>360</v>
      </c>
      <c r="X105" s="258">
        <v>2.9282407407407408E-3</v>
      </c>
      <c r="Y105" s="259">
        <v>253</v>
      </c>
      <c r="Z105" s="258">
        <v>1.0300925925925926E-3</v>
      </c>
      <c r="AA105" s="259">
        <v>89</v>
      </c>
      <c r="AB105" s="259">
        <v>6.82</v>
      </c>
      <c r="AC105" s="259">
        <v>3.11</v>
      </c>
      <c r="AD105" s="259">
        <v>2.88</v>
      </c>
      <c r="AE105" s="259">
        <v>2.5499999999999998</v>
      </c>
      <c r="AF105" s="259">
        <v>6.67</v>
      </c>
      <c r="AG105" s="259">
        <v>4.2</v>
      </c>
      <c r="AH105" s="259">
        <v>1.95</v>
      </c>
      <c r="AI105" s="260">
        <v>7.3099999999999998E-2</v>
      </c>
      <c r="AJ105" s="260">
        <v>0.43120000000000003</v>
      </c>
      <c r="AK105" s="260">
        <v>0.49199999999999999</v>
      </c>
      <c r="AL105" s="260">
        <v>0.58660000000000001</v>
      </c>
      <c r="AM105" s="260">
        <v>0.1114</v>
      </c>
      <c r="AN105" s="260">
        <v>0.44600000000000001</v>
      </c>
      <c r="AO105" s="260">
        <v>0.63780000000000003</v>
      </c>
      <c r="AP105" s="261">
        <v>1200000</v>
      </c>
      <c r="AQ105" s="261">
        <v>301100</v>
      </c>
      <c r="AR105" s="259">
        <v>5.3</v>
      </c>
      <c r="AS105" s="262">
        <v>0.3347222222222222</v>
      </c>
      <c r="AT105" s="260">
        <v>0.16850000000000001</v>
      </c>
      <c r="AU105" s="259">
        <v>47</v>
      </c>
      <c r="AV105" s="261">
        <v>90500</v>
      </c>
      <c r="AW105" s="261">
        <v>233000</v>
      </c>
      <c r="AX105" s="263"/>
      <c r="AY105" s="263"/>
      <c r="AZ105" s="263"/>
    </row>
    <row r="106" spans="1:52" ht="12" customHeight="1">
      <c r="A106" s="254">
        <v>14</v>
      </c>
      <c r="B106" s="255" t="s">
        <v>2587</v>
      </c>
      <c r="C106" s="38" t="s">
        <v>402</v>
      </c>
      <c r="D106" s="237" t="str">
        <f t="shared" si="0"/>
        <v>Digital Federal Credit Union</v>
      </c>
      <c r="E106" s="256" t="s">
        <v>349</v>
      </c>
      <c r="F106" s="16">
        <v>32</v>
      </c>
      <c r="G106" s="257">
        <v>3809000</v>
      </c>
      <c r="H106" s="257">
        <v>71728</v>
      </c>
      <c r="I106" s="257">
        <v>438158</v>
      </c>
      <c r="J106" s="257">
        <v>22604</v>
      </c>
      <c r="K106" s="257">
        <v>853603</v>
      </c>
      <c r="L106" s="257">
        <v>41482</v>
      </c>
      <c r="M106" s="257">
        <v>5267</v>
      </c>
      <c r="N106" s="258">
        <v>2.1990740740740742E-3</v>
      </c>
      <c r="O106" s="259">
        <v>190</v>
      </c>
      <c r="P106" s="258">
        <v>2.0486111111111113E-3</v>
      </c>
      <c r="Q106" s="259">
        <v>177</v>
      </c>
      <c r="R106" s="258">
        <v>1.5393518518518519E-3</v>
      </c>
      <c r="S106" s="259">
        <v>133</v>
      </c>
      <c r="T106" s="258">
        <v>1.9907407407407408E-3</v>
      </c>
      <c r="U106" s="259">
        <v>172</v>
      </c>
      <c r="V106" s="258">
        <v>2.8472222222222223E-3</v>
      </c>
      <c r="W106" s="259">
        <v>246</v>
      </c>
      <c r="X106" s="258">
        <v>1.9907407407407408E-3</v>
      </c>
      <c r="Y106" s="259">
        <v>172</v>
      </c>
      <c r="Z106" s="258">
        <v>2.8587962962962963E-3</v>
      </c>
      <c r="AA106" s="259">
        <v>247</v>
      </c>
      <c r="AB106" s="259">
        <v>1.79</v>
      </c>
      <c r="AC106" s="259">
        <v>1.75</v>
      </c>
      <c r="AD106" s="259">
        <v>1.6</v>
      </c>
      <c r="AE106" s="259">
        <v>2.12</v>
      </c>
      <c r="AF106" s="259">
        <v>2.4300000000000002</v>
      </c>
      <c r="AG106" s="259">
        <v>2.14</v>
      </c>
      <c r="AH106" s="259">
        <v>2.4700000000000002</v>
      </c>
      <c r="AI106" s="260">
        <v>0.56440000000000001</v>
      </c>
      <c r="AJ106" s="260">
        <v>0.78180000000000005</v>
      </c>
      <c r="AK106" s="260">
        <v>0.74109999999999998</v>
      </c>
      <c r="AL106" s="260">
        <v>0.61639999999999995</v>
      </c>
      <c r="AM106" s="260">
        <v>0.51280000000000003</v>
      </c>
      <c r="AN106" s="260">
        <v>0.50349999999999995</v>
      </c>
      <c r="AO106" s="260">
        <v>64.69</v>
      </c>
      <c r="AP106" s="261">
        <v>3100000</v>
      </c>
      <c r="AQ106" s="261">
        <v>811900</v>
      </c>
      <c r="AR106" s="259">
        <v>1.59</v>
      </c>
      <c r="AS106" s="262">
        <v>0.39374999999999999</v>
      </c>
      <c r="AT106" s="260">
        <v>0.71950000000000003</v>
      </c>
      <c r="AU106" s="259">
        <v>54</v>
      </c>
      <c r="AV106" s="261">
        <v>14800</v>
      </c>
      <c r="AW106" s="261">
        <v>70100000</v>
      </c>
      <c r="AX106" s="263"/>
      <c r="AY106" s="263"/>
      <c r="AZ106" s="263"/>
    </row>
    <row r="107" spans="1:52" ht="12" customHeight="1">
      <c r="A107" s="254">
        <v>15</v>
      </c>
      <c r="B107" s="255" t="s">
        <v>2588</v>
      </c>
      <c r="C107" s="38" t="s">
        <v>407</v>
      </c>
      <c r="D107" s="237" t="str">
        <f t="shared" si="0"/>
        <v>Mountain America Credit Union</v>
      </c>
      <c r="E107" s="256" t="s">
        <v>349</v>
      </c>
      <c r="F107" s="16">
        <v>14</v>
      </c>
      <c r="G107" s="257">
        <v>4347000</v>
      </c>
      <c r="H107" s="257">
        <v>80647</v>
      </c>
      <c r="I107" s="257">
        <v>60172</v>
      </c>
      <c r="J107" s="257">
        <v>29609</v>
      </c>
      <c r="K107" s="257">
        <v>760022</v>
      </c>
      <c r="L107" s="257">
        <v>14493</v>
      </c>
      <c r="M107" s="257">
        <v>11911</v>
      </c>
      <c r="N107" s="258">
        <v>4.3750000000000004E-3</v>
      </c>
      <c r="O107" s="259">
        <v>378</v>
      </c>
      <c r="P107" s="258">
        <v>2.488425925925926E-3</v>
      </c>
      <c r="Q107" s="259">
        <v>215</v>
      </c>
      <c r="R107" s="258">
        <v>2.1180555555555558E-3</v>
      </c>
      <c r="S107" s="259">
        <v>183</v>
      </c>
      <c r="T107" s="258">
        <v>2.3495370370370371E-3</v>
      </c>
      <c r="U107" s="259">
        <v>203</v>
      </c>
      <c r="V107" s="258">
        <v>4.1666666666666666E-3</v>
      </c>
      <c r="W107" s="259">
        <v>360</v>
      </c>
      <c r="X107" s="258">
        <v>2.9398148148148148E-3</v>
      </c>
      <c r="Y107" s="259">
        <v>254</v>
      </c>
      <c r="Z107" s="258">
        <v>6.7129629629629625E-4</v>
      </c>
      <c r="AA107" s="259">
        <v>58</v>
      </c>
      <c r="AB107" s="259">
        <v>6.45</v>
      </c>
      <c r="AC107" s="259">
        <v>4.5</v>
      </c>
      <c r="AD107" s="259">
        <v>5.95</v>
      </c>
      <c r="AE107" s="259">
        <v>4.68</v>
      </c>
      <c r="AF107" s="259">
        <v>6.71</v>
      </c>
      <c r="AG107" s="259">
        <v>3.82</v>
      </c>
      <c r="AH107" s="259">
        <v>1.33</v>
      </c>
      <c r="AI107" s="260">
        <v>0.1381</v>
      </c>
      <c r="AJ107" s="260">
        <v>0.14910000000000001</v>
      </c>
      <c r="AK107" s="260">
        <v>9.06E-2</v>
      </c>
      <c r="AL107" s="260">
        <v>0.14280000000000001</v>
      </c>
      <c r="AM107" s="260">
        <v>0.1421</v>
      </c>
      <c r="AN107" s="260">
        <v>0.45150000000000001</v>
      </c>
      <c r="AO107" s="260">
        <v>0.82330000000000003</v>
      </c>
      <c r="AP107" s="261">
        <v>2000000</v>
      </c>
      <c r="AQ107" s="261">
        <v>626300</v>
      </c>
      <c r="AR107" s="259">
        <v>5.0199999999999996</v>
      </c>
      <c r="AS107" s="262">
        <v>0.39583333333333331</v>
      </c>
      <c r="AT107" s="260">
        <v>0.22209999999999999</v>
      </c>
      <c r="AU107" s="259">
        <v>56</v>
      </c>
      <c r="AV107" s="261">
        <v>135000</v>
      </c>
      <c r="AW107" s="261">
        <v>61100000</v>
      </c>
      <c r="AX107" s="263"/>
      <c r="AY107" s="263"/>
      <c r="AZ107" s="263"/>
    </row>
    <row r="108" spans="1:52" ht="12" customHeight="1">
      <c r="A108" s="254">
        <v>16</v>
      </c>
      <c r="B108" s="255" t="s">
        <v>2589</v>
      </c>
      <c r="C108" s="38" t="s">
        <v>410</v>
      </c>
      <c r="D108" s="237" t="str">
        <f t="shared" si="0"/>
        <v>Vystar Credit Union</v>
      </c>
      <c r="E108" s="256" t="s">
        <v>349</v>
      </c>
      <c r="F108" s="16">
        <v>24</v>
      </c>
      <c r="G108" s="257">
        <v>3391000</v>
      </c>
      <c r="H108" s="257">
        <v>51132</v>
      </c>
      <c r="I108" s="257">
        <v>19072</v>
      </c>
      <c r="J108" s="257">
        <v>27675</v>
      </c>
      <c r="K108" s="257">
        <v>726623</v>
      </c>
      <c r="L108" s="257">
        <v>6221</v>
      </c>
      <c r="M108" s="264">
        <v>5000</v>
      </c>
      <c r="N108" s="258">
        <v>3.8425925925925928E-3</v>
      </c>
      <c r="O108" s="259">
        <v>332</v>
      </c>
      <c r="P108" s="258">
        <v>1.8749999999999999E-3</v>
      </c>
      <c r="Q108" s="259">
        <v>162</v>
      </c>
      <c r="R108" s="258">
        <v>3.3680555555555556E-3</v>
      </c>
      <c r="S108" s="259">
        <v>291</v>
      </c>
      <c r="T108" s="258">
        <v>1.4930555555555556E-3</v>
      </c>
      <c r="U108" s="259">
        <v>129</v>
      </c>
      <c r="V108" s="258">
        <v>4.386574074074074E-3</v>
      </c>
      <c r="W108" s="259">
        <v>379</v>
      </c>
      <c r="X108" s="258">
        <v>1.7939814814814815E-3</v>
      </c>
      <c r="Y108" s="259">
        <v>155</v>
      </c>
      <c r="Z108" s="258">
        <v>3.5879629629629629E-4</v>
      </c>
      <c r="AA108" s="259">
        <v>31</v>
      </c>
      <c r="AB108" s="259">
        <v>8.19</v>
      </c>
      <c r="AC108" s="259">
        <v>4.43</v>
      </c>
      <c r="AD108" s="259">
        <v>6.89</v>
      </c>
      <c r="AE108" s="259">
        <v>3.09</v>
      </c>
      <c r="AF108" s="259">
        <v>9.01</v>
      </c>
      <c r="AG108" s="259">
        <v>6.8</v>
      </c>
      <c r="AH108" s="259">
        <v>2.48</v>
      </c>
      <c r="AI108" s="260">
        <v>4.0899999999999999E-2</v>
      </c>
      <c r="AJ108" s="260">
        <v>0.36980000000000002</v>
      </c>
      <c r="AK108" s="260">
        <v>0.11799999999999999</v>
      </c>
      <c r="AL108" s="260">
        <v>0.44379999999999997</v>
      </c>
      <c r="AM108" s="260">
        <v>7.0800000000000002E-2</v>
      </c>
      <c r="AN108" s="260">
        <v>8.9800000000000005E-2</v>
      </c>
      <c r="AO108" s="260">
        <v>0.70430000000000004</v>
      </c>
      <c r="AP108" s="261">
        <v>2800000</v>
      </c>
      <c r="AQ108" s="261">
        <v>510900</v>
      </c>
      <c r="AR108" s="259">
        <v>5.71</v>
      </c>
      <c r="AS108" s="262">
        <v>0.32083333333333336</v>
      </c>
      <c r="AT108" s="260">
        <v>0.1676</v>
      </c>
      <c r="AU108" s="259">
        <v>52</v>
      </c>
      <c r="AV108" s="261">
        <v>74000</v>
      </c>
      <c r="AW108" s="261">
        <v>168000</v>
      </c>
      <c r="AX108" s="263"/>
      <c r="AY108" s="263"/>
      <c r="AZ108" s="263"/>
    </row>
    <row r="109" spans="1:52" ht="12" customHeight="1">
      <c r="A109" s="254">
        <v>17</v>
      </c>
      <c r="B109" s="255" t="s">
        <v>2590</v>
      </c>
      <c r="C109" s="38" t="s">
        <v>416</v>
      </c>
      <c r="D109" s="237" t="str">
        <f t="shared" si="0"/>
        <v>Star One Credit Union</v>
      </c>
      <c r="E109" s="256" t="s">
        <v>349</v>
      </c>
      <c r="F109" s="16">
        <v>93</v>
      </c>
      <c r="G109" s="257">
        <v>1070000</v>
      </c>
      <c r="H109" s="257">
        <v>20518</v>
      </c>
      <c r="I109" s="264">
        <v>5000</v>
      </c>
      <c r="J109" s="257">
        <v>9469</v>
      </c>
      <c r="K109" s="257">
        <v>163564</v>
      </c>
      <c r="L109" s="264"/>
      <c r="M109" s="264">
        <v>5000</v>
      </c>
      <c r="N109" s="258">
        <v>3.7962962962962963E-3</v>
      </c>
      <c r="O109" s="259">
        <v>328</v>
      </c>
      <c r="P109" s="258">
        <v>3.0092592592592593E-3</v>
      </c>
      <c r="Q109" s="259">
        <v>260</v>
      </c>
      <c r="R109" s="258">
        <v>6.9791666666666665E-3</v>
      </c>
      <c r="S109" s="259">
        <v>603</v>
      </c>
      <c r="T109" s="258">
        <v>1.4351851851851852E-3</v>
      </c>
      <c r="U109" s="259">
        <v>124</v>
      </c>
      <c r="V109" s="258">
        <v>4.0625000000000001E-3</v>
      </c>
      <c r="W109" s="259">
        <v>351</v>
      </c>
      <c r="X109" s="256"/>
      <c r="Y109" s="256"/>
      <c r="Z109" s="258">
        <v>1.1574074074074075E-4</v>
      </c>
      <c r="AA109" s="259">
        <v>10</v>
      </c>
      <c r="AB109" s="259">
        <v>6.04</v>
      </c>
      <c r="AC109" s="259">
        <v>4.95</v>
      </c>
      <c r="AD109" s="259">
        <v>5.81</v>
      </c>
      <c r="AE109" s="259">
        <v>2.2400000000000002</v>
      </c>
      <c r="AF109" s="259">
        <v>6.45</v>
      </c>
      <c r="AG109" s="256"/>
      <c r="AH109" s="259">
        <v>2.09</v>
      </c>
      <c r="AI109" s="260">
        <v>9.5600000000000004E-2</v>
      </c>
      <c r="AJ109" s="260">
        <v>0.56210000000000004</v>
      </c>
      <c r="AK109" s="260">
        <v>0.41470000000000001</v>
      </c>
      <c r="AL109" s="260">
        <v>0.63629999999999998</v>
      </c>
      <c r="AM109" s="260">
        <v>0.16489999999999999</v>
      </c>
      <c r="AN109" s="266"/>
      <c r="AO109" s="260">
        <v>0.2903</v>
      </c>
      <c r="AP109" s="261">
        <v>225300</v>
      </c>
      <c r="AQ109" s="261">
        <v>64200</v>
      </c>
      <c r="AR109" s="259">
        <v>5.28</v>
      </c>
      <c r="AS109" s="262">
        <v>0.31388888888888888</v>
      </c>
      <c r="AT109" s="260">
        <v>0.2671</v>
      </c>
      <c r="AU109" s="259">
        <v>42</v>
      </c>
      <c r="AV109" s="261">
        <v>22200</v>
      </c>
      <c r="AW109" s="261">
        <v>142000000</v>
      </c>
      <c r="AX109" s="263"/>
      <c r="AY109" s="263"/>
      <c r="AZ109" s="263"/>
    </row>
    <row r="110" spans="1:52" ht="12" customHeight="1">
      <c r="A110" s="254">
        <v>18</v>
      </c>
      <c r="B110" s="255" t="s">
        <v>2591</v>
      </c>
      <c r="C110" s="38" t="s">
        <v>420</v>
      </c>
      <c r="D110" s="237" t="str">
        <f t="shared" si="0"/>
        <v>San Diego County Credit Union</v>
      </c>
      <c r="E110" s="256" t="s">
        <v>349</v>
      </c>
      <c r="F110" s="16">
        <v>5</v>
      </c>
      <c r="G110" s="257">
        <v>1839000</v>
      </c>
      <c r="H110" s="257">
        <v>126279</v>
      </c>
      <c r="I110" s="257">
        <v>7274</v>
      </c>
      <c r="J110" s="257">
        <v>14961</v>
      </c>
      <c r="K110" s="257">
        <v>388445</v>
      </c>
      <c r="L110" s="257">
        <v>10271</v>
      </c>
      <c r="M110" s="264">
        <v>5000</v>
      </c>
      <c r="N110" s="258">
        <v>4.2129629629629626E-3</v>
      </c>
      <c r="O110" s="259">
        <v>364</v>
      </c>
      <c r="P110" s="258">
        <v>3.7268518518518519E-3</v>
      </c>
      <c r="Q110" s="259">
        <v>322</v>
      </c>
      <c r="R110" s="258">
        <v>9.6990740740740735E-3</v>
      </c>
      <c r="S110" s="259">
        <v>838</v>
      </c>
      <c r="T110" s="258">
        <v>3.9351851851851848E-3</v>
      </c>
      <c r="U110" s="259">
        <v>340</v>
      </c>
      <c r="V110" s="258">
        <v>4.8379629629629632E-3</v>
      </c>
      <c r="W110" s="259">
        <v>418</v>
      </c>
      <c r="X110" s="258">
        <v>6.0648148148148145E-3</v>
      </c>
      <c r="Y110" s="259">
        <v>524</v>
      </c>
      <c r="Z110" s="258">
        <v>9.0624999999999994E-3</v>
      </c>
      <c r="AA110" s="259">
        <v>783</v>
      </c>
      <c r="AB110" s="259">
        <v>7.26</v>
      </c>
      <c r="AC110" s="259">
        <v>4.7</v>
      </c>
      <c r="AD110" s="259">
        <v>9.2100000000000009</v>
      </c>
      <c r="AE110" s="259">
        <v>5.77</v>
      </c>
      <c r="AF110" s="259">
        <v>7.63</v>
      </c>
      <c r="AG110" s="259">
        <v>8.93</v>
      </c>
      <c r="AH110" s="259">
        <v>8.09</v>
      </c>
      <c r="AI110" s="260">
        <v>6.08E-2</v>
      </c>
      <c r="AJ110" s="260">
        <v>0.15010000000000001</v>
      </c>
      <c r="AK110" s="260">
        <v>0.5181</v>
      </c>
      <c r="AL110" s="260">
        <v>0.31519999999999998</v>
      </c>
      <c r="AM110" s="260">
        <v>9.7500000000000003E-2</v>
      </c>
      <c r="AN110" s="260">
        <v>5.6599999999999998E-2</v>
      </c>
      <c r="AO110" s="260">
        <v>0.22770000000000001</v>
      </c>
      <c r="AP110" s="261">
        <v>1300000</v>
      </c>
      <c r="AQ110" s="261">
        <v>336200</v>
      </c>
      <c r="AR110" s="259">
        <v>6.13</v>
      </c>
      <c r="AS110" s="262">
        <v>0.31527777777777777</v>
      </c>
      <c r="AT110" s="260">
        <v>0.18820000000000001</v>
      </c>
      <c r="AU110" s="259">
        <v>47</v>
      </c>
      <c r="AV110" s="261">
        <v>33100</v>
      </c>
      <c r="AW110" s="261">
        <v>26300000</v>
      </c>
      <c r="AX110" s="263"/>
      <c r="AY110" s="263"/>
      <c r="AZ110" s="263"/>
    </row>
    <row r="111" spans="1:52" ht="12" customHeight="1">
      <c r="A111" s="254">
        <v>19</v>
      </c>
      <c r="B111" s="255" t="s">
        <v>2592</v>
      </c>
      <c r="C111" s="38" t="s">
        <v>423</v>
      </c>
      <c r="D111" s="237" t="str">
        <f t="shared" si="0"/>
        <v>Alaska USA Federal Credit Union</v>
      </c>
      <c r="E111" s="256" t="s">
        <v>349</v>
      </c>
      <c r="F111" s="16">
        <v>28</v>
      </c>
      <c r="G111" s="257">
        <v>1598000</v>
      </c>
      <c r="H111" s="257">
        <v>26484</v>
      </c>
      <c r="I111" s="257">
        <v>6044</v>
      </c>
      <c r="J111" s="257">
        <v>6734</v>
      </c>
      <c r="K111" s="257">
        <v>339256</v>
      </c>
      <c r="L111" s="257">
        <v>16200</v>
      </c>
      <c r="M111" s="264">
        <v>5000</v>
      </c>
      <c r="N111" s="258">
        <v>3.7384259259259259E-3</v>
      </c>
      <c r="O111" s="259">
        <v>323</v>
      </c>
      <c r="P111" s="258">
        <v>4.340277777777778E-3</v>
      </c>
      <c r="Q111" s="259">
        <v>375</v>
      </c>
      <c r="R111" s="258">
        <v>2.638888888888889E-3</v>
      </c>
      <c r="S111" s="259">
        <v>228</v>
      </c>
      <c r="T111" s="258">
        <v>3.1365740740740742E-3</v>
      </c>
      <c r="U111" s="259">
        <v>271</v>
      </c>
      <c r="V111" s="258">
        <v>3.7037037037037038E-3</v>
      </c>
      <c r="W111" s="259">
        <v>320</v>
      </c>
      <c r="X111" s="258">
        <v>3.5879629629629629E-3</v>
      </c>
      <c r="Y111" s="259">
        <v>310</v>
      </c>
      <c r="Z111" s="267">
        <v>8.1018518518518516E-5</v>
      </c>
      <c r="AA111" s="259">
        <v>7</v>
      </c>
      <c r="AB111" s="259">
        <v>7.89</v>
      </c>
      <c r="AC111" s="259">
        <v>6.87</v>
      </c>
      <c r="AD111" s="259">
        <v>4.5</v>
      </c>
      <c r="AE111" s="259">
        <v>5.88</v>
      </c>
      <c r="AF111" s="259">
        <v>8.15</v>
      </c>
      <c r="AG111" s="259">
        <v>8.01</v>
      </c>
      <c r="AH111" s="259">
        <v>1.8</v>
      </c>
      <c r="AI111" s="260">
        <v>6.4799999999999996E-2</v>
      </c>
      <c r="AJ111" s="260">
        <v>0.17610000000000001</v>
      </c>
      <c r="AK111" s="260">
        <v>0.33510000000000001</v>
      </c>
      <c r="AL111" s="260">
        <v>0.2011</v>
      </c>
      <c r="AM111" s="260">
        <v>8.1799999999999998E-2</v>
      </c>
      <c r="AN111" s="260">
        <v>0.17299999999999999</v>
      </c>
      <c r="AO111" s="260">
        <v>0.68899999999999995</v>
      </c>
      <c r="AP111" s="261">
        <v>1700000</v>
      </c>
      <c r="AQ111" s="261">
        <v>369100</v>
      </c>
      <c r="AR111" s="259">
        <v>6.79</v>
      </c>
      <c r="AS111" s="262">
        <v>0.27430555555555558</v>
      </c>
      <c r="AT111" s="260">
        <v>0.1867</v>
      </c>
      <c r="AU111" s="259">
        <v>51</v>
      </c>
      <c r="AV111" s="261">
        <v>33100</v>
      </c>
      <c r="AW111" s="261">
        <v>21700000</v>
      </c>
      <c r="AX111" s="263"/>
      <c r="AY111" s="263"/>
      <c r="AZ111" s="263"/>
    </row>
    <row r="112" spans="1:52" ht="12" customHeight="1">
      <c r="A112" s="254">
        <v>20</v>
      </c>
      <c r="B112" s="255" t="s">
        <v>2593</v>
      </c>
      <c r="C112" s="38" t="s">
        <v>428</v>
      </c>
      <c r="D112" s="237" t="str">
        <f t="shared" si="0"/>
        <v>American Airlines Federal Credit Union</v>
      </c>
      <c r="E112" s="256" t="s">
        <v>349</v>
      </c>
      <c r="F112" s="16">
        <v>22</v>
      </c>
      <c r="G112" s="257">
        <v>1223000</v>
      </c>
      <c r="H112" s="257">
        <v>16330</v>
      </c>
      <c r="I112" s="257">
        <v>53483</v>
      </c>
      <c r="J112" s="257">
        <v>6412</v>
      </c>
      <c r="K112" s="257">
        <v>177226</v>
      </c>
      <c r="L112" s="264"/>
      <c r="M112" s="264">
        <v>5000</v>
      </c>
      <c r="N112" s="258">
        <v>6.030092592592593E-3</v>
      </c>
      <c r="O112" s="259">
        <v>521</v>
      </c>
      <c r="P112" s="258">
        <v>5.1967592592592595E-3</v>
      </c>
      <c r="Q112" s="259">
        <v>449</v>
      </c>
      <c r="R112" s="258">
        <v>4.4212962962962964E-3</v>
      </c>
      <c r="S112" s="259">
        <v>382</v>
      </c>
      <c r="T112" s="258">
        <v>6.9328703703703705E-3</v>
      </c>
      <c r="U112" s="259">
        <v>599</v>
      </c>
      <c r="V112" s="258">
        <v>6.2384259259259259E-3</v>
      </c>
      <c r="W112" s="259">
        <v>539</v>
      </c>
      <c r="X112" s="256"/>
      <c r="Y112" s="256"/>
      <c r="Z112" s="258">
        <v>2.3148148148148147E-5</v>
      </c>
      <c r="AA112" s="259">
        <v>2</v>
      </c>
      <c r="AB112" s="259">
        <v>9.09</v>
      </c>
      <c r="AC112" s="259">
        <v>5.55</v>
      </c>
      <c r="AD112" s="259">
        <v>11.36</v>
      </c>
      <c r="AE112" s="259">
        <v>4.32</v>
      </c>
      <c r="AF112" s="259">
        <v>10.15</v>
      </c>
      <c r="AG112" s="256"/>
      <c r="AH112" s="259">
        <v>1.53</v>
      </c>
      <c r="AI112" s="260">
        <v>7.0300000000000001E-2</v>
      </c>
      <c r="AJ112" s="260">
        <v>0.10290000000000001</v>
      </c>
      <c r="AK112" s="260">
        <v>3.2800000000000003E-2</v>
      </c>
      <c r="AL112" s="266"/>
      <c r="AM112" s="260">
        <v>7.3200000000000001E-2</v>
      </c>
      <c r="AN112" s="266"/>
      <c r="AO112" s="260">
        <v>0.47489999999999999</v>
      </c>
      <c r="AP112" s="261">
        <v>557500</v>
      </c>
      <c r="AQ112" s="261">
        <v>136700</v>
      </c>
      <c r="AR112" s="259">
        <v>4.1399999999999997</v>
      </c>
      <c r="AS112" s="262">
        <v>0.35555555555555557</v>
      </c>
      <c r="AT112" s="260">
        <v>0.2021</v>
      </c>
      <c r="AU112" s="259">
        <v>49</v>
      </c>
      <c r="AV112" s="261">
        <v>9900</v>
      </c>
      <c r="AW112" s="261">
        <v>7000000</v>
      </c>
      <c r="AX112" s="263"/>
      <c r="AY112" s="263"/>
      <c r="AZ112" s="263"/>
    </row>
    <row r="113" spans="1:52" ht="12" customHeight="1">
      <c r="A113" s="254">
        <v>21</v>
      </c>
      <c r="B113" s="255" t="s">
        <v>2594</v>
      </c>
      <c r="C113" s="38" t="s">
        <v>432</v>
      </c>
      <c r="D113" s="237" t="str">
        <f t="shared" si="0"/>
        <v>Teachers Federal Credit Union</v>
      </c>
      <c r="E113" s="256" t="s">
        <v>349</v>
      </c>
      <c r="F113" s="16">
        <v>58</v>
      </c>
      <c r="G113" s="257">
        <v>545504</v>
      </c>
      <c r="H113" s="257">
        <v>6798</v>
      </c>
      <c r="I113" s="264">
        <v>5000</v>
      </c>
      <c r="J113" s="264">
        <v>5000</v>
      </c>
      <c r="K113" s="257">
        <v>140769</v>
      </c>
      <c r="L113" s="264">
        <v>5000</v>
      </c>
      <c r="M113" s="264">
        <v>5000</v>
      </c>
      <c r="N113" s="258">
        <v>4.7453703703703703E-3</v>
      </c>
      <c r="O113" s="259">
        <v>410</v>
      </c>
      <c r="P113" s="258">
        <v>1.4120370370370369E-3</v>
      </c>
      <c r="Q113" s="259">
        <v>122</v>
      </c>
      <c r="R113" s="258">
        <v>3.449074074074074E-3</v>
      </c>
      <c r="S113" s="259">
        <v>298</v>
      </c>
      <c r="T113" s="258">
        <v>8.3564814814814821E-3</v>
      </c>
      <c r="U113" s="259">
        <v>722</v>
      </c>
      <c r="V113" s="258">
        <v>4.9189814814814816E-3</v>
      </c>
      <c r="W113" s="259">
        <v>425</v>
      </c>
      <c r="X113" s="258">
        <v>1.1643518518518518E-2</v>
      </c>
      <c r="Y113" s="268">
        <v>1006</v>
      </c>
      <c r="Z113" s="256"/>
      <c r="AA113" s="256"/>
      <c r="AB113" s="259">
        <v>8.65</v>
      </c>
      <c r="AC113" s="259">
        <v>3.75</v>
      </c>
      <c r="AD113" s="259">
        <v>4.2699999999999996</v>
      </c>
      <c r="AE113" s="259">
        <v>6.8</v>
      </c>
      <c r="AF113" s="259">
        <v>7.49</v>
      </c>
      <c r="AG113" s="259">
        <v>19.47</v>
      </c>
      <c r="AH113" s="259">
        <v>1</v>
      </c>
      <c r="AI113" s="260">
        <v>6.0299999999999999E-2</v>
      </c>
      <c r="AJ113" s="260">
        <v>0.36209999999999998</v>
      </c>
      <c r="AK113" s="260">
        <v>0.5413</v>
      </c>
      <c r="AL113" s="260">
        <v>9.1800000000000007E-2</v>
      </c>
      <c r="AM113" s="260">
        <v>0.13489999999999999</v>
      </c>
      <c r="AN113" s="260">
        <v>0.30280000000000001</v>
      </c>
      <c r="AO113" s="260">
        <v>1</v>
      </c>
      <c r="AP113" s="261">
        <v>969800</v>
      </c>
      <c r="AQ113" s="261">
        <v>185700</v>
      </c>
      <c r="AR113" s="259">
        <v>1.71</v>
      </c>
      <c r="AS113" s="262">
        <v>0.25138888888888888</v>
      </c>
      <c r="AT113" s="260">
        <v>0.64929999999999999</v>
      </c>
      <c r="AU113" s="259">
        <v>43</v>
      </c>
      <c r="AV113" s="261">
        <v>74000</v>
      </c>
      <c r="AW113" s="261">
        <v>46200000</v>
      </c>
      <c r="AX113" s="263"/>
      <c r="AY113" s="263"/>
      <c r="AZ113" s="263"/>
    </row>
    <row r="114" spans="1:52" ht="12" customHeight="1">
      <c r="A114" s="254">
        <v>22</v>
      </c>
      <c r="B114" s="255" t="s">
        <v>2198</v>
      </c>
      <c r="C114" s="38" t="s">
        <v>436</v>
      </c>
      <c r="D114" s="237" t="str">
        <f t="shared" si="0"/>
        <v>Patelco Credit Union</v>
      </c>
      <c r="E114" s="256" t="s">
        <v>349</v>
      </c>
      <c r="F114" s="16">
        <v>17</v>
      </c>
      <c r="G114" s="257">
        <v>1831000</v>
      </c>
      <c r="H114" s="257">
        <v>91965</v>
      </c>
      <c r="I114" s="257">
        <v>9187</v>
      </c>
      <c r="J114" s="257">
        <v>50678</v>
      </c>
      <c r="K114" s="257">
        <v>267097</v>
      </c>
      <c r="L114" s="257">
        <v>36633</v>
      </c>
      <c r="M114" s="264">
        <v>5000</v>
      </c>
      <c r="N114" s="258">
        <v>4.0856481481481481E-3</v>
      </c>
      <c r="O114" s="259">
        <v>353</v>
      </c>
      <c r="P114" s="258">
        <v>1.9444444444444444E-3</v>
      </c>
      <c r="Q114" s="259">
        <v>168</v>
      </c>
      <c r="R114" s="258">
        <v>1.9097222222222222E-3</v>
      </c>
      <c r="S114" s="259">
        <v>165</v>
      </c>
      <c r="T114" s="258">
        <v>7.6388888888888893E-4</v>
      </c>
      <c r="U114" s="259">
        <v>66</v>
      </c>
      <c r="V114" s="258">
        <v>4.43287037037037E-3</v>
      </c>
      <c r="W114" s="259">
        <v>383</v>
      </c>
      <c r="X114" s="258">
        <v>5.0000000000000001E-3</v>
      </c>
      <c r="Y114" s="259">
        <v>432</v>
      </c>
      <c r="Z114" s="258">
        <v>6.7129629629629631E-3</v>
      </c>
      <c r="AA114" s="259">
        <v>580</v>
      </c>
      <c r="AB114" s="259">
        <v>6.76</v>
      </c>
      <c r="AC114" s="259">
        <v>2.66</v>
      </c>
      <c r="AD114" s="259">
        <v>8.4</v>
      </c>
      <c r="AE114" s="259">
        <v>2.0099999999999998</v>
      </c>
      <c r="AF114" s="259">
        <v>6.5</v>
      </c>
      <c r="AG114" s="259">
        <v>8.1999999999999993</v>
      </c>
      <c r="AH114" s="259">
        <v>4.26</v>
      </c>
      <c r="AI114" s="260">
        <v>9.2700000000000005E-2</v>
      </c>
      <c r="AJ114" s="260">
        <v>0.6734</v>
      </c>
      <c r="AK114" s="260">
        <v>0.25119999999999998</v>
      </c>
      <c r="AL114" s="260">
        <v>0.7006</v>
      </c>
      <c r="AM114" s="260">
        <v>0.1956</v>
      </c>
      <c r="AN114" s="260">
        <v>0.1009</v>
      </c>
      <c r="AO114" s="260">
        <v>0.26840000000000003</v>
      </c>
      <c r="AP114" s="261">
        <v>1100000</v>
      </c>
      <c r="AQ114" s="261">
        <v>277900</v>
      </c>
      <c r="AR114" s="259">
        <v>4.97</v>
      </c>
      <c r="AS114" s="262">
        <v>0.37083333333333335</v>
      </c>
      <c r="AT114" s="260">
        <v>0.2203</v>
      </c>
      <c r="AU114" s="259">
        <v>50</v>
      </c>
      <c r="AV114" s="261">
        <v>33100</v>
      </c>
      <c r="AW114" s="261">
        <v>138000</v>
      </c>
      <c r="AX114" s="263"/>
      <c r="AY114" s="263"/>
      <c r="AZ114" s="263"/>
    </row>
    <row r="115" spans="1:52" ht="12" customHeight="1">
      <c r="A115" s="254">
        <v>23</v>
      </c>
      <c r="B115" s="255" t="s">
        <v>2595</v>
      </c>
      <c r="C115" s="38" t="s">
        <v>438</v>
      </c>
      <c r="D115" s="237" t="str">
        <f t="shared" si="0"/>
        <v>Lake Michigan Credit Union</v>
      </c>
      <c r="E115" s="256" t="s">
        <v>349</v>
      </c>
      <c r="F115" s="16">
        <v>16</v>
      </c>
      <c r="G115" s="257">
        <v>2223000</v>
      </c>
      <c r="H115" s="257">
        <v>63044</v>
      </c>
      <c r="I115" s="257">
        <v>21790</v>
      </c>
      <c r="J115" s="257">
        <v>26018</v>
      </c>
      <c r="K115" s="257">
        <v>517517</v>
      </c>
      <c r="L115" s="264">
        <v>5000</v>
      </c>
      <c r="M115" s="264">
        <v>5000</v>
      </c>
      <c r="N115" s="258">
        <v>5.138888888888889E-3</v>
      </c>
      <c r="O115" s="259">
        <v>444</v>
      </c>
      <c r="P115" s="258">
        <v>5.138888888888889E-3</v>
      </c>
      <c r="Q115" s="259">
        <v>444</v>
      </c>
      <c r="R115" s="258">
        <v>1.4930555555555556E-3</v>
      </c>
      <c r="S115" s="259">
        <v>129</v>
      </c>
      <c r="T115" s="258">
        <v>6.4814814814814813E-4</v>
      </c>
      <c r="U115" s="259">
        <v>56</v>
      </c>
      <c r="V115" s="258">
        <v>4.8958333333333336E-3</v>
      </c>
      <c r="W115" s="259">
        <v>423</v>
      </c>
      <c r="X115" s="258">
        <v>7.7777777777777776E-3</v>
      </c>
      <c r="Y115" s="259">
        <v>672</v>
      </c>
      <c r="Z115" s="258">
        <v>3.8078703703703703E-3</v>
      </c>
      <c r="AA115" s="259">
        <v>329</v>
      </c>
      <c r="AB115" s="259">
        <v>8.4499999999999993</v>
      </c>
      <c r="AC115" s="259">
        <v>6.11</v>
      </c>
      <c r="AD115" s="259">
        <v>4.2699999999999996</v>
      </c>
      <c r="AE115" s="259">
        <v>2.38</v>
      </c>
      <c r="AF115" s="259">
        <v>9.41</v>
      </c>
      <c r="AG115" s="259">
        <v>11.54</v>
      </c>
      <c r="AH115" s="259">
        <v>3.74</v>
      </c>
      <c r="AI115" s="260">
        <v>5.9400000000000001E-2</v>
      </c>
      <c r="AJ115" s="260">
        <v>0.11219999999999999</v>
      </c>
      <c r="AK115" s="260">
        <v>0.35449999999999998</v>
      </c>
      <c r="AL115" s="260">
        <v>0.37119999999999997</v>
      </c>
      <c r="AM115" s="260">
        <v>6.0699999999999997E-2</v>
      </c>
      <c r="AN115" s="260">
        <v>0.32</v>
      </c>
      <c r="AO115" s="260">
        <v>0.5101</v>
      </c>
      <c r="AP115" s="261">
        <v>1800000</v>
      </c>
      <c r="AQ115" s="261">
        <v>391600</v>
      </c>
      <c r="AR115" s="259">
        <v>6.83</v>
      </c>
      <c r="AS115" s="262">
        <v>0.34861111111111109</v>
      </c>
      <c r="AT115" s="260">
        <v>0.14019999999999999</v>
      </c>
      <c r="AU115" s="259">
        <v>52</v>
      </c>
      <c r="AV115" s="261">
        <v>110000</v>
      </c>
      <c r="AW115" s="261">
        <v>15500000</v>
      </c>
      <c r="AX115" s="263"/>
      <c r="AY115" s="263"/>
      <c r="AZ115" s="263"/>
    </row>
    <row r="116" spans="1:52" ht="12" customHeight="1">
      <c r="A116" s="254">
        <v>24</v>
      </c>
      <c r="B116" s="255" t="s">
        <v>2596</v>
      </c>
      <c r="C116" s="38" t="s">
        <v>442</v>
      </c>
      <c r="D116" s="237" t="str">
        <f t="shared" si="0"/>
        <v>ESL Federal Credit Union</v>
      </c>
      <c r="E116" s="256" t="s">
        <v>349</v>
      </c>
      <c r="F116" s="16">
        <v>12</v>
      </c>
      <c r="G116" s="257">
        <v>1364000</v>
      </c>
      <c r="H116" s="257">
        <v>15686</v>
      </c>
      <c r="I116" s="257">
        <v>16321</v>
      </c>
      <c r="J116" s="257">
        <v>5669</v>
      </c>
      <c r="K116" s="257">
        <v>170711</v>
      </c>
      <c r="L116" s="264"/>
      <c r="M116" s="264">
        <v>5000</v>
      </c>
      <c r="N116" s="258">
        <v>4.43287037037037E-3</v>
      </c>
      <c r="O116" s="259">
        <v>383</v>
      </c>
      <c r="P116" s="258">
        <v>5.4745370370370373E-3</v>
      </c>
      <c r="Q116" s="259">
        <v>473</v>
      </c>
      <c r="R116" s="258">
        <v>5.4976851851851853E-3</v>
      </c>
      <c r="S116" s="259">
        <v>475</v>
      </c>
      <c r="T116" s="258">
        <v>1.6782407407407408E-3</v>
      </c>
      <c r="U116" s="259">
        <v>145</v>
      </c>
      <c r="V116" s="258">
        <v>4.6064814814814814E-3</v>
      </c>
      <c r="W116" s="259">
        <v>398</v>
      </c>
      <c r="X116" s="256"/>
      <c r="Y116" s="256"/>
      <c r="Z116" s="258">
        <v>7.6388888888888893E-4</v>
      </c>
      <c r="AA116" s="259">
        <v>66</v>
      </c>
      <c r="AB116" s="259">
        <v>6.99</v>
      </c>
      <c r="AC116" s="259">
        <v>6.36</v>
      </c>
      <c r="AD116" s="259">
        <v>8.81</v>
      </c>
      <c r="AE116" s="259">
        <v>2.2999999999999998</v>
      </c>
      <c r="AF116" s="259">
        <v>6.58</v>
      </c>
      <c r="AG116" s="256"/>
      <c r="AH116" s="259">
        <v>3.43</v>
      </c>
      <c r="AI116" s="260">
        <v>4.8300000000000003E-2</v>
      </c>
      <c r="AJ116" s="260">
        <v>0.14380000000000001</v>
      </c>
      <c r="AK116" s="260">
        <v>4.5400000000000003E-2</v>
      </c>
      <c r="AL116" s="260">
        <v>0.60370000000000001</v>
      </c>
      <c r="AM116" s="260">
        <v>0.13120000000000001</v>
      </c>
      <c r="AN116" s="266"/>
      <c r="AO116" s="260">
        <v>0.67749999999999999</v>
      </c>
      <c r="AP116" s="261">
        <v>841300</v>
      </c>
      <c r="AQ116" s="261">
        <v>208300</v>
      </c>
      <c r="AR116" s="259">
        <v>4.4000000000000004</v>
      </c>
      <c r="AS116" s="262">
        <v>0.2361111111111111</v>
      </c>
      <c r="AT116" s="260">
        <v>0.15939999999999999</v>
      </c>
      <c r="AU116" s="259">
        <v>49</v>
      </c>
      <c r="AV116" s="261">
        <v>14800</v>
      </c>
      <c r="AW116" s="261">
        <v>13500000</v>
      </c>
      <c r="AX116" s="263"/>
      <c r="AY116" s="263"/>
      <c r="AZ116" s="263"/>
    </row>
    <row r="117" spans="1:52" ht="12" customHeight="1">
      <c r="A117" s="254">
        <v>25</v>
      </c>
      <c r="B117" s="255" t="s">
        <v>2597</v>
      </c>
      <c r="C117" s="38" t="s">
        <v>445</v>
      </c>
      <c r="D117" s="237" t="str">
        <f t="shared" si="0"/>
        <v>ENT Credit Union</v>
      </c>
      <c r="E117" s="256" t="s">
        <v>349</v>
      </c>
      <c r="F117" s="16">
        <v>25</v>
      </c>
      <c r="G117" s="257">
        <v>1703000</v>
      </c>
      <c r="H117" s="257">
        <v>35289</v>
      </c>
      <c r="I117" s="257">
        <v>13150</v>
      </c>
      <c r="J117" s="257">
        <v>9774</v>
      </c>
      <c r="K117" s="257">
        <v>256789</v>
      </c>
      <c r="L117" s="257">
        <v>16482</v>
      </c>
      <c r="M117" s="264">
        <v>5000</v>
      </c>
      <c r="N117" s="258">
        <v>5.6134259259259262E-3</v>
      </c>
      <c r="O117" s="259">
        <v>485</v>
      </c>
      <c r="P117" s="258">
        <v>3.2407407407407406E-3</v>
      </c>
      <c r="Q117" s="259">
        <v>280</v>
      </c>
      <c r="R117" s="258">
        <v>4.5486111111111109E-3</v>
      </c>
      <c r="S117" s="259">
        <v>393</v>
      </c>
      <c r="T117" s="258">
        <v>2.650462962962963E-3</v>
      </c>
      <c r="U117" s="259">
        <v>229</v>
      </c>
      <c r="V117" s="258">
        <v>5.1504629629629626E-3</v>
      </c>
      <c r="W117" s="259">
        <v>445</v>
      </c>
      <c r="X117" s="258">
        <v>4.8032407407407407E-3</v>
      </c>
      <c r="Y117" s="259">
        <v>415</v>
      </c>
      <c r="Z117" s="258">
        <v>3.2175925925925926E-3</v>
      </c>
      <c r="AA117" s="259">
        <v>278</v>
      </c>
      <c r="AB117" s="259">
        <v>9.51</v>
      </c>
      <c r="AC117" s="259">
        <v>4.5199999999999996</v>
      </c>
      <c r="AD117" s="259">
        <v>5.93</v>
      </c>
      <c r="AE117" s="259">
        <v>4.42</v>
      </c>
      <c r="AF117" s="259">
        <v>8.7899999999999991</v>
      </c>
      <c r="AG117" s="259">
        <v>10.029999999999999</v>
      </c>
      <c r="AH117" s="259">
        <v>6.36</v>
      </c>
      <c r="AI117" s="260">
        <v>9.4200000000000006E-2</v>
      </c>
      <c r="AJ117" s="260">
        <v>0.46870000000000001</v>
      </c>
      <c r="AK117" s="260">
        <v>0.24410000000000001</v>
      </c>
      <c r="AL117" s="260">
        <v>0.43230000000000002</v>
      </c>
      <c r="AM117" s="260">
        <v>0.14599999999999999</v>
      </c>
      <c r="AN117" s="260">
        <v>0.1105</v>
      </c>
      <c r="AO117" s="260">
        <v>0.1787</v>
      </c>
      <c r="AP117" s="261">
        <v>1500000</v>
      </c>
      <c r="AQ117" s="261">
        <v>343900</v>
      </c>
      <c r="AR117" s="259">
        <v>4.1500000000000004</v>
      </c>
      <c r="AS117" s="262">
        <v>0.35208333333333336</v>
      </c>
      <c r="AT117" s="260">
        <v>0.21379999999999999</v>
      </c>
      <c r="AU117" s="259">
        <v>49</v>
      </c>
      <c r="AV117" s="261">
        <v>74000</v>
      </c>
      <c r="AW117" s="261">
        <v>31200000</v>
      </c>
      <c r="AX117" s="263"/>
      <c r="AY117" s="263"/>
      <c r="AZ117" s="263"/>
    </row>
    <row r="118" spans="1:52" ht="12" customHeight="1">
      <c r="A118" s="254">
        <v>26</v>
      </c>
      <c r="B118" s="255" t="s">
        <v>2598</v>
      </c>
      <c r="C118" s="38" t="s">
        <v>450</v>
      </c>
      <c r="D118" s="237" t="str">
        <f t="shared" si="0"/>
        <v>Logix Federal Credit Union</v>
      </c>
      <c r="E118" s="256" t="s">
        <v>349</v>
      </c>
      <c r="F118" s="16">
        <v>20</v>
      </c>
      <c r="G118" s="257">
        <v>988542</v>
      </c>
      <c r="H118" s="257">
        <v>32231</v>
      </c>
      <c r="I118" s="264">
        <v>5000</v>
      </c>
      <c r="J118" s="257">
        <v>24234</v>
      </c>
      <c r="K118" s="257">
        <v>299714</v>
      </c>
      <c r="L118" s="264"/>
      <c r="M118" s="264">
        <v>5000</v>
      </c>
      <c r="N118" s="258">
        <v>4.3750000000000004E-3</v>
      </c>
      <c r="O118" s="259">
        <v>378</v>
      </c>
      <c r="P118" s="258">
        <v>2.5694444444444445E-3</v>
      </c>
      <c r="Q118" s="259">
        <v>222</v>
      </c>
      <c r="R118" s="258">
        <v>1.2731481481481483E-3</v>
      </c>
      <c r="S118" s="259">
        <v>110</v>
      </c>
      <c r="T118" s="258">
        <v>1.4467592592592592E-3</v>
      </c>
      <c r="U118" s="259">
        <v>125</v>
      </c>
      <c r="V118" s="258">
        <v>4.0856481481481481E-3</v>
      </c>
      <c r="W118" s="259">
        <v>353</v>
      </c>
      <c r="X118" s="256"/>
      <c r="Y118" s="256"/>
      <c r="Z118" s="258">
        <v>3.8657407407407408E-3</v>
      </c>
      <c r="AA118" s="259">
        <v>334</v>
      </c>
      <c r="AB118" s="259">
        <v>6.86</v>
      </c>
      <c r="AC118" s="259">
        <v>3.74</v>
      </c>
      <c r="AD118" s="259">
        <v>3.76</v>
      </c>
      <c r="AE118" s="259">
        <v>2.6</v>
      </c>
      <c r="AF118" s="259">
        <v>6.77</v>
      </c>
      <c r="AG118" s="256"/>
      <c r="AH118" s="259">
        <v>3.67</v>
      </c>
      <c r="AI118" s="260">
        <v>7.0199999999999999E-2</v>
      </c>
      <c r="AJ118" s="260">
        <v>0.37459999999999999</v>
      </c>
      <c r="AK118" s="260">
        <v>0.30170000000000002</v>
      </c>
      <c r="AL118" s="260">
        <v>0.62150000000000005</v>
      </c>
      <c r="AM118" s="260">
        <v>0.11310000000000001</v>
      </c>
      <c r="AN118" s="266"/>
      <c r="AO118" s="260">
        <v>0.54169999999999996</v>
      </c>
      <c r="AP118" s="261">
        <v>602700</v>
      </c>
      <c r="AQ118" s="261">
        <v>176300</v>
      </c>
      <c r="AR118" s="259">
        <v>5.65</v>
      </c>
      <c r="AS118" s="262">
        <v>0.3298611111111111</v>
      </c>
      <c r="AT118" s="260">
        <v>0.2369</v>
      </c>
      <c r="AU118" s="259">
        <v>52</v>
      </c>
      <c r="AV118" s="261">
        <v>14800</v>
      </c>
      <c r="AW118" s="259">
        <v>98</v>
      </c>
      <c r="AX118" s="263"/>
      <c r="AY118" s="263"/>
      <c r="AZ118" s="263"/>
    </row>
    <row r="119" spans="1:52" ht="12" customHeight="1">
      <c r="A119" s="254">
        <v>27</v>
      </c>
      <c r="B119" s="255" t="s">
        <v>2599</v>
      </c>
      <c r="C119" s="38" t="s">
        <v>453</v>
      </c>
      <c r="D119" s="237" t="str">
        <f t="shared" si="0"/>
        <v>PSECU Credit Union</v>
      </c>
      <c r="E119" s="256" t="s">
        <v>349</v>
      </c>
      <c r="F119" s="16">
        <v>17</v>
      </c>
      <c r="G119" s="257">
        <v>2252000</v>
      </c>
      <c r="H119" s="257">
        <v>34335</v>
      </c>
      <c r="I119" s="257">
        <v>33713</v>
      </c>
      <c r="J119" s="257">
        <v>13455</v>
      </c>
      <c r="K119" s="257">
        <v>481940</v>
      </c>
      <c r="L119" s="257">
        <v>36355</v>
      </c>
      <c r="M119" s="264">
        <v>5000</v>
      </c>
      <c r="N119" s="258">
        <v>3.4027777777777776E-3</v>
      </c>
      <c r="O119" s="259">
        <v>294</v>
      </c>
      <c r="P119" s="258">
        <v>2.1064814814814813E-3</v>
      </c>
      <c r="Q119" s="259">
        <v>182</v>
      </c>
      <c r="R119" s="258">
        <v>3.3217592592592591E-3</v>
      </c>
      <c r="S119" s="259">
        <v>287</v>
      </c>
      <c r="T119" s="258">
        <v>5.6712962962962967E-4</v>
      </c>
      <c r="U119" s="259">
        <v>49</v>
      </c>
      <c r="V119" s="258">
        <v>3.6111111111111109E-3</v>
      </c>
      <c r="W119" s="259">
        <v>312</v>
      </c>
      <c r="X119" s="258">
        <v>2.9976851851851853E-3</v>
      </c>
      <c r="Y119" s="259">
        <v>259</v>
      </c>
      <c r="Z119" s="258">
        <v>5.7870370370370373E-5</v>
      </c>
      <c r="AA119" s="259">
        <v>5</v>
      </c>
      <c r="AB119" s="259">
        <v>5.66</v>
      </c>
      <c r="AC119" s="259">
        <v>3.03</v>
      </c>
      <c r="AD119" s="259">
        <v>5.59</v>
      </c>
      <c r="AE119" s="259">
        <v>2.63</v>
      </c>
      <c r="AF119" s="259">
        <v>5.49</v>
      </c>
      <c r="AG119" s="259">
        <v>5.41</v>
      </c>
      <c r="AH119" s="259">
        <v>2.15</v>
      </c>
      <c r="AI119" s="260">
        <v>5.8400000000000001E-2</v>
      </c>
      <c r="AJ119" s="260">
        <v>0.3463</v>
      </c>
      <c r="AK119" s="260">
        <v>0.16619999999999999</v>
      </c>
      <c r="AL119" s="260">
        <v>0.36249999999999999</v>
      </c>
      <c r="AM119" s="260">
        <v>0.13039999999999999</v>
      </c>
      <c r="AN119" s="260">
        <v>0.13150000000000001</v>
      </c>
      <c r="AO119" s="260">
        <v>0.42659999999999998</v>
      </c>
      <c r="AP119" s="261">
        <v>1800000</v>
      </c>
      <c r="AQ119" s="261">
        <v>441300</v>
      </c>
      <c r="AR119" s="259">
        <v>3.36</v>
      </c>
      <c r="AS119" s="262">
        <v>0.23402777777777778</v>
      </c>
      <c r="AT119" s="260">
        <v>0.20050000000000001</v>
      </c>
      <c r="AU119" s="259">
        <v>53</v>
      </c>
      <c r="AV119" s="259">
        <v>720</v>
      </c>
      <c r="AW119" s="261">
        <v>49100</v>
      </c>
      <c r="AX119" s="263"/>
      <c r="AY119" s="263"/>
      <c r="AZ119" s="263"/>
    </row>
    <row r="120" spans="1:52" ht="12" customHeight="1">
      <c r="A120" s="254">
        <v>28</v>
      </c>
      <c r="B120" s="255" t="s">
        <v>2600</v>
      </c>
      <c r="C120" s="38" t="s">
        <v>457</v>
      </c>
      <c r="D120" s="237" t="str">
        <f t="shared" si="0"/>
        <v>Citizens Equity First Credit Union</v>
      </c>
      <c r="E120" s="256" t="s">
        <v>349</v>
      </c>
      <c r="F120" s="16">
        <v>19</v>
      </c>
      <c r="G120" s="257">
        <v>1080000</v>
      </c>
      <c r="H120" s="257">
        <v>15639</v>
      </c>
      <c r="I120" s="257">
        <v>13076</v>
      </c>
      <c r="J120" s="257">
        <v>5304</v>
      </c>
      <c r="K120" s="257">
        <v>175251</v>
      </c>
      <c r="L120" s="257">
        <v>16137</v>
      </c>
      <c r="M120" s="264">
        <v>5000</v>
      </c>
      <c r="N120" s="258">
        <v>4.5370370370370373E-3</v>
      </c>
      <c r="O120" s="259">
        <v>392</v>
      </c>
      <c r="P120" s="258">
        <v>4.6643518518518518E-3</v>
      </c>
      <c r="Q120" s="259">
        <v>403</v>
      </c>
      <c r="R120" s="258">
        <v>4.1666666666666666E-3</v>
      </c>
      <c r="S120" s="259">
        <v>360</v>
      </c>
      <c r="T120" s="258">
        <v>9.4907407407407408E-4</v>
      </c>
      <c r="U120" s="259">
        <v>82</v>
      </c>
      <c r="V120" s="258">
        <v>4.9189814814814816E-3</v>
      </c>
      <c r="W120" s="259">
        <v>425</v>
      </c>
      <c r="X120" s="258">
        <v>1.3541666666666667E-3</v>
      </c>
      <c r="Y120" s="259">
        <v>117</v>
      </c>
      <c r="Z120" s="258">
        <v>1.3888888888888889E-4</v>
      </c>
      <c r="AA120" s="259">
        <v>12</v>
      </c>
      <c r="AB120" s="259">
        <v>9.99</v>
      </c>
      <c r="AC120" s="259">
        <v>6.22</v>
      </c>
      <c r="AD120" s="259">
        <v>9.5500000000000007</v>
      </c>
      <c r="AE120" s="259">
        <v>2.76</v>
      </c>
      <c r="AF120" s="259">
        <v>10.59</v>
      </c>
      <c r="AG120" s="259">
        <v>4.17</v>
      </c>
      <c r="AH120" s="259">
        <v>2.23</v>
      </c>
      <c r="AI120" s="260">
        <v>4.8099999999999997E-2</v>
      </c>
      <c r="AJ120" s="260">
        <v>0.16039999999999999</v>
      </c>
      <c r="AK120" s="260">
        <v>6.7799999999999999E-2</v>
      </c>
      <c r="AL120" s="260">
        <v>0.37780000000000002</v>
      </c>
      <c r="AM120" s="260">
        <v>0.1004</v>
      </c>
      <c r="AN120" s="260">
        <v>0.50790000000000002</v>
      </c>
      <c r="AO120" s="260">
        <v>0.62790000000000001</v>
      </c>
      <c r="AP120" s="261">
        <v>1100000</v>
      </c>
      <c r="AQ120" s="261">
        <v>231800</v>
      </c>
      <c r="AR120" s="259">
        <v>4.6500000000000004</v>
      </c>
      <c r="AS120" s="262">
        <v>0.3</v>
      </c>
      <c r="AT120" s="260">
        <v>0.2059</v>
      </c>
      <c r="AU120" s="259">
        <v>51</v>
      </c>
      <c r="AV120" s="259">
        <v>590</v>
      </c>
      <c r="AW120" s="261">
        <v>20300000</v>
      </c>
      <c r="AX120" s="263"/>
      <c r="AY120" s="263"/>
      <c r="AZ120" s="263"/>
    </row>
    <row r="121" spans="1:52" ht="12" customHeight="1">
      <c r="A121" s="254">
        <v>29</v>
      </c>
      <c r="B121" s="255" t="s">
        <v>2601</v>
      </c>
      <c r="C121" s="38" t="s">
        <v>460</v>
      </c>
      <c r="D121" s="237" t="str">
        <f t="shared" si="0"/>
        <v>Onpoint Community Credit Union</v>
      </c>
      <c r="E121" s="256" t="s">
        <v>349</v>
      </c>
      <c r="F121" s="16">
        <v>10</v>
      </c>
      <c r="G121" s="257">
        <v>2459000</v>
      </c>
      <c r="H121" s="257">
        <v>110692</v>
      </c>
      <c r="I121" s="257">
        <v>31860</v>
      </c>
      <c r="J121" s="257">
        <v>45376</v>
      </c>
      <c r="K121" s="257">
        <v>468117</v>
      </c>
      <c r="L121" s="257">
        <v>5070</v>
      </c>
      <c r="M121" s="264">
        <v>5000</v>
      </c>
      <c r="N121" s="258">
        <v>3.7152777777777778E-3</v>
      </c>
      <c r="O121" s="259">
        <v>321</v>
      </c>
      <c r="P121" s="258">
        <v>1.9791666666666668E-3</v>
      </c>
      <c r="Q121" s="259">
        <v>171</v>
      </c>
      <c r="R121" s="258">
        <v>2.2569444444444442E-3</v>
      </c>
      <c r="S121" s="259">
        <v>195</v>
      </c>
      <c r="T121" s="258">
        <v>2.2222222222222222E-3</v>
      </c>
      <c r="U121" s="259">
        <v>192</v>
      </c>
      <c r="V121" s="258">
        <v>3.7152777777777778E-3</v>
      </c>
      <c r="W121" s="259">
        <v>321</v>
      </c>
      <c r="X121" s="258">
        <v>2.2685185185185187E-3</v>
      </c>
      <c r="Y121" s="259">
        <v>196</v>
      </c>
      <c r="Z121" s="258">
        <v>9.9537037037037042E-4</v>
      </c>
      <c r="AA121" s="259">
        <v>86</v>
      </c>
      <c r="AB121" s="259">
        <v>7.56</v>
      </c>
      <c r="AC121" s="259">
        <v>2.94</v>
      </c>
      <c r="AD121" s="259">
        <v>7.79</v>
      </c>
      <c r="AE121" s="259">
        <v>2.91</v>
      </c>
      <c r="AF121" s="259">
        <v>7.6</v>
      </c>
      <c r="AG121" s="259">
        <v>8.18</v>
      </c>
      <c r="AH121" s="259">
        <v>1.73</v>
      </c>
      <c r="AI121" s="260">
        <v>5.2900000000000003E-2</v>
      </c>
      <c r="AJ121" s="260">
        <v>6.8900000000000003E-2</v>
      </c>
      <c r="AK121" s="260">
        <v>7.6600000000000001E-2</v>
      </c>
      <c r="AL121" s="260">
        <v>1.66E-2</v>
      </c>
      <c r="AM121" s="260">
        <v>0.1241</v>
      </c>
      <c r="AN121" s="260">
        <v>0.1115</v>
      </c>
      <c r="AO121" s="260">
        <v>0.53359999999999996</v>
      </c>
      <c r="AP121" s="261">
        <v>1700000</v>
      </c>
      <c r="AQ121" s="261">
        <v>352400</v>
      </c>
      <c r="AR121" s="259">
        <v>3.46</v>
      </c>
      <c r="AS121" s="262">
        <v>0.34791666666666665</v>
      </c>
      <c r="AT121" s="260">
        <v>0.2016</v>
      </c>
      <c r="AU121" s="259">
        <v>53</v>
      </c>
      <c r="AV121" s="261">
        <v>33100</v>
      </c>
      <c r="AW121" s="261">
        <v>176000</v>
      </c>
      <c r="AX121" s="263"/>
      <c r="AY121" s="263"/>
      <c r="AZ121" s="263"/>
    </row>
    <row r="122" spans="1:52" ht="12" customHeight="1">
      <c r="A122" s="254">
        <v>30</v>
      </c>
      <c r="B122" s="255" t="s">
        <v>2602</v>
      </c>
      <c r="C122" s="38" t="s">
        <v>464</v>
      </c>
      <c r="D122" s="237" t="str">
        <f t="shared" si="0"/>
        <v>Delta Community Credit Union</v>
      </c>
      <c r="E122" s="256" t="s">
        <v>349</v>
      </c>
      <c r="F122" s="16">
        <v>58</v>
      </c>
      <c r="G122" s="257">
        <v>2175000</v>
      </c>
      <c r="H122" s="257">
        <v>48164</v>
      </c>
      <c r="I122" s="257">
        <v>6291</v>
      </c>
      <c r="J122" s="257">
        <v>8026</v>
      </c>
      <c r="K122" s="257">
        <v>327872</v>
      </c>
      <c r="L122" s="257">
        <v>55418</v>
      </c>
      <c r="M122" s="264">
        <v>5000</v>
      </c>
      <c r="N122" s="258">
        <v>5.0578703703703706E-3</v>
      </c>
      <c r="O122" s="259">
        <v>437</v>
      </c>
      <c r="P122" s="258">
        <v>5.0115740740740737E-3</v>
      </c>
      <c r="Q122" s="259">
        <v>433</v>
      </c>
      <c r="R122" s="258">
        <v>8.9120370370370378E-3</v>
      </c>
      <c r="S122" s="259">
        <v>770</v>
      </c>
      <c r="T122" s="258">
        <v>5.0115740740740737E-3</v>
      </c>
      <c r="U122" s="259">
        <v>433</v>
      </c>
      <c r="V122" s="258">
        <v>5.324074074074074E-3</v>
      </c>
      <c r="W122" s="259">
        <v>460</v>
      </c>
      <c r="X122" s="258">
        <v>4.7916666666666663E-3</v>
      </c>
      <c r="Y122" s="259">
        <v>414</v>
      </c>
      <c r="Z122" s="258">
        <v>4.7453703703703703E-3</v>
      </c>
      <c r="AA122" s="259">
        <v>410</v>
      </c>
      <c r="AB122" s="259">
        <v>7.29</v>
      </c>
      <c r="AC122" s="259">
        <v>5.2</v>
      </c>
      <c r="AD122" s="259">
        <v>8.43</v>
      </c>
      <c r="AE122" s="259">
        <v>4.25</v>
      </c>
      <c r="AF122" s="259">
        <v>7.43</v>
      </c>
      <c r="AG122" s="259">
        <v>8.06</v>
      </c>
      <c r="AH122" s="259">
        <v>7.14</v>
      </c>
      <c r="AI122" s="260">
        <v>8.4400000000000003E-2</v>
      </c>
      <c r="AJ122" s="260">
        <v>0.1076</v>
      </c>
      <c r="AK122" s="260">
        <v>0.30309999999999998</v>
      </c>
      <c r="AL122" s="260">
        <v>0.1232</v>
      </c>
      <c r="AM122" s="260">
        <v>0.14130000000000001</v>
      </c>
      <c r="AN122" s="260">
        <v>5.9499999999999997E-2</v>
      </c>
      <c r="AO122" s="260">
        <v>0.36820000000000003</v>
      </c>
      <c r="AP122" s="261">
        <v>2500000</v>
      </c>
      <c r="AQ122" s="261">
        <v>513000</v>
      </c>
      <c r="AR122" s="259">
        <v>5.08</v>
      </c>
      <c r="AS122" s="262">
        <v>0.33263888888888887</v>
      </c>
      <c r="AT122" s="260">
        <v>0.1731</v>
      </c>
      <c r="AU122" s="259">
        <v>64</v>
      </c>
      <c r="AV122" s="261">
        <v>165000</v>
      </c>
      <c r="AW122" s="261">
        <v>20800000</v>
      </c>
      <c r="AX122" s="263"/>
      <c r="AY122" s="263"/>
      <c r="AZ122" s="263"/>
    </row>
    <row r="123" spans="1:52" ht="12" customHeight="1">
      <c r="A123" s="254">
        <v>31</v>
      </c>
      <c r="B123" s="255" t="s">
        <v>2603</v>
      </c>
      <c r="C123" s="38" t="s">
        <v>467</v>
      </c>
      <c r="D123" s="237" t="str">
        <f t="shared" si="0"/>
        <v>United Nations Federal Credit Union</v>
      </c>
      <c r="E123" s="256" t="s">
        <v>349</v>
      </c>
      <c r="F123" s="16">
        <v>24</v>
      </c>
      <c r="G123" s="257">
        <v>1058000</v>
      </c>
      <c r="H123" s="257">
        <v>26085</v>
      </c>
      <c r="I123" s="257">
        <v>5019</v>
      </c>
      <c r="J123" s="257">
        <v>12582</v>
      </c>
      <c r="K123" s="257">
        <v>223203</v>
      </c>
      <c r="L123" s="264"/>
      <c r="M123" s="264">
        <v>5000</v>
      </c>
      <c r="N123" s="258">
        <v>5.5324074074074078E-3</v>
      </c>
      <c r="O123" s="259">
        <v>478</v>
      </c>
      <c r="P123" s="258">
        <v>4.7569444444444447E-3</v>
      </c>
      <c r="Q123" s="259">
        <v>411</v>
      </c>
      <c r="R123" s="258">
        <v>7.6157407407407406E-3</v>
      </c>
      <c r="S123" s="259">
        <v>658</v>
      </c>
      <c r="T123" s="258">
        <v>2.1990740740740742E-3</v>
      </c>
      <c r="U123" s="259">
        <v>190</v>
      </c>
      <c r="V123" s="258">
        <v>6.076388888888889E-3</v>
      </c>
      <c r="W123" s="259">
        <v>525</v>
      </c>
      <c r="X123" s="256"/>
      <c r="Y123" s="256"/>
      <c r="Z123" s="258">
        <v>9.8263888888888897E-3</v>
      </c>
      <c r="AA123" s="259">
        <v>849</v>
      </c>
      <c r="AB123" s="259">
        <v>12.46</v>
      </c>
      <c r="AC123" s="259">
        <v>5.22</v>
      </c>
      <c r="AD123" s="259">
        <v>13.1</v>
      </c>
      <c r="AE123" s="259">
        <v>4.96</v>
      </c>
      <c r="AF123" s="259">
        <v>14.37</v>
      </c>
      <c r="AG123" s="256"/>
      <c r="AH123" s="259">
        <v>4.5199999999999996</v>
      </c>
      <c r="AI123" s="260">
        <v>8.8700000000000001E-2</v>
      </c>
      <c r="AJ123" s="260">
        <v>0.2727</v>
      </c>
      <c r="AK123" s="260">
        <v>0.1721</v>
      </c>
      <c r="AL123" s="260">
        <v>0.28799999999999998</v>
      </c>
      <c r="AM123" s="260">
        <v>0.22320000000000001</v>
      </c>
      <c r="AN123" s="266"/>
      <c r="AO123" s="260">
        <v>0.49780000000000002</v>
      </c>
      <c r="AP123" s="261">
        <v>321400</v>
      </c>
      <c r="AQ123" s="261">
        <v>98800</v>
      </c>
      <c r="AR123" s="259">
        <v>3.6</v>
      </c>
      <c r="AS123" s="262">
        <v>0.37708333333333333</v>
      </c>
      <c r="AT123" s="260">
        <v>0.2369</v>
      </c>
      <c r="AU123" s="259">
        <v>66</v>
      </c>
      <c r="AV123" s="261">
        <v>1000</v>
      </c>
      <c r="AW123" s="261">
        <v>59000000</v>
      </c>
      <c r="AX123" s="263"/>
      <c r="AY123" s="263"/>
      <c r="AZ123" s="263"/>
    </row>
    <row r="124" spans="1:52" ht="12" customHeight="1">
      <c r="A124" s="254">
        <v>32</v>
      </c>
      <c r="B124" s="255" t="s">
        <v>2604</v>
      </c>
      <c r="C124" s="38" t="s">
        <v>470</v>
      </c>
      <c r="D124" s="237" t="str">
        <f t="shared" si="0"/>
        <v>Greenstate Credit Union</v>
      </c>
      <c r="E124" s="256" t="s">
        <v>349</v>
      </c>
      <c r="F124" s="16">
        <v>6</v>
      </c>
      <c r="G124" s="257">
        <v>721633</v>
      </c>
      <c r="H124" s="257">
        <v>21223</v>
      </c>
      <c r="I124" s="257">
        <v>54002</v>
      </c>
      <c r="J124" s="257">
        <v>9724</v>
      </c>
      <c r="K124" s="257">
        <v>182515</v>
      </c>
      <c r="L124" s="257">
        <v>8748</v>
      </c>
      <c r="M124" s="264">
        <v>5000</v>
      </c>
      <c r="N124" s="258">
        <v>3.2523148148148147E-3</v>
      </c>
      <c r="O124" s="259">
        <v>281</v>
      </c>
      <c r="P124" s="258">
        <v>2.1180555555555558E-3</v>
      </c>
      <c r="Q124" s="259">
        <v>183</v>
      </c>
      <c r="R124" s="258">
        <v>1.7013888888888888E-3</v>
      </c>
      <c r="S124" s="259">
        <v>147</v>
      </c>
      <c r="T124" s="258">
        <v>2.7546296296296294E-3</v>
      </c>
      <c r="U124" s="259">
        <v>238</v>
      </c>
      <c r="V124" s="258">
        <v>2.9745370370370373E-3</v>
      </c>
      <c r="W124" s="259">
        <v>257</v>
      </c>
      <c r="X124" s="258">
        <v>4.7106481481481478E-3</v>
      </c>
      <c r="Y124" s="259">
        <v>407</v>
      </c>
      <c r="Z124" s="258">
        <v>4.6296296296296298E-4</v>
      </c>
      <c r="AA124" s="259">
        <v>40</v>
      </c>
      <c r="AB124" s="259">
        <v>1.83</v>
      </c>
      <c r="AC124" s="259">
        <v>1.39</v>
      </c>
      <c r="AD124" s="259">
        <v>1.47</v>
      </c>
      <c r="AE124" s="259">
        <v>1.76</v>
      </c>
      <c r="AF124" s="259">
        <v>2.09</v>
      </c>
      <c r="AG124" s="259">
        <v>0.62</v>
      </c>
      <c r="AH124" s="259">
        <v>1.32</v>
      </c>
      <c r="AI124" s="260">
        <v>0.49359999999999998</v>
      </c>
      <c r="AJ124" s="260">
        <v>0.82220000000000004</v>
      </c>
      <c r="AK124" s="260">
        <v>0.80620000000000003</v>
      </c>
      <c r="AL124" s="260">
        <v>0.81479999999999997</v>
      </c>
      <c r="AM124" s="260">
        <v>0.45419999999999999</v>
      </c>
      <c r="AN124" s="260">
        <v>0.22459999999999999</v>
      </c>
      <c r="AO124" s="260">
        <v>0.68</v>
      </c>
      <c r="AP124" s="261">
        <v>421500</v>
      </c>
      <c r="AQ124" s="261">
        <v>114600</v>
      </c>
      <c r="AR124" s="259">
        <v>1.42</v>
      </c>
      <c r="AS124" s="262">
        <v>0.33333333333333331</v>
      </c>
      <c r="AT124" s="260">
        <v>0.73970000000000002</v>
      </c>
      <c r="AU124" s="259">
        <v>51</v>
      </c>
      <c r="AV124" s="261">
        <v>49500</v>
      </c>
      <c r="AW124" s="261">
        <v>403000000</v>
      </c>
      <c r="AX124" s="263"/>
      <c r="AY124" s="263"/>
      <c r="AZ124" s="263"/>
    </row>
    <row r="125" spans="1:52" ht="12" customHeight="1">
      <c r="A125" s="254">
        <v>33</v>
      </c>
      <c r="B125" s="255" t="s">
        <v>2605</v>
      </c>
      <c r="C125" s="38" t="s">
        <v>474</v>
      </c>
      <c r="D125" s="237" t="str">
        <f t="shared" si="0"/>
        <v>Wings Financial Credit Union</v>
      </c>
      <c r="E125" s="256" t="s">
        <v>349</v>
      </c>
      <c r="F125" s="16">
        <v>48</v>
      </c>
      <c r="G125" s="257">
        <v>606977</v>
      </c>
      <c r="H125" s="257">
        <v>48436</v>
      </c>
      <c r="I125" s="257">
        <v>115403</v>
      </c>
      <c r="J125" s="257">
        <v>17536</v>
      </c>
      <c r="K125" s="257">
        <v>139724</v>
      </c>
      <c r="L125" s="257">
        <v>245638</v>
      </c>
      <c r="M125" s="264">
        <v>5000</v>
      </c>
      <c r="N125" s="258">
        <v>4.1087962962962962E-3</v>
      </c>
      <c r="O125" s="259">
        <v>355</v>
      </c>
      <c r="P125" s="258">
        <v>1.4351851851851852E-3</v>
      </c>
      <c r="Q125" s="259">
        <v>124</v>
      </c>
      <c r="R125" s="258">
        <v>1.1111111111111111E-3</v>
      </c>
      <c r="S125" s="259">
        <v>96</v>
      </c>
      <c r="T125" s="258">
        <v>2.7777777777777778E-4</v>
      </c>
      <c r="U125" s="259">
        <v>24</v>
      </c>
      <c r="V125" s="258">
        <v>3.7384259259259259E-3</v>
      </c>
      <c r="W125" s="259">
        <v>323</v>
      </c>
      <c r="X125" s="258">
        <v>2.9861111111111113E-3</v>
      </c>
      <c r="Y125" s="259">
        <v>258</v>
      </c>
      <c r="Z125" s="256"/>
      <c r="AA125" s="256"/>
      <c r="AB125" s="259">
        <v>1.93</v>
      </c>
      <c r="AC125" s="259">
        <v>1.1599999999999999</v>
      </c>
      <c r="AD125" s="259">
        <v>1.42</v>
      </c>
      <c r="AE125" s="259">
        <v>1.05</v>
      </c>
      <c r="AF125" s="259">
        <v>2.5099999999999998</v>
      </c>
      <c r="AG125" s="259">
        <v>1.96</v>
      </c>
      <c r="AH125" s="259">
        <v>1</v>
      </c>
      <c r="AI125" s="260">
        <v>0.45960000000000001</v>
      </c>
      <c r="AJ125" s="260">
        <v>0.89119999999999999</v>
      </c>
      <c r="AK125" s="260">
        <v>0.83540000000000003</v>
      </c>
      <c r="AL125" s="260">
        <v>0.94679999999999997</v>
      </c>
      <c r="AM125" s="260">
        <v>0.46739999999999998</v>
      </c>
      <c r="AN125" s="260">
        <v>0.51549999999999996</v>
      </c>
      <c r="AO125" s="260">
        <v>1</v>
      </c>
      <c r="AP125" s="261">
        <v>564000</v>
      </c>
      <c r="AQ125" s="261">
        <v>135700</v>
      </c>
      <c r="AR125" s="259">
        <v>1.48</v>
      </c>
      <c r="AS125" s="262">
        <v>0.22638888888888889</v>
      </c>
      <c r="AT125" s="260">
        <v>0.7298</v>
      </c>
      <c r="AU125" s="259">
        <v>44</v>
      </c>
      <c r="AV125" s="261">
        <v>22200</v>
      </c>
      <c r="AW125" s="261">
        <v>11500000</v>
      </c>
      <c r="AX125" s="263"/>
      <c r="AY125" s="263"/>
      <c r="AZ125" s="263"/>
    </row>
    <row r="126" spans="1:52" ht="12" customHeight="1">
      <c r="A126" s="254">
        <v>34</v>
      </c>
      <c r="B126" s="255" t="s">
        <v>2606</v>
      </c>
      <c r="C126" s="38" t="s">
        <v>479</v>
      </c>
      <c r="D126" s="237" t="str">
        <f t="shared" si="0"/>
        <v>Police &amp; Fire Department Credit Union</v>
      </c>
      <c r="E126" s="256" t="s">
        <v>349</v>
      </c>
      <c r="F126" s="16">
        <v>22</v>
      </c>
      <c r="G126" s="257">
        <v>866090</v>
      </c>
      <c r="H126" s="257">
        <v>11941</v>
      </c>
      <c r="I126" s="257">
        <v>27104</v>
      </c>
      <c r="J126" s="264">
        <v>5000</v>
      </c>
      <c r="K126" s="257">
        <v>222449</v>
      </c>
      <c r="L126" s="264"/>
      <c r="M126" s="264">
        <v>5000</v>
      </c>
      <c r="N126" s="258">
        <v>5.6597222222222222E-3</v>
      </c>
      <c r="O126" s="259">
        <v>489</v>
      </c>
      <c r="P126" s="258">
        <v>5.3356481481481484E-3</v>
      </c>
      <c r="Q126" s="259">
        <v>461</v>
      </c>
      <c r="R126" s="258">
        <v>2.9861111111111113E-3</v>
      </c>
      <c r="S126" s="259">
        <v>258</v>
      </c>
      <c r="T126" s="258">
        <v>2.0949074074074073E-3</v>
      </c>
      <c r="U126" s="259">
        <v>181</v>
      </c>
      <c r="V126" s="258">
        <v>4.9074074074074072E-3</v>
      </c>
      <c r="W126" s="259">
        <v>424</v>
      </c>
      <c r="X126" s="256"/>
      <c r="Y126" s="256"/>
      <c r="Z126" s="258">
        <v>8.1597222222222227E-3</v>
      </c>
      <c r="AA126" s="259">
        <v>705</v>
      </c>
      <c r="AB126" s="259">
        <v>10.41</v>
      </c>
      <c r="AC126" s="259">
        <v>9.11</v>
      </c>
      <c r="AD126" s="259">
        <v>6.85</v>
      </c>
      <c r="AE126" s="259">
        <v>3.88</v>
      </c>
      <c r="AF126" s="259">
        <v>10.97</v>
      </c>
      <c r="AG126" s="256"/>
      <c r="AH126" s="259">
        <v>12.36</v>
      </c>
      <c r="AI126" s="260">
        <v>7.8899999999999998E-2</v>
      </c>
      <c r="AJ126" s="266"/>
      <c r="AK126" s="260">
        <v>5.1900000000000002E-2</v>
      </c>
      <c r="AL126" s="260">
        <v>0.32750000000000001</v>
      </c>
      <c r="AM126" s="260">
        <v>7.7100000000000002E-2</v>
      </c>
      <c r="AN126" s="266"/>
      <c r="AO126" s="266"/>
      <c r="AP126" s="261">
        <v>436400</v>
      </c>
      <c r="AQ126" s="261">
        <v>93400</v>
      </c>
      <c r="AR126" s="259">
        <v>4.4800000000000004</v>
      </c>
      <c r="AS126" s="262">
        <v>0.32013888888888886</v>
      </c>
      <c r="AT126" s="260">
        <v>0.22009999999999999</v>
      </c>
      <c r="AU126" s="259">
        <v>39</v>
      </c>
      <c r="AV126" s="256"/>
      <c r="AW126" s="256"/>
      <c r="AX126" s="263"/>
      <c r="AY126" s="263"/>
      <c r="AZ126" s="263"/>
    </row>
    <row r="127" spans="1:52" ht="12" customHeight="1">
      <c r="A127" s="254">
        <v>35</v>
      </c>
      <c r="B127" s="255" t="s">
        <v>2607</v>
      </c>
      <c r="C127" s="38" t="s">
        <v>483</v>
      </c>
      <c r="D127" s="237" t="str">
        <f t="shared" si="0"/>
        <v>Redstone Federal Credit Union</v>
      </c>
      <c r="E127" s="256" t="s">
        <v>349</v>
      </c>
      <c r="F127" s="16">
        <v>35</v>
      </c>
      <c r="G127" s="257">
        <v>957847</v>
      </c>
      <c r="H127" s="257">
        <v>8811</v>
      </c>
      <c r="I127" s="257">
        <v>204921</v>
      </c>
      <c r="J127" s="264">
        <v>5000</v>
      </c>
      <c r="K127" s="257">
        <v>178969</v>
      </c>
      <c r="L127" s="264">
        <v>5000</v>
      </c>
      <c r="M127" s="264">
        <v>5000</v>
      </c>
      <c r="N127" s="258">
        <v>2.2685185185185187E-3</v>
      </c>
      <c r="O127" s="259">
        <v>196</v>
      </c>
      <c r="P127" s="258">
        <v>8.7962962962962962E-4</v>
      </c>
      <c r="Q127" s="259">
        <v>76</v>
      </c>
      <c r="R127" s="258">
        <v>1.5625000000000001E-3</v>
      </c>
      <c r="S127" s="259">
        <v>135</v>
      </c>
      <c r="T127" s="258">
        <v>3.3564814814814812E-4</v>
      </c>
      <c r="U127" s="259">
        <v>29</v>
      </c>
      <c r="V127" s="258">
        <v>9.8726851851851857E-3</v>
      </c>
      <c r="W127" s="259">
        <v>853</v>
      </c>
      <c r="X127" s="258">
        <v>3.4722222222222222E-5</v>
      </c>
      <c r="Y127" s="259">
        <v>3</v>
      </c>
      <c r="Z127" s="256"/>
      <c r="AA127" s="256"/>
      <c r="AB127" s="259">
        <v>1.95</v>
      </c>
      <c r="AC127" s="259">
        <v>1.61</v>
      </c>
      <c r="AD127" s="259">
        <v>1.6</v>
      </c>
      <c r="AE127" s="259">
        <v>1.82</v>
      </c>
      <c r="AF127" s="259">
        <v>2.77</v>
      </c>
      <c r="AG127" s="259">
        <v>1.17</v>
      </c>
      <c r="AH127" s="259">
        <v>1</v>
      </c>
      <c r="AI127" s="260">
        <v>0.49020000000000002</v>
      </c>
      <c r="AJ127" s="260">
        <v>0.57050000000000001</v>
      </c>
      <c r="AK127" s="260">
        <v>0.68030000000000002</v>
      </c>
      <c r="AL127" s="260">
        <v>0.50290000000000001</v>
      </c>
      <c r="AM127" s="260">
        <v>0.36809999999999998</v>
      </c>
      <c r="AN127" s="260">
        <v>0.82979999999999998</v>
      </c>
      <c r="AO127" s="260">
        <v>1</v>
      </c>
      <c r="AP127" s="261">
        <v>1200000</v>
      </c>
      <c r="AQ127" s="261">
        <v>281000</v>
      </c>
      <c r="AR127" s="259">
        <v>1.93</v>
      </c>
      <c r="AS127" s="262">
        <v>0.18402777777777779</v>
      </c>
      <c r="AT127" s="260">
        <v>0.53520000000000001</v>
      </c>
      <c r="AU127" s="259">
        <v>46</v>
      </c>
      <c r="AV127" s="261">
        <v>135000</v>
      </c>
      <c r="AW127" s="259">
        <v>99</v>
      </c>
      <c r="AX127" s="263"/>
      <c r="AY127" s="263"/>
      <c r="AZ127" s="263"/>
    </row>
    <row r="128" spans="1:52" ht="12" customHeight="1">
      <c r="A128" s="254">
        <v>36</v>
      </c>
      <c r="B128" s="255" t="s">
        <v>2608</v>
      </c>
      <c r="C128" s="38" t="s">
        <v>486</v>
      </c>
      <c r="D128" s="237" t="str">
        <f t="shared" si="0"/>
        <v>Hudson Valley Credit Union</v>
      </c>
      <c r="E128" s="256" t="s">
        <v>349</v>
      </c>
      <c r="F128" s="16">
        <v>10</v>
      </c>
      <c r="G128" s="257">
        <v>799802</v>
      </c>
      <c r="H128" s="257">
        <v>37353</v>
      </c>
      <c r="I128" s="264">
        <v>5000</v>
      </c>
      <c r="J128" s="257">
        <v>20746</v>
      </c>
      <c r="K128" s="257">
        <v>242519</v>
      </c>
      <c r="L128" s="257">
        <v>42946</v>
      </c>
      <c r="M128" s="264">
        <v>5000</v>
      </c>
      <c r="N128" s="258">
        <v>4.5486111111111109E-3</v>
      </c>
      <c r="O128" s="259">
        <v>393</v>
      </c>
      <c r="P128" s="258">
        <v>1.3888888888888889E-3</v>
      </c>
      <c r="Q128" s="259">
        <v>120</v>
      </c>
      <c r="R128" s="258">
        <v>2.6041666666666665E-3</v>
      </c>
      <c r="S128" s="259">
        <v>225</v>
      </c>
      <c r="T128" s="258">
        <v>1.4351851851851852E-3</v>
      </c>
      <c r="U128" s="259">
        <v>124</v>
      </c>
      <c r="V128" s="258">
        <v>3.9467592592592592E-3</v>
      </c>
      <c r="W128" s="259">
        <v>341</v>
      </c>
      <c r="X128" s="258">
        <v>2.7777777777777779E-3</v>
      </c>
      <c r="Y128" s="259">
        <v>240</v>
      </c>
      <c r="Z128" s="258">
        <v>4.6296296296296294E-5</v>
      </c>
      <c r="AA128" s="259">
        <v>4</v>
      </c>
      <c r="AB128" s="259">
        <v>7.61</v>
      </c>
      <c r="AC128" s="259">
        <v>2.4900000000000002</v>
      </c>
      <c r="AD128" s="259">
        <v>3.37</v>
      </c>
      <c r="AE128" s="259">
        <v>1.88</v>
      </c>
      <c r="AF128" s="259">
        <v>7</v>
      </c>
      <c r="AG128" s="259">
        <v>4.8499999999999996</v>
      </c>
      <c r="AH128" s="259">
        <v>1.49</v>
      </c>
      <c r="AI128" s="260">
        <v>6.1100000000000002E-2</v>
      </c>
      <c r="AJ128" s="260">
        <v>0.71160000000000001</v>
      </c>
      <c r="AK128" s="260">
        <v>0.52380000000000004</v>
      </c>
      <c r="AL128" s="260">
        <v>0.80930000000000002</v>
      </c>
      <c r="AM128" s="260">
        <v>9.3200000000000005E-2</v>
      </c>
      <c r="AN128" s="260">
        <v>7.6200000000000004E-2</v>
      </c>
      <c r="AO128" s="260">
        <v>0.66920000000000002</v>
      </c>
      <c r="AP128" s="261">
        <v>227900</v>
      </c>
      <c r="AQ128" s="261">
        <v>50800</v>
      </c>
      <c r="AR128" s="259">
        <v>5.53</v>
      </c>
      <c r="AS128" s="262">
        <v>0.40486111111111112</v>
      </c>
      <c r="AT128" s="260">
        <v>0.13880000000000001</v>
      </c>
      <c r="AU128" s="259">
        <v>43</v>
      </c>
      <c r="AV128" s="261">
        <v>14800</v>
      </c>
      <c r="AW128" s="261">
        <v>17800000</v>
      </c>
      <c r="AX128" s="263"/>
      <c r="AY128" s="263"/>
      <c r="AZ128" s="263"/>
    </row>
    <row r="129" spans="1:52" ht="12" customHeight="1">
      <c r="A129" s="254">
        <v>37</v>
      </c>
      <c r="B129" s="255" t="s">
        <v>2609</v>
      </c>
      <c r="C129" s="38" t="s">
        <v>490</v>
      </c>
      <c r="D129" s="237" t="str">
        <f t="shared" si="0"/>
        <v>Bank Fund Staff Federal Credit Union</v>
      </c>
      <c r="E129" s="256" t="s">
        <v>349</v>
      </c>
      <c r="F129" s="16">
        <v>45</v>
      </c>
      <c r="G129" s="257">
        <v>644969</v>
      </c>
      <c r="H129" s="257">
        <v>13300</v>
      </c>
      <c r="I129" s="264">
        <v>5000</v>
      </c>
      <c r="J129" s="264">
        <v>5000</v>
      </c>
      <c r="K129" s="257">
        <v>175776</v>
      </c>
      <c r="L129" s="264"/>
      <c r="M129" s="264"/>
      <c r="N129" s="258">
        <v>5.9375000000000001E-3</v>
      </c>
      <c r="O129" s="259">
        <v>513</v>
      </c>
      <c r="P129" s="258">
        <v>2.2337962962962962E-3</v>
      </c>
      <c r="Q129" s="259">
        <v>193</v>
      </c>
      <c r="R129" s="258">
        <v>7.1875000000000003E-3</v>
      </c>
      <c r="S129" s="259">
        <v>621</v>
      </c>
      <c r="T129" s="258">
        <v>2.1527777777777778E-3</v>
      </c>
      <c r="U129" s="259">
        <v>186</v>
      </c>
      <c r="V129" s="258">
        <v>5.9027777777777776E-3</v>
      </c>
      <c r="W129" s="259">
        <v>510</v>
      </c>
      <c r="X129" s="256"/>
      <c r="Y129" s="256"/>
      <c r="Z129" s="256"/>
      <c r="AA129" s="256"/>
      <c r="AB129" s="259">
        <v>8.52</v>
      </c>
      <c r="AC129" s="259">
        <v>2.33</v>
      </c>
      <c r="AD129" s="259">
        <v>6.65</v>
      </c>
      <c r="AE129" s="259">
        <v>2.35</v>
      </c>
      <c r="AF129" s="259">
        <v>8.67</v>
      </c>
      <c r="AG129" s="256"/>
      <c r="AH129" s="256"/>
      <c r="AI129" s="260">
        <v>6.9199999999999998E-2</v>
      </c>
      <c r="AJ129" s="260">
        <v>0.73319999999999996</v>
      </c>
      <c r="AK129" s="260">
        <v>0.46970000000000001</v>
      </c>
      <c r="AL129" s="260">
        <v>0.53359999999999996</v>
      </c>
      <c r="AM129" s="260">
        <v>7.7399999999999997E-2</v>
      </c>
      <c r="AN129" s="266"/>
      <c r="AO129" s="266"/>
      <c r="AP129" s="261">
        <v>268500</v>
      </c>
      <c r="AQ129" s="261">
        <v>53900</v>
      </c>
      <c r="AR129" s="259">
        <v>6.32</v>
      </c>
      <c r="AS129" s="262">
        <v>0.38472222222222224</v>
      </c>
      <c r="AT129" s="260">
        <v>0.15720000000000001</v>
      </c>
      <c r="AU129" s="259">
        <v>42</v>
      </c>
      <c r="AV129" s="261">
        <v>6600</v>
      </c>
      <c r="AW129" s="261">
        <v>20300000</v>
      </c>
      <c r="AX129" s="263"/>
      <c r="AY129" s="263"/>
      <c r="AZ129" s="263"/>
    </row>
    <row r="130" spans="1:52" ht="12" customHeight="1">
      <c r="A130" s="254">
        <v>38</v>
      </c>
      <c r="B130" s="255" t="s">
        <v>2610</v>
      </c>
      <c r="C130" s="38" t="s">
        <v>492</v>
      </c>
      <c r="D130" s="237" t="str">
        <f t="shared" si="0"/>
        <v>Bellco Credit Union</v>
      </c>
      <c r="E130" s="256" t="s">
        <v>349</v>
      </c>
      <c r="F130" s="16">
        <v>15</v>
      </c>
      <c r="G130" s="257">
        <v>1117000</v>
      </c>
      <c r="H130" s="257">
        <v>80019</v>
      </c>
      <c r="I130" s="257">
        <v>23987</v>
      </c>
      <c r="J130" s="257">
        <v>25097</v>
      </c>
      <c r="K130" s="257">
        <v>229825</v>
      </c>
      <c r="L130" s="257">
        <v>16602</v>
      </c>
      <c r="M130" s="264">
        <v>5000</v>
      </c>
      <c r="N130" s="258">
        <v>4.0277777777777777E-3</v>
      </c>
      <c r="O130" s="259">
        <v>348</v>
      </c>
      <c r="P130" s="258">
        <v>1.6203703703703703E-3</v>
      </c>
      <c r="Q130" s="259">
        <v>140</v>
      </c>
      <c r="R130" s="258">
        <v>2.7777777777777779E-3</v>
      </c>
      <c r="S130" s="259">
        <v>240</v>
      </c>
      <c r="T130" s="258">
        <v>2.488425925925926E-3</v>
      </c>
      <c r="U130" s="259">
        <v>215</v>
      </c>
      <c r="V130" s="258">
        <v>3.8078703703703703E-3</v>
      </c>
      <c r="W130" s="259">
        <v>329</v>
      </c>
      <c r="X130" s="258">
        <v>3.8888888888888888E-3</v>
      </c>
      <c r="Y130" s="259">
        <v>336</v>
      </c>
      <c r="Z130" s="258">
        <v>1.0972222222222222E-2</v>
      </c>
      <c r="AA130" s="259">
        <v>948</v>
      </c>
      <c r="AB130" s="259">
        <v>6.58</v>
      </c>
      <c r="AC130" s="259">
        <v>2.21</v>
      </c>
      <c r="AD130" s="259">
        <v>5.95</v>
      </c>
      <c r="AE130" s="259">
        <v>2.2200000000000002</v>
      </c>
      <c r="AF130" s="259">
        <v>5.69</v>
      </c>
      <c r="AG130" s="259">
        <v>6.13</v>
      </c>
      <c r="AH130" s="259">
        <v>9.52</v>
      </c>
      <c r="AI130" s="260">
        <v>4.99E-2</v>
      </c>
      <c r="AJ130" s="260">
        <v>0.55269999999999997</v>
      </c>
      <c r="AK130" s="260">
        <v>4.41E-2</v>
      </c>
      <c r="AL130" s="260">
        <v>0.67589999999999995</v>
      </c>
      <c r="AM130" s="260">
        <v>0.17780000000000001</v>
      </c>
      <c r="AN130" s="260">
        <v>5.6300000000000003E-2</v>
      </c>
      <c r="AO130" s="260">
        <v>0.19939999999999999</v>
      </c>
      <c r="AP130" s="261">
        <v>772400</v>
      </c>
      <c r="AQ130" s="261">
        <v>196500</v>
      </c>
      <c r="AR130" s="259">
        <v>5.04</v>
      </c>
      <c r="AS130" s="262">
        <v>0.40486111111111112</v>
      </c>
      <c r="AT130" s="260">
        <v>0.2324</v>
      </c>
      <c r="AU130" s="259">
        <v>45</v>
      </c>
      <c r="AV130" s="261">
        <v>40500</v>
      </c>
      <c r="AW130" s="261">
        <v>139000</v>
      </c>
      <c r="AX130" s="263"/>
      <c r="AY130" s="263"/>
      <c r="AZ130" s="263"/>
    </row>
    <row r="131" spans="1:52" ht="12" customHeight="1">
      <c r="A131" s="254">
        <v>39</v>
      </c>
      <c r="B131" s="255" t="s">
        <v>2611</v>
      </c>
      <c r="C131" s="38" t="s">
        <v>496</v>
      </c>
      <c r="D131" s="237" t="str">
        <f t="shared" si="0"/>
        <v>Eastman Credit Union</v>
      </c>
      <c r="E131" s="256" t="s">
        <v>349</v>
      </c>
      <c r="F131" s="16">
        <v>28</v>
      </c>
      <c r="G131" s="257">
        <v>574220</v>
      </c>
      <c r="H131" s="257">
        <v>9626</v>
      </c>
      <c r="I131" s="257">
        <v>105844</v>
      </c>
      <c r="J131" s="264">
        <v>5000</v>
      </c>
      <c r="K131" s="257">
        <v>85800</v>
      </c>
      <c r="L131" s="264">
        <v>5000</v>
      </c>
      <c r="M131" s="264">
        <v>5000</v>
      </c>
      <c r="N131" s="258">
        <v>1.8402777777777777E-3</v>
      </c>
      <c r="O131" s="259">
        <v>159</v>
      </c>
      <c r="P131" s="258">
        <v>1.238425925925926E-3</v>
      </c>
      <c r="Q131" s="259">
        <v>107</v>
      </c>
      <c r="R131" s="258">
        <v>1.6087962962962963E-3</v>
      </c>
      <c r="S131" s="259">
        <v>139</v>
      </c>
      <c r="T131" s="258">
        <v>3.3912037037037036E-3</v>
      </c>
      <c r="U131" s="259">
        <v>293</v>
      </c>
      <c r="V131" s="258">
        <v>2.3032407407407407E-3</v>
      </c>
      <c r="W131" s="259">
        <v>199</v>
      </c>
      <c r="X131" s="258">
        <v>7.5231481481481482E-4</v>
      </c>
      <c r="Y131" s="259">
        <v>65</v>
      </c>
      <c r="Z131" s="269"/>
      <c r="AA131" s="269"/>
      <c r="AB131" s="259">
        <v>1.62</v>
      </c>
      <c r="AC131" s="259">
        <v>1.68</v>
      </c>
      <c r="AD131" s="259">
        <v>1.39</v>
      </c>
      <c r="AE131" s="259">
        <v>1.81</v>
      </c>
      <c r="AF131" s="259">
        <v>2.14</v>
      </c>
      <c r="AG131" s="259">
        <v>2.77</v>
      </c>
      <c r="AH131" s="259">
        <v>1</v>
      </c>
      <c r="AI131" s="260">
        <v>0.628</v>
      </c>
      <c r="AJ131" s="260">
        <v>0.59060000000000001</v>
      </c>
      <c r="AK131" s="260">
        <v>0.76519999999999999</v>
      </c>
      <c r="AL131" s="260">
        <v>0.42820000000000003</v>
      </c>
      <c r="AM131" s="260">
        <v>0.51480000000000004</v>
      </c>
      <c r="AN131" s="260">
        <v>0.36449999999999999</v>
      </c>
      <c r="AO131" s="260">
        <v>1</v>
      </c>
      <c r="AP131" s="261">
        <v>795300</v>
      </c>
      <c r="AQ131" s="261">
        <v>145500</v>
      </c>
      <c r="AR131" s="259">
        <v>1.63</v>
      </c>
      <c r="AS131" s="262">
        <v>0.28888888888888886</v>
      </c>
      <c r="AT131" s="260">
        <v>0.57730000000000004</v>
      </c>
      <c r="AU131" s="259">
        <v>45</v>
      </c>
      <c r="AV131" s="261">
        <v>90500</v>
      </c>
      <c r="AW131" s="261">
        <v>3500000</v>
      </c>
      <c r="AX131" s="263"/>
      <c r="AY131" s="263"/>
      <c r="AZ131" s="263"/>
    </row>
    <row r="132" spans="1:52" ht="12" customHeight="1">
      <c r="A132" s="254">
        <v>40</v>
      </c>
      <c r="B132" s="255" t="s">
        <v>2612</v>
      </c>
      <c r="C132" s="38" t="s">
        <v>499</v>
      </c>
      <c r="D132" s="237" t="str">
        <f t="shared" si="0"/>
        <v>Wright-Patt Credit Union</v>
      </c>
      <c r="E132" s="256" t="s">
        <v>349</v>
      </c>
      <c r="F132" s="16">
        <v>6</v>
      </c>
      <c r="G132" s="257">
        <v>1135000</v>
      </c>
      <c r="H132" s="264">
        <v>5000</v>
      </c>
      <c r="I132" s="257">
        <v>12843</v>
      </c>
      <c r="J132" s="257">
        <v>6077</v>
      </c>
      <c r="K132" s="257">
        <v>164856</v>
      </c>
      <c r="L132" s="257">
        <v>13790</v>
      </c>
      <c r="M132" s="264">
        <v>5000</v>
      </c>
      <c r="N132" s="258">
        <v>2.0138888888888888E-3</v>
      </c>
      <c r="O132" s="259">
        <v>174</v>
      </c>
      <c r="P132" s="258">
        <v>1.9675925925925926E-4</v>
      </c>
      <c r="Q132" s="259">
        <v>17</v>
      </c>
      <c r="R132" s="258">
        <v>1.0300925925925926E-3</v>
      </c>
      <c r="S132" s="259">
        <v>89</v>
      </c>
      <c r="T132" s="258">
        <v>1.6203703703703703E-4</v>
      </c>
      <c r="U132" s="259">
        <v>14</v>
      </c>
      <c r="V132" s="258">
        <v>2.9629629629629628E-3</v>
      </c>
      <c r="W132" s="259">
        <v>256</v>
      </c>
      <c r="X132" s="258">
        <v>3.0208333333333333E-3</v>
      </c>
      <c r="Y132" s="259">
        <v>261</v>
      </c>
      <c r="Z132" s="258">
        <v>4.4444444444444444E-3</v>
      </c>
      <c r="AA132" s="259">
        <v>384</v>
      </c>
      <c r="AB132" s="259">
        <v>1.69</v>
      </c>
      <c r="AC132" s="259">
        <v>1.32</v>
      </c>
      <c r="AD132" s="259">
        <v>1.67</v>
      </c>
      <c r="AE132" s="259">
        <v>1.08</v>
      </c>
      <c r="AF132" s="259">
        <v>2.0699999999999998</v>
      </c>
      <c r="AG132" s="259">
        <v>2.0099999999999998</v>
      </c>
      <c r="AH132" s="259">
        <v>1.97</v>
      </c>
      <c r="AI132" s="260">
        <v>0.56989999999999996</v>
      </c>
      <c r="AJ132" s="260">
        <v>0.68069999999999997</v>
      </c>
      <c r="AK132" s="260">
        <v>0.67720000000000002</v>
      </c>
      <c r="AL132" s="260">
        <v>0.95320000000000005</v>
      </c>
      <c r="AM132" s="260">
        <v>0.4904</v>
      </c>
      <c r="AN132" s="260">
        <v>0.48349999999999999</v>
      </c>
      <c r="AO132" s="260">
        <v>0.51629999999999998</v>
      </c>
      <c r="AP132" s="261">
        <v>948800</v>
      </c>
      <c r="AQ132" s="261">
        <v>310100</v>
      </c>
      <c r="AR132" s="259">
        <v>1.69</v>
      </c>
      <c r="AS132" s="262">
        <v>0.25833333333333336</v>
      </c>
      <c r="AT132" s="260">
        <v>0.57769999999999999</v>
      </c>
      <c r="AU132" s="259">
        <v>80</v>
      </c>
      <c r="AV132" s="261">
        <v>110000</v>
      </c>
      <c r="AW132" s="261">
        <v>363000</v>
      </c>
      <c r="AX132" s="263"/>
      <c r="AY132" s="263"/>
      <c r="AZ132" s="263"/>
    </row>
    <row r="133" spans="1:52" ht="12" customHeight="1">
      <c r="A133" s="254">
        <v>41</v>
      </c>
      <c r="B133" s="265" t="s">
        <v>2613</v>
      </c>
      <c r="C133" s="38" t="s">
        <v>503</v>
      </c>
      <c r="D133" s="237" t="str">
        <f t="shared" si="0"/>
        <v>Idaho Central Credit Union</v>
      </c>
      <c r="E133" s="256" t="s">
        <v>349</v>
      </c>
      <c r="F133" s="16">
        <v>24</v>
      </c>
      <c r="G133" s="257">
        <v>1443000</v>
      </c>
      <c r="H133" s="257">
        <v>81138</v>
      </c>
      <c r="I133" s="257">
        <v>7912</v>
      </c>
      <c r="J133" s="257">
        <v>30853</v>
      </c>
      <c r="K133" s="257">
        <v>307751</v>
      </c>
      <c r="L133" s="257">
        <v>35277</v>
      </c>
      <c r="M133" s="264">
        <v>5000</v>
      </c>
      <c r="N133" s="258">
        <v>4.6296296296296294E-3</v>
      </c>
      <c r="O133" s="259">
        <v>400</v>
      </c>
      <c r="P133" s="258">
        <v>2.3726851851851851E-3</v>
      </c>
      <c r="Q133" s="259">
        <v>205</v>
      </c>
      <c r="R133" s="258">
        <v>6.030092592592593E-3</v>
      </c>
      <c r="S133" s="259">
        <v>521</v>
      </c>
      <c r="T133" s="258">
        <v>7.291666666666667E-4</v>
      </c>
      <c r="U133" s="259">
        <v>63</v>
      </c>
      <c r="V133" s="258">
        <v>4.4907407407407405E-3</v>
      </c>
      <c r="W133" s="259">
        <v>388</v>
      </c>
      <c r="X133" s="258">
        <v>4.0740740740740737E-3</v>
      </c>
      <c r="Y133" s="259">
        <v>352</v>
      </c>
      <c r="Z133" s="258">
        <v>3.7037037037037038E-3</v>
      </c>
      <c r="AA133" s="259">
        <v>320</v>
      </c>
      <c r="AB133" s="259">
        <v>6.86</v>
      </c>
      <c r="AC133" s="259">
        <v>2.27</v>
      </c>
      <c r="AD133" s="259">
        <v>5.16</v>
      </c>
      <c r="AE133" s="259">
        <v>1.44</v>
      </c>
      <c r="AF133" s="259">
        <v>6.74</v>
      </c>
      <c r="AG133" s="259">
        <v>6.63</v>
      </c>
      <c r="AH133" s="259">
        <v>3.25</v>
      </c>
      <c r="AI133" s="260">
        <v>5.6800000000000003E-2</v>
      </c>
      <c r="AJ133" s="260">
        <v>0.7802</v>
      </c>
      <c r="AK133" s="260">
        <v>0.56210000000000004</v>
      </c>
      <c r="AL133" s="260">
        <v>0.82640000000000002</v>
      </c>
      <c r="AM133" s="260">
        <v>0.1192</v>
      </c>
      <c r="AN133" s="260">
        <v>0.14130000000000001</v>
      </c>
      <c r="AO133" s="260">
        <v>9.0300000000000005E-2</v>
      </c>
      <c r="AP133" s="261">
        <v>766800</v>
      </c>
      <c r="AQ133" s="261">
        <v>181000</v>
      </c>
      <c r="AR133" s="259">
        <v>5.18</v>
      </c>
      <c r="AS133" s="262">
        <v>0.36319444444444443</v>
      </c>
      <c r="AT133" s="260">
        <v>0.17979999999999999</v>
      </c>
      <c r="AU133" s="259">
        <v>49</v>
      </c>
      <c r="AV133" s="261">
        <v>49500</v>
      </c>
      <c r="AW133" s="261">
        <v>31900000</v>
      </c>
      <c r="AX133" s="263"/>
      <c r="AY133" s="263"/>
      <c r="AZ133" s="263"/>
    </row>
    <row r="134" spans="1:52" ht="12" customHeight="1">
      <c r="A134" s="254">
        <v>42</v>
      </c>
      <c r="B134" s="265" t="s">
        <v>2614</v>
      </c>
      <c r="C134" s="38" t="s">
        <v>508</v>
      </c>
      <c r="D134" s="237" t="str">
        <f t="shared" si="0"/>
        <v>Redwood Credit Union</v>
      </c>
      <c r="E134" s="256" t="s">
        <v>349</v>
      </c>
      <c r="F134" s="16">
        <v>16</v>
      </c>
      <c r="G134" s="257">
        <v>1283000</v>
      </c>
      <c r="H134" s="257">
        <v>38716</v>
      </c>
      <c r="I134" s="257">
        <v>17634</v>
      </c>
      <c r="J134" s="257">
        <v>19687</v>
      </c>
      <c r="K134" s="257">
        <v>230054</v>
      </c>
      <c r="L134" s="264">
        <v>5000</v>
      </c>
      <c r="M134" s="264">
        <v>5000</v>
      </c>
      <c r="N134" s="258">
        <v>5.4629629629629629E-3</v>
      </c>
      <c r="O134" s="259">
        <v>472</v>
      </c>
      <c r="P134" s="258">
        <v>2.673611111111111E-3</v>
      </c>
      <c r="Q134" s="259">
        <v>231</v>
      </c>
      <c r="R134" s="258">
        <v>5.5555555555555558E-3</v>
      </c>
      <c r="S134" s="259">
        <v>480</v>
      </c>
      <c r="T134" s="258">
        <v>1.4583333333333334E-3</v>
      </c>
      <c r="U134" s="259">
        <v>126</v>
      </c>
      <c r="V134" s="258">
        <v>5.3587962962962964E-3</v>
      </c>
      <c r="W134" s="259">
        <v>463</v>
      </c>
      <c r="X134" s="258">
        <v>7.2337962962962963E-3</v>
      </c>
      <c r="Y134" s="259">
        <v>625</v>
      </c>
      <c r="Z134" s="258">
        <v>3.3564814814814812E-4</v>
      </c>
      <c r="AA134" s="259">
        <v>29</v>
      </c>
      <c r="AB134" s="259">
        <v>8.68</v>
      </c>
      <c r="AC134" s="259">
        <v>4.53</v>
      </c>
      <c r="AD134" s="259">
        <v>7.89</v>
      </c>
      <c r="AE134" s="259">
        <v>3.69</v>
      </c>
      <c r="AF134" s="259">
        <v>10.54</v>
      </c>
      <c r="AG134" s="259">
        <v>17</v>
      </c>
      <c r="AH134" s="259">
        <v>2.81</v>
      </c>
      <c r="AI134" s="260">
        <v>4.7600000000000003E-2</v>
      </c>
      <c r="AJ134" s="260">
        <v>0.42559999999999998</v>
      </c>
      <c r="AK134" s="260">
        <v>0.18379999999999999</v>
      </c>
      <c r="AL134" s="260">
        <v>0.12189999999999999</v>
      </c>
      <c r="AM134" s="260">
        <v>9.7000000000000003E-2</v>
      </c>
      <c r="AN134" s="266"/>
      <c r="AO134" s="260">
        <v>0.43590000000000001</v>
      </c>
      <c r="AP134" s="261">
        <v>485800</v>
      </c>
      <c r="AQ134" s="261">
        <v>136700</v>
      </c>
      <c r="AR134" s="259">
        <v>7.7</v>
      </c>
      <c r="AS134" s="262">
        <v>0.42708333333333331</v>
      </c>
      <c r="AT134" s="260">
        <v>0.1895</v>
      </c>
      <c r="AU134" s="259">
        <v>54</v>
      </c>
      <c r="AV134" s="261">
        <v>110000</v>
      </c>
      <c r="AW134" s="261">
        <v>7200000</v>
      </c>
      <c r="AX134" s="263"/>
      <c r="AY134" s="263"/>
      <c r="AZ134" s="263"/>
    </row>
    <row r="135" spans="1:52" ht="12" customHeight="1">
      <c r="A135" s="254">
        <v>43</v>
      </c>
      <c r="B135" s="265" t="s">
        <v>2615</v>
      </c>
      <c r="C135" s="38" t="s">
        <v>512</v>
      </c>
      <c r="D135" s="237" t="str">
        <f t="shared" si="0"/>
        <v>Desert Financial Credit Union</v>
      </c>
      <c r="E135" s="256" t="s">
        <v>349</v>
      </c>
      <c r="F135" s="16">
        <v>33</v>
      </c>
      <c r="G135" s="257">
        <v>1779000</v>
      </c>
      <c r="H135" s="257">
        <v>126147</v>
      </c>
      <c r="I135" s="257">
        <v>21504</v>
      </c>
      <c r="J135" s="257">
        <v>45422</v>
      </c>
      <c r="K135" s="257">
        <v>378735</v>
      </c>
      <c r="L135" s="257">
        <v>41171</v>
      </c>
      <c r="M135" s="257">
        <v>11405</v>
      </c>
      <c r="N135" s="258">
        <v>4.2824074074074075E-3</v>
      </c>
      <c r="O135" s="259">
        <v>370</v>
      </c>
      <c r="P135" s="258">
        <v>2.6157407407407405E-3</v>
      </c>
      <c r="Q135" s="259">
        <v>226</v>
      </c>
      <c r="R135" s="258">
        <v>2.1296296296296298E-3</v>
      </c>
      <c r="S135" s="259">
        <v>184</v>
      </c>
      <c r="T135" s="258">
        <v>2.0486111111111113E-3</v>
      </c>
      <c r="U135" s="259">
        <v>177</v>
      </c>
      <c r="V135" s="258">
        <v>3.8773148148148148E-3</v>
      </c>
      <c r="W135" s="259">
        <v>335</v>
      </c>
      <c r="X135" s="258">
        <v>5.5439814814814813E-3</v>
      </c>
      <c r="Y135" s="259">
        <v>479</v>
      </c>
      <c r="Z135" s="258">
        <v>2.7777777777777778E-4</v>
      </c>
      <c r="AA135" s="259">
        <v>24</v>
      </c>
      <c r="AB135" s="259">
        <v>6.03</v>
      </c>
      <c r="AC135" s="259">
        <v>3.08</v>
      </c>
      <c r="AD135" s="259">
        <v>3.11</v>
      </c>
      <c r="AE135" s="259">
        <v>2.84</v>
      </c>
      <c r="AF135" s="259">
        <v>5.85</v>
      </c>
      <c r="AG135" s="259">
        <v>6.62</v>
      </c>
      <c r="AH135" s="259">
        <v>1.56</v>
      </c>
      <c r="AI135" s="260">
        <v>6.5799999999999997E-2</v>
      </c>
      <c r="AJ135" s="260">
        <v>0.47049999999999997</v>
      </c>
      <c r="AK135" s="260">
        <v>0.42570000000000002</v>
      </c>
      <c r="AL135" s="260">
        <v>0.48220000000000002</v>
      </c>
      <c r="AM135" s="260">
        <v>0.10349999999999999</v>
      </c>
      <c r="AN135" s="260">
        <v>0.20680000000000001</v>
      </c>
      <c r="AO135" s="260">
        <v>0.84330000000000005</v>
      </c>
      <c r="AP135" s="261">
        <v>1600000</v>
      </c>
      <c r="AQ135" s="261">
        <v>405000</v>
      </c>
      <c r="AR135" s="259">
        <v>4</v>
      </c>
      <c r="AS135" s="262">
        <v>0.3125</v>
      </c>
      <c r="AT135" s="260">
        <v>0.30320000000000003</v>
      </c>
      <c r="AU135" s="259">
        <v>68</v>
      </c>
      <c r="AV135" s="261">
        <v>40500</v>
      </c>
      <c r="AW135" s="261">
        <v>17900000</v>
      </c>
      <c r="AX135" s="263"/>
      <c r="AY135" s="263"/>
      <c r="AZ135" s="263"/>
    </row>
    <row r="136" spans="1:52" ht="12" customHeight="1">
      <c r="A136" s="254">
        <v>44</v>
      </c>
      <c r="B136" s="265" t="s">
        <v>2616</v>
      </c>
      <c r="C136" s="38" t="s">
        <v>516</v>
      </c>
      <c r="D136" s="237" t="str">
        <f t="shared" si="0"/>
        <v>Space Coast Credit Union</v>
      </c>
      <c r="E136" s="256" t="s">
        <v>349</v>
      </c>
      <c r="F136" s="16">
        <v>0</v>
      </c>
      <c r="G136" s="257">
        <v>1485000</v>
      </c>
      <c r="H136" s="257">
        <v>68333</v>
      </c>
      <c r="I136" s="257">
        <v>13637</v>
      </c>
      <c r="J136" s="257">
        <v>35683</v>
      </c>
      <c r="K136" s="257">
        <v>361532</v>
      </c>
      <c r="L136" s="257">
        <v>12458</v>
      </c>
      <c r="M136" s="264">
        <v>5000</v>
      </c>
      <c r="N136" s="258">
        <v>4.5023148148148149E-3</v>
      </c>
      <c r="O136" s="259">
        <v>389</v>
      </c>
      <c r="P136" s="258">
        <v>3.1828703703703702E-3</v>
      </c>
      <c r="Q136" s="259">
        <v>275</v>
      </c>
      <c r="R136" s="258">
        <v>6.053240740740741E-3</v>
      </c>
      <c r="S136" s="259">
        <v>523</v>
      </c>
      <c r="T136" s="258">
        <v>1.6898148148148148E-3</v>
      </c>
      <c r="U136" s="259">
        <v>146</v>
      </c>
      <c r="V136" s="258">
        <v>5.4745370370370373E-3</v>
      </c>
      <c r="W136" s="259">
        <v>473</v>
      </c>
      <c r="X136" s="258">
        <v>3.2638888888888891E-3</v>
      </c>
      <c r="Y136" s="259">
        <v>282</v>
      </c>
      <c r="Z136" s="258">
        <v>2.2453703703703702E-3</v>
      </c>
      <c r="AA136" s="259">
        <v>194</v>
      </c>
      <c r="AB136" s="259">
        <v>5.76</v>
      </c>
      <c r="AC136" s="259">
        <v>4.12</v>
      </c>
      <c r="AD136" s="259">
        <v>7.82</v>
      </c>
      <c r="AE136" s="259">
        <v>3.05</v>
      </c>
      <c r="AF136" s="259">
        <v>6.96</v>
      </c>
      <c r="AG136" s="259">
        <v>4.51</v>
      </c>
      <c r="AH136" s="259">
        <v>1.88</v>
      </c>
      <c r="AI136" s="260">
        <v>9.2700000000000005E-2</v>
      </c>
      <c r="AJ136" s="260">
        <v>0.23880000000000001</v>
      </c>
      <c r="AK136" s="260">
        <v>6.0999999999999999E-2</v>
      </c>
      <c r="AL136" s="260">
        <v>0.34239999999999998</v>
      </c>
      <c r="AM136" s="260">
        <v>0.10539999999999999</v>
      </c>
      <c r="AN136" s="260">
        <v>0.34420000000000001</v>
      </c>
      <c r="AO136" s="260">
        <v>0.1167</v>
      </c>
      <c r="AP136" s="261">
        <v>1300000</v>
      </c>
      <c r="AQ136" s="261">
        <v>340500</v>
      </c>
      <c r="AR136" s="259">
        <v>4.87</v>
      </c>
      <c r="AS136" s="262">
        <v>0.29583333333333334</v>
      </c>
      <c r="AT136" s="260">
        <v>0.14510000000000001</v>
      </c>
      <c r="AU136" s="259">
        <v>45</v>
      </c>
      <c r="AV136" s="261">
        <v>135000</v>
      </c>
      <c r="AW136" s="261">
        <v>53600000</v>
      </c>
      <c r="AX136" s="263"/>
      <c r="AY136" s="263"/>
      <c r="AZ136" s="263"/>
    </row>
    <row r="137" spans="1:52" ht="12" customHeight="1">
      <c r="A137" s="254">
        <v>45</v>
      </c>
      <c r="B137" s="265" t="s">
        <v>2617</v>
      </c>
      <c r="C137" s="38" t="s">
        <v>517</v>
      </c>
      <c r="D137" s="237" t="str">
        <f t="shared" si="0"/>
        <v>DFCU</v>
      </c>
      <c r="E137" s="256" t="s">
        <v>349</v>
      </c>
      <c r="F137" s="16">
        <v>43</v>
      </c>
      <c r="G137" s="257">
        <v>728555</v>
      </c>
      <c r="H137" s="257">
        <v>20223</v>
      </c>
      <c r="I137" s="264">
        <v>5000</v>
      </c>
      <c r="J137" s="264">
        <v>5000</v>
      </c>
      <c r="K137" s="257">
        <v>107990</v>
      </c>
      <c r="L137" s="264">
        <v>5000</v>
      </c>
      <c r="M137" s="264"/>
      <c r="N137" s="258">
        <v>3.8194444444444443E-3</v>
      </c>
      <c r="O137" s="259">
        <v>330</v>
      </c>
      <c r="P137" s="258">
        <v>2.5925925925925925E-3</v>
      </c>
      <c r="Q137" s="259">
        <v>224</v>
      </c>
      <c r="R137" s="258">
        <v>7.2916666666666668E-3</v>
      </c>
      <c r="S137" s="259">
        <v>630</v>
      </c>
      <c r="T137" s="258">
        <v>2.0949074074074073E-3</v>
      </c>
      <c r="U137" s="259">
        <v>181</v>
      </c>
      <c r="V137" s="258">
        <v>5.162037037037037E-3</v>
      </c>
      <c r="W137" s="259">
        <v>446</v>
      </c>
      <c r="X137" s="256"/>
      <c r="Y137" s="256"/>
      <c r="Z137" s="256"/>
      <c r="AA137" s="256"/>
      <c r="AB137" s="259">
        <v>7.97</v>
      </c>
      <c r="AC137" s="259">
        <v>7.67</v>
      </c>
      <c r="AD137" s="259">
        <v>10.24</v>
      </c>
      <c r="AE137" s="259">
        <v>6.68</v>
      </c>
      <c r="AF137" s="259">
        <v>9.5500000000000007</v>
      </c>
      <c r="AG137" s="259">
        <v>1</v>
      </c>
      <c r="AH137" s="256"/>
      <c r="AI137" s="260">
        <v>4.7500000000000001E-2</v>
      </c>
      <c r="AJ137" s="260">
        <v>5.7700000000000001E-2</v>
      </c>
      <c r="AK137" s="260">
        <v>7.7600000000000002E-2</v>
      </c>
      <c r="AL137" s="260">
        <v>0.21260000000000001</v>
      </c>
      <c r="AM137" s="260">
        <v>0.15640000000000001</v>
      </c>
      <c r="AN137" s="260">
        <v>1</v>
      </c>
      <c r="AO137" s="266"/>
      <c r="AP137" s="261">
        <v>569100</v>
      </c>
      <c r="AQ137" s="261">
        <v>114800</v>
      </c>
      <c r="AR137" s="259">
        <v>4.1399999999999997</v>
      </c>
      <c r="AS137" s="262">
        <v>0.3</v>
      </c>
      <c r="AT137" s="260">
        <v>0.189</v>
      </c>
      <c r="AU137" s="259">
        <v>41</v>
      </c>
      <c r="AV137" s="261">
        <v>60500</v>
      </c>
      <c r="AW137" s="261">
        <v>626000</v>
      </c>
      <c r="AX137" s="263"/>
      <c r="AY137" s="263"/>
      <c r="AZ137" s="263"/>
    </row>
    <row r="138" spans="1:52" ht="12" customHeight="1">
      <c r="A138" s="254">
        <v>46</v>
      </c>
      <c r="B138" s="265" t="s">
        <v>2618</v>
      </c>
      <c r="C138" s="38" t="s">
        <v>522</v>
      </c>
      <c r="D138" s="237" t="str">
        <f t="shared" si="0"/>
        <v>MSU Federal Credit Union</v>
      </c>
      <c r="E138" s="256" t="s">
        <v>349</v>
      </c>
      <c r="F138" s="16">
        <v>52</v>
      </c>
      <c r="G138" s="257">
        <v>1328000</v>
      </c>
      <c r="H138" s="257">
        <v>35073</v>
      </c>
      <c r="I138" s="257">
        <v>9446</v>
      </c>
      <c r="J138" s="257">
        <v>8187</v>
      </c>
      <c r="K138" s="257">
        <v>188630</v>
      </c>
      <c r="L138" s="264">
        <v>5000</v>
      </c>
      <c r="M138" s="264">
        <v>5000</v>
      </c>
      <c r="N138" s="258">
        <v>4.9537037037037041E-3</v>
      </c>
      <c r="O138" s="259">
        <v>428</v>
      </c>
      <c r="P138" s="258">
        <v>2.0370370370370369E-3</v>
      </c>
      <c r="Q138" s="259">
        <v>176</v>
      </c>
      <c r="R138" s="258">
        <v>2.7893518518518519E-3</v>
      </c>
      <c r="S138" s="259">
        <v>241</v>
      </c>
      <c r="T138" s="258">
        <v>3.1018518518518517E-3</v>
      </c>
      <c r="U138" s="259">
        <v>268</v>
      </c>
      <c r="V138" s="258">
        <v>6.1574074074074074E-3</v>
      </c>
      <c r="W138" s="259">
        <v>532</v>
      </c>
      <c r="X138" s="258">
        <v>4.1898148148148146E-3</v>
      </c>
      <c r="Y138" s="259">
        <v>362</v>
      </c>
      <c r="Z138" s="258">
        <v>2.199074074074074E-4</v>
      </c>
      <c r="AA138" s="259">
        <v>19</v>
      </c>
      <c r="AB138" s="259">
        <v>8.59</v>
      </c>
      <c r="AC138" s="259">
        <v>3.99</v>
      </c>
      <c r="AD138" s="259">
        <v>3.68</v>
      </c>
      <c r="AE138" s="259">
        <v>3.95</v>
      </c>
      <c r="AF138" s="259">
        <v>8.85</v>
      </c>
      <c r="AG138" s="259">
        <v>7.84</v>
      </c>
      <c r="AH138" s="259">
        <v>3.19</v>
      </c>
      <c r="AI138" s="260">
        <v>5.6599999999999998E-2</v>
      </c>
      <c r="AJ138" s="260">
        <v>0.4909</v>
      </c>
      <c r="AK138" s="260">
        <v>0.55569999999999997</v>
      </c>
      <c r="AL138" s="260">
        <v>0.51919999999999999</v>
      </c>
      <c r="AM138" s="260">
        <v>0.13769999999999999</v>
      </c>
      <c r="AN138" s="260">
        <v>0.29160000000000003</v>
      </c>
      <c r="AO138" s="260">
        <v>0.52600000000000002</v>
      </c>
      <c r="AP138" s="261">
        <v>728800</v>
      </c>
      <c r="AQ138" s="261">
        <v>200100</v>
      </c>
      <c r="AR138" s="259">
        <v>7.24</v>
      </c>
      <c r="AS138" s="262">
        <v>0.38055555555555554</v>
      </c>
      <c r="AT138" s="260">
        <v>0.18509999999999999</v>
      </c>
      <c r="AU138" s="259">
        <v>49</v>
      </c>
      <c r="AV138" s="261">
        <v>9900</v>
      </c>
      <c r="AW138" s="261">
        <v>4000000</v>
      </c>
      <c r="AX138" s="263"/>
      <c r="AY138" s="263"/>
      <c r="AZ138" s="263"/>
    </row>
    <row r="139" spans="1:52" ht="12" customHeight="1">
      <c r="A139" s="254">
        <v>47</v>
      </c>
      <c r="B139" s="265" t="s">
        <v>2619</v>
      </c>
      <c r="C139" s="38" t="s">
        <v>525</v>
      </c>
      <c r="D139" s="237" t="str">
        <f t="shared" si="0"/>
        <v>Kinecta Federal Credit Union</v>
      </c>
      <c r="E139" s="256" t="s">
        <v>349</v>
      </c>
      <c r="F139" s="16">
        <v>24</v>
      </c>
      <c r="G139" s="257">
        <v>859630</v>
      </c>
      <c r="H139" s="257">
        <v>12529</v>
      </c>
      <c r="I139" s="257">
        <v>7598</v>
      </c>
      <c r="J139" s="257">
        <v>17903</v>
      </c>
      <c r="K139" s="257">
        <v>111796</v>
      </c>
      <c r="L139" s="264">
        <v>5000</v>
      </c>
      <c r="M139" s="264">
        <v>5000</v>
      </c>
      <c r="N139" s="258">
        <v>4.7685185185185183E-3</v>
      </c>
      <c r="O139" s="259">
        <v>412</v>
      </c>
      <c r="P139" s="258">
        <v>9.837962962962962E-4</v>
      </c>
      <c r="Q139" s="259">
        <v>85</v>
      </c>
      <c r="R139" s="258">
        <v>1.7013888888888888E-3</v>
      </c>
      <c r="S139" s="259">
        <v>147</v>
      </c>
      <c r="T139" s="258">
        <v>2.0254629629629629E-3</v>
      </c>
      <c r="U139" s="259">
        <v>175</v>
      </c>
      <c r="V139" s="258">
        <v>4.8611111111111112E-3</v>
      </c>
      <c r="W139" s="259">
        <v>420</v>
      </c>
      <c r="X139" s="256"/>
      <c r="Y139" s="256"/>
      <c r="Z139" s="258">
        <v>1.3541666666666667E-3</v>
      </c>
      <c r="AA139" s="259">
        <v>117</v>
      </c>
      <c r="AB139" s="259">
        <v>7.48</v>
      </c>
      <c r="AC139" s="259">
        <v>3.76</v>
      </c>
      <c r="AD139" s="259">
        <v>5.64</v>
      </c>
      <c r="AE139" s="259">
        <v>3.16</v>
      </c>
      <c r="AF139" s="259">
        <v>8.5299999999999994</v>
      </c>
      <c r="AG139" s="259">
        <v>1</v>
      </c>
      <c r="AH139" s="259">
        <v>3.12</v>
      </c>
      <c r="AI139" s="260">
        <v>7.0999999999999994E-2</v>
      </c>
      <c r="AJ139" s="260">
        <v>0.68910000000000005</v>
      </c>
      <c r="AK139" s="260">
        <v>0.14169999999999999</v>
      </c>
      <c r="AL139" s="260">
        <v>0.60760000000000003</v>
      </c>
      <c r="AM139" s="260">
        <v>0.12479999999999999</v>
      </c>
      <c r="AN139" s="260">
        <v>1</v>
      </c>
      <c r="AO139" s="260">
        <v>0.64739999999999998</v>
      </c>
      <c r="AP139" s="261">
        <v>624900</v>
      </c>
      <c r="AQ139" s="261">
        <v>148800</v>
      </c>
      <c r="AR139" s="259">
        <v>6.53</v>
      </c>
      <c r="AS139" s="262">
        <v>0.27847222222222223</v>
      </c>
      <c r="AT139" s="260">
        <v>0.13220000000000001</v>
      </c>
      <c r="AU139" s="259">
        <v>50</v>
      </c>
      <c r="AV139" s="261">
        <v>18100</v>
      </c>
      <c r="AW139" s="259">
        <v>97</v>
      </c>
      <c r="AX139" s="263"/>
      <c r="AY139" s="263"/>
      <c r="AZ139" s="263"/>
    </row>
    <row r="140" spans="1:52" ht="12" customHeight="1">
      <c r="A140" s="254">
        <v>48</v>
      </c>
      <c r="B140" s="265" t="s">
        <v>2620</v>
      </c>
      <c r="C140" s="38" t="s">
        <v>528</v>
      </c>
      <c r="D140" s="237" t="str">
        <f t="shared" si="0"/>
        <v>Members 1st Federal Credit Union</v>
      </c>
      <c r="E140" s="256" t="s">
        <v>349</v>
      </c>
      <c r="F140" s="16">
        <v>26</v>
      </c>
      <c r="G140" s="257">
        <v>1047000</v>
      </c>
      <c r="H140" s="257">
        <v>11597</v>
      </c>
      <c r="I140" s="264">
        <v>5000</v>
      </c>
      <c r="J140" s="257">
        <v>14345</v>
      </c>
      <c r="K140" s="257">
        <v>204961</v>
      </c>
      <c r="L140" s="257">
        <v>29858</v>
      </c>
      <c r="M140" s="264">
        <v>5000</v>
      </c>
      <c r="N140" s="258">
        <v>5.092592592592593E-3</v>
      </c>
      <c r="O140" s="259">
        <v>440</v>
      </c>
      <c r="P140" s="258">
        <v>1.8055555555555555E-3</v>
      </c>
      <c r="Q140" s="259">
        <v>156</v>
      </c>
      <c r="R140" s="258">
        <v>4.2476851851851851E-3</v>
      </c>
      <c r="S140" s="259">
        <v>367</v>
      </c>
      <c r="T140" s="258">
        <v>1.0532407407407407E-3</v>
      </c>
      <c r="U140" s="259">
        <v>91</v>
      </c>
      <c r="V140" s="258">
        <v>2.8819444444444444E-3</v>
      </c>
      <c r="W140" s="259">
        <v>249</v>
      </c>
      <c r="X140" s="258">
        <v>7.5231481481481477E-3</v>
      </c>
      <c r="Y140" s="259">
        <v>650</v>
      </c>
      <c r="Z140" s="258">
        <v>1.3900462962962963E-2</v>
      </c>
      <c r="AA140" s="268">
        <v>1201</v>
      </c>
      <c r="AB140" s="259">
        <v>10.9</v>
      </c>
      <c r="AC140" s="259">
        <v>7.26</v>
      </c>
      <c r="AD140" s="259">
        <v>7.18</v>
      </c>
      <c r="AE140" s="259">
        <v>2.36</v>
      </c>
      <c r="AF140" s="259">
        <v>11.67</v>
      </c>
      <c r="AG140" s="259">
        <v>12.29</v>
      </c>
      <c r="AH140" s="259">
        <v>10.7</v>
      </c>
      <c r="AI140" s="260">
        <v>6.0100000000000001E-2</v>
      </c>
      <c r="AJ140" s="260">
        <v>0.29260000000000003</v>
      </c>
      <c r="AK140" s="260">
        <v>0.38100000000000001</v>
      </c>
      <c r="AL140" s="260">
        <v>0.70140000000000002</v>
      </c>
      <c r="AM140" s="260">
        <v>8.9399999999999993E-2</v>
      </c>
      <c r="AN140" s="260">
        <v>4.9099999999999998E-2</v>
      </c>
      <c r="AO140" s="266"/>
      <c r="AP140" s="261">
        <v>871000</v>
      </c>
      <c r="AQ140" s="261">
        <v>218600</v>
      </c>
      <c r="AR140" s="259">
        <v>4.71</v>
      </c>
      <c r="AS140" s="262">
        <v>0.24861111111111112</v>
      </c>
      <c r="AT140" s="260">
        <v>0.28370000000000001</v>
      </c>
      <c r="AU140" s="259">
        <v>51</v>
      </c>
      <c r="AV140" s="261">
        <v>14800</v>
      </c>
      <c r="AW140" s="261">
        <v>34400000</v>
      </c>
      <c r="AX140" s="263"/>
      <c r="AY140" s="263"/>
      <c r="AZ140" s="263"/>
    </row>
    <row r="141" spans="1:52" ht="12" customHeight="1">
      <c r="A141" s="254">
        <v>49</v>
      </c>
      <c r="B141" s="265" t="s">
        <v>2621</v>
      </c>
      <c r="C141" s="38" t="s">
        <v>532</v>
      </c>
      <c r="D141" s="237" t="str">
        <f t="shared" si="0"/>
        <v>Landmark Credit Union</v>
      </c>
      <c r="E141" s="256" t="s">
        <v>349</v>
      </c>
      <c r="F141" s="16">
        <v>41</v>
      </c>
      <c r="G141" s="257">
        <v>673534</v>
      </c>
      <c r="H141" s="257">
        <v>16498</v>
      </c>
      <c r="I141" s="257">
        <v>110568</v>
      </c>
      <c r="J141" s="257">
        <v>5803</v>
      </c>
      <c r="K141" s="257">
        <v>109774</v>
      </c>
      <c r="L141" s="257">
        <v>8689</v>
      </c>
      <c r="M141" s="264"/>
      <c r="N141" s="258">
        <v>2.9282407407407408E-3</v>
      </c>
      <c r="O141" s="259">
        <v>253</v>
      </c>
      <c r="P141" s="258">
        <v>5.7870370370370367E-4</v>
      </c>
      <c r="Q141" s="259">
        <v>50</v>
      </c>
      <c r="R141" s="258">
        <v>2.5925925925925925E-3</v>
      </c>
      <c r="S141" s="259">
        <v>224</v>
      </c>
      <c r="T141" s="258">
        <v>8.4490740740740739E-4</v>
      </c>
      <c r="U141" s="259">
        <v>73</v>
      </c>
      <c r="V141" s="258">
        <v>3.425925925925926E-3</v>
      </c>
      <c r="W141" s="259">
        <v>296</v>
      </c>
      <c r="X141" s="258">
        <v>2.685185185185185E-3</v>
      </c>
      <c r="Y141" s="259">
        <v>232</v>
      </c>
      <c r="Z141" s="256"/>
      <c r="AA141" s="256"/>
      <c r="AB141" s="259">
        <v>2.5</v>
      </c>
      <c r="AC141" s="259">
        <v>1.62</v>
      </c>
      <c r="AD141" s="259">
        <v>2.77</v>
      </c>
      <c r="AE141" s="259">
        <v>2</v>
      </c>
      <c r="AF141" s="259">
        <v>3.49</v>
      </c>
      <c r="AG141" s="259">
        <v>2.38</v>
      </c>
      <c r="AH141" s="256"/>
      <c r="AI141" s="260">
        <v>0.38600000000000001</v>
      </c>
      <c r="AJ141" s="260">
        <v>0.43519999999999998</v>
      </c>
      <c r="AK141" s="260">
        <v>0.27300000000000002</v>
      </c>
      <c r="AL141" s="260">
        <v>0.28970000000000001</v>
      </c>
      <c r="AM141" s="260">
        <v>0.35599999999999998</v>
      </c>
      <c r="AN141" s="260">
        <v>0.21229999999999999</v>
      </c>
      <c r="AO141" s="266"/>
      <c r="AP141" s="261">
        <v>1100000</v>
      </c>
      <c r="AQ141" s="261">
        <v>233000</v>
      </c>
      <c r="AR141" s="259">
        <v>1.92</v>
      </c>
      <c r="AS141" s="262">
        <v>0.23194444444444445</v>
      </c>
      <c r="AT141" s="260">
        <v>0.61550000000000005</v>
      </c>
      <c r="AU141" s="259">
        <v>44</v>
      </c>
      <c r="AV141" s="261">
        <v>135000</v>
      </c>
      <c r="AW141" s="261">
        <v>20100000</v>
      </c>
      <c r="AX141" s="263"/>
      <c r="AY141" s="263"/>
      <c r="AZ141" s="263"/>
    </row>
    <row r="142" spans="1:52" ht="12" customHeight="1">
      <c r="A142" s="254">
        <v>50</v>
      </c>
      <c r="B142" s="265" t="s">
        <v>2622</v>
      </c>
      <c r="C142" s="38" t="s">
        <v>537</v>
      </c>
      <c r="D142" s="237" t="str">
        <f t="shared" si="0"/>
        <v>Midflorida Credit Union</v>
      </c>
      <c r="E142" s="256" t="s">
        <v>349</v>
      </c>
      <c r="F142" s="16">
        <v>0</v>
      </c>
      <c r="G142" s="257">
        <v>1532000</v>
      </c>
      <c r="H142" s="257">
        <v>18448</v>
      </c>
      <c r="I142" s="257">
        <v>15283</v>
      </c>
      <c r="J142" s="257">
        <v>6573</v>
      </c>
      <c r="K142" s="257">
        <v>287281</v>
      </c>
      <c r="L142" s="257">
        <v>33035</v>
      </c>
      <c r="M142" s="264">
        <v>5000</v>
      </c>
      <c r="N142" s="258">
        <v>4.1203703703703706E-3</v>
      </c>
      <c r="O142" s="259">
        <v>356</v>
      </c>
      <c r="P142" s="258">
        <v>3.3912037037037036E-3</v>
      </c>
      <c r="Q142" s="259">
        <v>293</v>
      </c>
      <c r="R142" s="258">
        <v>2.1643518518518518E-3</v>
      </c>
      <c r="S142" s="259">
        <v>187</v>
      </c>
      <c r="T142" s="258">
        <v>4.2476851851851851E-3</v>
      </c>
      <c r="U142" s="259">
        <v>367</v>
      </c>
      <c r="V142" s="258">
        <v>4.0625000000000001E-3</v>
      </c>
      <c r="W142" s="259">
        <v>351</v>
      </c>
      <c r="X142" s="258">
        <v>4.8958333333333336E-3</v>
      </c>
      <c r="Y142" s="259">
        <v>423</v>
      </c>
      <c r="Z142" s="258">
        <v>1.5740740740740741E-3</v>
      </c>
      <c r="AA142" s="259">
        <v>136</v>
      </c>
      <c r="AB142" s="259">
        <v>7.97</v>
      </c>
      <c r="AC142" s="259">
        <v>3.25</v>
      </c>
      <c r="AD142" s="259">
        <v>6.03</v>
      </c>
      <c r="AE142" s="259">
        <v>5.5</v>
      </c>
      <c r="AF142" s="259">
        <v>8.4</v>
      </c>
      <c r="AG142" s="259">
        <v>9.1300000000000008</v>
      </c>
      <c r="AH142" s="259">
        <v>2.31</v>
      </c>
      <c r="AI142" s="260">
        <v>3.49E-2</v>
      </c>
      <c r="AJ142" s="260">
        <v>0.3548</v>
      </c>
      <c r="AK142" s="260">
        <v>4.36E-2</v>
      </c>
      <c r="AL142" s="260">
        <v>0.22389999999999999</v>
      </c>
      <c r="AM142" s="260">
        <v>0.128</v>
      </c>
      <c r="AN142" s="260">
        <v>0.1079</v>
      </c>
      <c r="AO142" s="260">
        <v>0.56850000000000001</v>
      </c>
      <c r="AP142" s="261">
        <v>1500000</v>
      </c>
      <c r="AQ142" s="261">
        <v>426300</v>
      </c>
      <c r="AR142" s="259">
        <v>5.98</v>
      </c>
      <c r="AS142" s="262">
        <v>0.27986111111111112</v>
      </c>
      <c r="AT142" s="260">
        <v>0.18779999999999999</v>
      </c>
      <c r="AU142" s="259">
        <v>47</v>
      </c>
      <c r="AV142" s="261">
        <v>49500</v>
      </c>
      <c r="AW142" s="261">
        <v>1600000</v>
      </c>
      <c r="AX142" s="263"/>
      <c r="AY142" s="263"/>
      <c r="AZ142" s="263"/>
    </row>
    <row r="143" spans="1:52" ht="12" customHeight="1">
      <c r="A143" s="254">
        <v>51</v>
      </c>
      <c r="B143" s="265" t="s">
        <v>2623</v>
      </c>
      <c r="C143" s="38" t="s">
        <v>541</v>
      </c>
      <c r="D143" s="237" t="str">
        <f t="shared" si="0"/>
        <v>Veridian Credit Union</v>
      </c>
      <c r="E143" s="256" t="s">
        <v>349</v>
      </c>
      <c r="F143" s="16">
        <v>29</v>
      </c>
      <c r="G143" s="257">
        <v>1473000</v>
      </c>
      <c r="H143" s="257">
        <v>55183</v>
      </c>
      <c r="I143" s="257">
        <v>20509</v>
      </c>
      <c r="J143" s="257">
        <v>23209</v>
      </c>
      <c r="K143" s="257">
        <v>272244</v>
      </c>
      <c r="L143" s="257">
        <v>10678</v>
      </c>
      <c r="M143" s="264">
        <v>5000</v>
      </c>
      <c r="N143" s="258">
        <v>4.0046296296296297E-3</v>
      </c>
      <c r="O143" s="259">
        <v>346</v>
      </c>
      <c r="P143" s="258">
        <v>1.4236111111111112E-3</v>
      </c>
      <c r="Q143" s="259">
        <v>123</v>
      </c>
      <c r="R143" s="258">
        <v>3.8078703703703703E-3</v>
      </c>
      <c r="S143" s="259">
        <v>329</v>
      </c>
      <c r="T143" s="258">
        <v>1.1342592592592593E-3</v>
      </c>
      <c r="U143" s="259">
        <v>98</v>
      </c>
      <c r="V143" s="258">
        <v>3.9930555555555552E-3</v>
      </c>
      <c r="W143" s="259">
        <v>345</v>
      </c>
      <c r="X143" s="258">
        <v>5.162037037037037E-3</v>
      </c>
      <c r="Y143" s="259">
        <v>446</v>
      </c>
      <c r="Z143" s="258">
        <v>2.3148148148148149E-4</v>
      </c>
      <c r="AA143" s="259">
        <v>20</v>
      </c>
      <c r="AB143" s="259">
        <v>6.98</v>
      </c>
      <c r="AC143" s="259">
        <v>2.25</v>
      </c>
      <c r="AD143" s="259">
        <v>6.01</v>
      </c>
      <c r="AE143" s="259">
        <v>2.06</v>
      </c>
      <c r="AF143" s="259">
        <v>7.2</v>
      </c>
      <c r="AG143" s="259">
        <v>5.91</v>
      </c>
      <c r="AH143" s="259">
        <v>1.9</v>
      </c>
      <c r="AI143" s="260">
        <v>7.9799999999999996E-2</v>
      </c>
      <c r="AJ143" s="260">
        <v>0.60399999999999998</v>
      </c>
      <c r="AK143" s="260">
        <v>0.16220000000000001</v>
      </c>
      <c r="AL143" s="260">
        <v>0.54520000000000002</v>
      </c>
      <c r="AM143" s="260">
        <v>0.1056</v>
      </c>
      <c r="AN143" s="260">
        <v>9.8900000000000002E-2</v>
      </c>
      <c r="AO143" s="260">
        <v>0.54920000000000002</v>
      </c>
      <c r="AP143" s="261">
        <v>1300000</v>
      </c>
      <c r="AQ143" s="261">
        <v>350100</v>
      </c>
      <c r="AR143" s="259">
        <v>4.45</v>
      </c>
      <c r="AS143" s="262">
        <v>0.29930555555555555</v>
      </c>
      <c r="AT143" s="260">
        <v>0.2283</v>
      </c>
      <c r="AU143" s="259">
        <v>47</v>
      </c>
      <c r="AV143" s="261">
        <v>60500</v>
      </c>
      <c r="AW143" s="261">
        <v>93900</v>
      </c>
      <c r="AX143" s="263"/>
      <c r="AY143" s="263"/>
      <c r="AZ143" s="263"/>
    </row>
    <row r="144" spans="1:52" ht="12" customHeight="1">
      <c r="A144" s="254">
        <v>52</v>
      </c>
      <c r="B144" s="265" t="s">
        <v>2624</v>
      </c>
      <c r="C144" s="38" t="s">
        <v>544</v>
      </c>
      <c r="D144" s="237" t="str">
        <f t="shared" si="0"/>
        <v>State Farm Federal Credit Union</v>
      </c>
      <c r="E144" s="256" t="s">
        <v>349</v>
      </c>
      <c r="F144" s="16">
        <v>21</v>
      </c>
      <c r="G144" s="257">
        <v>79548</v>
      </c>
      <c r="H144" s="264">
        <v>5000</v>
      </c>
      <c r="I144" s="264">
        <v>5000</v>
      </c>
      <c r="J144" s="264">
        <v>5000</v>
      </c>
      <c r="K144" s="257">
        <v>14561</v>
      </c>
      <c r="L144" s="264"/>
      <c r="M144" s="264"/>
      <c r="N144" s="258">
        <v>3.1250000000000002E-3</v>
      </c>
      <c r="O144" s="259">
        <v>270</v>
      </c>
      <c r="P144" s="256"/>
      <c r="Q144" s="256"/>
      <c r="R144" s="258">
        <v>4.0393518518518521E-3</v>
      </c>
      <c r="S144" s="259">
        <v>349</v>
      </c>
      <c r="T144" s="256"/>
      <c r="U144" s="256"/>
      <c r="V144" s="258">
        <v>3.8888888888888888E-3</v>
      </c>
      <c r="W144" s="259">
        <v>336</v>
      </c>
      <c r="X144" s="256"/>
      <c r="Y144" s="256"/>
      <c r="Z144" s="256"/>
      <c r="AA144" s="256"/>
      <c r="AB144" s="259">
        <v>6.51</v>
      </c>
      <c r="AC144" s="259">
        <v>1.1399999999999999</v>
      </c>
      <c r="AD144" s="259">
        <v>5.33</v>
      </c>
      <c r="AE144" s="259">
        <v>1</v>
      </c>
      <c r="AF144" s="259">
        <v>7.17</v>
      </c>
      <c r="AG144" s="256"/>
      <c r="AH144" s="256"/>
      <c r="AI144" s="260">
        <v>7.8200000000000006E-2</v>
      </c>
      <c r="AJ144" s="260">
        <v>0.85770000000000002</v>
      </c>
      <c r="AK144" s="260">
        <v>0.35759999999999997</v>
      </c>
      <c r="AL144" s="260">
        <v>1</v>
      </c>
      <c r="AM144" s="260">
        <v>0.1062</v>
      </c>
      <c r="AN144" s="266"/>
      <c r="AO144" s="266"/>
      <c r="AP144" s="261">
        <v>103700</v>
      </c>
      <c r="AQ144" s="261">
        <v>37800</v>
      </c>
      <c r="AR144" s="259">
        <v>5.42</v>
      </c>
      <c r="AS144" s="262">
        <v>0.32013888888888886</v>
      </c>
      <c r="AT144" s="260">
        <v>0.3231</v>
      </c>
      <c r="AU144" s="259">
        <v>29</v>
      </c>
      <c r="AV144" s="261">
        <v>3600</v>
      </c>
      <c r="AW144" s="261">
        <v>52500000</v>
      </c>
      <c r="AX144" s="263"/>
      <c r="AY144" s="263"/>
      <c r="AZ144" s="263"/>
    </row>
    <row r="145" spans="1:52" ht="12" customHeight="1">
      <c r="A145" s="254">
        <v>53</v>
      </c>
      <c r="B145" s="265" t="s">
        <v>2625</v>
      </c>
      <c r="C145" s="38" t="s">
        <v>545</v>
      </c>
      <c r="D145" s="237" t="str">
        <f t="shared" si="0"/>
        <v>Visions Federal Credit Union</v>
      </c>
      <c r="E145" s="256" t="s">
        <v>349</v>
      </c>
      <c r="F145" s="16">
        <v>20</v>
      </c>
      <c r="G145" s="257">
        <v>939371</v>
      </c>
      <c r="H145" s="257">
        <v>28921</v>
      </c>
      <c r="I145" s="257">
        <v>17337</v>
      </c>
      <c r="J145" s="257">
        <v>17304</v>
      </c>
      <c r="K145" s="257">
        <v>161796</v>
      </c>
      <c r="L145" s="264">
        <v>5000</v>
      </c>
      <c r="M145" s="264">
        <v>5000</v>
      </c>
      <c r="N145" s="258">
        <v>2.9050925925925928E-3</v>
      </c>
      <c r="O145" s="259">
        <v>251</v>
      </c>
      <c r="P145" s="258">
        <v>5.2083333333333333E-4</v>
      </c>
      <c r="Q145" s="259">
        <v>45</v>
      </c>
      <c r="R145" s="258">
        <v>3.6689814814814814E-3</v>
      </c>
      <c r="S145" s="259">
        <v>317</v>
      </c>
      <c r="T145" s="258">
        <v>5.9027777777777778E-4</v>
      </c>
      <c r="U145" s="259">
        <v>51</v>
      </c>
      <c r="V145" s="258">
        <v>2.8472222222222223E-3</v>
      </c>
      <c r="W145" s="259">
        <v>246</v>
      </c>
      <c r="X145" s="258">
        <v>1.9583333333333335E-2</v>
      </c>
      <c r="Y145" s="268">
        <v>1692</v>
      </c>
      <c r="Z145" s="258">
        <v>6.9907407407407409E-3</v>
      </c>
      <c r="AA145" s="259">
        <v>604</v>
      </c>
      <c r="AB145" s="259">
        <v>7.85</v>
      </c>
      <c r="AC145" s="259">
        <v>3.03</v>
      </c>
      <c r="AD145" s="259">
        <v>7.65</v>
      </c>
      <c r="AE145" s="259">
        <v>3.68</v>
      </c>
      <c r="AF145" s="259">
        <v>7.77</v>
      </c>
      <c r="AG145" s="259">
        <v>4</v>
      </c>
      <c r="AH145" s="259">
        <v>2.76</v>
      </c>
      <c r="AI145" s="260">
        <v>4.5699999999999998E-2</v>
      </c>
      <c r="AJ145" s="260">
        <v>6.9800000000000001E-2</v>
      </c>
      <c r="AK145" s="260">
        <v>0.18440000000000001</v>
      </c>
      <c r="AL145" s="260">
        <v>9.2999999999999992E-3</v>
      </c>
      <c r="AM145" s="260">
        <v>0.1019</v>
      </c>
      <c r="AN145" s="266"/>
      <c r="AO145" s="260">
        <v>0.31369999999999998</v>
      </c>
      <c r="AP145" s="261">
        <v>383100</v>
      </c>
      <c r="AQ145" s="261">
        <v>89500</v>
      </c>
      <c r="AR145" s="259">
        <v>3.95</v>
      </c>
      <c r="AS145" s="262">
        <v>0.30486111111111114</v>
      </c>
      <c r="AT145" s="260">
        <v>0.35639999999999999</v>
      </c>
      <c r="AU145" s="259">
        <v>46</v>
      </c>
      <c r="AV145" s="261">
        <v>33100</v>
      </c>
      <c r="AW145" s="261">
        <v>6400000</v>
      </c>
      <c r="AX145" s="263"/>
      <c r="AY145" s="263"/>
      <c r="AZ145" s="263"/>
    </row>
    <row r="146" spans="1:52" ht="12" customHeight="1">
      <c r="A146" s="254">
        <v>54</v>
      </c>
      <c r="B146" s="265" t="s">
        <v>2626</v>
      </c>
      <c r="C146" s="38" t="s">
        <v>549</v>
      </c>
      <c r="D146" s="237" t="str">
        <f t="shared" si="0"/>
        <v>Tinker Federal Credit Union</v>
      </c>
      <c r="E146" s="256" t="s">
        <v>349</v>
      </c>
      <c r="F146" s="16">
        <v>46</v>
      </c>
      <c r="G146" s="257">
        <v>915076</v>
      </c>
      <c r="H146" s="257">
        <v>29564</v>
      </c>
      <c r="I146" s="257">
        <v>5044</v>
      </c>
      <c r="J146" s="257">
        <v>21599</v>
      </c>
      <c r="K146" s="257">
        <v>170525</v>
      </c>
      <c r="L146" s="264">
        <v>5000</v>
      </c>
      <c r="M146" s="264">
        <v>5000</v>
      </c>
      <c r="N146" s="258">
        <v>4.5486111111111109E-3</v>
      </c>
      <c r="O146" s="259">
        <v>393</v>
      </c>
      <c r="P146" s="258">
        <v>2.9629629629629628E-3</v>
      </c>
      <c r="Q146" s="259">
        <v>256</v>
      </c>
      <c r="R146" s="258">
        <v>1.5277777777777779E-3</v>
      </c>
      <c r="S146" s="259">
        <v>132</v>
      </c>
      <c r="T146" s="258">
        <v>6.2152777777777779E-3</v>
      </c>
      <c r="U146" s="259">
        <v>537</v>
      </c>
      <c r="V146" s="258">
        <v>3.8078703703703703E-3</v>
      </c>
      <c r="W146" s="259">
        <v>329</v>
      </c>
      <c r="X146" s="258">
        <v>2.8703703703703703E-3</v>
      </c>
      <c r="Y146" s="259">
        <v>248</v>
      </c>
      <c r="Z146" s="258">
        <v>1.8518518518518518E-4</v>
      </c>
      <c r="AA146" s="259">
        <v>16</v>
      </c>
      <c r="AB146" s="259">
        <v>5.98</v>
      </c>
      <c r="AC146" s="259">
        <v>3.21</v>
      </c>
      <c r="AD146" s="259">
        <v>5.72</v>
      </c>
      <c r="AE146" s="259">
        <v>4.74</v>
      </c>
      <c r="AF146" s="259">
        <v>6.3</v>
      </c>
      <c r="AG146" s="259">
        <v>4.3</v>
      </c>
      <c r="AH146" s="259">
        <v>3.02</v>
      </c>
      <c r="AI146" s="260">
        <v>5.0599999999999999E-2</v>
      </c>
      <c r="AJ146" s="260">
        <v>0.22969999999999999</v>
      </c>
      <c r="AK146" s="260">
        <v>0.33090000000000003</v>
      </c>
      <c r="AL146" s="260">
        <v>0.1285</v>
      </c>
      <c r="AM146" s="260">
        <v>8.7800000000000003E-2</v>
      </c>
      <c r="AN146" s="260">
        <v>0.20349999999999999</v>
      </c>
      <c r="AO146" s="260">
        <v>8.3000000000000001E-3</v>
      </c>
      <c r="AP146" s="261">
        <v>850200</v>
      </c>
      <c r="AQ146" s="261">
        <v>209400</v>
      </c>
      <c r="AR146" s="259">
        <v>5.0199999999999996</v>
      </c>
      <c r="AS146" s="262">
        <v>0.25486111111111109</v>
      </c>
      <c r="AT146" s="260">
        <v>0.12</v>
      </c>
      <c r="AU146" s="259">
        <v>44</v>
      </c>
      <c r="AV146" s="261">
        <v>201000</v>
      </c>
      <c r="AW146" s="261">
        <v>7800000</v>
      </c>
      <c r="AX146" s="263"/>
      <c r="AY146" s="263"/>
      <c r="AZ146" s="263"/>
    </row>
    <row r="147" spans="1:52" ht="12" customHeight="1">
      <c r="A147" s="254">
        <v>55</v>
      </c>
      <c r="B147" s="265" t="s">
        <v>2627</v>
      </c>
      <c r="C147" s="38" t="s">
        <v>552</v>
      </c>
      <c r="D147" s="237" t="str">
        <f t="shared" si="0"/>
        <v>Baxter Credit Union</v>
      </c>
      <c r="E147" s="256" t="s">
        <v>349</v>
      </c>
      <c r="F147" s="16">
        <v>26</v>
      </c>
      <c r="G147" s="257">
        <v>1063000</v>
      </c>
      <c r="H147" s="257">
        <v>57621</v>
      </c>
      <c r="I147" s="257">
        <v>50587</v>
      </c>
      <c r="J147" s="257">
        <v>27754</v>
      </c>
      <c r="K147" s="257">
        <v>178054</v>
      </c>
      <c r="L147" s="264">
        <v>5000</v>
      </c>
      <c r="M147" s="264">
        <v>5000</v>
      </c>
      <c r="N147" s="258">
        <v>4.7337962962962967E-3</v>
      </c>
      <c r="O147" s="259">
        <v>409</v>
      </c>
      <c r="P147" s="258">
        <v>2.4305555555555556E-3</v>
      </c>
      <c r="Q147" s="259">
        <v>210</v>
      </c>
      <c r="R147" s="258">
        <v>4.409722222222222E-3</v>
      </c>
      <c r="S147" s="259">
        <v>381</v>
      </c>
      <c r="T147" s="258">
        <v>1.8634259259259259E-3</v>
      </c>
      <c r="U147" s="259">
        <v>161</v>
      </c>
      <c r="V147" s="258">
        <v>5.0578703703703706E-3</v>
      </c>
      <c r="W147" s="259">
        <v>437</v>
      </c>
      <c r="X147" s="258">
        <v>1.3078703703703703E-3</v>
      </c>
      <c r="Y147" s="259">
        <v>113</v>
      </c>
      <c r="Z147" s="258">
        <v>2.6620370370370372E-4</v>
      </c>
      <c r="AA147" s="259">
        <v>23</v>
      </c>
      <c r="AB147" s="259">
        <v>7.06</v>
      </c>
      <c r="AC147" s="259">
        <v>2.66</v>
      </c>
      <c r="AD147" s="259">
        <v>5.0599999999999996</v>
      </c>
      <c r="AE147" s="259">
        <v>1.97</v>
      </c>
      <c r="AF147" s="259">
        <v>6.49</v>
      </c>
      <c r="AG147" s="259">
        <v>3.33</v>
      </c>
      <c r="AH147" s="259">
        <v>1.5</v>
      </c>
      <c r="AI147" s="260">
        <v>7.2099999999999997E-2</v>
      </c>
      <c r="AJ147" s="260">
        <v>0.74280000000000002</v>
      </c>
      <c r="AK147" s="260">
        <v>0.34420000000000001</v>
      </c>
      <c r="AL147" s="260">
        <v>0.79979999999999996</v>
      </c>
      <c r="AM147" s="260">
        <v>0.22869999999999999</v>
      </c>
      <c r="AN147" s="260">
        <v>0.63300000000000001</v>
      </c>
      <c r="AO147" s="260">
        <v>0.49740000000000001</v>
      </c>
      <c r="AP147" s="261">
        <v>758000</v>
      </c>
      <c r="AQ147" s="261">
        <v>207200</v>
      </c>
      <c r="AR147" s="259">
        <v>4.97</v>
      </c>
      <c r="AS147" s="262">
        <v>0.34861111111111109</v>
      </c>
      <c r="AT147" s="260">
        <v>0.2006</v>
      </c>
      <c r="AU147" s="259">
        <v>48</v>
      </c>
      <c r="AV147" s="261">
        <v>18100</v>
      </c>
      <c r="AW147" s="261">
        <v>9700000</v>
      </c>
      <c r="AX147" s="263"/>
      <c r="AY147" s="263"/>
      <c r="AZ147" s="263"/>
    </row>
    <row r="148" spans="1:52" ht="12" customHeight="1">
      <c r="A148" s="254">
        <v>56</v>
      </c>
      <c r="B148" s="265" t="s">
        <v>2628</v>
      </c>
      <c r="C148" s="38" t="s">
        <v>556</v>
      </c>
      <c r="D148" s="237" t="str">
        <f t="shared" si="0"/>
        <v>Mission Federal Credit Union</v>
      </c>
      <c r="E148" s="256" t="s">
        <v>349</v>
      </c>
      <c r="F148" s="16">
        <v>43</v>
      </c>
      <c r="G148" s="257">
        <v>1121000</v>
      </c>
      <c r="H148" s="257">
        <v>11022</v>
      </c>
      <c r="I148" s="264">
        <v>5000</v>
      </c>
      <c r="J148" s="264">
        <v>5000</v>
      </c>
      <c r="K148" s="257">
        <v>236196</v>
      </c>
      <c r="L148" s="264">
        <v>5000</v>
      </c>
      <c r="M148" s="264">
        <v>5000</v>
      </c>
      <c r="N148" s="258">
        <v>4.7222222222222223E-3</v>
      </c>
      <c r="O148" s="259">
        <v>408</v>
      </c>
      <c r="P148" s="258">
        <v>4.2013888888888891E-3</v>
      </c>
      <c r="Q148" s="259">
        <v>363</v>
      </c>
      <c r="R148" s="258">
        <v>1.9328703703703704E-3</v>
      </c>
      <c r="S148" s="259">
        <v>167</v>
      </c>
      <c r="T148" s="258">
        <v>5.7870370370370367E-4</v>
      </c>
      <c r="U148" s="259">
        <v>50</v>
      </c>
      <c r="V148" s="258">
        <v>4.5138888888888885E-3</v>
      </c>
      <c r="W148" s="259">
        <v>390</v>
      </c>
      <c r="X148" s="258">
        <v>3.6342592592592594E-3</v>
      </c>
      <c r="Y148" s="259">
        <v>314</v>
      </c>
      <c r="Z148" s="258">
        <v>1.6203703703703703E-4</v>
      </c>
      <c r="AA148" s="259">
        <v>14</v>
      </c>
      <c r="AB148" s="259">
        <v>8.7899999999999991</v>
      </c>
      <c r="AC148" s="259">
        <v>6.39</v>
      </c>
      <c r="AD148" s="259">
        <v>3.68</v>
      </c>
      <c r="AE148" s="259">
        <v>2.75</v>
      </c>
      <c r="AF148" s="259">
        <v>8.35</v>
      </c>
      <c r="AG148" s="259">
        <v>3.22</v>
      </c>
      <c r="AH148" s="259">
        <v>2.2999999999999998</v>
      </c>
      <c r="AI148" s="260">
        <v>6.4799999999999996E-2</v>
      </c>
      <c r="AJ148" s="260">
        <v>0.60019999999999996</v>
      </c>
      <c r="AK148" s="260">
        <v>0.43859999999999999</v>
      </c>
      <c r="AL148" s="260">
        <v>0.54339999999999999</v>
      </c>
      <c r="AM148" s="260">
        <v>0.1227</v>
      </c>
      <c r="AN148" s="260">
        <v>0.1288</v>
      </c>
      <c r="AO148" s="260">
        <v>0.78259999999999996</v>
      </c>
      <c r="AP148" s="261">
        <v>700600</v>
      </c>
      <c r="AQ148" s="261">
        <v>175300</v>
      </c>
      <c r="AR148" s="259">
        <v>3.85</v>
      </c>
      <c r="AS148" s="262">
        <v>0.33888888888888891</v>
      </c>
      <c r="AT148" s="260">
        <v>0.2137</v>
      </c>
      <c r="AU148" s="259">
        <v>33</v>
      </c>
      <c r="AV148" s="261">
        <v>74000</v>
      </c>
      <c r="AW148" s="261">
        <v>50100000</v>
      </c>
      <c r="AX148" s="263"/>
      <c r="AY148" s="263"/>
      <c r="AZ148" s="263"/>
    </row>
    <row r="149" spans="1:52" ht="12" customHeight="1">
      <c r="A149" s="254">
        <v>57</v>
      </c>
      <c r="B149" s="265" t="s">
        <v>2629</v>
      </c>
      <c r="C149" s="38" t="s">
        <v>561</v>
      </c>
      <c r="D149" s="237" t="str">
        <f t="shared" si="0"/>
        <v>Service Credit Union</v>
      </c>
      <c r="E149" s="256" t="s">
        <v>349</v>
      </c>
      <c r="F149" s="16">
        <v>13</v>
      </c>
      <c r="G149" s="257">
        <v>546975</v>
      </c>
      <c r="H149" s="257">
        <v>38622</v>
      </c>
      <c r="I149" s="257">
        <v>108229</v>
      </c>
      <c r="J149" s="257">
        <v>9063</v>
      </c>
      <c r="K149" s="257">
        <v>142695</v>
      </c>
      <c r="L149" s="257">
        <v>5091</v>
      </c>
      <c r="M149" s="264">
        <v>5000</v>
      </c>
      <c r="N149" s="258">
        <v>3.425925925925926E-3</v>
      </c>
      <c r="O149" s="259">
        <v>296</v>
      </c>
      <c r="P149" s="258">
        <v>2.0833333333333335E-4</v>
      </c>
      <c r="Q149" s="259">
        <v>18</v>
      </c>
      <c r="R149" s="258">
        <v>3.1828703703703702E-3</v>
      </c>
      <c r="S149" s="259">
        <v>275</v>
      </c>
      <c r="T149" s="258">
        <v>2.4305555555555556E-3</v>
      </c>
      <c r="U149" s="259">
        <v>210</v>
      </c>
      <c r="V149" s="258">
        <v>2.4189814814814816E-3</v>
      </c>
      <c r="W149" s="259">
        <v>209</v>
      </c>
      <c r="X149" s="258">
        <v>4.178240740740741E-3</v>
      </c>
      <c r="Y149" s="259">
        <v>361</v>
      </c>
      <c r="Z149" s="256"/>
      <c r="AA149" s="256"/>
      <c r="AB149" s="259">
        <v>1.96</v>
      </c>
      <c r="AC149" s="259">
        <v>1.04</v>
      </c>
      <c r="AD149" s="259">
        <v>1.63</v>
      </c>
      <c r="AE149" s="259">
        <v>1.2</v>
      </c>
      <c r="AF149" s="259">
        <v>2.0699999999999998</v>
      </c>
      <c r="AG149" s="259">
        <v>5.0999999999999996</v>
      </c>
      <c r="AH149" s="259">
        <v>1</v>
      </c>
      <c r="AI149" s="260">
        <v>0.4874</v>
      </c>
      <c r="AJ149" s="260">
        <v>0.9698</v>
      </c>
      <c r="AK149" s="260">
        <v>0.66049999999999998</v>
      </c>
      <c r="AL149" s="260">
        <v>0.87170000000000003</v>
      </c>
      <c r="AM149" s="260">
        <v>0.5968</v>
      </c>
      <c r="AN149" s="260">
        <v>0.28389999999999999</v>
      </c>
      <c r="AO149" s="260">
        <v>1</v>
      </c>
      <c r="AP149" s="261">
        <v>932900</v>
      </c>
      <c r="AQ149" s="261">
        <v>219400</v>
      </c>
      <c r="AR149" s="259">
        <v>1.48</v>
      </c>
      <c r="AS149" s="262">
        <v>0.26250000000000001</v>
      </c>
      <c r="AT149" s="260">
        <v>0.69599999999999995</v>
      </c>
      <c r="AU149" s="259">
        <v>49</v>
      </c>
      <c r="AV149" s="261">
        <v>110000</v>
      </c>
      <c r="AW149" s="261">
        <v>1300000000</v>
      </c>
      <c r="AX149" s="263"/>
      <c r="AY149" s="263"/>
      <c r="AZ149" s="263"/>
    </row>
    <row r="150" spans="1:52" ht="12" customHeight="1">
      <c r="A150" s="254">
        <v>58</v>
      </c>
      <c r="B150" s="265" t="s">
        <v>2630</v>
      </c>
      <c r="C150" s="38" t="s">
        <v>565</v>
      </c>
      <c r="D150" s="237" t="str">
        <f t="shared" si="0"/>
        <v>Citadel Federal Credit Union</v>
      </c>
      <c r="E150" s="256" t="s">
        <v>349</v>
      </c>
      <c r="F150" s="16">
        <v>27</v>
      </c>
      <c r="G150" s="257">
        <v>706367</v>
      </c>
      <c r="H150" s="264">
        <v>5000</v>
      </c>
      <c r="I150" s="257">
        <v>20816</v>
      </c>
      <c r="J150" s="264">
        <v>5000</v>
      </c>
      <c r="K150" s="257">
        <v>96966</v>
      </c>
      <c r="L150" s="257">
        <v>9259</v>
      </c>
      <c r="M150" s="264">
        <v>5000</v>
      </c>
      <c r="N150" s="258">
        <v>4.2592592592592595E-3</v>
      </c>
      <c r="O150" s="259">
        <v>368</v>
      </c>
      <c r="P150" s="258">
        <v>6.9444444444444444E-5</v>
      </c>
      <c r="Q150" s="259">
        <v>6</v>
      </c>
      <c r="R150" s="258">
        <v>4.9884259259259257E-3</v>
      </c>
      <c r="S150" s="259">
        <v>431</v>
      </c>
      <c r="T150" s="258">
        <v>2.3148148148148147E-5</v>
      </c>
      <c r="U150" s="259">
        <v>2</v>
      </c>
      <c r="V150" s="258">
        <v>4.2592592592592595E-3</v>
      </c>
      <c r="W150" s="259">
        <v>368</v>
      </c>
      <c r="X150" s="258">
        <v>5.5208333333333333E-3</v>
      </c>
      <c r="Y150" s="259">
        <v>477</v>
      </c>
      <c r="Z150" s="258">
        <v>2.199074074074074E-4</v>
      </c>
      <c r="AA150" s="259">
        <v>19</v>
      </c>
      <c r="AB150" s="259">
        <v>7.72</v>
      </c>
      <c r="AC150" s="259">
        <v>2.21</v>
      </c>
      <c r="AD150" s="259">
        <v>8.67</v>
      </c>
      <c r="AE150" s="259">
        <v>1.7</v>
      </c>
      <c r="AF150" s="259">
        <v>7.23</v>
      </c>
      <c r="AG150" s="259">
        <v>6.67</v>
      </c>
      <c r="AH150" s="259">
        <v>4</v>
      </c>
      <c r="AI150" s="260">
        <v>4.3900000000000002E-2</v>
      </c>
      <c r="AJ150" s="260">
        <v>0.20910000000000001</v>
      </c>
      <c r="AK150" s="260">
        <v>8.1500000000000003E-2</v>
      </c>
      <c r="AL150" s="260">
        <v>0.48159999999999997</v>
      </c>
      <c r="AM150" s="260">
        <v>0.20430000000000001</v>
      </c>
      <c r="AN150" s="260">
        <v>6.7199999999999996E-2</v>
      </c>
      <c r="AO150" s="266"/>
      <c r="AP150" s="261">
        <v>358700</v>
      </c>
      <c r="AQ150" s="261">
        <v>79400</v>
      </c>
      <c r="AR150" s="259">
        <v>1.84</v>
      </c>
      <c r="AS150" s="262">
        <v>0.3215277777777778</v>
      </c>
      <c r="AT150" s="260">
        <v>0.55779999999999996</v>
      </c>
      <c r="AU150" s="259">
        <v>51</v>
      </c>
      <c r="AV150" s="261">
        <v>8100</v>
      </c>
      <c r="AW150" s="261">
        <v>8300000</v>
      </c>
      <c r="AX150" s="263"/>
      <c r="AY150" s="263"/>
      <c r="AZ150" s="263"/>
    </row>
    <row r="151" spans="1:52" ht="12" customHeight="1">
      <c r="A151" s="254">
        <v>59</v>
      </c>
      <c r="B151" s="265" t="s">
        <v>2575</v>
      </c>
      <c r="C151" s="38" t="s">
        <v>569</v>
      </c>
      <c r="D151" s="237" t="str">
        <f t="shared" si="0"/>
        <v>State Employees Credit Union of Maryland</v>
      </c>
      <c r="E151" s="256" t="s">
        <v>349</v>
      </c>
      <c r="F151" s="16">
        <v>48</v>
      </c>
      <c r="G151" s="257">
        <v>8853000</v>
      </c>
      <c r="H151" s="257">
        <v>137510</v>
      </c>
      <c r="I151" s="257">
        <v>361802</v>
      </c>
      <c r="J151" s="257">
        <v>58328</v>
      </c>
      <c r="K151" s="257">
        <v>2716000</v>
      </c>
      <c r="L151" s="257">
        <v>6768</v>
      </c>
      <c r="M151" s="264">
        <v>5000</v>
      </c>
      <c r="N151" s="258">
        <v>4.1666666666666666E-3</v>
      </c>
      <c r="O151" s="259">
        <v>360</v>
      </c>
      <c r="P151" s="258">
        <v>3.2986111111111111E-3</v>
      </c>
      <c r="Q151" s="259">
        <v>285</v>
      </c>
      <c r="R151" s="258">
        <v>4.9074074074074072E-3</v>
      </c>
      <c r="S151" s="259">
        <v>424</v>
      </c>
      <c r="T151" s="258">
        <v>2.2453703703703702E-3</v>
      </c>
      <c r="U151" s="259">
        <v>194</v>
      </c>
      <c r="V151" s="258">
        <v>4.5023148148148149E-3</v>
      </c>
      <c r="W151" s="259">
        <v>389</v>
      </c>
      <c r="X151" s="258">
        <v>5.37037037037037E-3</v>
      </c>
      <c r="Y151" s="259">
        <v>464</v>
      </c>
      <c r="Z151" s="258">
        <v>4.4212962962962964E-3</v>
      </c>
      <c r="AA151" s="259">
        <v>382</v>
      </c>
      <c r="AB151" s="259">
        <v>8.14</v>
      </c>
      <c r="AC151" s="259">
        <v>4.4800000000000004</v>
      </c>
      <c r="AD151" s="259">
        <v>8.7200000000000006</v>
      </c>
      <c r="AE151" s="259">
        <v>3.98</v>
      </c>
      <c r="AF151" s="259">
        <v>8.9700000000000006</v>
      </c>
      <c r="AG151" s="259">
        <v>8.51</v>
      </c>
      <c r="AH151" s="259">
        <v>7.79</v>
      </c>
      <c r="AI151" s="260">
        <v>4.0599999999999997E-2</v>
      </c>
      <c r="AJ151" s="260">
        <v>0.29449999999999998</v>
      </c>
      <c r="AK151" s="260">
        <v>2.8199999999999999E-2</v>
      </c>
      <c r="AL151" s="260">
        <v>0.28599999999999998</v>
      </c>
      <c r="AM151" s="260">
        <v>4.4200000000000003E-2</v>
      </c>
      <c r="AN151" s="260">
        <v>0.1226</v>
      </c>
      <c r="AO151" s="260">
        <v>0.15479999999999999</v>
      </c>
      <c r="AP151" s="261">
        <v>17200000</v>
      </c>
      <c r="AQ151" s="261">
        <v>2000000</v>
      </c>
      <c r="AR151" s="259">
        <v>5.41</v>
      </c>
      <c r="AS151" s="262">
        <v>0.25486111111111109</v>
      </c>
      <c r="AT151" s="260">
        <v>0.22509999999999999</v>
      </c>
      <c r="AU151" s="259">
        <v>45</v>
      </c>
      <c r="AV151" s="261">
        <v>1900</v>
      </c>
      <c r="AW151" s="261">
        <v>10000000</v>
      </c>
      <c r="AX151" s="263"/>
      <c r="AY151" s="263"/>
      <c r="AZ151" s="263"/>
    </row>
    <row r="152" spans="1:52" ht="12" customHeight="1">
      <c r="A152" s="254">
        <v>60</v>
      </c>
      <c r="B152" s="265" t="s">
        <v>2631</v>
      </c>
      <c r="C152" s="38" t="s">
        <v>575</v>
      </c>
      <c r="D152" s="237" t="str">
        <f t="shared" si="0"/>
        <v>Virginia Credit Union</v>
      </c>
      <c r="E152" s="256" t="s">
        <v>349</v>
      </c>
      <c r="F152" s="16">
        <v>26</v>
      </c>
      <c r="G152" s="257">
        <v>810553</v>
      </c>
      <c r="H152" s="257">
        <v>35710</v>
      </c>
      <c r="I152" s="257">
        <v>105004</v>
      </c>
      <c r="J152" s="257">
        <v>17386</v>
      </c>
      <c r="K152" s="257">
        <v>239116</v>
      </c>
      <c r="L152" s="257">
        <v>19342</v>
      </c>
      <c r="M152" s="264">
        <v>5000</v>
      </c>
      <c r="N152" s="258">
        <v>4.1898148148148146E-3</v>
      </c>
      <c r="O152" s="259">
        <v>362</v>
      </c>
      <c r="P152" s="258">
        <v>1.0069444444444444E-3</v>
      </c>
      <c r="Q152" s="259">
        <v>87</v>
      </c>
      <c r="R152" s="258">
        <v>1.1689814814814816E-3</v>
      </c>
      <c r="S152" s="259">
        <v>101</v>
      </c>
      <c r="T152" s="258">
        <v>1.25E-3</v>
      </c>
      <c r="U152" s="259">
        <v>108</v>
      </c>
      <c r="V152" s="258">
        <v>2.7893518518518519E-3</v>
      </c>
      <c r="W152" s="259">
        <v>241</v>
      </c>
      <c r="X152" s="258">
        <v>4.9074074074074072E-3</v>
      </c>
      <c r="Y152" s="259">
        <v>424</v>
      </c>
      <c r="Z152" s="258">
        <v>2.638888888888889E-3</v>
      </c>
      <c r="AA152" s="259">
        <v>228</v>
      </c>
      <c r="AB152" s="259">
        <v>2</v>
      </c>
      <c r="AC152" s="259">
        <v>1.26</v>
      </c>
      <c r="AD152" s="259">
        <v>1.32</v>
      </c>
      <c r="AE152" s="259">
        <v>1.28</v>
      </c>
      <c r="AF152" s="259">
        <v>2.06</v>
      </c>
      <c r="AG152" s="259">
        <v>3.02</v>
      </c>
      <c r="AH152" s="259">
        <v>5.32</v>
      </c>
      <c r="AI152" s="260">
        <v>0.40710000000000002</v>
      </c>
      <c r="AJ152" s="260">
        <v>0.90690000000000004</v>
      </c>
      <c r="AK152" s="260">
        <v>0.872</v>
      </c>
      <c r="AL152" s="260">
        <v>0.84909999999999997</v>
      </c>
      <c r="AM152" s="260">
        <v>0.48530000000000001</v>
      </c>
      <c r="AN152" s="260">
        <v>0.33329999999999999</v>
      </c>
      <c r="AO152" s="260">
        <v>0.6069</v>
      </c>
      <c r="AP152" s="261">
        <v>918800</v>
      </c>
      <c r="AQ152" s="261">
        <v>201500</v>
      </c>
      <c r="AR152" s="259">
        <v>1.64</v>
      </c>
      <c r="AS152" s="262">
        <v>0.27361111111111114</v>
      </c>
      <c r="AT152" s="260">
        <v>0.64370000000000005</v>
      </c>
      <c r="AU152" s="259">
        <v>47</v>
      </c>
      <c r="AV152" s="261">
        <v>110000</v>
      </c>
      <c r="AW152" s="261">
        <v>89200000</v>
      </c>
      <c r="AX152" s="263"/>
      <c r="AY152" s="263"/>
      <c r="AZ152" s="263"/>
    </row>
    <row r="153" spans="1:52" ht="12" customHeight="1">
      <c r="A153" s="254">
        <v>61</v>
      </c>
      <c r="B153" s="265" t="s">
        <v>2632</v>
      </c>
      <c r="C153" s="38" t="s">
        <v>578</v>
      </c>
      <c r="D153" s="237" t="str">
        <f t="shared" si="0"/>
        <v>Wescom Credit Union</v>
      </c>
      <c r="E153" s="256" t="s">
        <v>349</v>
      </c>
      <c r="F153" s="16">
        <v>0</v>
      </c>
      <c r="G153" s="257">
        <v>1651000</v>
      </c>
      <c r="H153" s="257">
        <v>30356</v>
      </c>
      <c r="I153" s="257">
        <v>12362</v>
      </c>
      <c r="J153" s="257">
        <v>14463</v>
      </c>
      <c r="K153" s="257">
        <v>196546</v>
      </c>
      <c r="L153" s="257">
        <v>10623</v>
      </c>
      <c r="M153" s="264">
        <v>5000</v>
      </c>
      <c r="N153" s="258">
        <v>5.3935185185185188E-3</v>
      </c>
      <c r="O153" s="259">
        <v>466</v>
      </c>
      <c r="P153" s="258">
        <v>6.3310185185185188E-3</v>
      </c>
      <c r="Q153" s="259">
        <v>547</v>
      </c>
      <c r="R153" s="258">
        <v>4.0625000000000001E-3</v>
      </c>
      <c r="S153" s="259">
        <v>351</v>
      </c>
      <c r="T153" s="258">
        <v>3.6689814814814814E-3</v>
      </c>
      <c r="U153" s="259">
        <v>317</v>
      </c>
      <c r="V153" s="258">
        <v>5.37037037037037E-3</v>
      </c>
      <c r="W153" s="259">
        <v>464</v>
      </c>
      <c r="X153" s="258">
        <v>5.2777777777777779E-3</v>
      </c>
      <c r="Y153" s="259">
        <v>456</v>
      </c>
      <c r="Z153" s="258">
        <v>4.7453703703703704E-4</v>
      </c>
      <c r="AA153" s="259">
        <v>41</v>
      </c>
      <c r="AB153" s="259">
        <v>6.81</v>
      </c>
      <c r="AC153" s="259">
        <v>4.83</v>
      </c>
      <c r="AD153" s="259">
        <v>5.38</v>
      </c>
      <c r="AE153" s="259">
        <v>2.61</v>
      </c>
      <c r="AF153" s="259">
        <v>7.72</v>
      </c>
      <c r="AG153" s="259">
        <v>5.73</v>
      </c>
      <c r="AH153" s="259">
        <v>2.31</v>
      </c>
      <c r="AI153" s="260">
        <v>8.0600000000000005E-2</v>
      </c>
      <c r="AJ153" s="260">
        <v>0.29320000000000002</v>
      </c>
      <c r="AK153" s="260">
        <v>0.40789999999999998</v>
      </c>
      <c r="AL153" s="260">
        <v>0.65239999999999998</v>
      </c>
      <c r="AM153" s="260">
        <v>7.6600000000000001E-2</v>
      </c>
      <c r="AN153" s="260">
        <v>0.1358</v>
      </c>
      <c r="AO153" s="260">
        <v>0.79449999999999998</v>
      </c>
      <c r="AP153" s="261">
        <v>759100</v>
      </c>
      <c r="AQ153" s="261">
        <v>147100</v>
      </c>
      <c r="AR153" s="259">
        <v>4.04</v>
      </c>
      <c r="AS153" s="262">
        <v>0.31666666666666665</v>
      </c>
      <c r="AT153" s="260">
        <v>0.17019999999999999</v>
      </c>
      <c r="AU153" s="259">
        <v>52</v>
      </c>
      <c r="AV153" s="261">
        <v>22200</v>
      </c>
      <c r="AW153" s="259">
        <v>88</v>
      </c>
      <c r="AX153" s="263"/>
      <c r="AY153" s="263"/>
      <c r="AZ153" s="263"/>
    </row>
    <row r="154" spans="1:52" ht="12" customHeight="1">
      <c r="A154" s="254">
        <v>62</v>
      </c>
      <c r="B154" s="265" t="s">
        <v>2633</v>
      </c>
      <c r="C154" s="38" t="s">
        <v>581</v>
      </c>
      <c r="D154" s="237" t="str">
        <f t="shared" si="0"/>
        <v>Summit Credit Union</v>
      </c>
      <c r="E154" s="256" t="s">
        <v>349</v>
      </c>
      <c r="F154" s="16">
        <v>22</v>
      </c>
      <c r="G154" s="257">
        <v>979312</v>
      </c>
      <c r="H154" s="257">
        <v>25780</v>
      </c>
      <c r="I154" s="257">
        <v>20629</v>
      </c>
      <c r="J154" s="257">
        <v>5887</v>
      </c>
      <c r="K154" s="257">
        <v>223027</v>
      </c>
      <c r="L154" s="264">
        <v>5000</v>
      </c>
      <c r="M154" s="264">
        <v>5000</v>
      </c>
      <c r="N154" s="258">
        <v>5.6018518518518518E-3</v>
      </c>
      <c r="O154" s="259">
        <v>484</v>
      </c>
      <c r="P154" s="258">
        <v>1.6400462962962964E-2</v>
      </c>
      <c r="Q154" s="268">
        <v>1417</v>
      </c>
      <c r="R154" s="258">
        <v>2.5925925925925925E-3</v>
      </c>
      <c r="S154" s="259">
        <v>224</v>
      </c>
      <c r="T154" s="258">
        <v>1.3541666666666667E-3</v>
      </c>
      <c r="U154" s="259">
        <v>117</v>
      </c>
      <c r="V154" s="258">
        <v>3.9004629629629628E-3</v>
      </c>
      <c r="W154" s="259">
        <v>337</v>
      </c>
      <c r="X154" s="258">
        <v>6.4814814814814813E-3</v>
      </c>
      <c r="Y154" s="259">
        <v>560</v>
      </c>
      <c r="Z154" s="256"/>
      <c r="AA154" s="256"/>
      <c r="AB154" s="259">
        <v>10.53</v>
      </c>
      <c r="AC154" s="259">
        <v>15.59</v>
      </c>
      <c r="AD154" s="259">
        <v>5.65</v>
      </c>
      <c r="AE154" s="259">
        <v>3.35</v>
      </c>
      <c r="AF154" s="259">
        <v>10.58</v>
      </c>
      <c r="AG154" s="259">
        <v>13.52</v>
      </c>
      <c r="AH154" s="259">
        <v>1</v>
      </c>
      <c r="AI154" s="260">
        <v>0.1036</v>
      </c>
      <c r="AJ154" s="260">
        <v>0.31490000000000001</v>
      </c>
      <c r="AK154" s="260">
        <v>0.58630000000000004</v>
      </c>
      <c r="AL154" s="260">
        <v>0.33800000000000002</v>
      </c>
      <c r="AM154" s="260">
        <v>8.7900000000000006E-2</v>
      </c>
      <c r="AN154" s="260">
        <v>0.13869999999999999</v>
      </c>
      <c r="AO154" s="260">
        <v>1</v>
      </c>
      <c r="AP154" s="261">
        <v>570100</v>
      </c>
      <c r="AQ154" s="261">
        <v>173700</v>
      </c>
      <c r="AR154" s="259">
        <v>8.42</v>
      </c>
      <c r="AS154" s="262">
        <v>0.27430555555555558</v>
      </c>
      <c r="AT154" s="260">
        <v>0.21249999999999999</v>
      </c>
      <c r="AU154" s="259">
        <v>48</v>
      </c>
      <c r="AV154" s="261">
        <v>135000</v>
      </c>
      <c r="AW154" s="261">
        <v>55700000</v>
      </c>
      <c r="AX154" s="263"/>
      <c r="AY154" s="263"/>
      <c r="AZ154" s="263"/>
    </row>
    <row r="155" spans="1:52" ht="12" customHeight="1">
      <c r="A155" s="254">
        <v>63</v>
      </c>
      <c r="B155" s="265" t="s">
        <v>2634</v>
      </c>
      <c r="C155" s="38" t="s">
        <v>584</v>
      </c>
      <c r="D155" s="237" t="str">
        <f t="shared" si="0"/>
        <v>Gesa Credit Union</v>
      </c>
      <c r="E155" s="256" t="s">
        <v>349</v>
      </c>
      <c r="F155" s="16">
        <v>15</v>
      </c>
      <c r="G155" s="257">
        <v>950672</v>
      </c>
      <c r="H155" s="257">
        <v>54290</v>
      </c>
      <c r="I155" s="257">
        <v>23838</v>
      </c>
      <c r="J155" s="257">
        <v>28571</v>
      </c>
      <c r="K155" s="257">
        <v>293884</v>
      </c>
      <c r="L155" s="257">
        <v>72031</v>
      </c>
      <c r="M155" s="264">
        <v>5000</v>
      </c>
      <c r="N155" s="258">
        <v>5.3819444444444444E-3</v>
      </c>
      <c r="O155" s="259">
        <v>465</v>
      </c>
      <c r="P155" s="258">
        <v>3.8773148148148148E-3</v>
      </c>
      <c r="Q155" s="259">
        <v>335</v>
      </c>
      <c r="R155" s="258">
        <v>4.4444444444444444E-3</v>
      </c>
      <c r="S155" s="259">
        <v>384</v>
      </c>
      <c r="T155" s="258">
        <v>2.8124999999999999E-3</v>
      </c>
      <c r="U155" s="259">
        <v>243</v>
      </c>
      <c r="V155" s="258">
        <v>4.9189814814814816E-3</v>
      </c>
      <c r="W155" s="259">
        <v>425</v>
      </c>
      <c r="X155" s="258">
        <v>5.3819444444444444E-3</v>
      </c>
      <c r="Y155" s="259">
        <v>465</v>
      </c>
      <c r="Z155" s="258">
        <v>2.5925925925925925E-3</v>
      </c>
      <c r="AA155" s="259">
        <v>224</v>
      </c>
      <c r="AB155" s="259">
        <v>6.97</v>
      </c>
      <c r="AC155" s="259">
        <v>5.23</v>
      </c>
      <c r="AD155" s="259">
        <v>7.46</v>
      </c>
      <c r="AE155" s="259">
        <v>5.97</v>
      </c>
      <c r="AF155" s="259">
        <v>6.69</v>
      </c>
      <c r="AG155" s="259">
        <v>8.3000000000000007</v>
      </c>
      <c r="AH155" s="259">
        <v>8.51</v>
      </c>
      <c r="AI155" s="260">
        <v>4.9700000000000001E-2</v>
      </c>
      <c r="AJ155" s="260">
        <v>9.3899999999999997E-2</v>
      </c>
      <c r="AK155" s="260">
        <v>5.0799999999999998E-2</v>
      </c>
      <c r="AL155" s="260">
        <v>0.15359999999999999</v>
      </c>
      <c r="AM155" s="260">
        <v>8.9899999999999994E-2</v>
      </c>
      <c r="AN155" s="260">
        <v>4.24E-2</v>
      </c>
      <c r="AO155" s="260">
        <v>0.3216</v>
      </c>
      <c r="AP155" s="261">
        <v>1100000</v>
      </c>
      <c r="AQ155" s="261">
        <v>312400</v>
      </c>
      <c r="AR155" s="259">
        <v>4.7699999999999996</v>
      </c>
      <c r="AS155" s="262">
        <v>0.24305555555555555</v>
      </c>
      <c r="AT155" s="260">
        <v>0.20569999999999999</v>
      </c>
      <c r="AU155" s="259">
        <v>53</v>
      </c>
      <c r="AV155" s="261">
        <v>49500</v>
      </c>
      <c r="AW155" s="259">
        <v>92</v>
      </c>
      <c r="AX155" s="263"/>
      <c r="AY155" s="263"/>
      <c r="AZ155" s="263"/>
    </row>
    <row r="156" spans="1:52" ht="12" customHeight="1">
      <c r="A156" s="254">
        <v>64</v>
      </c>
      <c r="B156" s="265" t="s">
        <v>2635</v>
      </c>
      <c r="C156" s="38" t="s">
        <v>588</v>
      </c>
      <c r="D156" s="237" t="str">
        <f t="shared" si="0"/>
        <v>Texas Dow Employees Credit Union</v>
      </c>
      <c r="E156" s="256" t="s">
        <v>349</v>
      </c>
      <c r="F156" s="16">
        <v>30</v>
      </c>
      <c r="G156" s="257">
        <v>613023</v>
      </c>
      <c r="H156" s="264">
        <v>5000</v>
      </c>
      <c r="I156" s="264">
        <v>5000</v>
      </c>
      <c r="J156" s="257">
        <v>6008</v>
      </c>
      <c r="K156" s="257">
        <v>133719</v>
      </c>
      <c r="L156" s="257">
        <v>15376</v>
      </c>
      <c r="M156" s="264">
        <v>5000</v>
      </c>
      <c r="N156" s="258">
        <v>4.8495370370370368E-3</v>
      </c>
      <c r="O156" s="259">
        <v>419</v>
      </c>
      <c r="P156" s="258">
        <v>1.0601851851851852E-2</v>
      </c>
      <c r="Q156" s="259">
        <v>916</v>
      </c>
      <c r="R156" s="258">
        <v>1.9560185185185184E-3</v>
      </c>
      <c r="S156" s="259">
        <v>169</v>
      </c>
      <c r="T156" s="258">
        <v>3.7152777777777778E-3</v>
      </c>
      <c r="U156" s="259">
        <v>321</v>
      </c>
      <c r="V156" s="258">
        <v>4.2245370370370371E-3</v>
      </c>
      <c r="W156" s="259">
        <v>365</v>
      </c>
      <c r="X156" s="258">
        <v>1.7708333333333332E-3</v>
      </c>
      <c r="Y156" s="259">
        <v>153</v>
      </c>
      <c r="Z156" s="256"/>
      <c r="AA156" s="256"/>
      <c r="AB156" s="259">
        <v>8.24</v>
      </c>
      <c r="AC156" s="259">
        <v>12.08</v>
      </c>
      <c r="AD156" s="259">
        <v>3.05</v>
      </c>
      <c r="AE156" s="259">
        <v>4.5199999999999996</v>
      </c>
      <c r="AF156" s="259">
        <v>8.3800000000000008</v>
      </c>
      <c r="AG156" s="259">
        <v>6.07</v>
      </c>
      <c r="AH156" s="259">
        <v>1</v>
      </c>
      <c r="AI156" s="260">
        <v>7.5800000000000006E-2</v>
      </c>
      <c r="AJ156" s="266"/>
      <c r="AK156" s="260">
        <v>0.68279999999999996</v>
      </c>
      <c r="AL156" s="260">
        <v>9.6500000000000002E-2</v>
      </c>
      <c r="AM156" s="260">
        <v>0.2165</v>
      </c>
      <c r="AN156" s="260">
        <v>0.21679999999999999</v>
      </c>
      <c r="AO156" s="260">
        <v>0.21010000000000001</v>
      </c>
      <c r="AP156" s="259">
        <v>100</v>
      </c>
      <c r="AQ156" s="261">
        <v>163000</v>
      </c>
      <c r="AR156" s="259">
        <v>2.4700000000000002</v>
      </c>
      <c r="AS156" s="262">
        <v>0.29444444444444445</v>
      </c>
      <c r="AT156" s="260">
        <v>0.24690000000000001</v>
      </c>
      <c r="AU156" s="259">
        <v>47</v>
      </c>
      <c r="AV156" s="261">
        <v>2400</v>
      </c>
      <c r="AW156" s="261">
        <v>1500000</v>
      </c>
      <c r="AX156" s="263"/>
      <c r="AY156" s="263"/>
      <c r="AZ156" s="263"/>
    </row>
    <row r="157" spans="1:52" ht="12" customHeight="1">
      <c r="A157" s="254">
        <v>65</v>
      </c>
      <c r="B157" s="265" t="s">
        <v>2636</v>
      </c>
      <c r="C157" s="38" t="s">
        <v>592</v>
      </c>
      <c r="D157" s="237" t="str">
        <f t="shared" si="0"/>
        <v>Northwest Federal Credit Union</v>
      </c>
      <c r="E157" s="256" t="s">
        <v>349</v>
      </c>
      <c r="F157" s="16">
        <v>50</v>
      </c>
      <c r="G157" s="257">
        <v>521677</v>
      </c>
      <c r="H157" s="257">
        <v>25735</v>
      </c>
      <c r="I157" s="264">
        <v>5000</v>
      </c>
      <c r="J157" s="257">
        <v>14342</v>
      </c>
      <c r="K157" s="257">
        <v>198590</v>
      </c>
      <c r="L157" s="257">
        <v>5064</v>
      </c>
      <c r="M157" s="264">
        <v>5000</v>
      </c>
      <c r="N157" s="258">
        <v>4.1435185185185186E-3</v>
      </c>
      <c r="O157" s="259">
        <v>358</v>
      </c>
      <c r="P157" s="258">
        <v>1.5277777777777779E-3</v>
      </c>
      <c r="Q157" s="259">
        <v>132</v>
      </c>
      <c r="R157" s="258">
        <v>4.5370370370370373E-3</v>
      </c>
      <c r="S157" s="259">
        <v>392</v>
      </c>
      <c r="T157" s="258">
        <v>1.7361111111111112E-4</v>
      </c>
      <c r="U157" s="259">
        <v>15</v>
      </c>
      <c r="V157" s="258">
        <v>4.4560185185185189E-3</v>
      </c>
      <c r="W157" s="259">
        <v>385</v>
      </c>
      <c r="X157" s="258">
        <v>4.6296296296296298E-4</v>
      </c>
      <c r="Y157" s="259">
        <v>40</v>
      </c>
      <c r="Z157" s="256"/>
      <c r="AA157" s="256"/>
      <c r="AB157" s="259">
        <v>6.73</v>
      </c>
      <c r="AC157" s="259">
        <v>2.83</v>
      </c>
      <c r="AD157" s="259">
        <v>4.8</v>
      </c>
      <c r="AE157" s="259">
        <v>1.0900000000000001</v>
      </c>
      <c r="AF157" s="259">
        <v>6.43</v>
      </c>
      <c r="AG157" s="259">
        <v>1.66</v>
      </c>
      <c r="AH157" s="259">
        <v>1</v>
      </c>
      <c r="AI157" s="260">
        <v>8.6900000000000005E-2</v>
      </c>
      <c r="AJ157" s="260">
        <v>0.629</v>
      </c>
      <c r="AK157" s="260">
        <v>0.45200000000000001</v>
      </c>
      <c r="AL157" s="260">
        <v>0.95450000000000002</v>
      </c>
      <c r="AM157" s="260">
        <v>0.11409999999999999</v>
      </c>
      <c r="AN157" s="260">
        <v>0.67349999999999999</v>
      </c>
      <c r="AO157" s="260">
        <v>1</v>
      </c>
      <c r="AP157" s="261">
        <v>684300</v>
      </c>
      <c r="AQ157" s="261">
        <v>244600</v>
      </c>
      <c r="AR157" s="259">
        <v>4.96</v>
      </c>
      <c r="AS157" s="262">
        <v>0.34513888888888888</v>
      </c>
      <c r="AT157" s="260">
        <v>0.26150000000000001</v>
      </c>
      <c r="AU157" s="259">
        <v>44</v>
      </c>
      <c r="AV157" s="261">
        <v>40500</v>
      </c>
      <c r="AW157" s="261">
        <v>15800000</v>
      </c>
      <c r="AX157" s="263"/>
      <c r="AY157" s="263"/>
      <c r="AZ157" s="263"/>
    </row>
    <row r="158" spans="1:52" ht="12" customHeight="1">
      <c r="A158" s="254">
        <v>66</v>
      </c>
      <c r="B158" s="265" t="s">
        <v>2637</v>
      </c>
      <c r="C158" s="38" t="s">
        <v>596</v>
      </c>
      <c r="D158" s="237" t="str">
        <f t="shared" si="0"/>
        <v>Chevron Federal Credit Union</v>
      </c>
      <c r="E158" s="256" t="s">
        <v>349</v>
      </c>
      <c r="F158" s="16">
        <v>7</v>
      </c>
      <c r="G158" s="257">
        <v>227230</v>
      </c>
      <c r="H158" s="264">
        <v>5000</v>
      </c>
      <c r="I158" s="257">
        <v>24697</v>
      </c>
      <c r="J158" s="264">
        <v>5000</v>
      </c>
      <c r="K158" s="257">
        <v>29241</v>
      </c>
      <c r="L158" s="264"/>
      <c r="M158" s="264"/>
      <c r="N158" s="258">
        <v>2.8356481481481483E-3</v>
      </c>
      <c r="O158" s="259">
        <v>245</v>
      </c>
      <c r="P158" s="258">
        <v>9.7222222222222219E-4</v>
      </c>
      <c r="Q158" s="259">
        <v>84</v>
      </c>
      <c r="R158" s="258">
        <v>2.1643518518518518E-3</v>
      </c>
      <c r="S158" s="259">
        <v>187</v>
      </c>
      <c r="T158" s="256"/>
      <c r="U158" s="256"/>
      <c r="V158" s="258">
        <v>2.6157407407407405E-3</v>
      </c>
      <c r="W158" s="259">
        <v>226</v>
      </c>
      <c r="X158" s="256"/>
      <c r="Y158" s="256"/>
      <c r="Z158" s="256"/>
      <c r="AA158" s="256"/>
      <c r="AB158" s="259">
        <v>2.94</v>
      </c>
      <c r="AC158" s="259">
        <v>2.89</v>
      </c>
      <c r="AD158" s="259">
        <v>2.33</v>
      </c>
      <c r="AE158" s="259">
        <v>1</v>
      </c>
      <c r="AF158" s="259">
        <v>2.83</v>
      </c>
      <c r="AG158" s="256"/>
      <c r="AH158" s="256"/>
      <c r="AI158" s="260">
        <v>0.34379999999999999</v>
      </c>
      <c r="AJ158" s="260">
        <v>0.1661</v>
      </c>
      <c r="AK158" s="260">
        <v>0.34010000000000001</v>
      </c>
      <c r="AL158" s="260">
        <v>1</v>
      </c>
      <c r="AM158" s="260">
        <v>0.2482</v>
      </c>
      <c r="AN158" s="266"/>
      <c r="AO158" s="266"/>
      <c r="AP158" s="261">
        <v>314100</v>
      </c>
      <c r="AQ158" s="261">
        <v>78000</v>
      </c>
      <c r="AR158" s="259">
        <v>1.81</v>
      </c>
      <c r="AS158" s="262">
        <v>0.15277777777777779</v>
      </c>
      <c r="AT158" s="260">
        <v>0.49299999999999999</v>
      </c>
      <c r="AU158" s="259">
        <v>40</v>
      </c>
      <c r="AV158" s="261">
        <v>49500</v>
      </c>
      <c r="AW158" s="261">
        <v>7500000</v>
      </c>
      <c r="AX158" s="263"/>
      <c r="AY158" s="263"/>
      <c r="AZ158" s="263"/>
    </row>
    <row r="159" spans="1:52" ht="12" customHeight="1">
      <c r="A159" s="254">
        <v>67</v>
      </c>
      <c r="B159" s="265" t="s">
        <v>2638</v>
      </c>
      <c r="C159" s="38" t="s">
        <v>598</v>
      </c>
      <c r="D159" s="237" t="str">
        <f t="shared" si="0"/>
        <v>Affinity Federal Credit Union</v>
      </c>
      <c r="E159" s="256" t="s">
        <v>349</v>
      </c>
      <c r="F159" s="16">
        <v>5</v>
      </c>
      <c r="G159" s="257">
        <v>615282</v>
      </c>
      <c r="H159" s="257">
        <v>17332</v>
      </c>
      <c r="I159" s="257">
        <v>123080</v>
      </c>
      <c r="J159" s="257">
        <v>8554</v>
      </c>
      <c r="K159" s="257">
        <v>112801</v>
      </c>
      <c r="L159" s="257">
        <v>5708</v>
      </c>
      <c r="M159" s="264">
        <v>5000</v>
      </c>
      <c r="N159" s="258">
        <v>3.6921296296296298E-3</v>
      </c>
      <c r="O159" s="259">
        <v>319</v>
      </c>
      <c r="P159" s="258">
        <v>1.0879629629629629E-3</v>
      </c>
      <c r="Q159" s="259">
        <v>94</v>
      </c>
      <c r="R159" s="258">
        <v>2.3611111111111111E-3</v>
      </c>
      <c r="S159" s="259">
        <v>204</v>
      </c>
      <c r="T159" s="258">
        <v>4.3750000000000004E-3</v>
      </c>
      <c r="U159" s="259">
        <v>378</v>
      </c>
      <c r="V159" s="258">
        <v>3.9351851851851848E-3</v>
      </c>
      <c r="W159" s="259">
        <v>340</v>
      </c>
      <c r="X159" s="258">
        <v>5.8912037037037041E-3</v>
      </c>
      <c r="Y159" s="259">
        <v>509</v>
      </c>
      <c r="Z159" s="258">
        <v>1.5393518518518519E-3</v>
      </c>
      <c r="AA159" s="259">
        <v>133</v>
      </c>
      <c r="AB159" s="259">
        <v>2.19</v>
      </c>
      <c r="AC159" s="259">
        <v>1.21</v>
      </c>
      <c r="AD159" s="259">
        <v>1.71</v>
      </c>
      <c r="AE159" s="259">
        <v>2.11</v>
      </c>
      <c r="AF159" s="259">
        <v>2.63</v>
      </c>
      <c r="AG159" s="259">
        <v>3.62</v>
      </c>
      <c r="AH159" s="259">
        <v>2.37</v>
      </c>
      <c r="AI159" s="260">
        <v>0.4395</v>
      </c>
      <c r="AJ159" s="260">
        <v>0.85699999999999998</v>
      </c>
      <c r="AK159" s="260">
        <v>0.66900000000000004</v>
      </c>
      <c r="AL159" s="260">
        <v>0.78100000000000003</v>
      </c>
      <c r="AM159" s="260">
        <v>0.37990000000000002</v>
      </c>
      <c r="AN159" s="260">
        <v>0.33229999999999998</v>
      </c>
      <c r="AO159" s="260">
        <v>0.76060000000000005</v>
      </c>
      <c r="AP159" s="261">
        <v>1200000</v>
      </c>
      <c r="AQ159" s="261">
        <v>273200</v>
      </c>
      <c r="AR159" s="259">
        <v>1.6</v>
      </c>
      <c r="AS159" s="262">
        <v>0.26527777777777778</v>
      </c>
      <c r="AT159" s="260">
        <v>0.68769999999999998</v>
      </c>
      <c r="AU159" s="259">
        <v>44</v>
      </c>
      <c r="AV159" s="261">
        <v>40500</v>
      </c>
      <c r="AW159" s="261">
        <v>23700000</v>
      </c>
      <c r="AX159" s="263"/>
      <c r="AY159" s="263"/>
      <c r="AZ159" s="263"/>
    </row>
    <row r="160" spans="1:52" ht="12" customHeight="1">
      <c r="A160" s="254">
        <v>68</v>
      </c>
      <c r="B160" s="265" t="s">
        <v>2639</v>
      </c>
      <c r="C160" s="38" t="s">
        <v>601</v>
      </c>
      <c r="D160" s="237" t="str">
        <f t="shared" si="0"/>
        <v>Jovia Financial Credit Union</v>
      </c>
      <c r="E160" s="256" t="s">
        <v>349</v>
      </c>
      <c r="F160" s="16">
        <v>22</v>
      </c>
      <c r="G160" s="257">
        <v>206819</v>
      </c>
      <c r="H160" s="257">
        <v>7532</v>
      </c>
      <c r="I160" s="264">
        <v>5000</v>
      </c>
      <c r="J160" s="264">
        <v>5000</v>
      </c>
      <c r="K160" s="257">
        <v>104639</v>
      </c>
      <c r="L160" s="257">
        <v>17798</v>
      </c>
      <c r="M160" s="264">
        <v>5000</v>
      </c>
      <c r="N160" s="258">
        <v>4.9884259259259257E-3</v>
      </c>
      <c r="O160" s="259">
        <v>431</v>
      </c>
      <c r="P160" s="258">
        <v>3.9930555555555552E-3</v>
      </c>
      <c r="Q160" s="259">
        <v>345</v>
      </c>
      <c r="R160" s="258">
        <v>1.9212962962962964E-3</v>
      </c>
      <c r="S160" s="259">
        <v>166</v>
      </c>
      <c r="T160" s="258">
        <v>1.0416666666666667E-4</v>
      </c>
      <c r="U160" s="259">
        <v>9</v>
      </c>
      <c r="V160" s="258">
        <v>5.3125000000000004E-3</v>
      </c>
      <c r="W160" s="259">
        <v>459</v>
      </c>
      <c r="X160" s="258">
        <v>4.178240740740741E-3</v>
      </c>
      <c r="Y160" s="259">
        <v>361</v>
      </c>
      <c r="Z160" s="256"/>
      <c r="AA160" s="256"/>
      <c r="AB160" s="259">
        <v>8.02</v>
      </c>
      <c r="AC160" s="259">
        <v>4.38</v>
      </c>
      <c r="AD160" s="259">
        <v>3.39</v>
      </c>
      <c r="AE160" s="259">
        <v>1.85</v>
      </c>
      <c r="AF160" s="259">
        <v>7.13</v>
      </c>
      <c r="AG160" s="259">
        <v>7.86</v>
      </c>
      <c r="AH160" s="259">
        <v>1</v>
      </c>
      <c r="AI160" s="260">
        <v>9.4100000000000003E-2</v>
      </c>
      <c r="AJ160" s="260">
        <v>0.46039999999999998</v>
      </c>
      <c r="AK160" s="260">
        <v>0.43490000000000001</v>
      </c>
      <c r="AL160" s="260">
        <v>0.77080000000000004</v>
      </c>
      <c r="AM160" s="260">
        <v>0.2074</v>
      </c>
      <c r="AN160" s="260">
        <v>0.1066</v>
      </c>
      <c r="AO160" s="260">
        <v>1</v>
      </c>
      <c r="AP160" s="261">
        <v>223600</v>
      </c>
      <c r="AQ160" s="261">
        <v>80500</v>
      </c>
      <c r="AR160" s="259">
        <v>5.54</v>
      </c>
      <c r="AS160" s="262">
        <v>0.37708333333333333</v>
      </c>
      <c r="AT160" s="260">
        <v>0.11799999999999999</v>
      </c>
      <c r="AU160" s="259">
        <v>38</v>
      </c>
      <c r="AV160" s="261">
        <v>5400</v>
      </c>
      <c r="AW160" s="259">
        <v>76</v>
      </c>
      <c r="AX160" s="263"/>
      <c r="AY160" s="263"/>
      <c r="AZ160" s="263"/>
    </row>
    <row r="161" spans="1:52" ht="12" customHeight="1">
      <c r="A161" s="254">
        <v>69</v>
      </c>
      <c r="B161" s="265" t="s">
        <v>2640</v>
      </c>
      <c r="C161" s="38" t="s">
        <v>605</v>
      </c>
      <c r="D161" s="237" t="str">
        <f t="shared" si="0"/>
        <v>Community First Credit Union</v>
      </c>
      <c r="E161" s="256" t="s">
        <v>349</v>
      </c>
      <c r="F161" s="16">
        <v>24</v>
      </c>
      <c r="G161" s="257">
        <v>778682</v>
      </c>
      <c r="H161" s="257">
        <v>60837</v>
      </c>
      <c r="I161" s="257">
        <v>12798</v>
      </c>
      <c r="J161" s="257">
        <v>15385</v>
      </c>
      <c r="K161" s="257">
        <v>110962</v>
      </c>
      <c r="L161" s="264">
        <v>5000</v>
      </c>
      <c r="M161" s="264">
        <v>5000</v>
      </c>
      <c r="N161" s="258">
        <v>4.5023148148148149E-3</v>
      </c>
      <c r="O161" s="259">
        <v>389</v>
      </c>
      <c r="P161" s="258">
        <v>2.9398148148148148E-3</v>
      </c>
      <c r="Q161" s="259">
        <v>254</v>
      </c>
      <c r="R161" s="258">
        <v>7.1875000000000003E-3</v>
      </c>
      <c r="S161" s="259">
        <v>621</v>
      </c>
      <c r="T161" s="258">
        <v>4.5486111111111109E-3</v>
      </c>
      <c r="U161" s="259">
        <v>393</v>
      </c>
      <c r="V161" s="258">
        <v>4.409722222222222E-3</v>
      </c>
      <c r="W161" s="259">
        <v>381</v>
      </c>
      <c r="X161" s="258">
        <v>6.5972222222222222E-3</v>
      </c>
      <c r="Y161" s="259">
        <v>570</v>
      </c>
      <c r="Z161" s="256"/>
      <c r="AA161" s="256"/>
      <c r="AB161" s="259">
        <v>6.63</v>
      </c>
      <c r="AC161" s="259">
        <v>3.34</v>
      </c>
      <c r="AD161" s="259">
        <v>9.61</v>
      </c>
      <c r="AE161" s="259">
        <v>6.64</v>
      </c>
      <c r="AF161" s="259">
        <v>7.82</v>
      </c>
      <c r="AG161" s="259">
        <v>8.69</v>
      </c>
      <c r="AH161" s="259">
        <v>1</v>
      </c>
      <c r="AI161" s="260">
        <v>5.1400000000000001E-2</v>
      </c>
      <c r="AJ161" s="260">
        <v>0.1772</v>
      </c>
      <c r="AK161" s="260">
        <v>2.98E-2</v>
      </c>
      <c r="AL161" s="260">
        <v>7.5300000000000006E-2</v>
      </c>
      <c r="AM161" s="260">
        <v>0.1273</v>
      </c>
      <c r="AN161" s="260">
        <v>0.26190000000000002</v>
      </c>
      <c r="AO161" s="260">
        <v>1</v>
      </c>
      <c r="AP161" s="261">
        <v>431000</v>
      </c>
      <c r="AQ161" s="261">
        <v>78300</v>
      </c>
      <c r="AR161" s="259">
        <v>3.39</v>
      </c>
      <c r="AS161" s="262">
        <v>0.2590277777777778</v>
      </c>
      <c r="AT161" s="260">
        <v>0.2414</v>
      </c>
      <c r="AU161" s="259">
        <v>39</v>
      </c>
      <c r="AV161" s="261">
        <v>165000</v>
      </c>
      <c r="AW161" s="261">
        <v>421000000</v>
      </c>
      <c r="AX161" s="263"/>
      <c r="AY161" s="263"/>
      <c r="AZ161" s="263"/>
    </row>
    <row r="162" spans="1:52" ht="12" customHeight="1">
      <c r="A162" s="254">
        <v>70</v>
      </c>
      <c r="B162" s="265" t="s">
        <v>2641</v>
      </c>
      <c r="C162" s="38" t="s">
        <v>606</v>
      </c>
      <c r="D162" s="237" t="str">
        <f t="shared" si="0"/>
        <v>Coastal Federal Credit Union</v>
      </c>
      <c r="E162" s="256" t="s">
        <v>349</v>
      </c>
      <c r="F162" s="16">
        <v>23</v>
      </c>
      <c r="G162" s="257">
        <v>2390000</v>
      </c>
      <c r="H162" s="257">
        <v>83058</v>
      </c>
      <c r="I162" s="264">
        <v>5000</v>
      </c>
      <c r="J162" s="257">
        <v>28391</v>
      </c>
      <c r="K162" s="257">
        <v>337802</v>
      </c>
      <c r="L162" s="264">
        <v>5000</v>
      </c>
      <c r="M162" s="264">
        <v>5000</v>
      </c>
      <c r="N162" s="258">
        <v>5.138888888888889E-3</v>
      </c>
      <c r="O162" s="259">
        <v>444</v>
      </c>
      <c r="P162" s="258">
        <v>3.4375E-3</v>
      </c>
      <c r="Q162" s="259">
        <v>297</v>
      </c>
      <c r="R162" s="258">
        <v>3.2986111111111111E-3</v>
      </c>
      <c r="S162" s="259">
        <v>285</v>
      </c>
      <c r="T162" s="258">
        <v>2.0486111111111113E-3</v>
      </c>
      <c r="U162" s="259">
        <v>177</v>
      </c>
      <c r="V162" s="258">
        <v>5.4629629629629629E-3</v>
      </c>
      <c r="W162" s="259">
        <v>472</v>
      </c>
      <c r="X162" s="258">
        <v>4.7453703703703704E-4</v>
      </c>
      <c r="Y162" s="259">
        <v>41</v>
      </c>
      <c r="Z162" s="258">
        <v>8.6805555555555551E-4</v>
      </c>
      <c r="AA162" s="259">
        <v>75</v>
      </c>
      <c r="AB162" s="259">
        <v>5.65</v>
      </c>
      <c r="AC162" s="259">
        <v>3.81</v>
      </c>
      <c r="AD162" s="259">
        <v>3.05</v>
      </c>
      <c r="AE162" s="259">
        <v>2.4</v>
      </c>
      <c r="AF162" s="259">
        <v>5.98</v>
      </c>
      <c r="AG162" s="259">
        <v>2.25</v>
      </c>
      <c r="AH162" s="259">
        <v>4.8099999999999996</v>
      </c>
      <c r="AI162" s="260">
        <v>4.7E-2</v>
      </c>
      <c r="AJ162" s="260">
        <v>0.28970000000000001</v>
      </c>
      <c r="AK162" s="260">
        <v>0.45950000000000002</v>
      </c>
      <c r="AL162" s="260">
        <v>0.57879999999999998</v>
      </c>
      <c r="AM162" s="260">
        <v>0.1027</v>
      </c>
      <c r="AN162" s="260">
        <v>0.57840000000000003</v>
      </c>
      <c r="AO162" s="260">
        <v>4.7600000000000003E-2</v>
      </c>
      <c r="AP162" s="261">
        <v>1100000</v>
      </c>
      <c r="AQ162" s="261">
        <v>285800</v>
      </c>
      <c r="AR162" s="259">
        <v>4.93</v>
      </c>
      <c r="AS162" s="262">
        <v>0.32708333333333334</v>
      </c>
      <c r="AT162" s="260">
        <v>0.15140000000000001</v>
      </c>
      <c r="AU162" s="259">
        <v>51</v>
      </c>
      <c r="AV162" s="261">
        <v>74000</v>
      </c>
      <c r="AW162" s="261">
        <v>13500000</v>
      </c>
      <c r="AX162" s="263"/>
      <c r="AY162" s="263"/>
      <c r="AZ162" s="263"/>
    </row>
    <row r="163" spans="1:52" ht="12" customHeight="1">
      <c r="A163" s="254">
        <v>71</v>
      </c>
      <c r="B163" s="265" t="s">
        <v>2642</v>
      </c>
      <c r="C163" s="38" t="s">
        <v>611</v>
      </c>
      <c r="D163" s="237" t="str">
        <f t="shared" si="0"/>
        <v>Travis Credit Union</v>
      </c>
      <c r="E163" s="256" t="s">
        <v>349</v>
      </c>
      <c r="F163" s="16">
        <v>28</v>
      </c>
      <c r="G163" s="257">
        <v>762999</v>
      </c>
      <c r="H163" s="257">
        <v>69293</v>
      </c>
      <c r="I163" s="257">
        <v>18392</v>
      </c>
      <c r="J163" s="257">
        <v>45071</v>
      </c>
      <c r="K163" s="257">
        <v>135510</v>
      </c>
      <c r="L163" s="257">
        <v>38295</v>
      </c>
      <c r="M163" s="264">
        <v>5000</v>
      </c>
      <c r="N163" s="258">
        <v>5.208333333333333E-3</v>
      </c>
      <c r="O163" s="259">
        <v>450</v>
      </c>
      <c r="P163" s="258">
        <v>3.2060185185185186E-3</v>
      </c>
      <c r="Q163" s="259">
        <v>277</v>
      </c>
      <c r="R163" s="258">
        <v>1.8171296296296297E-3</v>
      </c>
      <c r="S163" s="259">
        <v>157</v>
      </c>
      <c r="T163" s="258">
        <v>2.9976851851851853E-3</v>
      </c>
      <c r="U163" s="259">
        <v>259</v>
      </c>
      <c r="V163" s="258">
        <v>5.2777777777777779E-3</v>
      </c>
      <c r="W163" s="259">
        <v>456</v>
      </c>
      <c r="X163" s="258">
        <v>4.1435185185185186E-3</v>
      </c>
      <c r="Y163" s="259">
        <v>358</v>
      </c>
      <c r="Z163" s="258">
        <v>2.1643518518518518E-3</v>
      </c>
      <c r="AA163" s="259">
        <v>187</v>
      </c>
      <c r="AB163" s="259">
        <v>7.48</v>
      </c>
      <c r="AC163" s="259">
        <v>5.88</v>
      </c>
      <c r="AD163" s="259">
        <v>2.48</v>
      </c>
      <c r="AE163" s="259">
        <v>3.94</v>
      </c>
      <c r="AF163" s="259">
        <v>7.66</v>
      </c>
      <c r="AG163" s="259">
        <v>7.77</v>
      </c>
      <c r="AH163" s="259">
        <v>7.59</v>
      </c>
      <c r="AI163" s="260">
        <v>5.21E-2</v>
      </c>
      <c r="AJ163" s="260">
        <v>5.9400000000000001E-2</v>
      </c>
      <c r="AK163" s="260">
        <v>0.80910000000000004</v>
      </c>
      <c r="AL163" s="260">
        <v>7.3300000000000004E-2</v>
      </c>
      <c r="AM163" s="260">
        <v>8.8800000000000004E-2</v>
      </c>
      <c r="AN163" s="260">
        <v>4.9000000000000002E-2</v>
      </c>
      <c r="AO163" s="266"/>
      <c r="AP163" s="261">
        <v>392200</v>
      </c>
      <c r="AQ163" s="261">
        <v>95600</v>
      </c>
      <c r="AR163" s="259">
        <v>5.77</v>
      </c>
      <c r="AS163" s="262">
        <v>0.55486111111111114</v>
      </c>
      <c r="AT163" s="260">
        <v>0.21709999999999999</v>
      </c>
      <c r="AU163" s="259">
        <v>52</v>
      </c>
      <c r="AV163" s="261">
        <v>90500</v>
      </c>
      <c r="AW163" s="261">
        <v>22300000</v>
      </c>
      <c r="AX163" s="263"/>
      <c r="AY163" s="263"/>
      <c r="AZ163" s="263"/>
    </row>
    <row r="164" spans="1:52" ht="12" customHeight="1">
      <c r="A164" s="254">
        <v>72</v>
      </c>
      <c r="B164" s="265" t="s">
        <v>2643</v>
      </c>
      <c r="C164" s="38" t="s">
        <v>615</v>
      </c>
      <c r="D164" s="237" t="str">
        <f t="shared" si="0"/>
        <v>General Electric Credit Union</v>
      </c>
      <c r="E164" s="256" t="s">
        <v>349</v>
      </c>
      <c r="F164" s="16">
        <v>24</v>
      </c>
      <c r="G164" s="257">
        <v>213032</v>
      </c>
      <c r="H164" s="264">
        <v>5000</v>
      </c>
      <c r="I164" s="264">
        <v>5000</v>
      </c>
      <c r="J164" s="264">
        <v>5000</v>
      </c>
      <c r="K164" s="257">
        <v>50549</v>
      </c>
      <c r="L164" s="264">
        <v>5000</v>
      </c>
      <c r="M164" s="264">
        <v>5000</v>
      </c>
      <c r="N164" s="258">
        <v>5.1967592592592595E-3</v>
      </c>
      <c r="O164" s="259">
        <v>449</v>
      </c>
      <c r="P164" s="258">
        <v>1.3599537037037037E-2</v>
      </c>
      <c r="Q164" s="268">
        <v>1175</v>
      </c>
      <c r="R164" s="258">
        <v>1.6203703703703703E-4</v>
      </c>
      <c r="S164" s="259">
        <v>14</v>
      </c>
      <c r="T164" s="258">
        <v>7.6388888888888893E-4</v>
      </c>
      <c r="U164" s="259">
        <v>66</v>
      </c>
      <c r="V164" s="258">
        <v>4.363425925925926E-3</v>
      </c>
      <c r="W164" s="259">
        <v>377</v>
      </c>
      <c r="X164" s="258">
        <v>5.4398148148148144E-4</v>
      </c>
      <c r="Y164" s="259">
        <v>47</v>
      </c>
      <c r="Z164" s="258">
        <v>3.9351851851851852E-4</v>
      </c>
      <c r="AA164" s="259">
        <v>34</v>
      </c>
      <c r="AB164" s="259">
        <v>6.75</v>
      </c>
      <c r="AC164" s="259">
        <v>19.760000000000002</v>
      </c>
      <c r="AD164" s="259">
        <v>2.1</v>
      </c>
      <c r="AE164" s="259">
        <v>2.2599999999999998</v>
      </c>
      <c r="AF164" s="259">
        <v>7.04</v>
      </c>
      <c r="AG164" s="259">
        <v>5</v>
      </c>
      <c r="AH164" s="259">
        <v>2.16</v>
      </c>
      <c r="AI164" s="260">
        <v>3.7499999999999999E-2</v>
      </c>
      <c r="AJ164" s="266"/>
      <c r="AK164" s="260">
        <v>0.44230000000000003</v>
      </c>
      <c r="AL164" s="260">
        <v>0.40589999999999998</v>
      </c>
      <c r="AM164" s="260">
        <v>0.16109999999999999</v>
      </c>
      <c r="AN164" s="266"/>
      <c r="AO164" s="260">
        <v>0.61629999999999996</v>
      </c>
      <c r="AP164" s="261">
        <v>96800</v>
      </c>
      <c r="AQ164" s="261">
        <v>27000</v>
      </c>
      <c r="AR164" s="259">
        <v>5.0999999999999996</v>
      </c>
      <c r="AS164" s="262">
        <v>0.28888888888888886</v>
      </c>
      <c r="AT164" s="260">
        <v>0.15340000000000001</v>
      </c>
      <c r="AU164" s="259">
        <v>63</v>
      </c>
      <c r="AV164" s="261">
        <v>14800</v>
      </c>
      <c r="AW164" s="261">
        <v>64400000</v>
      </c>
      <c r="AX164" s="263"/>
      <c r="AY164" s="263"/>
      <c r="AZ164" s="263"/>
    </row>
    <row r="165" spans="1:52" ht="12" customHeight="1">
      <c r="A165" s="254">
        <v>73</v>
      </c>
      <c r="B165" s="265" t="s">
        <v>2644</v>
      </c>
      <c r="C165" s="38" t="s">
        <v>617</v>
      </c>
      <c r="D165" s="237" t="str">
        <f t="shared" si="0"/>
        <v>Teachers Credit Union</v>
      </c>
      <c r="E165" s="256" t="s">
        <v>349</v>
      </c>
      <c r="F165" s="16">
        <v>2</v>
      </c>
      <c r="G165" s="257">
        <v>490709</v>
      </c>
      <c r="H165" s="257">
        <v>5702</v>
      </c>
      <c r="I165" s="264">
        <v>5000</v>
      </c>
      <c r="J165" s="264">
        <v>5000</v>
      </c>
      <c r="K165" s="257">
        <v>124471</v>
      </c>
      <c r="L165" s="264">
        <v>5000</v>
      </c>
      <c r="M165" s="264">
        <v>5000</v>
      </c>
      <c r="N165" s="258">
        <v>4.7685185185185183E-3</v>
      </c>
      <c r="O165" s="259">
        <v>412</v>
      </c>
      <c r="P165" s="258">
        <v>6.2500000000000001E-4</v>
      </c>
      <c r="Q165" s="259">
        <v>54</v>
      </c>
      <c r="R165" s="258">
        <v>4.8379629629629632E-3</v>
      </c>
      <c r="S165" s="259">
        <v>418</v>
      </c>
      <c r="T165" s="258">
        <v>1.2638888888888889E-2</v>
      </c>
      <c r="U165" s="268">
        <v>1092</v>
      </c>
      <c r="V165" s="258">
        <v>5.324074074074074E-3</v>
      </c>
      <c r="W165" s="259">
        <v>460</v>
      </c>
      <c r="X165" s="258">
        <v>1.1157407407407408E-2</v>
      </c>
      <c r="Y165" s="259">
        <v>964</v>
      </c>
      <c r="Z165" s="256"/>
      <c r="AA165" s="256"/>
      <c r="AB165" s="259">
        <v>8.44</v>
      </c>
      <c r="AC165" s="259">
        <v>3.88</v>
      </c>
      <c r="AD165" s="259">
        <v>5.38</v>
      </c>
      <c r="AE165" s="259">
        <v>8.0399999999999991</v>
      </c>
      <c r="AF165" s="259">
        <v>7.62</v>
      </c>
      <c r="AG165" s="259">
        <v>15.95</v>
      </c>
      <c r="AH165" s="259">
        <v>1</v>
      </c>
      <c r="AI165" s="260">
        <v>6.0699999999999997E-2</v>
      </c>
      <c r="AJ165" s="260">
        <v>0.4501</v>
      </c>
      <c r="AK165" s="260">
        <v>0.48680000000000001</v>
      </c>
      <c r="AL165" s="260">
        <v>0.17660000000000001</v>
      </c>
      <c r="AM165" s="260">
        <v>0.1434</v>
      </c>
      <c r="AN165" s="260">
        <v>0.27539999999999998</v>
      </c>
      <c r="AO165" s="260">
        <v>1</v>
      </c>
      <c r="AP165" s="261">
        <v>666800</v>
      </c>
      <c r="AQ165" s="261">
        <v>178700</v>
      </c>
      <c r="AR165" s="259">
        <v>3.66</v>
      </c>
      <c r="AS165" s="262">
        <v>0.27847222222222223</v>
      </c>
      <c r="AT165" s="260">
        <v>0.2271</v>
      </c>
      <c r="AU165" s="259">
        <v>49</v>
      </c>
      <c r="AV165" s="261">
        <v>74000</v>
      </c>
      <c r="AW165" s="261">
        <v>175000000</v>
      </c>
      <c r="AX165" s="263"/>
      <c r="AY165" s="263"/>
      <c r="AZ165" s="263"/>
    </row>
    <row r="166" spans="1:52" ht="12" customHeight="1">
      <c r="A166" s="254">
        <v>74</v>
      </c>
      <c r="B166" s="265" t="s">
        <v>2645</v>
      </c>
      <c r="C166" s="38" t="s">
        <v>621</v>
      </c>
      <c r="D166" s="237" t="str">
        <f t="shared" si="0"/>
        <v>Washington State Employees Credit Union</v>
      </c>
      <c r="E166" s="256" t="s">
        <v>349</v>
      </c>
      <c r="F166" s="16">
        <v>42</v>
      </c>
      <c r="G166" s="257">
        <v>885573</v>
      </c>
      <c r="H166" s="257">
        <v>41665</v>
      </c>
      <c r="I166" s="257">
        <v>7289</v>
      </c>
      <c r="J166" s="257">
        <v>13390</v>
      </c>
      <c r="K166" s="257">
        <v>170546</v>
      </c>
      <c r="L166" s="257">
        <v>6532</v>
      </c>
      <c r="M166" s="264">
        <v>5000</v>
      </c>
      <c r="N166" s="258">
        <v>6.076388888888889E-3</v>
      </c>
      <c r="O166" s="259">
        <v>525</v>
      </c>
      <c r="P166" s="258">
        <v>5.5902777777777773E-3</v>
      </c>
      <c r="Q166" s="259">
        <v>483</v>
      </c>
      <c r="R166" s="258">
        <v>1.1354166666666667E-2</v>
      </c>
      <c r="S166" s="259">
        <v>981</v>
      </c>
      <c r="T166" s="258">
        <v>2.650462962962963E-3</v>
      </c>
      <c r="U166" s="259">
        <v>229</v>
      </c>
      <c r="V166" s="258">
        <v>4.6759259259259263E-3</v>
      </c>
      <c r="W166" s="259">
        <v>404</v>
      </c>
      <c r="X166" s="258">
        <v>1.8518518518518519E-3</v>
      </c>
      <c r="Y166" s="259">
        <v>160</v>
      </c>
      <c r="Z166" s="256"/>
      <c r="AA166" s="256"/>
      <c r="AB166" s="259">
        <v>7.56</v>
      </c>
      <c r="AC166" s="259">
        <v>6.52</v>
      </c>
      <c r="AD166" s="259">
        <v>3.61</v>
      </c>
      <c r="AE166" s="259">
        <v>3.36</v>
      </c>
      <c r="AF166" s="259">
        <v>6.76</v>
      </c>
      <c r="AG166" s="259">
        <v>3.7</v>
      </c>
      <c r="AH166" s="259">
        <v>1</v>
      </c>
      <c r="AI166" s="260">
        <v>6.2399999999999997E-2</v>
      </c>
      <c r="AJ166" s="260">
        <v>0.1021</v>
      </c>
      <c r="AK166" s="260">
        <v>0.48249999999999998</v>
      </c>
      <c r="AL166" s="260">
        <v>0.21909999999999999</v>
      </c>
      <c r="AM166" s="260">
        <v>0.1608</v>
      </c>
      <c r="AN166" s="260">
        <v>0.28749999999999998</v>
      </c>
      <c r="AO166" s="260">
        <v>1</v>
      </c>
      <c r="AP166" s="261">
        <v>620300</v>
      </c>
      <c r="AQ166" s="261">
        <v>162200</v>
      </c>
      <c r="AR166" s="259">
        <v>4.6100000000000003</v>
      </c>
      <c r="AS166" s="262">
        <v>0.3576388888888889</v>
      </c>
      <c r="AT166" s="260">
        <v>0.30270000000000002</v>
      </c>
      <c r="AU166" s="259">
        <v>43</v>
      </c>
      <c r="AV166" s="261">
        <v>3600</v>
      </c>
      <c r="AW166" s="261">
        <v>61200000</v>
      </c>
      <c r="AX166" s="263"/>
      <c r="AY166" s="263"/>
      <c r="AZ166" s="263"/>
    </row>
    <row r="167" spans="1:52" ht="12" customHeight="1">
      <c r="A167" s="254">
        <v>75</v>
      </c>
      <c r="B167" s="265" t="s">
        <v>2646</v>
      </c>
      <c r="C167" s="38" t="s">
        <v>625</v>
      </c>
      <c r="D167" s="237" t="str">
        <f t="shared" si="0"/>
        <v>UW Credit Union</v>
      </c>
      <c r="E167" s="256" t="s">
        <v>349</v>
      </c>
      <c r="F167" s="16">
        <v>24</v>
      </c>
      <c r="G167" s="257">
        <v>1583000</v>
      </c>
      <c r="H167" s="257">
        <v>69223</v>
      </c>
      <c r="I167" s="257">
        <v>8062</v>
      </c>
      <c r="J167" s="257">
        <v>28045</v>
      </c>
      <c r="K167" s="257">
        <v>312721</v>
      </c>
      <c r="L167" s="257">
        <v>49105</v>
      </c>
      <c r="M167" s="264">
        <v>5000</v>
      </c>
      <c r="N167" s="258">
        <v>4.7569444444444447E-3</v>
      </c>
      <c r="O167" s="259">
        <v>411</v>
      </c>
      <c r="P167" s="258">
        <v>6.9097222222222225E-3</v>
      </c>
      <c r="Q167" s="259">
        <v>597</v>
      </c>
      <c r="R167" s="258">
        <v>6.7129629629629631E-3</v>
      </c>
      <c r="S167" s="259">
        <v>580</v>
      </c>
      <c r="T167" s="258">
        <v>3.5532407407407409E-3</v>
      </c>
      <c r="U167" s="259">
        <v>307</v>
      </c>
      <c r="V167" s="258">
        <v>4.9537037037037041E-3</v>
      </c>
      <c r="W167" s="259">
        <v>428</v>
      </c>
      <c r="X167" s="258">
        <v>6.3657407407407404E-3</v>
      </c>
      <c r="Y167" s="259">
        <v>550</v>
      </c>
      <c r="Z167" s="258">
        <v>2.3148148148148147E-5</v>
      </c>
      <c r="AA167" s="259">
        <v>2</v>
      </c>
      <c r="AB167" s="259">
        <v>8.5</v>
      </c>
      <c r="AC167" s="259">
        <v>9.0500000000000007</v>
      </c>
      <c r="AD167" s="259">
        <v>11.26</v>
      </c>
      <c r="AE167" s="259">
        <v>4.55</v>
      </c>
      <c r="AF167" s="259">
        <v>9.27</v>
      </c>
      <c r="AG167" s="259">
        <v>10.06</v>
      </c>
      <c r="AH167" s="259">
        <v>1.29</v>
      </c>
      <c r="AI167" s="260">
        <v>6.7799999999999999E-2</v>
      </c>
      <c r="AJ167" s="260">
        <v>0.23980000000000001</v>
      </c>
      <c r="AK167" s="260">
        <v>3.0200000000000001E-2</v>
      </c>
      <c r="AL167" s="260">
        <v>0.35759999999999997</v>
      </c>
      <c r="AM167" s="260">
        <v>9.1899999999999996E-2</v>
      </c>
      <c r="AN167" s="260">
        <v>0.10920000000000001</v>
      </c>
      <c r="AO167" s="260">
        <v>0.81130000000000002</v>
      </c>
      <c r="AP167" s="261">
        <v>1100000</v>
      </c>
      <c r="AQ167" s="261">
        <v>252000</v>
      </c>
      <c r="AR167" s="259">
        <v>4.5</v>
      </c>
      <c r="AS167" s="262">
        <v>0.27847222222222223</v>
      </c>
      <c r="AT167" s="260">
        <v>0.21210000000000001</v>
      </c>
      <c r="AU167" s="259">
        <v>45</v>
      </c>
      <c r="AV167" s="261">
        <v>90500</v>
      </c>
      <c r="AW167" s="261">
        <v>14600000</v>
      </c>
      <c r="AX167" s="263"/>
      <c r="AY167" s="263"/>
      <c r="AZ167" s="263"/>
    </row>
    <row r="168" spans="1:52" ht="12" customHeight="1">
      <c r="A168" s="254">
        <v>76</v>
      </c>
      <c r="B168" s="265" t="s">
        <v>2647</v>
      </c>
      <c r="C168" s="38" t="s">
        <v>628</v>
      </c>
      <c r="D168" s="237" t="str">
        <f t="shared" si="0"/>
        <v>Spokane Teachers Credit Union</v>
      </c>
      <c r="E168" s="256" t="s">
        <v>349</v>
      </c>
      <c r="F168" s="16">
        <v>28</v>
      </c>
      <c r="G168" s="257">
        <v>981715</v>
      </c>
      <c r="H168" s="257">
        <v>66731</v>
      </c>
      <c r="I168" s="257">
        <v>24224</v>
      </c>
      <c r="J168" s="257">
        <v>48707</v>
      </c>
      <c r="K168" s="257">
        <v>162192</v>
      </c>
      <c r="L168" s="264">
        <v>5000</v>
      </c>
      <c r="M168" s="264">
        <v>5000</v>
      </c>
      <c r="N168" s="258">
        <v>4.409722222222222E-3</v>
      </c>
      <c r="O168" s="259">
        <v>381</v>
      </c>
      <c r="P168" s="258">
        <v>4.1898148148148146E-3</v>
      </c>
      <c r="Q168" s="259">
        <v>362</v>
      </c>
      <c r="R168" s="258">
        <v>2.2106481481481482E-3</v>
      </c>
      <c r="S168" s="259">
        <v>191</v>
      </c>
      <c r="T168" s="258">
        <v>3.0208333333333333E-3</v>
      </c>
      <c r="U168" s="259">
        <v>261</v>
      </c>
      <c r="V168" s="258">
        <v>4.8726851851851848E-3</v>
      </c>
      <c r="W168" s="259">
        <v>421</v>
      </c>
      <c r="X168" s="258">
        <v>4.9537037037037041E-3</v>
      </c>
      <c r="Y168" s="259">
        <v>428</v>
      </c>
      <c r="Z168" s="256"/>
      <c r="AA168" s="256"/>
      <c r="AB168" s="259">
        <v>7.42</v>
      </c>
      <c r="AC168" s="259">
        <v>6.29</v>
      </c>
      <c r="AD168" s="259">
        <v>4.32</v>
      </c>
      <c r="AE168" s="259">
        <v>3.28</v>
      </c>
      <c r="AF168" s="259">
        <v>7.56</v>
      </c>
      <c r="AG168" s="259">
        <v>3.5</v>
      </c>
      <c r="AH168" s="259">
        <v>1</v>
      </c>
      <c r="AI168" s="260">
        <v>5.6000000000000001E-2</v>
      </c>
      <c r="AJ168" s="260">
        <v>0.39319999999999999</v>
      </c>
      <c r="AK168" s="260">
        <v>0.2387</v>
      </c>
      <c r="AL168" s="260">
        <v>0.55210000000000004</v>
      </c>
      <c r="AM168" s="260">
        <v>0.17979999999999999</v>
      </c>
      <c r="AN168" s="260">
        <v>0.58279999999999998</v>
      </c>
      <c r="AO168" s="260">
        <v>1</v>
      </c>
      <c r="AP168" s="261">
        <v>591600</v>
      </c>
      <c r="AQ168" s="261">
        <v>145100</v>
      </c>
      <c r="AR168" s="259">
        <v>6.14</v>
      </c>
      <c r="AS168" s="262">
        <v>0.3527777777777778</v>
      </c>
      <c r="AT168" s="260">
        <v>0.18440000000000001</v>
      </c>
      <c r="AU168" s="259">
        <v>45</v>
      </c>
      <c r="AV168" s="261">
        <v>60500</v>
      </c>
      <c r="AW168" s="261">
        <v>449000</v>
      </c>
      <c r="AX168" s="263"/>
      <c r="AY168" s="263"/>
      <c r="AZ168" s="263"/>
    </row>
    <row r="169" spans="1:52" ht="12" customHeight="1">
      <c r="A169" s="254">
        <v>77</v>
      </c>
      <c r="B169" s="265" t="s">
        <v>2648</v>
      </c>
      <c r="C169" s="38" t="s">
        <v>633</v>
      </c>
      <c r="D169" s="237" t="str">
        <f t="shared" si="0"/>
        <v>Navy Army Community Credit Union</v>
      </c>
      <c r="E169" s="256" t="s">
        <v>349</v>
      </c>
      <c r="F169" s="16">
        <v>28</v>
      </c>
      <c r="G169" s="257">
        <v>334343</v>
      </c>
      <c r="H169" s="257">
        <v>6344</v>
      </c>
      <c r="I169" s="257">
        <v>18028</v>
      </c>
      <c r="J169" s="257">
        <v>7086</v>
      </c>
      <c r="K169" s="257">
        <v>118447</v>
      </c>
      <c r="L169" s="264"/>
      <c r="M169" s="264">
        <v>5000</v>
      </c>
      <c r="N169" s="258">
        <v>4.340277777777778E-3</v>
      </c>
      <c r="O169" s="259">
        <v>375</v>
      </c>
      <c r="P169" s="258">
        <v>2.7662037037037039E-3</v>
      </c>
      <c r="Q169" s="259">
        <v>239</v>
      </c>
      <c r="R169" s="258">
        <v>4.9305555555555552E-3</v>
      </c>
      <c r="S169" s="259">
        <v>426</v>
      </c>
      <c r="T169" s="258">
        <v>4.5370370370370373E-3</v>
      </c>
      <c r="U169" s="259">
        <v>392</v>
      </c>
      <c r="V169" s="258">
        <v>3.7037037037037038E-3</v>
      </c>
      <c r="W169" s="259">
        <v>320</v>
      </c>
      <c r="X169" s="256"/>
      <c r="Y169" s="256"/>
      <c r="Z169" s="258">
        <v>1.5393518518518519E-3</v>
      </c>
      <c r="AA169" s="259">
        <v>133</v>
      </c>
      <c r="AB169" s="259">
        <v>8.0500000000000007</v>
      </c>
      <c r="AC169" s="259">
        <v>4.92</v>
      </c>
      <c r="AD169" s="259">
        <v>6.16</v>
      </c>
      <c r="AE169" s="259">
        <v>5.38</v>
      </c>
      <c r="AF169" s="259">
        <v>8.98</v>
      </c>
      <c r="AG169" s="256"/>
      <c r="AH169" s="259">
        <v>12</v>
      </c>
      <c r="AI169" s="260">
        <v>4.7899999999999998E-2</v>
      </c>
      <c r="AJ169" s="260">
        <v>0.1699</v>
      </c>
      <c r="AK169" s="260">
        <v>1.83E-2</v>
      </c>
      <c r="AL169" s="260">
        <v>9.5100000000000004E-2</v>
      </c>
      <c r="AM169" s="260">
        <v>6.6699999999999995E-2</v>
      </c>
      <c r="AN169" s="266"/>
      <c r="AO169" s="266"/>
      <c r="AP169" s="261">
        <v>484100</v>
      </c>
      <c r="AQ169" s="261">
        <v>114600</v>
      </c>
      <c r="AR169" s="259">
        <v>3.95</v>
      </c>
      <c r="AS169" s="262">
        <v>0.25</v>
      </c>
      <c r="AT169" s="260">
        <v>0.25109999999999999</v>
      </c>
      <c r="AU169" s="259">
        <v>44</v>
      </c>
      <c r="AV169" s="261">
        <v>12100</v>
      </c>
      <c r="AW169" s="261">
        <v>15000000</v>
      </c>
      <c r="AX169" s="263"/>
      <c r="AY169" s="263"/>
      <c r="AZ169" s="263"/>
    </row>
    <row r="170" spans="1:52" ht="12" customHeight="1">
      <c r="A170" s="254">
        <v>78</v>
      </c>
      <c r="B170" s="265" t="s">
        <v>2649</v>
      </c>
      <c r="C170" s="38" t="s">
        <v>637</v>
      </c>
      <c r="D170" s="237" t="str">
        <f t="shared" si="0"/>
        <v>Tower Federal Credit Union</v>
      </c>
      <c r="E170" s="256" t="s">
        <v>349</v>
      </c>
      <c r="F170" s="16">
        <v>13</v>
      </c>
      <c r="G170" s="257">
        <v>650986</v>
      </c>
      <c r="H170" s="257">
        <v>22110</v>
      </c>
      <c r="I170" s="257">
        <v>91893</v>
      </c>
      <c r="J170" s="257">
        <v>10529</v>
      </c>
      <c r="K170" s="257">
        <v>105635</v>
      </c>
      <c r="L170" s="264"/>
      <c r="M170" s="264">
        <v>5000</v>
      </c>
      <c r="N170" s="258">
        <v>3.9583333333333337E-3</v>
      </c>
      <c r="O170" s="259">
        <v>342</v>
      </c>
      <c r="P170" s="258">
        <v>6.4814814814814813E-4</v>
      </c>
      <c r="Q170" s="259">
        <v>56</v>
      </c>
      <c r="R170" s="258">
        <v>3.0671296296296297E-3</v>
      </c>
      <c r="S170" s="259">
        <v>265</v>
      </c>
      <c r="T170" s="258">
        <v>2.1643518518518518E-3</v>
      </c>
      <c r="U170" s="259">
        <v>187</v>
      </c>
      <c r="V170" s="258">
        <v>3.2638888888888891E-3</v>
      </c>
      <c r="W170" s="259">
        <v>282</v>
      </c>
      <c r="X170" s="256"/>
      <c r="Y170" s="256"/>
      <c r="Z170" s="258">
        <v>8.1018518518518516E-4</v>
      </c>
      <c r="AA170" s="259">
        <v>70</v>
      </c>
      <c r="AB170" s="259">
        <v>1.98</v>
      </c>
      <c r="AC170" s="259">
        <v>1.08</v>
      </c>
      <c r="AD170" s="259">
        <v>1.51</v>
      </c>
      <c r="AE170" s="259">
        <v>1.48</v>
      </c>
      <c r="AF170" s="259">
        <v>2.37</v>
      </c>
      <c r="AG170" s="256"/>
      <c r="AH170" s="259">
        <v>3</v>
      </c>
      <c r="AI170" s="260">
        <v>0.37180000000000002</v>
      </c>
      <c r="AJ170" s="260">
        <v>0.95920000000000005</v>
      </c>
      <c r="AK170" s="260">
        <v>0.66820000000000002</v>
      </c>
      <c r="AL170" s="260">
        <v>0.7712</v>
      </c>
      <c r="AM170" s="260">
        <v>0.42409999999999998</v>
      </c>
      <c r="AN170" s="266"/>
      <c r="AO170" s="266"/>
      <c r="AP170" s="261">
        <v>579700</v>
      </c>
      <c r="AQ170" s="261">
        <v>119700</v>
      </c>
      <c r="AR170" s="259">
        <v>1.47</v>
      </c>
      <c r="AS170" s="262">
        <v>0.47499999999999998</v>
      </c>
      <c r="AT170" s="260">
        <v>0.71399999999999997</v>
      </c>
      <c r="AU170" s="259">
        <v>38</v>
      </c>
      <c r="AV170" s="261">
        <v>40500</v>
      </c>
      <c r="AW170" s="261">
        <v>15100000</v>
      </c>
      <c r="AX170" s="263"/>
      <c r="AY170" s="263"/>
      <c r="AZ170" s="263"/>
    </row>
    <row r="171" spans="1:52" ht="12" customHeight="1">
      <c r="A171" s="254">
        <v>79</v>
      </c>
      <c r="B171" s="265" t="s">
        <v>2650</v>
      </c>
      <c r="C171" s="38" t="s">
        <v>640</v>
      </c>
      <c r="D171" s="237" t="str">
        <f t="shared" si="0"/>
        <v>Educational Employees Credit Union</v>
      </c>
      <c r="E171" s="256" t="s">
        <v>349</v>
      </c>
      <c r="F171" s="16">
        <v>38</v>
      </c>
      <c r="G171" s="257">
        <v>453406</v>
      </c>
      <c r="H171" s="264">
        <v>5000</v>
      </c>
      <c r="I171" s="264">
        <v>5000</v>
      </c>
      <c r="J171" s="264">
        <v>5000</v>
      </c>
      <c r="K171" s="257">
        <v>134678</v>
      </c>
      <c r="L171" s="257">
        <v>7346</v>
      </c>
      <c r="M171" s="264">
        <v>5000</v>
      </c>
      <c r="N171" s="258">
        <v>3.9930555555555552E-3</v>
      </c>
      <c r="O171" s="259">
        <v>345</v>
      </c>
      <c r="P171" s="258">
        <v>3.4722222222222222E-5</v>
      </c>
      <c r="Q171" s="259">
        <v>3</v>
      </c>
      <c r="R171" s="256"/>
      <c r="S171" s="256"/>
      <c r="T171" s="258">
        <v>1.6782407407407408E-3</v>
      </c>
      <c r="U171" s="259">
        <v>145</v>
      </c>
      <c r="V171" s="258">
        <v>4.6412037037037038E-3</v>
      </c>
      <c r="W171" s="259">
        <v>401</v>
      </c>
      <c r="X171" s="258">
        <v>6.1689814814814819E-3</v>
      </c>
      <c r="Y171" s="259">
        <v>533</v>
      </c>
      <c r="Z171" s="258">
        <v>2.3263888888888887E-3</v>
      </c>
      <c r="AA171" s="259">
        <v>201</v>
      </c>
      <c r="AB171" s="259">
        <v>6.38</v>
      </c>
      <c r="AC171" s="259">
        <v>1.78</v>
      </c>
      <c r="AD171" s="259">
        <v>1</v>
      </c>
      <c r="AE171" s="259">
        <v>2.8</v>
      </c>
      <c r="AF171" s="259">
        <v>6.8</v>
      </c>
      <c r="AG171" s="259">
        <v>9.42</v>
      </c>
      <c r="AH171" s="259">
        <v>3.04</v>
      </c>
      <c r="AI171" s="260">
        <v>3.0599999999999999E-2</v>
      </c>
      <c r="AJ171" s="260">
        <v>0.49049999999999999</v>
      </c>
      <c r="AK171" s="260">
        <v>1</v>
      </c>
      <c r="AL171" s="260">
        <v>0.31030000000000002</v>
      </c>
      <c r="AM171" s="260">
        <v>0.14399999999999999</v>
      </c>
      <c r="AN171" s="260">
        <v>5.11E-2</v>
      </c>
      <c r="AO171" s="260">
        <v>0.47870000000000001</v>
      </c>
      <c r="AP171" s="261">
        <v>378100</v>
      </c>
      <c r="AQ171" s="261">
        <v>122100</v>
      </c>
      <c r="AR171" s="259">
        <v>4.18</v>
      </c>
      <c r="AS171" s="262">
        <v>0.24097222222222223</v>
      </c>
      <c r="AT171" s="260">
        <v>0.2747</v>
      </c>
      <c r="AU171" s="259">
        <v>67</v>
      </c>
      <c r="AV171" s="261">
        <v>5400</v>
      </c>
      <c r="AW171" s="261">
        <v>47400000</v>
      </c>
      <c r="AX171" s="263"/>
      <c r="AY171" s="263"/>
      <c r="AZ171" s="263"/>
    </row>
    <row r="172" spans="1:52" ht="12" customHeight="1">
      <c r="A172" s="254">
        <v>80</v>
      </c>
      <c r="B172" s="265" t="s">
        <v>2651</v>
      </c>
      <c r="C172" s="38" t="s">
        <v>645</v>
      </c>
      <c r="D172" s="237" t="str">
        <f t="shared" si="0"/>
        <v>Credit Human Federal Credit Union</v>
      </c>
      <c r="E172" s="256" t="s">
        <v>349</v>
      </c>
      <c r="F172" s="16">
        <v>41</v>
      </c>
      <c r="G172" s="257">
        <v>220400</v>
      </c>
      <c r="H172" s="264"/>
      <c r="I172" s="257">
        <v>13873</v>
      </c>
      <c r="J172" s="264">
        <v>5000</v>
      </c>
      <c r="K172" s="257">
        <v>83157</v>
      </c>
      <c r="L172" s="264">
        <v>5000</v>
      </c>
      <c r="M172" s="264"/>
      <c r="N172" s="258">
        <v>1.0185185185185184E-3</v>
      </c>
      <c r="O172" s="259">
        <v>88</v>
      </c>
      <c r="P172" s="256"/>
      <c r="Q172" s="256"/>
      <c r="R172" s="258">
        <v>1.3541666666666667E-3</v>
      </c>
      <c r="S172" s="259">
        <v>117</v>
      </c>
      <c r="T172" s="258">
        <v>8.7962962962962962E-4</v>
      </c>
      <c r="U172" s="259">
        <v>76</v>
      </c>
      <c r="V172" s="258">
        <v>2.3726851851851851E-3</v>
      </c>
      <c r="W172" s="259">
        <v>205</v>
      </c>
      <c r="X172" s="258">
        <v>6.2152777777777779E-3</v>
      </c>
      <c r="Y172" s="259">
        <v>537</v>
      </c>
      <c r="Z172" s="256"/>
      <c r="AA172" s="256"/>
      <c r="AB172" s="259">
        <v>1.57</v>
      </c>
      <c r="AC172" s="256"/>
      <c r="AD172" s="259">
        <v>3.23</v>
      </c>
      <c r="AE172" s="259">
        <v>1.66</v>
      </c>
      <c r="AF172" s="259">
        <v>2.6</v>
      </c>
      <c r="AG172" s="259">
        <v>3.33</v>
      </c>
      <c r="AH172" s="256"/>
      <c r="AI172" s="260">
        <v>0.77649999999999997</v>
      </c>
      <c r="AJ172" s="266"/>
      <c r="AK172" s="260">
        <v>0.3327</v>
      </c>
      <c r="AL172" s="260">
        <v>0.67190000000000005</v>
      </c>
      <c r="AM172" s="260">
        <v>0.64500000000000002</v>
      </c>
      <c r="AN172" s="260">
        <v>0.25290000000000001</v>
      </c>
      <c r="AO172" s="266"/>
      <c r="AP172" s="261">
        <v>64300</v>
      </c>
      <c r="AQ172" s="261">
        <v>25600</v>
      </c>
      <c r="AR172" s="259">
        <v>1.75</v>
      </c>
      <c r="AS172" s="262">
        <v>0.20277777777777778</v>
      </c>
      <c r="AT172" s="260">
        <v>0.66539999999999999</v>
      </c>
      <c r="AU172" s="259">
        <v>42</v>
      </c>
      <c r="AV172" s="261">
        <v>2400</v>
      </c>
      <c r="AW172" s="261">
        <v>127000000</v>
      </c>
      <c r="AX172" s="263"/>
      <c r="AY172" s="263"/>
      <c r="AZ172" s="263"/>
    </row>
    <row r="173" spans="1:52" ht="12" customHeight="1">
      <c r="A173" s="254">
        <v>81</v>
      </c>
      <c r="B173" s="265" t="s">
        <v>2652</v>
      </c>
      <c r="C173" s="38" t="s">
        <v>648</v>
      </c>
      <c r="D173" s="237" t="str">
        <f t="shared" si="0"/>
        <v>California Credit Union</v>
      </c>
      <c r="E173" s="256" t="s">
        <v>349</v>
      </c>
      <c r="F173" s="16">
        <v>32</v>
      </c>
      <c r="G173" s="257">
        <v>548675</v>
      </c>
      <c r="H173" s="257">
        <v>9445</v>
      </c>
      <c r="I173" s="257">
        <v>43875</v>
      </c>
      <c r="J173" s="257">
        <v>6185</v>
      </c>
      <c r="K173" s="257">
        <v>98797</v>
      </c>
      <c r="L173" s="257">
        <v>34117</v>
      </c>
      <c r="M173" s="264">
        <v>5000</v>
      </c>
      <c r="N173" s="258">
        <v>3.6342592592592594E-3</v>
      </c>
      <c r="O173" s="259">
        <v>314</v>
      </c>
      <c r="P173" s="258">
        <v>2.0833333333333335E-4</v>
      </c>
      <c r="Q173" s="259">
        <v>18</v>
      </c>
      <c r="R173" s="258">
        <v>3.2986111111111111E-3</v>
      </c>
      <c r="S173" s="259">
        <v>285</v>
      </c>
      <c r="T173" s="258">
        <v>1.7476851851851852E-3</v>
      </c>
      <c r="U173" s="259">
        <v>151</v>
      </c>
      <c r="V173" s="258">
        <v>3.472222222222222E-3</v>
      </c>
      <c r="W173" s="259">
        <v>300</v>
      </c>
      <c r="X173" s="258">
        <v>4.0393518518518521E-3</v>
      </c>
      <c r="Y173" s="259">
        <v>349</v>
      </c>
      <c r="Z173" s="258">
        <v>4.8611111111111112E-3</v>
      </c>
      <c r="AA173" s="259">
        <v>420</v>
      </c>
      <c r="AB173" s="259">
        <v>1.86</v>
      </c>
      <c r="AC173" s="259">
        <v>1.21</v>
      </c>
      <c r="AD173" s="259">
        <v>1.63</v>
      </c>
      <c r="AE173" s="259">
        <v>1.28</v>
      </c>
      <c r="AF173" s="259">
        <v>2.33</v>
      </c>
      <c r="AG173" s="259">
        <v>2.5</v>
      </c>
      <c r="AH173" s="259">
        <v>3</v>
      </c>
      <c r="AI173" s="260">
        <v>0.47789999999999999</v>
      </c>
      <c r="AJ173" s="260">
        <v>0.89290000000000003</v>
      </c>
      <c r="AK173" s="260">
        <v>0.56630000000000003</v>
      </c>
      <c r="AL173" s="260">
        <v>0.82869999999999999</v>
      </c>
      <c r="AM173" s="260">
        <v>0.44669999999999999</v>
      </c>
      <c r="AN173" s="260">
        <v>0.26269999999999999</v>
      </c>
      <c r="AO173" s="266"/>
      <c r="AP173" s="261">
        <v>654900</v>
      </c>
      <c r="AQ173" s="261">
        <v>138600</v>
      </c>
      <c r="AR173" s="259">
        <v>1.42</v>
      </c>
      <c r="AS173" s="262">
        <v>0.38819444444444445</v>
      </c>
      <c r="AT173" s="260">
        <v>0.77170000000000005</v>
      </c>
      <c r="AU173" s="259">
        <v>43</v>
      </c>
      <c r="AV173" s="261">
        <v>40500</v>
      </c>
      <c r="AW173" s="261">
        <v>455000000</v>
      </c>
      <c r="AX173" s="263"/>
      <c r="AY173" s="263"/>
      <c r="AZ173" s="263"/>
    </row>
    <row r="174" spans="1:52" ht="12" customHeight="1">
      <c r="A174" s="254">
        <v>82</v>
      </c>
      <c r="B174" s="265" t="s">
        <v>2653</v>
      </c>
      <c r="C174" s="38" t="s">
        <v>652</v>
      </c>
      <c r="D174" s="237" t="str">
        <f t="shared" si="0"/>
        <v>Langley Federal Credit Union</v>
      </c>
      <c r="E174" s="256" t="s">
        <v>349</v>
      </c>
      <c r="F174" s="16">
        <v>20</v>
      </c>
      <c r="G174" s="257">
        <v>557472</v>
      </c>
      <c r="H174" s="257">
        <v>15898</v>
      </c>
      <c r="I174" s="257">
        <v>63055</v>
      </c>
      <c r="J174" s="257">
        <v>5423</v>
      </c>
      <c r="K174" s="257">
        <v>141819</v>
      </c>
      <c r="L174" s="257">
        <v>12857</v>
      </c>
      <c r="M174" s="264">
        <v>5000</v>
      </c>
      <c r="N174" s="258">
        <v>3.1250000000000002E-3</v>
      </c>
      <c r="O174" s="259">
        <v>270</v>
      </c>
      <c r="P174" s="258">
        <v>7.291666666666667E-4</v>
      </c>
      <c r="Q174" s="259">
        <v>63</v>
      </c>
      <c r="R174" s="258">
        <v>1.6203703703703703E-3</v>
      </c>
      <c r="S174" s="259">
        <v>140</v>
      </c>
      <c r="T174" s="258">
        <v>4.0509259259259258E-4</v>
      </c>
      <c r="U174" s="259">
        <v>35</v>
      </c>
      <c r="V174" s="258">
        <v>4.0046296296296297E-3</v>
      </c>
      <c r="W174" s="259">
        <v>346</v>
      </c>
      <c r="X174" s="258">
        <v>4.0972222222222226E-3</v>
      </c>
      <c r="Y174" s="259">
        <v>354</v>
      </c>
      <c r="Z174" s="256"/>
      <c r="AA174" s="256"/>
      <c r="AB174" s="259">
        <v>1.73</v>
      </c>
      <c r="AC174" s="259">
        <v>1.77</v>
      </c>
      <c r="AD174" s="259">
        <v>1.5</v>
      </c>
      <c r="AE174" s="259">
        <v>1.26</v>
      </c>
      <c r="AF174" s="259">
        <v>2.54</v>
      </c>
      <c r="AG174" s="259">
        <v>2.52</v>
      </c>
      <c r="AH174" s="259">
        <v>1</v>
      </c>
      <c r="AI174" s="260">
        <v>0.53759999999999997</v>
      </c>
      <c r="AJ174" s="260">
        <v>0.69430000000000003</v>
      </c>
      <c r="AK174" s="260">
        <v>0.79900000000000004</v>
      </c>
      <c r="AL174" s="260">
        <v>0.88570000000000004</v>
      </c>
      <c r="AM174" s="260">
        <v>0.34039999999999998</v>
      </c>
      <c r="AN174" s="260">
        <v>0.47970000000000002</v>
      </c>
      <c r="AO174" s="260">
        <v>1</v>
      </c>
      <c r="AP174" s="261">
        <v>734900</v>
      </c>
      <c r="AQ174" s="261">
        <v>153000</v>
      </c>
      <c r="AR174" s="259">
        <v>1.69</v>
      </c>
      <c r="AS174" s="262">
        <v>0.28333333333333333</v>
      </c>
      <c r="AT174" s="260">
        <v>0.58099999999999996</v>
      </c>
      <c r="AU174" s="259">
        <v>41</v>
      </c>
      <c r="AV174" s="261">
        <v>110000</v>
      </c>
      <c r="AW174" s="259">
        <v>96</v>
      </c>
      <c r="AX174" s="263"/>
      <c r="AY174" s="263"/>
      <c r="AZ174" s="263"/>
    </row>
    <row r="175" spans="1:52" ht="12" customHeight="1">
      <c r="A175" s="254">
        <v>83</v>
      </c>
      <c r="B175" s="265" t="s">
        <v>2654</v>
      </c>
      <c r="C175" s="38" t="s">
        <v>656</v>
      </c>
      <c r="D175" s="237" t="str">
        <f t="shared" si="0"/>
        <v>NASA Federal Credit Union</v>
      </c>
      <c r="E175" s="256" t="s">
        <v>349</v>
      </c>
      <c r="F175" s="16">
        <v>4</v>
      </c>
      <c r="G175" s="257">
        <v>573615</v>
      </c>
      <c r="H175" s="257">
        <v>13080</v>
      </c>
      <c r="I175" s="257">
        <v>6876</v>
      </c>
      <c r="J175" s="257">
        <v>8456</v>
      </c>
      <c r="K175" s="257">
        <v>126468</v>
      </c>
      <c r="L175" s="257">
        <v>18774</v>
      </c>
      <c r="M175" s="264">
        <v>5000</v>
      </c>
      <c r="N175" s="258">
        <v>4.5486111111111109E-3</v>
      </c>
      <c r="O175" s="259">
        <v>393</v>
      </c>
      <c r="P175" s="258">
        <v>2.2337962962962962E-3</v>
      </c>
      <c r="Q175" s="259">
        <v>193</v>
      </c>
      <c r="R175" s="258">
        <v>3.9583333333333337E-3</v>
      </c>
      <c r="S175" s="259">
        <v>342</v>
      </c>
      <c r="T175" s="258">
        <v>2.7546296296296294E-3</v>
      </c>
      <c r="U175" s="259">
        <v>238</v>
      </c>
      <c r="V175" s="258">
        <v>5.0115740740740737E-3</v>
      </c>
      <c r="W175" s="259">
        <v>433</v>
      </c>
      <c r="X175" s="258">
        <v>5.6481481481481478E-3</v>
      </c>
      <c r="Y175" s="259">
        <v>488</v>
      </c>
      <c r="Z175" s="256"/>
      <c r="AA175" s="256"/>
      <c r="AB175" s="259">
        <v>5.28</v>
      </c>
      <c r="AC175" s="259">
        <v>2.46</v>
      </c>
      <c r="AD175" s="259">
        <v>4.67</v>
      </c>
      <c r="AE175" s="259">
        <v>4.79</v>
      </c>
      <c r="AF175" s="259">
        <v>6.9</v>
      </c>
      <c r="AG175" s="259">
        <v>5.79</v>
      </c>
      <c r="AH175" s="259">
        <v>1</v>
      </c>
      <c r="AI175" s="260">
        <v>0.12989999999999999</v>
      </c>
      <c r="AJ175" s="260">
        <v>0.72519999999999996</v>
      </c>
      <c r="AK175" s="260">
        <v>0.36149999999999999</v>
      </c>
      <c r="AL175" s="260">
        <v>0.3155</v>
      </c>
      <c r="AM175" s="260">
        <v>8.2600000000000007E-2</v>
      </c>
      <c r="AN175" s="260">
        <v>6.4299999999999996E-2</v>
      </c>
      <c r="AO175" s="260">
        <v>1</v>
      </c>
      <c r="AP175" s="261">
        <v>407800</v>
      </c>
      <c r="AQ175" s="261">
        <v>165300</v>
      </c>
      <c r="AR175" s="259">
        <v>5.24</v>
      </c>
      <c r="AS175" s="262">
        <v>0.28472222222222221</v>
      </c>
      <c r="AT175" s="260">
        <v>0.22339999999999999</v>
      </c>
      <c r="AU175" s="259">
        <v>47</v>
      </c>
      <c r="AV175" s="261">
        <v>22200</v>
      </c>
      <c r="AW175" s="261">
        <v>4900000</v>
      </c>
      <c r="AX175" s="263"/>
      <c r="AY175" s="263"/>
      <c r="AZ175" s="263"/>
    </row>
    <row r="176" spans="1:52" ht="12" customHeight="1">
      <c r="A176" s="254">
        <v>84</v>
      </c>
      <c r="B176" s="265" t="s">
        <v>2655</v>
      </c>
      <c r="C176" s="38" t="s">
        <v>659</v>
      </c>
      <c r="D176" s="237" t="str">
        <f t="shared" si="0"/>
        <v>SAFE Credit Union</v>
      </c>
      <c r="E176" s="256" t="s">
        <v>349</v>
      </c>
      <c r="F176" s="16">
        <v>34</v>
      </c>
      <c r="G176" s="257">
        <v>876166</v>
      </c>
      <c r="H176" s="264">
        <v>5000</v>
      </c>
      <c r="I176" s="257">
        <v>170559</v>
      </c>
      <c r="J176" s="264">
        <v>5000</v>
      </c>
      <c r="K176" s="257">
        <v>125158</v>
      </c>
      <c r="L176" s="257">
        <v>13868</v>
      </c>
      <c r="M176" s="264">
        <v>5000</v>
      </c>
      <c r="N176" s="258">
        <v>1.9212962962962964E-3</v>
      </c>
      <c r="O176" s="259">
        <v>166</v>
      </c>
      <c r="P176" s="258">
        <v>3.4027777777777776E-3</v>
      </c>
      <c r="Q176" s="259">
        <v>294</v>
      </c>
      <c r="R176" s="258">
        <v>1.261574074074074E-3</v>
      </c>
      <c r="S176" s="259">
        <v>109</v>
      </c>
      <c r="T176" s="258">
        <v>6.9444444444444444E-5</v>
      </c>
      <c r="U176" s="259">
        <v>6</v>
      </c>
      <c r="V176" s="258">
        <v>2.4189814814814816E-3</v>
      </c>
      <c r="W176" s="259">
        <v>209</v>
      </c>
      <c r="X176" s="258">
        <v>3.2754629629629631E-3</v>
      </c>
      <c r="Y176" s="259">
        <v>283</v>
      </c>
      <c r="Z176" s="256"/>
      <c r="AA176" s="256"/>
      <c r="AB176" s="259">
        <v>1.77</v>
      </c>
      <c r="AC176" s="259">
        <v>1.41</v>
      </c>
      <c r="AD176" s="259">
        <v>1.5</v>
      </c>
      <c r="AE176" s="259">
        <v>1.21</v>
      </c>
      <c r="AF176" s="259">
        <v>2.2799999999999998</v>
      </c>
      <c r="AG176" s="259">
        <v>2.12</v>
      </c>
      <c r="AH176" s="259">
        <v>1</v>
      </c>
      <c r="AI176" s="260">
        <v>0.52990000000000004</v>
      </c>
      <c r="AJ176" s="260">
        <v>0.59009999999999996</v>
      </c>
      <c r="AK176" s="260">
        <v>0.65159999999999996</v>
      </c>
      <c r="AL176" s="260">
        <v>0.79210000000000003</v>
      </c>
      <c r="AM176" s="260">
        <v>0.46289999999999998</v>
      </c>
      <c r="AN176" s="260">
        <v>0.5504</v>
      </c>
      <c r="AO176" s="260">
        <v>1</v>
      </c>
      <c r="AP176" s="261">
        <v>477400</v>
      </c>
      <c r="AQ176" s="261">
        <v>118200</v>
      </c>
      <c r="AR176" s="259">
        <v>1.59</v>
      </c>
      <c r="AS176" s="262">
        <v>0.42222222222222222</v>
      </c>
      <c r="AT176" s="260">
        <v>0.6925</v>
      </c>
      <c r="AU176" s="259">
        <v>34</v>
      </c>
      <c r="AV176" s="261">
        <v>74000</v>
      </c>
      <c r="AW176" s="261">
        <v>264000000</v>
      </c>
      <c r="AX176" s="263"/>
      <c r="AY176" s="263"/>
      <c r="AZ176" s="263"/>
    </row>
    <row r="177" spans="1:52" ht="12" customHeight="1">
      <c r="A177" s="254">
        <v>85</v>
      </c>
      <c r="B177" s="265" t="s">
        <v>2656</v>
      </c>
      <c r="C177" s="38" t="s">
        <v>662</v>
      </c>
      <c r="D177" s="237" t="str">
        <f t="shared" si="0"/>
        <v>Unify Financial Credit Union</v>
      </c>
      <c r="E177" s="256" t="s">
        <v>349</v>
      </c>
      <c r="F177" s="16">
        <v>6</v>
      </c>
      <c r="G177" s="257">
        <v>756867</v>
      </c>
      <c r="H177" s="257">
        <v>16581</v>
      </c>
      <c r="I177" s="257">
        <v>8975</v>
      </c>
      <c r="J177" s="257">
        <v>6505</v>
      </c>
      <c r="K177" s="257">
        <v>146376</v>
      </c>
      <c r="L177" s="257">
        <v>10335</v>
      </c>
      <c r="M177" s="264">
        <v>5000</v>
      </c>
      <c r="N177" s="258">
        <v>4.363425925925926E-3</v>
      </c>
      <c r="O177" s="259">
        <v>377</v>
      </c>
      <c r="P177" s="258">
        <v>2.2337962962962962E-3</v>
      </c>
      <c r="Q177" s="259">
        <v>193</v>
      </c>
      <c r="R177" s="258">
        <v>1.9675925925925924E-3</v>
      </c>
      <c r="S177" s="259">
        <v>170</v>
      </c>
      <c r="T177" s="258">
        <v>2.3263888888888887E-3</v>
      </c>
      <c r="U177" s="259">
        <v>201</v>
      </c>
      <c r="V177" s="258">
        <v>5.8333333333333336E-3</v>
      </c>
      <c r="W177" s="259">
        <v>504</v>
      </c>
      <c r="X177" s="258">
        <v>7.789351851851852E-3</v>
      </c>
      <c r="Y177" s="259">
        <v>673</v>
      </c>
      <c r="Z177" s="256"/>
      <c r="AA177" s="256"/>
      <c r="AB177" s="259">
        <v>8.2200000000000006</v>
      </c>
      <c r="AC177" s="259">
        <v>4.3099999999999996</v>
      </c>
      <c r="AD177" s="259">
        <v>3.45</v>
      </c>
      <c r="AE177" s="259">
        <v>3.9</v>
      </c>
      <c r="AF177" s="259">
        <v>10.3</v>
      </c>
      <c r="AG177" s="259">
        <v>9.56</v>
      </c>
      <c r="AH177" s="259">
        <v>1</v>
      </c>
      <c r="AI177" s="260">
        <v>7.4399999999999994E-2</v>
      </c>
      <c r="AJ177" s="260">
        <v>0.125</v>
      </c>
      <c r="AK177" s="260">
        <v>0.3906</v>
      </c>
      <c r="AL177" s="260">
        <v>0.4264</v>
      </c>
      <c r="AM177" s="260">
        <v>0.1242</v>
      </c>
      <c r="AN177" s="266"/>
      <c r="AO177" s="260">
        <v>1</v>
      </c>
      <c r="AP177" s="261">
        <v>613700</v>
      </c>
      <c r="AQ177" s="261">
        <v>162800</v>
      </c>
      <c r="AR177" s="259">
        <v>3.34</v>
      </c>
      <c r="AS177" s="262">
        <v>0.42499999999999999</v>
      </c>
      <c r="AT177" s="260">
        <v>0.31190000000000001</v>
      </c>
      <c r="AU177" s="259">
        <v>41</v>
      </c>
      <c r="AV177" s="261">
        <v>22200</v>
      </c>
      <c r="AW177" s="259">
        <v>96</v>
      </c>
      <c r="AX177" s="263"/>
      <c r="AY177" s="263"/>
      <c r="AZ177" s="263"/>
    </row>
    <row r="178" spans="1:52" ht="12" customHeight="1">
      <c r="A178" s="254">
        <v>86</v>
      </c>
      <c r="B178" s="265" t="s">
        <v>2657</v>
      </c>
      <c r="C178" s="38" t="s">
        <v>667</v>
      </c>
      <c r="D178" s="237" t="str">
        <f t="shared" si="0"/>
        <v>Municipal Credit Union</v>
      </c>
      <c r="E178" s="256" t="s">
        <v>349</v>
      </c>
      <c r="F178" s="16">
        <v>4</v>
      </c>
      <c r="G178" s="257">
        <v>721907</v>
      </c>
      <c r="H178" s="257">
        <v>54300</v>
      </c>
      <c r="I178" s="264">
        <v>5000</v>
      </c>
      <c r="J178" s="257">
        <v>28255</v>
      </c>
      <c r="K178" s="257">
        <v>379459</v>
      </c>
      <c r="L178" s="264">
        <v>5000</v>
      </c>
      <c r="M178" s="264">
        <v>5000</v>
      </c>
      <c r="N178" s="258">
        <v>3.7268518518518519E-3</v>
      </c>
      <c r="O178" s="259">
        <v>322</v>
      </c>
      <c r="P178" s="258">
        <v>2.1412037037037038E-3</v>
      </c>
      <c r="Q178" s="259">
        <v>185</v>
      </c>
      <c r="R178" s="258">
        <v>2.5115740740740741E-3</v>
      </c>
      <c r="S178" s="259">
        <v>217</v>
      </c>
      <c r="T178" s="258">
        <v>7.8703703703703705E-4</v>
      </c>
      <c r="U178" s="259">
        <v>68</v>
      </c>
      <c r="V178" s="258">
        <v>4.2939814814814811E-3</v>
      </c>
      <c r="W178" s="259">
        <v>371</v>
      </c>
      <c r="X178" s="258">
        <v>1.2847222222222223E-3</v>
      </c>
      <c r="Y178" s="259">
        <v>111</v>
      </c>
      <c r="Z178" s="258">
        <v>3.2870370370370371E-3</v>
      </c>
      <c r="AA178" s="259">
        <v>284</v>
      </c>
      <c r="AB178" s="259">
        <v>6.44</v>
      </c>
      <c r="AC178" s="259">
        <v>2.89</v>
      </c>
      <c r="AD178" s="259">
        <v>7.28</v>
      </c>
      <c r="AE178" s="259">
        <v>1.57</v>
      </c>
      <c r="AF178" s="259">
        <v>6.95</v>
      </c>
      <c r="AG178" s="259">
        <v>4.41</v>
      </c>
      <c r="AH178" s="259">
        <v>4.0999999999999996</v>
      </c>
      <c r="AI178" s="260">
        <v>7.4800000000000005E-2</v>
      </c>
      <c r="AJ178" s="260">
        <v>0.63929999999999998</v>
      </c>
      <c r="AK178" s="260">
        <v>0.25659999999999999</v>
      </c>
      <c r="AL178" s="260">
        <v>0.8337</v>
      </c>
      <c r="AM178" s="260">
        <v>7.2800000000000004E-2</v>
      </c>
      <c r="AN178" s="260">
        <v>0.27250000000000002</v>
      </c>
      <c r="AO178" s="260">
        <v>0.29499999999999998</v>
      </c>
      <c r="AP178" s="261">
        <v>631900</v>
      </c>
      <c r="AQ178" s="261">
        <v>191200</v>
      </c>
      <c r="AR178" s="259">
        <v>4.5999999999999996</v>
      </c>
      <c r="AS178" s="262">
        <v>0.38680555555555557</v>
      </c>
      <c r="AT178" s="260">
        <v>0.26250000000000001</v>
      </c>
      <c r="AU178" s="259">
        <v>43</v>
      </c>
      <c r="AV178" s="261">
        <v>22200</v>
      </c>
      <c r="AW178" s="261">
        <v>61600000</v>
      </c>
      <c r="AX178" s="263"/>
      <c r="AY178" s="263"/>
      <c r="AZ178" s="263"/>
    </row>
    <row r="179" spans="1:52" ht="12" customHeight="1">
      <c r="A179" s="254">
        <v>87</v>
      </c>
      <c r="B179" s="265" t="s">
        <v>2658</v>
      </c>
      <c r="C179" s="38" t="s">
        <v>671</v>
      </c>
      <c r="D179" s="237" t="str">
        <f t="shared" si="0"/>
        <v>Technology Credit Union</v>
      </c>
      <c r="E179" s="256" t="s">
        <v>349</v>
      </c>
      <c r="F179" s="16">
        <v>19</v>
      </c>
      <c r="G179" s="257">
        <v>476466</v>
      </c>
      <c r="H179" s="257">
        <v>30623</v>
      </c>
      <c r="I179" s="257">
        <v>18317</v>
      </c>
      <c r="J179" s="264">
        <v>5000</v>
      </c>
      <c r="K179" s="257">
        <v>96882</v>
      </c>
      <c r="L179" s="257">
        <v>10270</v>
      </c>
      <c r="M179" s="264"/>
      <c r="N179" s="258">
        <v>4.409722222222222E-3</v>
      </c>
      <c r="O179" s="259">
        <v>381</v>
      </c>
      <c r="P179" s="258">
        <v>4.0856481481481481E-3</v>
      </c>
      <c r="Q179" s="259">
        <v>353</v>
      </c>
      <c r="R179" s="258">
        <v>3.5995370370370369E-3</v>
      </c>
      <c r="S179" s="259">
        <v>311</v>
      </c>
      <c r="T179" s="258">
        <v>5.4629629629629629E-3</v>
      </c>
      <c r="U179" s="259">
        <v>472</v>
      </c>
      <c r="V179" s="258">
        <v>3.9351851851851848E-3</v>
      </c>
      <c r="W179" s="259">
        <v>340</v>
      </c>
      <c r="X179" s="258">
        <v>5.0347222222222225E-3</v>
      </c>
      <c r="Y179" s="259">
        <v>435</v>
      </c>
      <c r="Z179" s="256"/>
      <c r="AA179" s="256"/>
      <c r="AB179" s="259">
        <v>8.61</v>
      </c>
      <c r="AC179" s="259">
        <v>5.25</v>
      </c>
      <c r="AD179" s="259">
        <v>11.13</v>
      </c>
      <c r="AE179" s="259">
        <v>3.15</v>
      </c>
      <c r="AF179" s="259">
        <v>7.82</v>
      </c>
      <c r="AG179" s="259">
        <v>8.91</v>
      </c>
      <c r="AH179" s="256"/>
      <c r="AI179" s="260">
        <v>7.0999999999999994E-2</v>
      </c>
      <c r="AJ179" s="260">
        <v>0.56850000000000001</v>
      </c>
      <c r="AK179" s="260">
        <v>9.1999999999999998E-3</v>
      </c>
      <c r="AL179" s="260">
        <v>0.70540000000000003</v>
      </c>
      <c r="AM179" s="260">
        <v>0.2364</v>
      </c>
      <c r="AN179" s="260">
        <v>0.14360000000000001</v>
      </c>
      <c r="AO179" s="266"/>
      <c r="AP179" s="261">
        <v>301600</v>
      </c>
      <c r="AQ179" s="261">
        <v>119400</v>
      </c>
      <c r="AR179" s="259">
        <v>8.1300000000000008</v>
      </c>
      <c r="AS179" s="262">
        <v>0.44583333333333336</v>
      </c>
      <c r="AT179" s="260">
        <v>0.1983</v>
      </c>
      <c r="AU179" s="259">
        <v>51</v>
      </c>
      <c r="AV179" s="261">
        <v>6600</v>
      </c>
      <c r="AW179" s="261">
        <v>693000000</v>
      </c>
      <c r="AX179" s="263"/>
      <c r="AY179" s="263"/>
      <c r="AZ179" s="263"/>
    </row>
    <row r="180" spans="1:52" ht="12" customHeight="1">
      <c r="A180" s="254">
        <v>88</v>
      </c>
      <c r="B180" s="265" t="s">
        <v>2659</v>
      </c>
      <c r="C180" s="38" t="s">
        <v>675</v>
      </c>
      <c r="D180" s="237" t="str">
        <f t="shared" si="0"/>
        <v>Keesler Federal Credit Union</v>
      </c>
      <c r="E180" s="256" t="s">
        <v>349</v>
      </c>
      <c r="F180" s="16">
        <v>10</v>
      </c>
      <c r="G180" s="257">
        <v>571332</v>
      </c>
      <c r="H180" s="257">
        <v>95679</v>
      </c>
      <c r="I180" s="264">
        <v>5000</v>
      </c>
      <c r="J180" s="257">
        <v>18461</v>
      </c>
      <c r="K180" s="257">
        <v>119881</v>
      </c>
      <c r="L180" s="257">
        <v>11189</v>
      </c>
      <c r="M180" s="264">
        <v>5000</v>
      </c>
      <c r="N180" s="258">
        <v>3.7268518518518519E-3</v>
      </c>
      <c r="O180" s="259">
        <v>322</v>
      </c>
      <c r="P180" s="258">
        <v>2.673611111111111E-3</v>
      </c>
      <c r="Q180" s="259">
        <v>231</v>
      </c>
      <c r="R180" s="258">
        <v>1.9791666666666668E-3</v>
      </c>
      <c r="S180" s="259">
        <v>171</v>
      </c>
      <c r="T180" s="258">
        <v>1.3194444444444445E-3</v>
      </c>
      <c r="U180" s="259">
        <v>114</v>
      </c>
      <c r="V180" s="258">
        <v>4.0046296296296297E-3</v>
      </c>
      <c r="W180" s="259">
        <v>346</v>
      </c>
      <c r="X180" s="258">
        <v>5.1736111111111115E-3</v>
      </c>
      <c r="Y180" s="259">
        <v>447</v>
      </c>
      <c r="Z180" s="256"/>
      <c r="AA180" s="256"/>
      <c r="AB180" s="259">
        <v>6.41</v>
      </c>
      <c r="AC180" s="259">
        <v>5.03</v>
      </c>
      <c r="AD180" s="259">
        <v>3.43</v>
      </c>
      <c r="AE180" s="259">
        <v>2.57</v>
      </c>
      <c r="AF180" s="259">
        <v>6.12</v>
      </c>
      <c r="AG180" s="259">
        <v>6.74</v>
      </c>
      <c r="AH180" s="259">
        <v>1</v>
      </c>
      <c r="AI180" s="260">
        <v>5.1499999999999997E-2</v>
      </c>
      <c r="AJ180" s="260">
        <v>0.1154</v>
      </c>
      <c r="AK180" s="260">
        <v>0.49249999999999999</v>
      </c>
      <c r="AL180" s="260">
        <v>0.62060000000000004</v>
      </c>
      <c r="AM180" s="260">
        <v>7.6300000000000007E-2</v>
      </c>
      <c r="AN180" s="260">
        <v>0.1241</v>
      </c>
      <c r="AO180" s="260">
        <v>1</v>
      </c>
      <c r="AP180" s="261">
        <v>606500</v>
      </c>
      <c r="AQ180" s="261">
        <v>138100</v>
      </c>
      <c r="AR180" s="259">
        <v>5.22</v>
      </c>
      <c r="AS180" s="262">
        <v>0.32916666666666666</v>
      </c>
      <c r="AT180" s="260">
        <v>0.1573</v>
      </c>
      <c r="AU180" s="259">
        <v>44</v>
      </c>
      <c r="AV180" s="261">
        <v>60500</v>
      </c>
      <c r="AW180" s="261">
        <v>106000</v>
      </c>
      <c r="AX180" s="263"/>
      <c r="AY180" s="263"/>
      <c r="AZ180" s="263"/>
    </row>
    <row r="181" spans="1:52" ht="12" customHeight="1">
      <c r="A181" s="254">
        <v>89</v>
      </c>
      <c r="B181" s="265" t="s">
        <v>2660</v>
      </c>
      <c r="C181" s="38" t="s">
        <v>679</v>
      </c>
      <c r="D181" s="237" t="str">
        <f t="shared" si="0"/>
        <v>Apple Federal Credit Union</v>
      </c>
      <c r="E181" s="256" t="s">
        <v>349</v>
      </c>
      <c r="F181" s="16">
        <v>8</v>
      </c>
      <c r="G181" s="257">
        <v>885387</v>
      </c>
      <c r="H181" s="257">
        <v>7802</v>
      </c>
      <c r="I181" s="264">
        <v>5000</v>
      </c>
      <c r="J181" s="264">
        <v>5000</v>
      </c>
      <c r="K181" s="257">
        <v>112822</v>
      </c>
      <c r="L181" s="257">
        <v>22476</v>
      </c>
      <c r="M181" s="264">
        <v>5000</v>
      </c>
      <c r="N181" s="258">
        <v>5.1736111111111115E-3</v>
      </c>
      <c r="O181" s="259">
        <v>447</v>
      </c>
      <c r="P181" s="258">
        <v>1.9328703703703704E-3</v>
      </c>
      <c r="Q181" s="259">
        <v>167</v>
      </c>
      <c r="R181" s="258">
        <v>4.3055555555555555E-3</v>
      </c>
      <c r="S181" s="259">
        <v>372</v>
      </c>
      <c r="T181" s="258">
        <v>3.0092592592592595E-4</v>
      </c>
      <c r="U181" s="259">
        <v>26</v>
      </c>
      <c r="V181" s="258">
        <v>5.5555555555555558E-3</v>
      </c>
      <c r="W181" s="259">
        <v>480</v>
      </c>
      <c r="X181" s="258">
        <v>4.8611111111111112E-3</v>
      </c>
      <c r="Y181" s="259">
        <v>420</v>
      </c>
      <c r="Z181" s="256"/>
      <c r="AA181" s="256"/>
      <c r="AB181" s="259">
        <v>6.32</v>
      </c>
      <c r="AC181" s="259">
        <v>1.66</v>
      </c>
      <c r="AD181" s="259">
        <v>6.81</v>
      </c>
      <c r="AE181" s="259">
        <v>1.26</v>
      </c>
      <c r="AF181" s="259">
        <v>7.89</v>
      </c>
      <c r="AG181" s="259">
        <v>7.2</v>
      </c>
      <c r="AH181" s="259">
        <v>1</v>
      </c>
      <c r="AI181" s="260">
        <v>0.1226</v>
      </c>
      <c r="AJ181" s="260">
        <v>0.76100000000000001</v>
      </c>
      <c r="AK181" s="260">
        <v>0.45850000000000002</v>
      </c>
      <c r="AL181" s="260">
        <v>0.83230000000000004</v>
      </c>
      <c r="AM181" s="260">
        <v>0.1429</v>
      </c>
      <c r="AN181" s="260">
        <v>9.0700000000000003E-2</v>
      </c>
      <c r="AO181" s="260">
        <v>1</v>
      </c>
      <c r="AP181" s="261">
        <v>656000</v>
      </c>
      <c r="AQ181" s="261">
        <v>203300</v>
      </c>
      <c r="AR181" s="259">
        <v>5.29</v>
      </c>
      <c r="AS181" s="262">
        <v>0.38472222222222224</v>
      </c>
      <c r="AT181" s="260">
        <v>0.1885</v>
      </c>
      <c r="AU181" s="259">
        <v>44</v>
      </c>
      <c r="AV181" s="261">
        <v>49500</v>
      </c>
      <c r="AW181" s="261">
        <v>38900000</v>
      </c>
      <c r="AX181" s="263"/>
      <c r="AY181" s="263"/>
      <c r="AZ181" s="263"/>
    </row>
    <row r="182" spans="1:52" ht="12" customHeight="1">
      <c r="A182" s="254">
        <v>90</v>
      </c>
      <c r="B182" s="265" t="s">
        <v>2661</v>
      </c>
      <c r="C182" s="38" t="s">
        <v>682</v>
      </c>
      <c r="D182" s="237" t="str">
        <f t="shared" si="0"/>
        <v>APCO Employees Credit Union</v>
      </c>
      <c r="E182" s="256" t="s">
        <v>349</v>
      </c>
      <c r="F182" s="16">
        <v>53</v>
      </c>
      <c r="G182" s="257">
        <v>74360</v>
      </c>
      <c r="H182" s="264"/>
      <c r="I182" s="264">
        <v>5000</v>
      </c>
      <c r="J182" s="264"/>
      <c r="K182" s="257">
        <v>21888</v>
      </c>
      <c r="L182" s="264"/>
      <c r="M182" s="264"/>
      <c r="N182" s="258">
        <v>7.9861111111111116E-4</v>
      </c>
      <c r="O182" s="259">
        <v>69</v>
      </c>
      <c r="P182" s="256"/>
      <c r="Q182" s="256"/>
      <c r="R182" s="258">
        <v>1.5856481481481481E-3</v>
      </c>
      <c r="S182" s="259">
        <v>137</v>
      </c>
      <c r="T182" s="256"/>
      <c r="U182" s="256"/>
      <c r="V182" s="258">
        <v>1.3773148148148147E-3</v>
      </c>
      <c r="W182" s="259">
        <v>119</v>
      </c>
      <c r="X182" s="256"/>
      <c r="Y182" s="256"/>
      <c r="Z182" s="256"/>
      <c r="AA182" s="256"/>
      <c r="AB182" s="259">
        <v>1.42</v>
      </c>
      <c r="AC182" s="256"/>
      <c r="AD182" s="259">
        <v>1.22</v>
      </c>
      <c r="AE182" s="256"/>
      <c r="AF182" s="259">
        <v>1.42</v>
      </c>
      <c r="AG182" s="256"/>
      <c r="AH182" s="256"/>
      <c r="AI182" s="260">
        <v>0.72860000000000003</v>
      </c>
      <c r="AJ182" s="266"/>
      <c r="AK182" s="260">
        <v>0.78290000000000004</v>
      </c>
      <c r="AL182" s="266"/>
      <c r="AM182" s="260">
        <v>0.65580000000000005</v>
      </c>
      <c r="AN182" s="266"/>
      <c r="AO182" s="266"/>
      <c r="AP182" s="261">
        <v>86000</v>
      </c>
      <c r="AQ182" s="261">
        <v>16200</v>
      </c>
      <c r="AR182" s="259">
        <v>1.81</v>
      </c>
      <c r="AS182" s="262">
        <v>0.25763888888888886</v>
      </c>
      <c r="AT182" s="260">
        <v>0.45540000000000003</v>
      </c>
      <c r="AU182" s="259">
        <v>30</v>
      </c>
      <c r="AV182" s="261">
        <v>3600</v>
      </c>
      <c r="AW182" s="261">
        <v>180000</v>
      </c>
      <c r="AX182" s="263"/>
      <c r="AY182" s="263"/>
      <c r="AZ182" s="263"/>
    </row>
    <row r="183" spans="1:52" ht="12" customHeight="1">
      <c r="A183" s="254">
        <v>91</v>
      </c>
      <c r="B183" s="265" t="s">
        <v>2662</v>
      </c>
      <c r="C183" s="38" t="s">
        <v>685</v>
      </c>
      <c r="D183" s="237" t="str">
        <f t="shared" si="0"/>
        <v>Community America Credit Union</v>
      </c>
      <c r="E183" s="256" t="s">
        <v>349</v>
      </c>
      <c r="F183" s="16">
        <v>18</v>
      </c>
      <c r="G183" s="257">
        <v>1061000</v>
      </c>
      <c r="H183" s="257">
        <v>96083</v>
      </c>
      <c r="I183" s="257">
        <v>188827</v>
      </c>
      <c r="J183" s="257">
        <v>13707</v>
      </c>
      <c r="K183" s="257">
        <v>168728</v>
      </c>
      <c r="L183" s="257">
        <v>25070</v>
      </c>
      <c r="M183" s="264">
        <v>5000</v>
      </c>
      <c r="N183" s="258">
        <v>3.7847222222222223E-3</v>
      </c>
      <c r="O183" s="259">
        <v>327</v>
      </c>
      <c r="P183" s="258">
        <v>1.5625000000000001E-3</v>
      </c>
      <c r="Q183" s="259">
        <v>135</v>
      </c>
      <c r="R183" s="258">
        <v>3.2986111111111111E-3</v>
      </c>
      <c r="S183" s="259">
        <v>285</v>
      </c>
      <c r="T183" s="258">
        <v>2.3726851851851851E-3</v>
      </c>
      <c r="U183" s="259">
        <v>205</v>
      </c>
      <c r="V183" s="258">
        <v>2.673611111111111E-3</v>
      </c>
      <c r="W183" s="259">
        <v>231</v>
      </c>
      <c r="X183" s="258">
        <v>2.8935185185185184E-3</v>
      </c>
      <c r="Y183" s="259">
        <v>250</v>
      </c>
      <c r="Z183" s="258">
        <v>1.1574074074074075E-4</v>
      </c>
      <c r="AA183" s="259">
        <v>10</v>
      </c>
      <c r="AB183" s="259">
        <v>1.94</v>
      </c>
      <c r="AC183" s="259">
        <v>1.18</v>
      </c>
      <c r="AD183" s="259">
        <v>1.54</v>
      </c>
      <c r="AE183" s="259">
        <v>4.09</v>
      </c>
      <c r="AF183" s="259">
        <v>2.57</v>
      </c>
      <c r="AG183" s="259">
        <v>2.44</v>
      </c>
      <c r="AH183" s="259">
        <v>1.37</v>
      </c>
      <c r="AI183" s="260">
        <v>0.50280000000000002</v>
      </c>
      <c r="AJ183" s="260">
        <v>0.86450000000000005</v>
      </c>
      <c r="AK183" s="260">
        <v>0.63680000000000003</v>
      </c>
      <c r="AL183" s="260">
        <v>0.68400000000000005</v>
      </c>
      <c r="AM183" s="260">
        <v>0.51570000000000005</v>
      </c>
      <c r="AN183" s="260">
        <v>0.58589999999999998</v>
      </c>
      <c r="AO183" s="260">
        <v>0.62960000000000005</v>
      </c>
      <c r="AP183" s="261">
        <v>830900</v>
      </c>
      <c r="AQ183" s="261">
        <v>215300</v>
      </c>
      <c r="AR183" s="259">
        <v>1.52</v>
      </c>
      <c r="AS183" s="262">
        <v>0.36041666666666666</v>
      </c>
      <c r="AT183" s="260">
        <v>0.70089999999999997</v>
      </c>
      <c r="AU183" s="259">
        <v>44</v>
      </c>
      <c r="AV183" s="261">
        <v>33100</v>
      </c>
      <c r="AW183" s="259">
        <v>89</v>
      </c>
      <c r="AX183" s="263"/>
      <c r="AY183" s="263"/>
      <c r="AZ183" s="263"/>
    </row>
    <row r="184" spans="1:52" ht="12" customHeight="1">
      <c r="A184" s="254">
        <v>92</v>
      </c>
      <c r="B184" s="265" t="s">
        <v>2215</v>
      </c>
      <c r="C184" s="38" t="s">
        <v>690</v>
      </c>
      <c r="D184" s="237" t="str">
        <f t="shared" si="0"/>
        <v>Stanford Federal Credit Union</v>
      </c>
      <c r="E184" s="256" t="s">
        <v>349</v>
      </c>
      <c r="F184" s="16">
        <v>21</v>
      </c>
      <c r="G184" s="257">
        <v>561640</v>
      </c>
      <c r="H184" s="257">
        <v>17288</v>
      </c>
      <c r="I184" s="264">
        <v>5000</v>
      </c>
      <c r="J184" s="257">
        <v>5689</v>
      </c>
      <c r="K184" s="257">
        <v>103686</v>
      </c>
      <c r="L184" s="257">
        <v>11905</v>
      </c>
      <c r="M184" s="264">
        <v>5000</v>
      </c>
      <c r="N184" s="258">
        <v>4.8495370370370368E-3</v>
      </c>
      <c r="O184" s="259">
        <v>419</v>
      </c>
      <c r="P184" s="258">
        <v>4.409722222222222E-3</v>
      </c>
      <c r="Q184" s="259">
        <v>381</v>
      </c>
      <c r="R184" s="258">
        <v>4.2824074074074075E-3</v>
      </c>
      <c r="S184" s="259">
        <v>370</v>
      </c>
      <c r="T184" s="258">
        <v>3.2523148148148147E-3</v>
      </c>
      <c r="U184" s="259">
        <v>281</v>
      </c>
      <c r="V184" s="258">
        <v>5.0462962962962961E-3</v>
      </c>
      <c r="W184" s="259">
        <v>436</v>
      </c>
      <c r="X184" s="258">
        <v>7.4884259259259262E-3</v>
      </c>
      <c r="Y184" s="259">
        <v>647</v>
      </c>
      <c r="Z184" s="256"/>
      <c r="AA184" s="256"/>
      <c r="AB184" s="259">
        <v>8.84</v>
      </c>
      <c r="AC184" s="259">
        <v>5.25</v>
      </c>
      <c r="AD184" s="259">
        <v>5.39</v>
      </c>
      <c r="AE184" s="259">
        <v>3.73</v>
      </c>
      <c r="AF184" s="259">
        <v>8.73</v>
      </c>
      <c r="AG184" s="259">
        <v>8.81</v>
      </c>
      <c r="AH184" s="259">
        <v>1</v>
      </c>
      <c r="AI184" s="260">
        <v>7.3300000000000004E-2</v>
      </c>
      <c r="AJ184" s="260">
        <v>0.15570000000000001</v>
      </c>
      <c r="AK184" s="260">
        <v>0.42299999999999999</v>
      </c>
      <c r="AL184" s="260">
        <v>8.3299999999999999E-2</v>
      </c>
      <c r="AM184" s="260">
        <v>0.16109999999999999</v>
      </c>
      <c r="AN184" s="260">
        <v>0.2094</v>
      </c>
      <c r="AO184" s="260">
        <v>0.99560000000000004</v>
      </c>
      <c r="AP184" s="261">
        <v>388200</v>
      </c>
      <c r="AQ184" s="261">
        <v>131600</v>
      </c>
      <c r="AR184" s="259">
        <v>3.29</v>
      </c>
      <c r="AS184" s="262">
        <v>0.31666666666666665</v>
      </c>
      <c r="AT184" s="260">
        <v>0.2162</v>
      </c>
      <c r="AU184" s="259">
        <v>44</v>
      </c>
      <c r="AV184" s="261">
        <v>33100</v>
      </c>
      <c r="AW184" s="261">
        <v>255000</v>
      </c>
      <c r="AX184" s="263"/>
      <c r="AY184" s="263"/>
      <c r="AZ184" s="263"/>
    </row>
    <row r="185" spans="1:52" ht="12" customHeight="1">
      <c r="A185" s="254">
        <v>93</v>
      </c>
      <c r="B185" s="265" t="s">
        <v>2663</v>
      </c>
      <c r="C185" s="38" t="s">
        <v>694</v>
      </c>
      <c r="D185" s="237" t="str">
        <f t="shared" si="0"/>
        <v>GECU Credit Union</v>
      </c>
      <c r="E185" s="256" t="s">
        <v>349</v>
      </c>
      <c r="F185" s="16">
        <v>51</v>
      </c>
      <c r="G185" s="257">
        <v>370429</v>
      </c>
      <c r="H185" s="264">
        <v>5000</v>
      </c>
      <c r="I185" s="257">
        <v>56810</v>
      </c>
      <c r="J185" s="264"/>
      <c r="K185" s="257">
        <v>67330</v>
      </c>
      <c r="L185" s="264">
        <v>5000</v>
      </c>
      <c r="M185" s="264"/>
      <c r="N185" s="258">
        <v>2.9282407407407408E-3</v>
      </c>
      <c r="O185" s="259">
        <v>253</v>
      </c>
      <c r="P185" s="258">
        <v>1.6203703703703703E-4</v>
      </c>
      <c r="Q185" s="259">
        <v>14</v>
      </c>
      <c r="R185" s="258">
        <v>2.5810185185185185E-3</v>
      </c>
      <c r="S185" s="259">
        <v>223</v>
      </c>
      <c r="T185" s="256"/>
      <c r="U185" s="256"/>
      <c r="V185" s="258">
        <v>3.425925925925926E-3</v>
      </c>
      <c r="W185" s="259">
        <v>296</v>
      </c>
      <c r="X185" s="256"/>
      <c r="Y185" s="256"/>
      <c r="Z185" s="256"/>
      <c r="AA185" s="256"/>
      <c r="AB185" s="259">
        <v>2.58</v>
      </c>
      <c r="AC185" s="259">
        <v>1.82</v>
      </c>
      <c r="AD185" s="259">
        <v>2.35</v>
      </c>
      <c r="AE185" s="256"/>
      <c r="AF185" s="259">
        <v>2.7</v>
      </c>
      <c r="AG185" s="259">
        <v>1</v>
      </c>
      <c r="AH185" s="256"/>
      <c r="AI185" s="260">
        <v>0.17929999999999999</v>
      </c>
      <c r="AJ185" s="260">
        <v>0.42159999999999997</v>
      </c>
      <c r="AK185" s="260">
        <v>0.29320000000000002</v>
      </c>
      <c r="AL185" s="266"/>
      <c r="AM185" s="260">
        <v>0.22009999999999999</v>
      </c>
      <c r="AN185" s="260">
        <v>1</v>
      </c>
      <c r="AO185" s="266"/>
      <c r="AP185" s="261">
        <v>388000</v>
      </c>
      <c r="AQ185" s="261">
        <v>88900</v>
      </c>
      <c r="AR185" s="259">
        <v>1.62</v>
      </c>
      <c r="AS185" s="262">
        <v>0.21180555555555555</v>
      </c>
      <c r="AT185" s="260">
        <v>0.54669999999999996</v>
      </c>
      <c r="AU185" s="259">
        <v>41</v>
      </c>
      <c r="AV185" s="261">
        <v>1300</v>
      </c>
      <c r="AW185" s="259">
        <v>96</v>
      </c>
      <c r="AX185" s="263"/>
      <c r="AY185" s="263"/>
      <c r="AZ185" s="263"/>
    </row>
    <row r="186" spans="1:52" ht="12" customHeight="1">
      <c r="A186" s="254">
        <v>94</v>
      </c>
      <c r="B186" s="265" t="s">
        <v>2664</v>
      </c>
      <c r="C186" s="38" t="s">
        <v>699</v>
      </c>
      <c r="D186" s="237" t="str">
        <f t="shared" si="0"/>
        <v>United Federal Credit Union</v>
      </c>
      <c r="E186" s="256" t="s">
        <v>349</v>
      </c>
      <c r="F186" s="16">
        <v>13</v>
      </c>
      <c r="G186" s="257">
        <v>943709</v>
      </c>
      <c r="H186" s="257">
        <v>15312</v>
      </c>
      <c r="I186" s="257">
        <v>45020</v>
      </c>
      <c r="J186" s="257">
        <v>6478</v>
      </c>
      <c r="K186" s="257">
        <v>177210</v>
      </c>
      <c r="L186" s="257">
        <v>7694</v>
      </c>
      <c r="M186" s="264">
        <v>5000</v>
      </c>
      <c r="N186" s="258">
        <v>5.6481481481481478E-3</v>
      </c>
      <c r="O186" s="259">
        <v>488</v>
      </c>
      <c r="P186" s="258">
        <v>1.4699074074074074E-3</v>
      </c>
      <c r="Q186" s="259">
        <v>127</v>
      </c>
      <c r="R186" s="258">
        <v>2.2800925925925927E-3</v>
      </c>
      <c r="S186" s="259">
        <v>197</v>
      </c>
      <c r="T186" s="258">
        <v>1.3657407407407407E-3</v>
      </c>
      <c r="U186" s="259">
        <v>118</v>
      </c>
      <c r="V186" s="258">
        <v>4.8842592592592592E-3</v>
      </c>
      <c r="W186" s="259">
        <v>422</v>
      </c>
      <c r="X186" s="258">
        <v>6.030092592592593E-3</v>
      </c>
      <c r="Y186" s="259">
        <v>521</v>
      </c>
      <c r="Z186" s="258">
        <v>2.1180555555555558E-3</v>
      </c>
      <c r="AA186" s="259">
        <v>183</v>
      </c>
      <c r="AB186" s="259">
        <v>10.43</v>
      </c>
      <c r="AC186" s="259">
        <v>3.99</v>
      </c>
      <c r="AD186" s="259">
        <v>6.22</v>
      </c>
      <c r="AE186" s="259">
        <v>3.68</v>
      </c>
      <c r="AF186" s="259">
        <v>10</v>
      </c>
      <c r="AG186" s="259">
        <v>7.69</v>
      </c>
      <c r="AH186" s="259">
        <v>1.6</v>
      </c>
      <c r="AI186" s="260">
        <v>7.2400000000000006E-2</v>
      </c>
      <c r="AJ186" s="260">
        <v>6.2199999999999998E-2</v>
      </c>
      <c r="AK186" s="260">
        <v>5.9700000000000003E-2</v>
      </c>
      <c r="AL186" s="260">
        <v>0.16750000000000001</v>
      </c>
      <c r="AM186" s="260">
        <v>0.1177</v>
      </c>
      <c r="AN186" s="260">
        <v>4.0599999999999997E-2</v>
      </c>
      <c r="AO186" s="260">
        <v>0.85109999999999997</v>
      </c>
      <c r="AP186" s="261">
        <v>580200</v>
      </c>
      <c r="AQ186" s="261">
        <v>122200</v>
      </c>
      <c r="AR186" s="259">
        <v>3.55</v>
      </c>
      <c r="AS186" s="262">
        <v>0.30069444444444443</v>
      </c>
      <c r="AT186" s="260">
        <v>0.1885</v>
      </c>
      <c r="AU186" s="259">
        <v>48</v>
      </c>
      <c r="AV186" s="261">
        <v>60500</v>
      </c>
      <c r="AW186" s="261">
        <v>170000000</v>
      </c>
      <c r="AX186" s="263"/>
      <c r="AY186" s="263"/>
      <c r="AZ186" s="263"/>
    </row>
    <row r="187" spans="1:52" ht="12" customHeight="1">
      <c r="A187" s="254">
        <v>95</v>
      </c>
      <c r="B187" s="265" t="s">
        <v>2665</v>
      </c>
      <c r="C187" s="38" t="s">
        <v>702</v>
      </c>
      <c r="D187" s="237" t="str">
        <f t="shared" si="0"/>
        <v>Genisys Credit Union</v>
      </c>
      <c r="E187" s="256" t="s">
        <v>349</v>
      </c>
      <c r="F187" s="16">
        <v>12</v>
      </c>
      <c r="G187" s="257">
        <v>155137</v>
      </c>
      <c r="H187" s="264"/>
      <c r="I187" s="264">
        <v>5000</v>
      </c>
      <c r="J187" s="264"/>
      <c r="K187" s="257">
        <v>121817</v>
      </c>
      <c r="L187" s="264">
        <v>5000</v>
      </c>
      <c r="M187" s="264"/>
      <c r="N187" s="258">
        <v>9.9537037037037042E-4</v>
      </c>
      <c r="O187" s="259">
        <v>86</v>
      </c>
      <c r="P187" s="256"/>
      <c r="Q187" s="256"/>
      <c r="R187" s="258">
        <v>7.8703703703703705E-4</v>
      </c>
      <c r="S187" s="259">
        <v>68</v>
      </c>
      <c r="T187" s="256"/>
      <c r="U187" s="256"/>
      <c r="V187" s="258">
        <v>1.261574074074074E-3</v>
      </c>
      <c r="W187" s="259">
        <v>109</v>
      </c>
      <c r="X187" s="258">
        <v>1.712962962962963E-3</v>
      </c>
      <c r="Y187" s="259">
        <v>148</v>
      </c>
      <c r="Z187" s="256"/>
      <c r="AA187" s="256"/>
      <c r="AB187" s="259">
        <v>1.31</v>
      </c>
      <c r="AC187" s="256"/>
      <c r="AD187" s="259">
        <v>1.73</v>
      </c>
      <c r="AE187" s="256"/>
      <c r="AF187" s="259">
        <v>1.87</v>
      </c>
      <c r="AG187" s="259">
        <v>2.1</v>
      </c>
      <c r="AH187" s="256"/>
      <c r="AI187" s="260">
        <v>0.83020000000000005</v>
      </c>
      <c r="AJ187" s="266"/>
      <c r="AK187" s="260">
        <v>0.59179999999999999</v>
      </c>
      <c r="AL187" s="266"/>
      <c r="AM187" s="260">
        <v>0.70440000000000003</v>
      </c>
      <c r="AN187" s="260">
        <v>0.46860000000000002</v>
      </c>
      <c r="AO187" s="266"/>
      <c r="AP187" s="261">
        <v>244900</v>
      </c>
      <c r="AQ187" s="261">
        <v>97500</v>
      </c>
      <c r="AR187" s="259">
        <v>1.47</v>
      </c>
      <c r="AS187" s="262">
        <v>0.52083333333333337</v>
      </c>
      <c r="AT187" s="260">
        <v>0.78690000000000004</v>
      </c>
      <c r="AU187" s="259">
        <v>50</v>
      </c>
      <c r="AV187" s="261">
        <v>74000</v>
      </c>
      <c r="AW187" s="261">
        <v>203000</v>
      </c>
      <c r="AX187" s="263"/>
      <c r="AY187" s="263"/>
      <c r="AZ187" s="263"/>
    </row>
    <row r="188" spans="1:52" ht="12" customHeight="1">
      <c r="A188" s="254">
        <v>96</v>
      </c>
      <c r="B188" s="265" t="s">
        <v>2666</v>
      </c>
      <c r="C188" s="38" t="s">
        <v>705</v>
      </c>
      <c r="D188" s="237" t="str">
        <f t="shared" si="0"/>
        <v>Royal Credit Union</v>
      </c>
      <c r="E188" s="256" t="s">
        <v>349</v>
      </c>
      <c r="F188" s="16">
        <v>13</v>
      </c>
      <c r="G188" s="257">
        <v>605742</v>
      </c>
      <c r="H188" s="257">
        <v>10597</v>
      </c>
      <c r="I188" s="257">
        <v>89979</v>
      </c>
      <c r="J188" s="257">
        <v>5482</v>
      </c>
      <c r="K188" s="257">
        <v>97328</v>
      </c>
      <c r="L188" s="257">
        <v>12876</v>
      </c>
      <c r="M188" s="264">
        <v>5000</v>
      </c>
      <c r="N188" s="258">
        <v>1.8287037037037037E-3</v>
      </c>
      <c r="O188" s="259">
        <v>158</v>
      </c>
      <c r="P188" s="258">
        <v>5.2777777777777779E-3</v>
      </c>
      <c r="Q188" s="259">
        <v>456</v>
      </c>
      <c r="R188" s="258">
        <v>8.4490740740740739E-4</v>
      </c>
      <c r="S188" s="259">
        <v>73</v>
      </c>
      <c r="T188" s="258">
        <v>1.6666666666666668E-3</v>
      </c>
      <c r="U188" s="259">
        <v>144</v>
      </c>
      <c r="V188" s="258">
        <v>2.5231481481481481E-3</v>
      </c>
      <c r="W188" s="259">
        <v>218</v>
      </c>
      <c r="X188" s="258">
        <v>3.1944444444444446E-3</v>
      </c>
      <c r="Y188" s="259">
        <v>276</v>
      </c>
      <c r="Z188" s="258">
        <v>3.7037037037037035E-4</v>
      </c>
      <c r="AA188" s="259">
        <v>32</v>
      </c>
      <c r="AB188" s="259">
        <v>2.2200000000000002</v>
      </c>
      <c r="AC188" s="259">
        <v>1.83</v>
      </c>
      <c r="AD188" s="259">
        <v>1.64</v>
      </c>
      <c r="AE188" s="259">
        <v>1.99</v>
      </c>
      <c r="AF188" s="259">
        <v>3.16</v>
      </c>
      <c r="AG188" s="259">
        <v>3.66</v>
      </c>
      <c r="AH188" s="259">
        <v>1.04</v>
      </c>
      <c r="AI188" s="260">
        <v>0.31259999999999999</v>
      </c>
      <c r="AJ188" s="260">
        <v>0.54530000000000001</v>
      </c>
      <c r="AK188" s="260">
        <v>0.57899999999999996</v>
      </c>
      <c r="AL188" s="260">
        <v>0.879</v>
      </c>
      <c r="AM188" s="260">
        <v>0.87639999999999996</v>
      </c>
      <c r="AN188" s="260">
        <v>0.39</v>
      </c>
      <c r="AO188" s="260">
        <v>0.36009999999999998</v>
      </c>
      <c r="AP188" s="259">
        <v>96</v>
      </c>
      <c r="AQ188" s="261">
        <v>78800</v>
      </c>
      <c r="AR188" s="259">
        <v>1.68</v>
      </c>
      <c r="AS188" s="262">
        <v>0.2388888888888889</v>
      </c>
      <c r="AT188" s="260">
        <v>0.5736</v>
      </c>
      <c r="AU188" s="259">
        <v>51</v>
      </c>
      <c r="AV188" s="261">
        <v>33100</v>
      </c>
      <c r="AW188" s="261">
        <v>103000000</v>
      </c>
      <c r="AX188" s="263"/>
      <c r="AY188" s="263"/>
      <c r="AZ188" s="263"/>
    </row>
    <row r="189" spans="1:52" ht="12" customHeight="1">
      <c r="A189" s="254">
        <v>97</v>
      </c>
      <c r="B189" s="265" t="s">
        <v>2667</v>
      </c>
      <c r="C189" s="38" t="s">
        <v>709</v>
      </c>
      <c r="D189" s="237" t="str">
        <f t="shared" si="0"/>
        <v>Premier America Credit Union</v>
      </c>
      <c r="E189" s="256" t="s">
        <v>349</v>
      </c>
      <c r="F189" s="16">
        <v>16</v>
      </c>
      <c r="G189" s="257">
        <v>444275</v>
      </c>
      <c r="H189" s="257">
        <v>10638</v>
      </c>
      <c r="I189" s="264">
        <v>5000</v>
      </c>
      <c r="J189" s="264">
        <v>5000</v>
      </c>
      <c r="K189" s="257">
        <v>60107</v>
      </c>
      <c r="L189" s="257">
        <v>6659</v>
      </c>
      <c r="M189" s="264">
        <v>5000</v>
      </c>
      <c r="N189" s="258">
        <v>5.1041666666666666E-3</v>
      </c>
      <c r="O189" s="259">
        <v>441</v>
      </c>
      <c r="P189" s="258">
        <v>2.9166666666666668E-3</v>
      </c>
      <c r="Q189" s="259">
        <v>252</v>
      </c>
      <c r="R189" s="258">
        <v>4.6990740740740743E-3</v>
      </c>
      <c r="S189" s="259">
        <v>406</v>
      </c>
      <c r="T189" s="258">
        <v>4.861111111111111E-4</v>
      </c>
      <c r="U189" s="259">
        <v>42</v>
      </c>
      <c r="V189" s="258">
        <v>5.1504629629629626E-3</v>
      </c>
      <c r="W189" s="259">
        <v>445</v>
      </c>
      <c r="X189" s="258">
        <v>3.8541666666666668E-3</v>
      </c>
      <c r="Y189" s="259">
        <v>333</v>
      </c>
      <c r="Z189" s="258">
        <v>1.6203703703703703E-4</v>
      </c>
      <c r="AA189" s="259">
        <v>14</v>
      </c>
      <c r="AB189" s="259">
        <v>9.15</v>
      </c>
      <c r="AC189" s="259">
        <v>6.18</v>
      </c>
      <c r="AD189" s="259">
        <v>4.6399999999999997</v>
      </c>
      <c r="AE189" s="259">
        <v>2.91</v>
      </c>
      <c r="AF189" s="259">
        <v>8.18</v>
      </c>
      <c r="AG189" s="259">
        <v>7.19</v>
      </c>
      <c r="AH189" s="259">
        <v>2.4300000000000002</v>
      </c>
      <c r="AI189" s="260">
        <v>5.3400000000000003E-2</v>
      </c>
      <c r="AJ189" s="266"/>
      <c r="AK189" s="260">
        <v>0.19969999999999999</v>
      </c>
      <c r="AL189" s="260">
        <v>0.21779999999999999</v>
      </c>
      <c r="AM189" s="260">
        <v>0.1012</v>
      </c>
      <c r="AN189" s="260">
        <v>0.34379999999999999</v>
      </c>
      <c r="AO189" s="266"/>
      <c r="AP189" s="261">
        <v>392900</v>
      </c>
      <c r="AQ189" s="261">
        <v>101600</v>
      </c>
      <c r="AR189" s="259">
        <v>3.86</v>
      </c>
      <c r="AS189" s="262">
        <v>0.41388888888888886</v>
      </c>
      <c r="AT189" s="260">
        <v>0.1651</v>
      </c>
      <c r="AU189" s="259">
        <v>63</v>
      </c>
      <c r="AV189" s="261">
        <v>12100</v>
      </c>
      <c r="AW189" s="261">
        <v>35800000</v>
      </c>
      <c r="AX189" s="263"/>
      <c r="AY189" s="263"/>
      <c r="AZ189" s="263"/>
    </row>
    <row r="190" spans="1:52" ht="12" customHeight="1">
      <c r="A190" s="254">
        <v>98</v>
      </c>
      <c r="B190" s="265" t="s">
        <v>2668</v>
      </c>
      <c r="C190" s="38" t="s">
        <v>712</v>
      </c>
      <c r="D190" s="237" t="str">
        <f t="shared" si="0"/>
        <v>Provident Credit Union</v>
      </c>
      <c r="E190" s="256" t="s">
        <v>349</v>
      </c>
      <c r="F190" s="16">
        <v>33</v>
      </c>
      <c r="G190" s="257">
        <v>902067</v>
      </c>
      <c r="H190" s="257">
        <v>44447</v>
      </c>
      <c r="I190" s="257">
        <v>5494</v>
      </c>
      <c r="J190" s="257">
        <v>7810</v>
      </c>
      <c r="K190" s="257">
        <v>177520</v>
      </c>
      <c r="L190" s="257">
        <v>15209</v>
      </c>
      <c r="M190" s="257">
        <v>5251</v>
      </c>
      <c r="N190" s="258">
        <v>5.5671296296296293E-3</v>
      </c>
      <c r="O190" s="259">
        <v>481</v>
      </c>
      <c r="P190" s="258">
        <v>4.0393518518518521E-3</v>
      </c>
      <c r="Q190" s="259">
        <v>349</v>
      </c>
      <c r="R190" s="258">
        <v>1.6319444444444445E-3</v>
      </c>
      <c r="S190" s="259">
        <v>141</v>
      </c>
      <c r="T190" s="258">
        <v>5.7870370370370367E-3</v>
      </c>
      <c r="U190" s="259">
        <v>500</v>
      </c>
      <c r="V190" s="258">
        <v>5.6828703703703702E-3</v>
      </c>
      <c r="W190" s="259">
        <v>491</v>
      </c>
      <c r="X190" s="258">
        <v>6.875E-3</v>
      </c>
      <c r="Y190" s="259">
        <v>594</v>
      </c>
      <c r="Z190" s="258">
        <v>4.0509259259259258E-4</v>
      </c>
      <c r="AA190" s="259">
        <v>35</v>
      </c>
      <c r="AB190" s="259">
        <v>6.93</v>
      </c>
      <c r="AC190" s="259">
        <v>4.57</v>
      </c>
      <c r="AD190" s="259">
        <v>3.82</v>
      </c>
      <c r="AE190" s="259">
        <v>3.47</v>
      </c>
      <c r="AF190" s="259">
        <v>7.51</v>
      </c>
      <c r="AG190" s="259">
        <v>7.45</v>
      </c>
      <c r="AH190" s="259">
        <v>1.81</v>
      </c>
      <c r="AI190" s="260">
        <v>7.6499999999999999E-2</v>
      </c>
      <c r="AJ190" s="260">
        <v>0.53100000000000003</v>
      </c>
      <c r="AK190" s="260">
        <v>0.51049999999999995</v>
      </c>
      <c r="AL190" s="260">
        <v>0.51049999999999995</v>
      </c>
      <c r="AM190" s="260">
        <v>9.4700000000000006E-2</v>
      </c>
      <c r="AN190" s="260">
        <v>9.7299999999999998E-2</v>
      </c>
      <c r="AO190" s="260">
        <v>0.81610000000000005</v>
      </c>
      <c r="AP190" s="261">
        <v>630400</v>
      </c>
      <c r="AQ190" s="261">
        <v>168700</v>
      </c>
      <c r="AR190" s="259">
        <v>5.57</v>
      </c>
      <c r="AS190" s="262">
        <v>0.42083333333333334</v>
      </c>
      <c r="AT190" s="260">
        <v>0.2235</v>
      </c>
      <c r="AU190" s="259">
        <v>46</v>
      </c>
      <c r="AV190" s="261">
        <v>49500</v>
      </c>
      <c r="AW190" s="261">
        <v>7900000</v>
      </c>
      <c r="AX190" s="263"/>
      <c r="AY190" s="263"/>
      <c r="AZ190" s="263"/>
    </row>
    <row r="191" spans="1:52" ht="12" customHeight="1">
      <c r="A191" s="254">
        <v>99</v>
      </c>
      <c r="B191" s="265" t="s">
        <v>2669</v>
      </c>
      <c r="C191" s="38" t="s">
        <v>716</v>
      </c>
      <c r="D191" s="237" t="str">
        <f t="shared" si="0"/>
        <v>First Community Credit Union</v>
      </c>
      <c r="E191" s="256" t="s">
        <v>349</v>
      </c>
      <c r="F191" s="16">
        <v>4</v>
      </c>
      <c r="G191" s="257">
        <v>640140</v>
      </c>
      <c r="H191" s="264">
        <v>5000</v>
      </c>
      <c r="I191" s="264">
        <v>5000</v>
      </c>
      <c r="J191" s="264">
        <v>5000</v>
      </c>
      <c r="K191" s="257">
        <v>108392</v>
      </c>
      <c r="L191" s="264"/>
      <c r="M191" s="264"/>
      <c r="N191" s="258">
        <v>1.5393518518518519E-3</v>
      </c>
      <c r="O191" s="259">
        <v>133</v>
      </c>
      <c r="P191" s="258">
        <v>6.2500000000000001E-4</v>
      </c>
      <c r="Q191" s="259">
        <v>54</v>
      </c>
      <c r="R191" s="258">
        <v>5.6944444444444447E-3</v>
      </c>
      <c r="S191" s="259">
        <v>492</v>
      </c>
      <c r="T191" s="256"/>
      <c r="U191" s="256"/>
      <c r="V191" s="258">
        <v>2.2800925925925927E-3</v>
      </c>
      <c r="W191" s="259">
        <v>197</v>
      </c>
      <c r="X191" s="256"/>
      <c r="Y191" s="256"/>
      <c r="Z191" s="256"/>
      <c r="AA191" s="256"/>
      <c r="AB191" s="259">
        <v>1.49</v>
      </c>
      <c r="AC191" s="259">
        <v>1.43</v>
      </c>
      <c r="AD191" s="259">
        <v>3.78</v>
      </c>
      <c r="AE191" s="259">
        <v>1</v>
      </c>
      <c r="AF191" s="259">
        <v>1.83</v>
      </c>
      <c r="AG191" s="256"/>
      <c r="AH191" s="256"/>
      <c r="AI191" s="260">
        <v>0.63739999999999997</v>
      </c>
      <c r="AJ191" s="260">
        <v>0.72760000000000002</v>
      </c>
      <c r="AK191" s="260">
        <v>0.42649999999999999</v>
      </c>
      <c r="AL191" s="260">
        <v>1</v>
      </c>
      <c r="AM191" s="260">
        <v>0.53029999999999999</v>
      </c>
      <c r="AN191" s="266"/>
      <c r="AO191" s="266"/>
      <c r="AP191" s="261">
        <v>361100</v>
      </c>
      <c r="AQ191" s="261">
        <v>90600</v>
      </c>
      <c r="AR191" s="259">
        <v>1.78</v>
      </c>
      <c r="AS191" s="262">
        <v>0.35208333333333336</v>
      </c>
      <c r="AT191" s="260">
        <v>0.60099999999999998</v>
      </c>
      <c r="AU191" s="259">
        <v>45</v>
      </c>
      <c r="AV191" s="261">
        <v>165000</v>
      </c>
      <c r="AW191" s="261">
        <v>414000000</v>
      </c>
      <c r="AX191" s="263"/>
      <c r="AY191" s="263"/>
      <c r="AZ191" s="263"/>
    </row>
    <row r="192" spans="1:52" ht="12" customHeight="1">
      <c r="A192" s="270">
        <v>1</v>
      </c>
      <c r="B192" s="271" t="s">
        <v>1954</v>
      </c>
      <c r="C192" s="16" t="s">
        <v>719</v>
      </c>
      <c r="D192" s="60" t="s">
        <v>719</v>
      </c>
      <c r="E192" s="60" t="s">
        <v>720</v>
      </c>
      <c r="F192" s="16">
        <v>62</v>
      </c>
      <c r="G192" s="272"/>
      <c r="H192" s="272"/>
      <c r="I192" s="272"/>
      <c r="J192" s="272"/>
      <c r="K192" s="272"/>
      <c r="L192" s="272"/>
      <c r="M192" s="272"/>
      <c r="N192" s="130"/>
      <c r="O192" s="130">
        <f t="shared" ref="O192:O440" si="1">HOUR(N192)*3600+MINUTE(N192)*60+ SECOND(N192)</f>
        <v>0</v>
      </c>
      <c r="P192" s="130"/>
      <c r="Q192" s="130">
        <f t="shared" ref="Q192:Q409" si="2">HOUR(P192)*3600+MINUTE(P192)*60+ SECOND(P192)</f>
        <v>0</v>
      </c>
      <c r="R192" s="130"/>
      <c r="S192" s="130">
        <f t="shared" ref="S192:S434" si="3">HOUR(R192)*3600+MINUTE(R192)*60+ SECOND(R192)</f>
        <v>0</v>
      </c>
      <c r="T192" s="130"/>
      <c r="U192" s="130">
        <f t="shared" ref="U192:U424" si="4">HOUR(T192)*3600+MINUTE(T192)*60+ SECOND(T192)</f>
        <v>0</v>
      </c>
      <c r="V192" s="130"/>
      <c r="W192" s="130">
        <f t="shared" ref="W192:W440" si="5">HOUR(V192)*3600+MINUTE(V192)*60+ SECOND(V192)</f>
        <v>0</v>
      </c>
      <c r="X192" s="130"/>
      <c r="Y192" s="130">
        <f t="shared" ref="Y192:Y411" si="6">HOUR(X192)*3600+MINUTE(X192)*60+ SECOND(X192)</f>
        <v>0</v>
      </c>
      <c r="Z192" s="130"/>
      <c r="AA192" s="130">
        <f t="shared" ref="AA192:AA406" si="7">HOUR(Z192)*3600+MINUTE(Z192)*60+ SECOND(Z192)</f>
        <v>0</v>
      </c>
      <c r="AB192" s="130"/>
      <c r="AC192" s="130"/>
      <c r="AD192" s="130"/>
      <c r="AE192" s="130"/>
      <c r="AF192" s="130"/>
      <c r="AG192" s="130"/>
      <c r="AH192" s="130"/>
      <c r="AI192" s="273"/>
      <c r="AJ192" s="273"/>
      <c r="AK192" s="273"/>
      <c r="AL192" s="273"/>
      <c r="AM192" s="273"/>
      <c r="AN192" s="273"/>
      <c r="AO192" s="273"/>
      <c r="AP192" s="130"/>
      <c r="AQ192" s="130"/>
      <c r="AR192" s="130"/>
      <c r="AS192" s="130"/>
      <c r="AT192" s="273"/>
      <c r="AU192" s="130">
        <v>0</v>
      </c>
      <c r="AV192" s="16">
        <v>2200000</v>
      </c>
      <c r="AW192" s="16">
        <v>1500000000</v>
      </c>
      <c r="AX192" s="16"/>
      <c r="AY192" s="16"/>
      <c r="AZ192" s="16"/>
    </row>
    <row r="193" spans="1:52" ht="12" customHeight="1">
      <c r="A193" s="270">
        <v>2</v>
      </c>
      <c r="B193" s="271" t="s">
        <v>1955</v>
      </c>
      <c r="C193" s="16" t="s">
        <v>724</v>
      </c>
      <c r="D193" s="60" t="s">
        <v>724</v>
      </c>
      <c r="E193" s="60" t="s">
        <v>720</v>
      </c>
      <c r="F193" s="16">
        <v>57</v>
      </c>
      <c r="G193" s="272">
        <v>664319</v>
      </c>
      <c r="H193" s="272">
        <v>5000</v>
      </c>
      <c r="I193" s="272">
        <v>36679</v>
      </c>
      <c r="J193" s="272">
        <v>5000</v>
      </c>
      <c r="K193" s="272">
        <v>180639</v>
      </c>
      <c r="L193" s="272"/>
      <c r="M193" s="272"/>
      <c r="N193" s="274">
        <v>6.2500000000000003E-3</v>
      </c>
      <c r="O193" s="130">
        <f t="shared" si="1"/>
        <v>540</v>
      </c>
      <c r="P193" s="274">
        <v>3.1250000000000001E-4</v>
      </c>
      <c r="Q193" s="130">
        <f t="shared" si="2"/>
        <v>27</v>
      </c>
      <c r="R193" s="274">
        <v>3.2870370370370371E-3</v>
      </c>
      <c r="S193" s="130">
        <f t="shared" si="3"/>
        <v>284</v>
      </c>
      <c r="T193" s="274">
        <v>3.1712962962962962E-3</v>
      </c>
      <c r="U193" s="130">
        <f t="shared" si="4"/>
        <v>274</v>
      </c>
      <c r="V193" s="274">
        <v>2.3611111111111111E-3</v>
      </c>
      <c r="W193" s="130">
        <f t="shared" si="5"/>
        <v>204</v>
      </c>
      <c r="X193" s="130"/>
      <c r="Y193" s="130">
        <f t="shared" si="6"/>
        <v>0</v>
      </c>
      <c r="Z193" s="130"/>
      <c r="AA193" s="130">
        <f t="shared" si="7"/>
        <v>0</v>
      </c>
      <c r="AB193" s="130">
        <v>12.41</v>
      </c>
      <c r="AC193" s="130">
        <v>1.77</v>
      </c>
      <c r="AD193" s="130">
        <v>6.1</v>
      </c>
      <c r="AE193" s="130">
        <v>5.7</v>
      </c>
      <c r="AF193" s="130">
        <v>5.03</v>
      </c>
      <c r="AG193" s="130"/>
      <c r="AH193" s="130"/>
      <c r="AI193" s="273">
        <v>0.13159999999999999</v>
      </c>
      <c r="AJ193" s="273">
        <v>0.61709999999999998</v>
      </c>
      <c r="AK193" s="273">
        <v>0.24979999999999999</v>
      </c>
      <c r="AL193" s="273">
        <v>0.39140000000000003</v>
      </c>
      <c r="AM193" s="273">
        <v>0.26229999999999998</v>
      </c>
      <c r="AN193" s="273"/>
      <c r="AO193" s="273"/>
      <c r="AP193" s="130">
        <v>128400</v>
      </c>
      <c r="AQ193" s="130">
        <v>39000</v>
      </c>
      <c r="AR193" s="130">
        <v>6.9</v>
      </c>
      <c r="AS193" s="275">
        <v>0.45277777777777778</v>
      </c>
      <c r="AT193" s="273">
        <v>9.1899999999999996E-2</v>
      </c>
      <c r="AU193" s="130">
        <v>44</v>
      </c>
      <c r="AV193" s="16">
        <v>368000</v>
      </c>
      <c r="AW193" s="16">
        <v>91900000</v>
      </c>
      <c r="AX193" s="16"/>
      <c r="AY193" s="16"/>
      <c r="AZ193" s="16"/>
    </row>
    <row r="194" spans="1:52" ht="12" customHeight="1">
      <c r="A194" s="270">
        <v>3</v>
      </c>
      <c r="B194" s="271" t="s">
        <v>1958</v>
      </c>
      <c r="C194" s="16" t="s">
        <v>726</v>
      </c>
      <c r="D194" s="60" t="s">
        <v>726</v>
      </c>
      <c r="E194" s="60" t="s">
        <v>720</v>
      </c>
      <c r="F194" s="16">
        <v>63</v>
      </c>
      <c r="G194" s="272">
        <v>52240000</v>
      </c>
      <c r="H194" s="272">
        <v>3106000</v>
      </c>
      <c r="I194" s="272">
        <v>2931000</v>
      </c>
      <c r="J194" s="272">
        <v>991770</v>
      </c>
      <c r="K194" s="272">
        <v>26090000</v>
      </c>
      <c r="L194" s="272">
        <v>4507000</v>
      </c>
      <c r="M194" s="272">
        <v>3524000</v>
      </c>
      <c r="N194" s="274">
        <v>5.4050925925925924E-3</v>
      </c>
      <c r="O194" s="130">
        <f t="shared" si="1"/>
        <v>467</v>
      </c>
      <c r="P194" s="274">
        <v>1.1030092592592593E-2</v>
      </c>
      <c r="Q194" s="130">
        <f t="shared" si="2"/>
        <v>953</v>
      </c>
      <c r="R194" s="274">
        <v>2.7662037037037039E-3</v>
      </c>
      <c r="S194" s="130">
        <f t="shared" si="3"/>
        <v>239</v>
      </c>
      <c r="T194" s="274">
        <v>4.6759259259259263E-3</v>
      </c>
      <c r="U194" s="130">
        <f t="shared" si="4"/>
        <v>404</v>
      </c>
      <c r="V194" s="274">
        <v>5.6365740740740742E-3</v>
      </c>
      <c r="W194" s="130">
        <f t="shared" si="5"/>
        <v>487</v>
      </c>
      <c r="X194" s="274">
        <v>4.6527777777777774E-3</v>
      </c>
      <c r="Y194" s="130">
        <f t="shared" si="6"/>
        <v>402</v>
      </c>
      <c r="Z194" s="274">
        <v>6.134259259259259E-4</v>
      </c>
      <c r="AA194" s="130">
        <f t="shared" si="7"/>
        <v>53</v>
      </c>
      <c r="AB194" s="130">
        <v>8.32</v>
      </c>
      <c r="AC194" s="130">
        <v>5.22</v>
      </c>
      <c r="AD194" s="130">
        <v>2.89</v>
      </c>
      <c r="AE194" s="130">
        <v>2.9</v>
      </c>
      <c r="AF194" s="130">
        <v>9.2100000000000009</v>
      </c>
      <c r="AG194" s="130">
        <v>6.99</v>
      </c>
      <c r="AH194" s="130">
        <v>1.44</v>
      </c>
      <c r="AI194" s="273">
        <v>0.222</v>
      </c>
      <c r="AJ194" s="273">
        <v>0.58589999999999998</v>
      </c>
      <c r="AK194" s="273">
        <v>0.60629999999999995</v>
      </c>
      <c r="AL194" s="273">
        <v>0.77800000000000002</v>
      </c>
      <c r="AM194" s="273">
        <v>0.17710000000000001</v>
      </c>
      <c r="AN194" s="273">
        <v>0.43059999999999998</v>
      </c>
      <c r="AO194" s="273">
        <v>0.86299999999999999</v>
      </c>
      <c r="AP194" s="130">
        <v>25600000</v>
      </c>
      <c r="AQ194" s="130">
        <v>14300000</v>
      </c>
      <c r="AR194" s="130">
        <v>3.32</v>
      </c>
      <c r="AS194" s="275">
        <v>0.25208333333333333</v>
      </c>
      <c r="AT194" s="273">
        <v>0.42649999999999999</v>
      </c>
      <c r="AU194" s="130">
        <v>60</v>
      </c>
      <c r="AV194" s="16">
        <v>550000</v>
      </c>
      <c r="AW194" s="16">
        <v>158000000</v>
      </c>
      <c r="AX194" s="16"/>
      <c r="AY194" s="16"/>
      <c r="AZ194" s="16"/>
    </row>
    <row r="195" spans="1:52" ht="12" customHeight="1">
      <c r="A195" s="270">
        <v>4</v>
      </c>
      <c r="B195" s="271" t="s">
        <v>1960</v>
      </c>
      <c r="C195" s="16" t="s">
        <v>729</v>
      </c>
      <c r="D195" s="60" t="s">
        <v>729</v>
      </c>
      <c r="E195" s="60" t="s">
        <v>720</v>
      </c>
      <c r="F195" s="16">
        <v>27</v>
      </c>
      <c r="G195" s="272">
        <v>34980000</v>
      </c>
      <c r="H195" s="272">
        <v>2990000</v>
      </c>
      <c r="I195" s="272">
        <v>2638000</v>
      </c>
      <c r="J195" s="272">
        <v>530408</v>
      </c>
      <c r="K195" s="272">
        <v>22000000</v>
      </c>
      <c r="L195" s="272">
        <v>1596000</v>
      </c>
      <c r="M195" s="272">
        <v>1684000</v>
      </c>
      <c r="N195" s="274">
        <v>4.0740740740740737E-3</v>
      </c>
      <c r="O195" s="130">
        <f t="shared" si="1"/>
        <v>352</v>
      </c>
      <c r="P195" s="274">
        <v>3.1944444444444446E-3</v>
      </c>
      <c r="Q195" s="130">
        <f t="shared" si="2"/>
        <v>276</v>
      </c>
      <c r="R195" s="274">
        <v>2.6967592592592594E-3</v>
      </c>
      <c r="S195" s="130">
        <f t="shared" si="3"/>
        <v>233</v>
      </c>
      <c r="T195" s="274">
        <v>1.7824074074074075E-3</v>
      </c>
      <c r="U195" s="130">
        <f t="shared" si="4"/>
        <v>154</v>
      </c>
      <c r="V195" s="274">
        <v>3.449074074074074E-3</v>
      </c>
      <c r="W195" s="130">
        <f t="shared" si="5"/>
        <v>298</v>
      </c>
      <c r="X195" s="274">
        <v>5.5092592592592589E-3</v>
      </c>
      <c r="Y195" s="130">
        <f t="shared" si="6"/>
        <v>476</v>
      </c>
      <c r="Z195" s="274">
        <v>1.8055555555555555E-3</v>
      </c>
      <c r="AA195" s="130">
        <f t="shared" si="7"/>
        <v>156</v>
      </c>
      <c r="AB195" s="130">
        <v>8.23</v>
      </c>
      <c r="AC195" s="130">
        <v>6.43</v>
      </c>
      <c r="AD195" s="130">
        <v>5.24</v>
      </c>
      <c r="AE195" s="130">
        <v>3.36</v>
      </c>
      <c r="AF195" s="130">
        <v>7.1</v>
      </c>
      <c r="AG195" s="130">
        <v>12.27</v>
      </c>
      <c r="AH195" s="130">
        <v>4.59</v>
      </c>
      <c r="AI195" s="273">
        <v>0.1484</v>
      </c>
      <c r="AJ195" s="273">
        <v>0.20930000000000001</v>
      </c>
      <c r="AK195" s="273">
        <v>0.27139999999999997</v>
      </c>
      <c r="AL195" s="273">
        <v>0.54430000000000001</v>
      </c>
      <c r="AM195" s="273">
        <v>0.33479999999999999</v>
      </c>
      <c r="AN195" s="273">
        <v>0.1628</v>
      </c>
      <c r="AO195" s="273">
        <v>0.61970000000000003</v>
      </c>
      <c r="AP195" s="130">
        <v>19300000</v>
      </c>
      <c r="AQ195" s="130">
        <v>10700000</v>
      </c>
      <c r="AR195" s="130">
        <v>3.78</v>
      </c>
      <c r="AS195" s="275">
        <v>0.25972222222222224</v>
      </c>
      <c r="AT195" s="273">
        <v>0.4163</v>
      </c>
      <c r="AU195" s="130">
        <v>63</v>
      </c>
      <c r="AV195" s="16">
        <v>201000</v>
      </c>
      <c r="AW195" s="16">
        <v>28100000</v>
      </c>
      <c r="AX195" s="16"/>
      <c r="AY195" s="16"/>
      <c r="AZ195" s="16"/>
    </row>
    <row r="196" spans="1:52" ht="12" customHeight="1">
      <c r="A196" s="270">
        <v>5</v>
      </c>
      <c r="B196" s="271" t="s">
        <v>1962</v>
      </c>
      <c r="C196" s="16" t="s">
        <v>732</v>
      </c>
      <c r="D196" s="60" t="s">
        <v>732</v>
      </c>
      <c r="E196" s="60" t="s">
        <v>720</v>
      </c>
      <c r="F196" s="16">
        <v>46</v>
      </c>
      <c r="G196" s="272">
        <v>16440000</v>
      </c>
      <c r="H196" s="272">
        <v>1599000</v>
      </c>
      <c r="I196" s="272">
        <v>4577000</v>
      </c>
      <c r="J196" s="272">
        <v>292933</v>
      </c>
      <c r="K196" s="272">
        <v>7739000</v>
      </c>
      <c r="L196" s="272">
        <v>1458000</v>
      </c>
      <c r="M196" s="272">
        <v>843666</v>
      </c>
      <c r="N196" s="274">
        <v>4.8842592592592592E-3</v>
      </c>
      <c r="O196" s="130">
        <f t="shared" si="1"/>
        <v>422</v>
      </c>
      <c r="P196" s="274">
        <v>3.7268518518518519E-3</v>
      </c>
      <c r="Q196" s="130">
        <f t="shared" si="2"/>
        <v>322</v>
      </c>
      <c r="R196" s="274">
        <v>3.1018518518518517E-3</v>
      </c>
      <c r="S196" s="130">
        <f t="shared" si="3"/>
        <v>268</v>
      </c>
      <c r="T196" s="274">
        <v>2.3379629629629631E-3</v>
      </c>
      <c r="U196" s="130">
        <f t="shared" si="4"/>
        <v>202</v>
      </c>
      <c r="V196" s="274">
        <v>5.9953703703703705E-3</v>
      </c>
      <c r="W196" s="130">
        <f t="shared" si="5"/>
        <v>518</v>
      </c>
      <c r="X196" s="274">
        <v>7.2800925925925923E-3</v>
      </c>
      <c r="Y196" s="130">
        <f t="shared" si="6"/>
        <v>629</v>
      </c>
      <c r="Z196" s="274">
        <v>9.6064814814814819E-4</v>
      </c>
      <c r="AA196" s="130">
        <f t="shared" si="7"/>
        <v>83</v>
      </c>
      <c r="AB196" s="130">
        <v>9.4</v>
      </c>
      <c r="AC196" s="130">
        <v>10.34</v>
      </c>
      <c r="AD196" s="130">
        <v>6.53</v>
      </c>
      <c r="AE196" s="130">
        <v>4.1900000000000004</v>
      </c>
      <c r="AF196" s="130">
        <v>11.74</v>
      </c>
      <c r="AG196" s="130">
        <v>14.11</v>
      </c>
      <c r="AH196" s="130">
        <v>2.69</v>
      </c>
      <c r="AI196" s="273">
        <v>0.1525</v>
      </c>
      <c r="AJ196" s="273">
        <v>0.24079999999999999</v>
      </c>
      <c r="AK196" s="273">
        <v>0.13239999999999999</v>
      </c>
      <c r="AL196" s="273">
        <v>0.44779999999999998</v>
      </c>
      <c r="AM196" s="273">
        <v>0.1399</v>
      </c>
      <c r="AN196" s="273">
        <v>0.1056</v>
      </c>
      <c r="AO196" s="273">
        <v>0.81710000000000005</v>
      </c>
      <c r="AP196" s="130">
        <v>7300000</v>
      </c>
      <c r="AQ196" s="130">
        <v>4100000</v>
      </c>
      <c r="AR196" s="130">
        <v>3.77</v>
      </c>
      <c r="AS196" s="275">
        <v>0.29722222222222222</v>
      </c>
      <c r="AT196" s="273">
        <v>0.38700000000000001</v>
      </c>
      <c r="AU196" s="130">
        <v>67</v>
      </c>
      <c r="AV196" s="16">
        <v>49500</v>
      </c>
      <c r="AW196" s="16">
        <v>55900000</v>
      </c>
      <c r="AX196" s="16"/>
      <c r="AY196" s="16"/>
      <c r="AZ196" s="16"/>
    </row>
    <row r="197" spans="1:52" ht="12" customHeight="1">
      <c r="A197" s="270">
        <v>6</v>
      </c>
      <c r="B197" s="271" t="s">
        <v>1964</v>
      </c>
      <c r="C197" s="16" t="s">
        <v>736</v>
      </c>
      <c r="D197" s="60" t="s">
        <v>736</v>
      </c>
      <c r="E197" s="60" t="s">
        <v>720</v>
      </c>
      <c r="F197" s="16">
        <v>9</v>
      </c>
      <c r="G197" s="272">
        <v>17860000</v>
      </c>
      <c r="H197" s="272">
        <v>1241000</v>
      </c>
      <c r="I197" s="272">
        <v>1022000</v>
      </c>
      <c r="J197" s="272">
        <v>302360</v>
      </c>
      <c r="K197" s="272">
        <v>6789000</v>
      </c>
      <c r="L197" s="272">
        <v>415753</v>
      </c>
      <c r="M197" s="272">
        <v>340633</v>
      </c>
      <c r="N197" s="274">
        <v>6.4699074074074077E-3</v>
      </c>
      <c r="O197" s="130">
        <f t="shared" si="1"/>
        <v>559</v>
      </c>
      <c r="P197" s="274">
        <v>4.6412037037037038E-3</v>
      </c>
      <c r="Q197" s="130">
        <f t="shared" si="2"/>
        <v>401</v>
      </c>
      <c r="R197" s="274">
        <v>6.8865740740740745E-3</v>
      </c>
      <c r="S197" s="130">
        <f t="shared" si="3"/>
        <v>595</v>
      </c>
      <c r="T197" s="274">
        <v>2.8819444444444444E-3</v>
      </c>
      <c r="U197" s="130">
        <f t="shared" si="4"/>
        <v>249</v>
      </c>
      <c r="V197" s="274">
        <v>5.7638888888888887E-3</v>
      </c>
      <c r="W197" s="130">
        <f t="shared" si="5"/>
        <v>498</v>
      </c>
      <c r="X197" s="274">
        <v>6.7361111111111111E-3</v>
      </c>
      <c r="Y197" s="130">
        <f t="shared" si="6"/>
        <v>582</v>
      </c>
      <c r="Z197" s="274">
        <v>4.409722222222222E-3</v>
      </c>
      <c r="AA197" s="130">
        <f t="shared" si="7"/>
        <v>381</v>
      </c>
      <c r="AB197" s="130">
        <v>10.92</v>
      </c>
      <c r="AC197" s="130">
        <v>6.68</v>
      </c>
      <c r="AD197" s="130">
        <v>10.02</v>
      </c>
      <c r="AE197" s="130">
        <v>3.87</v>
      </c>
      <c r="AF197" s="130">
        <v>9.61</v>
      </c>
      <c r="AG197" s="130">
        <v>11.61</v>
      </c>
      <c r="AH197" s="130">
        <v>6.41</v>
      </c>
      <c r="AI197" s="273">
        <v>0.11169999999999999</v>
      </c>
      <c r="AJ197" s="273">
        <v>0.41760000000000003</v>
      </c>
      <c r="AK197" s="273">
        <v>0.25369999999999998</v>
      </c>
      <c r="AL197" s="273">
        <v>0.49659999999999999</v>
      </c>
      <c r="AM197" s="273">
        <v>0.2079</v>
      </c>
      <c r="AN197" s="273">
        <v>0.15010000000000001</v>
      </c>
      <c r="AO197" s="273">
        <v>0.44819999999999999</v>
      </c>
      <c r="AP197" s="130">
        <v>5000000</v>
      </c>
      <c r="AQ197" s="130">
        <v>2500000</v>
      </c>
      <c r="AR197" s="130">
        <v>5.47</v>
      </c>
      <c r="AS197" s="275">
        <v>0.39097222222222222</v>
      </c>
      <c r="AT197" s="273">
        <v>0.2792</v>
      </c>
      <c r="AU197" s="130">
        <v>60</v>
      </c>
      <c r="AV197" s="16">
        <v>3600</v>
      </c>
      <c r="AW197" s="16">
        <v>4800000000</v>
      </c>
      <c r="AX197" s="16"/>
      <c r="AY197" s="16"/>
      <c r="AZ197" s="16"/>
    </row>
    <row r="198" spans="1:52" ht="12" customHeight="1">
      <c r="A198" s="270">
        <v>7</v>
      </c>
      <c r="B198" s="271" t="s">
        <v>1966</v>
      </c>
      <c r="C198" s="16" t="s">
        <v>740</v>
      </c>
      <c r="D198" s="60" t="s">
        <v>740</v>
      </c>
      <c r="E198" s="60" t="s">
        <v>720</v>
      </c>
      <c r="F198" s="16">
        <v>72</v>
      </c>
      <c r="G198" s="272">
        <v>172700000</v>
      </c>
      <c r="H198" s="272">
        <v>8258000</v>
      </c>
      <c r="I198" s="272">
        <v>1400000</v>
      </c>
      <c r="J198" s="272">
        <v>2361000</v>
      </c>
      <c r="K198" s="272">
        <v>27800000</v>
      </c>
      <c r="L198" s="272">
        <v>4196000</v>
      </c>
      <c r="M198" s="272">
        <v>1620000</v>
      </c>
      <c r="N198" s="274">
        <v>6.7245370370370367E-3</v>
      </c>
      <c r="O198" s="130">
        <f t="shared" si="1"/>
        <v>581</v>
      </c>
      <c r="P198" s="274">
        <v>1.1099537037037036E-2</v>
      </c>
      <c r="Q198" s="130">
        <f t="shared" si="2"/>
        <v>959</v>
      </c>
      <c r="R198" s="274">
        <v>4.8148148148148152E-3</v>
      </c>
      <c r="S198" s="130">
        <f t="shared" si="3"/>
        <v>416</v>
      </c>
      <c r="T198" s="274">
        <v>5.8217592592592592E-3</v>
      </c>
      <c r="U198" s="130">
        <f t="shared" si="4"/>
        <v>503</v>
      </c>
      <c r="V198" s="274">
        <v>7.1064814814814819E-3</v>
      </c>
      <c r="W198" s="130">
        <f t="shared" si="5"/>
        <v>614</v>
      </c>
      <c r="X198" s="274">
        <v>7.1296296296296299E-3</v>
      </c>
      <c r="Y198" s="130">
        <f t="shared" si="6"/>
        <v>616</v>
      </c>
      <c r="Z198" s="274">
        <v>9.1435185185185185E-4</v>
      </c>
      <c r="AA198" s="130">
        <f t="shared" si="7"/>
        <v>79</v>
      </c>
      <c r="AB198" s="130">
        <v>9.41</v>
      </c>
      <c r="AC198" s="130">
        <v>9.52</v>
      </c>
      <c r="AD198" s="130">
        <v>6.65</v>
      </c>
      <c r="AE198" s="130">
        <v>5.46</v>
      </c>
      <c r="AF198" s="130">
        <v>10.74</v>
      </c>
      <c r="AG198" s="130">
        <v>11.05</v>
      </c>
      <c r="AH198" s="130">
        <v>2.25</v>
      </c>
      <c r="AI198" s="273">
        <v>8.6800000000000002E-2</v>
      </c>
      <c r="AJ198" s="273">
        <v>0.63839999999999997</v>
      </c>
      <c r="AK198" s="273">
        <v>0.1636</v>
      </c>
      <c r="AL198" s="273">
        <v>0.75680000000000003</v>
      </c>
      <c r="AM198" s="273">
        <v>0.1477</v>
      </c>
      <c r="AN198" s="273">
        <v>0.1019</v>
      </c>
      <c r="AO198" s="273">
        <v>0.80940000000000001</v>
      </c>
      <c r="AP198" s="130">
        <v>30400000</v>
      </c>
      <c r="AQ198" s="130">
        <v>12000000</v>
      </c>
      <c r="AR198" s="130">
        <v>6.24</v>
      </c>
      <c r="AS198" s="275">
        <v>0.36249999999999999</v>
      </c>
      <c r="AT198" s="273">
        <v>0.28100000000000003</v>
      </c>
      <c r="AU198" s="130">
        <v>75</v>
      </c>
      <c r="AV198" s="16">
        <v>1800000</v>
      </c>
      <c r="AW198" s="16">
        <v>11400000</v>
      </c>
      <c r="AX198" s="16"/>
      <c r="AY198" s="16"/>
      <c r="AZ198" s="16"/>
    </row>
    <row r="199" spans="1:52" ht="12" customHeight="1">
      <c r="A199" s="270">
        <v>8</v>
      </c>
      <c r="B199" s="271" t="s">
        <v>1969</v>
      </c>
      <c r="C199" s="16" t="s">
        <v>743</v>
      </c>
      <c r="D199" s="60" t="s">
        <v>2670</v>
      </c>
      <c r="E199" s="60" t="s">
        <v>720</v>
      </c>
      <c r="F199" s="16">
        <v>25</v>
      </c>
      <c r="G199" s="272">
        <v>3027000</v>
      </c>
      <c r="H199" s="272">
        <v>101047</v>
      </c>
      <c r="I199" s="272">
        <v>186692</v>
      </c>
      <c r="J199" s="272">
        <v>45807</v>
      </c>
      <c r="K199" s="272">
        <v>1432000</v>
      </c>
      <c r="L199" s="272">
        <v>79608</v>
      </c>
      <c r="M199" s="272">
        <v>66632</v>
      </c>
      <c r="N199" s="274">
        <v>5.8217592592592592E-3</v>
      </c>
      <c r="O199" s="130">
        <f t="shared" si="1"/>
        <v>503</v>
      </c>
      <c r="P199" s="274">
        <v>3.2175925925925926E-3</v>
      </c>
      <c r="Q199" s="130">
        <f t="shared" si="2"/>
        <v>278</v>
      </c>
      <c r="R199" s="274">
        <v>6.6550925925925927E-3</v>
      </c>
      <c r="S199" s="130">
        <f t="shared" si="3"/>
        <v>575</v>
      </c>
      <c r="T199" s="274">
        <v>1.2962962962962963E-3</v>
      </c>
      <c r="U199" s="130">
        <f t="shared" si="4"/>
        <v>112</v>
      </c>
      <c r="V199" s="274">
        <v>2.7199074074074074E-3</v>
      </c>
      <c r="W199" s="130">
        <f t="shared" si="5"/>
        <v>235</v>
      </c>
      <c r="X199" s="274">
        <v>2.5462962962962965E-3</v>
      </c>
      <c r="Y199" s="130">
        <f t="shared" si="6"/>
        <v>220</v>
      </c>
      <c r="Z199" s="274">
        <v>2.5115740740740741E-3</v>
      </c>
      <c r="AA199" s="130">
        <f t="shared" si="7"/>
        <v>217</v>
      </c>
      <c r="AB199" s="130">
        <v>7.76</v>
      </c>
      <c r="AC199" s="130">
        <v>5.04</v>
      </c>
      <c r="AD199" s="130">
        <v>5.01</v>
      </c>
      <c r="AE199" s="130">
        <v>2.17</v>
      </c>
      <c r="AF199" s="130">
        <v>4.57</v>
      </c>
      <c r="AG199" s="130">
        <v>5.31</v>
      </c>
      <c r="AH199" s="130">
        <v>4.8</v>
      </c>
      <c r="AI199" s="273">
        <v>0.19009999999999999</v>
      </c>
      <c r="AJ199" s="273">
        <v>0.41149999999999998</v>
      </c>
      <c r="AK199" s="273">
        <v>0.29170000000000001</v>
      </c>
      <c r="AL199" s="273">
        <v>0.7621</v>
      </c>
      <c r="AM199" s="273">
        <v>0.437</v>
      </c>
      <c r="AN199" s="273">
        <v>0.27760000000000001</v>
      </c>
      <c r="AO199" s="273">
        <v>0.48120000000000002</v>
      </c>
      <c r="AP199" s="130"/>
      <c r="AQ199" s="130"/>
      <c r="AR199" s="130"/>
      <c r="AS199" s="130"/>
      <c r="AT199" s="273"/>
      <c r="AU199" s="130">
        <v>48</v>
      </c>
      <c r="AV199" s="16">
        <v>27100</v>
      </c>
      <c r="AW199" s="16">
        <v>11600000</v>
      </c>
      <c r="AX199" s="16"/>
      <c r="AY199" s="16"/>
      <c r="AZ199" s="16"/>
    </row>
    <row r="200" spans="1:52" ht="12" customHeight="1">
      <c r="A200" s="270">
        <v>9</v>
      </c>
      <c r="B200" s="271" t="s">
        <v>1971</v>
      </c>
      <c r="C200" s="16" t="s">
        <v>747</v>
      </c>
      <c r="D200" s="60" t="s">
        <v>2671</v>
      </c>
      <c r="E200" s="60" t="s">
        <v>720</v>
      </c>
      <c r="F200" s="16">
        <v>21</v>
      </c>
      <c r="G200" s="272">
        <v>12660000</v>
      </c>
      <c r="H200" s="272">
        <v>978084</v>
      </c>
      <c r="I200" s="272">
        <v>2008000</v>
      </c>
      <c r="J200" s="272">
        <v>189654</v>
      </c>
      <c r="K200" s="272">
        <v>9873000</v>
      </c>
      <c r="L200" s="272">
        <v>641431</v>
      </c>
      <c r="M200" s="272">
        <v>192242</v>
      </c>
      <c r="N200" s="274">
        <v>5.5787037037037038E-3</v>
      </c>
      <c r="O200" s="130">
        <f t="shared" si="1"/>
        <v>482</v>
      </c>
      <c r="P200" s="274">
        <v>5.7407407407407407E-3</v>
      </c>
      <c r="Q200" s="130">
        <f t="shared" si="2"/>
        <v>496</v>
      </c>
      <c r="R200" s="274">
        <v>2.9513888888888888E-3</v>
      </c>
      <c r="S200" s="130">
        <f t="shared" si="3"/>
        <v>255</v>
      </c>
      <c r="T200" s="274">
        <v>5.2777777777777779E-3</v>
      </c>
      <c r="U200" s="130">
        <f t="shared" si="4"/>
        <v>456</v>
      </c>
      <c r="V200" s="274">
        <v>3.5648148148148149E-3</v>
      </c>
      <c r="W200" s="130">
        <f t="shared" si="5"/>
        <v>308</v>
      </c>
      <c r="X200" s="274">
        <v>7.9976851851851858E-3</v>
      </c>
      <c r="Y200" s="130">
        <f t="shared" si="6"/>
        <v>691</v>
      </c>
      <c r="Z200" s="274">
        <v>6.2500000000000001E-4</v>
      </c>
      <c r="AA200" s="130">
        <f t="shared" si="7"/>
        <v>54</v>
      </c>
      <c r="AB200" s="130">
        <v>9.65</v>
      </c>
      <c r="AC200" s="130">
        <v>7.25</v>
      </c>
      <c r="AD200" s="130">
        <v>4.38</v>
      </c>
      <c r="AE200" s="130">
        <v>5.94</v>
      </c>
      <c r="AF200" s="130">
        <v>6.53</v>
      </c>
      <c r="AG200" s="130">
        <v>11.8</v>
      </c>
      <c r="AH200" s="130">
        <v>1.7</v>
      </c>
      <c r="AI200" s="273">
        <v>0.1371</v>
      </c>
      <c r="AJ200" s="273">
        <v>0.25440000000000002</v>
      </c>
      <c r="AK200" s="273">
        <v>0.19220000000000001</v>
      </c>
      <c r="AL200" s="273">
        <v>0.33189999999999997</v>
      </c>
      <c r="AM200" s="273">
        <v>0.4304</v>
      </c>
      <c r="AN200" s="273">
        <v>0.1192</v>
      </c>
      <c r="AO200" s="273">
        <v>0.81779999999999997</v>
      </c>
      <c r="AP200" s="130">
        <v>6500000</v>
      </c>
      <c r="AQ200" s="130">
        <v>3200000</v>
      </c>
      <c r="AR200" s="130">
        <v>4.5999999999999996</v>
      </c>
      <c r="AS200" s="275">
        <v>0.26250000000000001</v>
      </c>
      <c r="AT200" s="273">
        <v>0.33639999999999998</v>
      </c>
      <c r="AU200" s="130">
        <v>48</v>
      </c>
      <c r="AV200" s="16">
        <v>201000</v>
      </c>
      <c r="AW200" s="16">
        <v>327000000</v>
      </c>
      <c r="AX200" s="16"/>
      <c r="AY200" s="16"/>
      <c r="AZ200" s="16"/>
    </row>
    <row r="201" spans="1:52" ht="12" customHeight="1">
      <c r="A201" s="270">
        <v>10</v>
      </c>
      <c r="B201" s="271" t="s">
        <v>1972</v>
      </c>
      <c r="C201" s="16" t="s">
        <v>748</v>
      </c>
      <c r="D201" s="60" t="s">
        <v>748</v>
      </c>
      <c r="E201" s="60" t="s">
        <v>720</v>
      </c>
      <c r="F201" s="16">
        <v>27</v>
      </c>
      <c r="G201" s="272">
        <v>11160000</v>
      </c>
      <c r="H201" s="272">
        <v>1462000</v>
      </c>
      <c r="I201" s="272">
        <v>1348000</v>
      </c>
      <c r="J201" s="272">
        <v>335416</v>
      </c>
      <c r="K201" s="272">
        <v>6266000</v>
      </c>
      <c r="L201" s="272">
        <v>620521</v>
      </c>
      <c r="M201" s="272">
        <v>404495</v>
      </c>
      <c r="N201" s="274">
        <v>4.1087962962962962E-3</v>
      </c>
      <c r="O201" s="130">
        <f t="shared" si="1"/>
        <v>355</v>
      </c>
      <c r="P201" s="274">
        <v>1.712962962962963E-3</v>
      </c>
      <c r="Q201" s="130">
        <f t="shared" si="2"/>
        <v>148</v>
      </c>
      <c r="R201" s="274">
        <v>2.627314814814815E-3</v>
      </c>
      <c r="S201" s="130">
        <f t="shared" si="3"/>
        <v>227</v>
      </c>
      <c r="T201" s="274">
        <v>9.7222222222222219E-4</v>
      </c>
      <c r="U201" s="130">
        <f t="shared" si="4"/>
        <v>84</v>
      </c>
      <c r="V201" s="274">
        <v>3.7615740740740739E-3</v>
      </c>
      <c r="W201" s="130">
        <f t="shared" si="5"/>
        <v>325</v>
      </c>
      <c r="X201" s="274">
        <v>4.409722222222222E-3</v>
      </c>
      <c r="Y201" s="130">
        <f t="shared" si="6"/>
        <v>381</v>
      </c>
      <c r="Z201" s="274">
        <v>1.8518518518518518E-4</v>
      </c>
      <c r="AA201" s="130">
        <f t="shared" si="7"/>
        <v>16</v>
      </c>
      <c r="AB201" s="130">
        <v>8.14</v>
      </c>
      <c r="AC201" s="130">
        <v>3.75</v>
      </c>
      <c r="AD201" s="130">
        <v>4.95</v>
      </c>
      <c r="AE201" s="130">
        <v>2.62</v>
      </c>
      <c r="AF201" s="130">
        <v>6.98</v>
      </c>
      <c r="AG201" s="130">
        <v>8.82</v>
      </c>
      <c r="AH201" s="130">
        <v>1.41</v>
      </c>
      <c r="AI201" s="273">
        <v>0.18290000000000001</v>
      </c>
      <c r="AJ201" s="273">
        <v>0.39340000000000003</v>
      </c>
      <c r="AK201" s="273">
        <v>0.31719999999999998</v>
      </c>
      <c r="AL201" s="273">
        <v>0.5383</v>
      </c>
      <c r="AM201" s="273">
        <v>0.2671</v>
      </c>
      <c r="AN201" s="273">
        <v>0.1166</v>
      </c>
      <c r="AO201" s="273">
        <v>0.84740000000000004</v>
      </c>
      <c r="AP201" s="130">
        <v>4000000</v>
      </c>
      <c r="AQ201" s="130">
        <v>2700000</v>
      </c>
      <c r="AR201" s="130">
        <v>3.4</v>
      </c>
      <c r="AS201" s="275">
        <v>0.25416666666666665</v>
      </c>
      <c r="AT201" s="273">
        <v>0.46910000000000002</v>
      </c>
      <c r="AU201" s="130">
        <v>0</v>
      </c>
      <c r="AV201" s="16">
        <v>368000</v>
      </c>
      <c r="AW201" s="16">
        <v>130000000</v>
      </c>
      <c r="AX201" s="16"/>
      <c r="AY201" s="16"/>
      <c r="AZ201" s="16"/>
    </row>
    <row r="202" spans="1:52" ht="12" customHeight="1">
      <c r="A202" s="270">
        <v>11</v>
      </c>
      <c r="B202" s="271" t="s">
        <v>1974</v>
      </c>
      <c r="C202" s="16" t="s">
        <v>753</v>
      </c>
      <c r="D202" s="60" t="s">
        <v>753</v>
      </c>
      <c r="E202" s="60" t="s">
        <v>720</v>
      </c>
      <c r="F202" s="16">
        <v>69</v>
      </c>
      <c r="G202" s="272">
        <v>3710000</v>
      </c>
      <c r="H202" s="272">
        <v>300236</v>
      </c>
      <c r="I202" s="272">
        <v>1361000</v>
      </c>
      <c r="J202" s="272">
        <v>64639</v>
      </c>
      <c r="K202" s="272">
        <v>2272000</v>
      </c>
      <c r="L202" s="272">
        <v>76864</v>
      </c>
      <c r="M202" s="272">
        <v>46553</v>
      </c>
      <c r="N202" s="274">
        <v>5.0462962962962961E-3</v>
      </c>
      <c r="O202" s="130">
        <f t="shared" si="1"/>
        <v>436</v>
      </c>
      <c r="P202" s="274">
        <v>2.3842592592592591E-3</v>
      </c>
      <c r="Q202" s="130">
        <f t="shared" si="2"/>
        <v>206</v>
      </c>
      <c r="R202" s="274">
        <v>1.3888888888888889E-3</v>
      </c>
      <c r="S202" s="130">
        <f t="shared" si="3"/>
        <v>120</v>
      </c>
      <c r="T202" s="274">
        <v>1.736111111111111E-3</v>
      </c>
      <c r="U202" s="130">
        <f t="shared" si="4"/>
        <v>150</v>
      </c>
      <c r="V202" s="274">
        <v>2.4074074074074076E-3</v>
      </c>
      <c r="W202" s="130">
        <f t="shared" si="5"/>
        <v>208</v>
      </c>
      <c r="X202" s="274">
        <v>2.0601851851851853E-3</v>
      </c>
      <c r="Y202" s="130">
        <f t="shared" si="6"/>
        <v>178</v>
      </c>
      <c r="Z202" s="274">
        <v>2.6620370370370372E-4</v>
      </c>
      <c r="AA202" s="130">
        <f t="shared" si="7"/>
        <v>23</v>
      </c>
      <c r="AB202" s="130">
        <v>5.79</v>
      </c>
      <c r="AC202" s="130">
        <v>2.64</v>
      </c>
      <c r="AD202" s="130">
        <v>2.06</v>
      </c>
      <c r="AE202" s="130">
        <v>1.99</v>
      </c>
      <c r="AF202" s="130">
        <v>3.99</v>
      </c>
      <c r="AG202" s="130">
        <v>3.65</v>
      </c>
      <c r="AH202" s="130">
        <v>1.38</v>
      </c>
      <c r="AI202" s="273">
        <v>0.17929999999999999</v>
      </c>
      <c r="AJ202" s="273">
        <v>0.4839</v>
      </c>
      <c r="AK202" s="273">
        <v>0.63939999999999997</v>
      </c>
      <c r="AL202" s="273">
        <v>0.71730000000000005</v>
      </c>
      <c r="AM202" s="273">
        <v>0.32550000000000001</v>
      </c>
      <c r="AN202" s="273">
        <v>0.26219999999999999</v>
      </c>
      <c r="AO202" s="273">
        <v>0.79820000000000002</v>
      </c>
      <c r="AP202" s="130">
        <v>2000000</v>
      </c>
      <c r="AQ202" s="130">
        <v>609600</v>
      </c>
      <c r="AR202" s="130">
        <v>5.72</v>
      </c>
      <c r="AS202" s="275">
        <v>0.40902777777777777</v>
      </c>
      <c r="AT202" s="273">
        <v>0.30080000000000001</v>
      </c>
      <c r="AU202" s="130">
        <v>64</v>
      </c>
      <c r="AV202" s="16">
        <v>10</v>
      </c>
      <c r="AW202" s="16"/>
      <c r="AX202" s="16"/>
      <c r="AY202" s="16"/>
      <c r="AZ202" s="16"/>
    </row>
    <row r="203" spans="1:52" ht="12" customHeight="1">
      <c r="A203" s="270">
        <v>12</v>
      </c>
      <c r="B203" s="271" t="s">
        <v>1976</v>
      </c>
      <c r="C203" s="16" t="s">
        <v>757</v>
      </c>
      <c r="D203" s="60" t="s">
        <v>757</v>
      </c>
      <c r="E203" s="60" t="s">
        <v>720</v>
      </c>
      <c r="F203" s="16">
        <v>17</v>
      </c>
      <c r="G203" s="272">
        <v>4675000</v>
      </c>
      <c r="H203" s="272">
        <v>214032</v>
      </c>
      <c r="I203" s="272">
        <v>685135</v>
      </c>
      <c r="J203" s="272">
        <v>134281</v>
      </c>
      <c r="K203" s="272">
        <v>3682000</v>
      </c>
      <c r="L203" s="272">
        <v>203002</v>
      </c>
      <c r="M203" s="272">
        <v>293499</v>
      </c>
      <c r="N203" s="274">
        <v>4.0856481481481481E-3</v>
      </c>
      <c r="O203" s="130">
        <f t="shared" si="1"/>
        <v>353</v>
      </c>
      <c r="P203" s="274">
        <v>2.3379629629629631E-3</v>
      </c>
      <c r="Q203" s="130">
        <f t="shared" si="2"/>
        <v>202</v>
      </c>
      <c r="R203" s="274">
        <v>2.0717592592592593E-3</v>
      </c>
      <c r="S203" s="130">
        <f t="shared" si="3"/>
        <v>179</v>
      </c>
      <c r="T203" s="274">
        <v>1.5046296296296296E-3</v>
      </c>
      <c r="U203" s="130">
        <f t="shared" si="4"/>
        <v>130</v>
      </c>
      <c r="V203" s="274">
        <v>3.0902777777777777E-3</v>
      </c>
      <c r="W203" s="130">
        <f t="shared" si="5"/>
        <v>267</v>
      </c>
      <c r="X203" s="274">
        <v>4.5023148148148149E-3</v>
      </c>
      <c r="Y203" s="130">
        <f t="shared" si="6"/>
        <v>389</v>
      </c>
      <c r="Z203" s="274">
        <v>4.3981481481481481E-4</v>
      </c>
      <c r="AA203" s="130">
        <f t="shared" si="7"/>
        <v>38</v>
      </c>
      <c r="AB203" s="130">
        <v>6.07</v>
      </c>
      <c r="AC203" s="130">
        <v>3.75</v>
      </c>
      <c r="AD203" s="130">
        <v>2.76</v>
      </c>
      <c r="AE203" s="130">
        <v>2.21</v>
      </c>
      <c r="AF203" s="130">
        <v>4.38</v>
      </c>
      <c r="AG203" s="130">
        <v>5.68</v>
      </c>
      <c r="AH203" s="130">
        <v>1.46</v>
      </c>
      <c r="AI203" s="273">
        <v>0.22270000000000001</v>
      </c>
      <c r="AJ203" s="273">
        <v>0.44840000000000002</v>
      </c>
      <c r="AK203" s="273">
        <v>0.5161</v>
      </c>
      <c r="AL203" s="273">
        <v>0.64270000000000005</v>
      </c>
      <c r="AM203" s="273">
        <v>0.41439999999999999</v>
      </c>
      <c r="AN203" s="273">
        <v>0.21990000000000001</v>
      </c>
      <c r="AO203" s="273">
        <v>0.81020000000000003</v>
      </c>
      <c r="AP203" s="130">
        <v>2300000</v>
      </c>
      <c r="AQ203" s="130">
        <v>1500000</v>
      </c>
      <c r="AR203" s="130">
        <v>2.68</v>
      </c>
      <c r="AS203" s="275">
        <v>0.2361111111111111</v>
      </c>
      <c r="AT203" s="273">
        <v>0.4163</v>
      </c>
      <c r="AU203" s="130">
        <v>59</v>
      </c>
      <c r="AV203" s="16">
        <v>201000</v>
      </c>
      <c r="AW203" s="16">
        <v>96</v>
      </c>
      <c r="AX203" s="16"/>
      <c r="AY203" s="16"/>
      <c r="AZ203" s="16"/>
    </row>
    <row r="204" spans="1:52" ht="12" customHeight="1">
      <c r="A204" s="270">
        <v>13</v>
      </c>
      <c r="B204" s="271" t="s">
        <v>1977</v>
      </c>
      <c r="C204" s="16" t="s">
        <v>760</v>
      </c>
      <c r="D204" s="60" t="s">
        <v>760</v>
      </c>
      <c r="E204" s="60" t="s">
        <v>720</v>
      </c>
      <c r="F204" s="16">
        <v>48</v>
      </c>
      <c r="G204" s="272">
        <v>199541</v>
      </c>
      <c r="H204" s="272">
        <v>15252</v>
      </c>
      <c r="I204" s="272">
        <v>13086</v>
      </c>
      <c r="J204" s="272">
        <v>5000</v>
      </c>
      <c r="K204" s="272">
        <v>182873</v>
      </c>
      <c r="L204" s="272">
        <v>215310</v>
      </c>
      <c r="M204" s="272">
        <v>33687</v>
      </c>
      <c r="N204" s="274">
        <v>3.3564814814814812E-4</v>
      </c>
      <c r="O204" s="130">
        <f t="shared" si="1"/>
        <v>29</v>
      </c>
      <c r="P204" s="274">
        <v>2.3148148148148147E-5</v>
      </c>
      <c r="Q204" s="130">
        <f t="shared" si="2"/>
        <v>2</v>
      </c>
      <c r="R204" s="274">
        <v>5.4398148148148144E-4</v>
      </c>
      <c r="S204" s="130">
        <f t="shared" si="3"/>
        <v>47</v>
      </c>
      <c r="T204" s="16"/>
      <c r="U204" s="130">
        <f t="shared" si="4"/>
        <v>0</v>
      </c>
      <c r="V204" s="274">
        <v>4.2824074074074075E-4</v>
      </c>
      <c r="W204" s="130">
        <f t="shared" si="5"/>
        <v>37</v>
      </c>
      <c r="X204" s="274">
        <v>3.7037037037037035E-4</v>
      </c>
      <c r="Y204" s="130">
        <f t="shared" si="6"/>
        <v>32</v>
      </c>
      <c r="Z204" s="274">
        <v>4.6296296296296298E-4</v>
      </c>
      <c r="AA204" s="130">
        <f t="shared" si="7"/>
        <v>40</v>
      </c>
      <c r="AB204" s="130">
        <v>1.1299999999999999</v>
      </c>
      <c r="AC204" s="130">
        <v>1.04</v>
      </c>
      <c r="AD204" s="130">
        <v>1.0900000000000001</v>
      </c>
      <c r="AE204" s="130">
        <v>1</v>
      </c>
      <c r="AF204" s="130">
        <v>1.17</v>
      </c>
      <c r="AG204" s="130">
        <v>1.1299999999999999</v>
      </c>
      <c r="AH204" s="130">
        <v>1.1399999999999999</v>
      </c>
      <c r="AI204" s="273">
        <v>0.90839999999999999</v>
      </c>
      <c r="AJ204" s="273">
        <v>0.95630000000000004</v>
      </c>
      <c r="AK204" s="273">
        <v>0.91310000000000002</v>
      </c>
      <c r="AL204" s="273">
        <v>1</v>
      </c>
      <c r="AM204" s="273">
        <v>0.86499999999999999</v>
      </c>
      <c r="AN204" s="273">
        <v>0.90590000000000004</v>
      </c>
      <c r="AO204" s="273">
        <v>0.89690000000000003</v>
      </c>
      <c r="AP204" s="130"/>
      <c r="AQ204" s="130"/>
      <c r="AR204" s="130"/>
      <c r="AS204" s="130"/>
      <c r="AT204" s="273"/>
      <c r="AU204" s="130">
        <v>60</v>
      </c>
      <c r="AV204" s="16">
        <v>74000</v>
      </c>
      <c r="AW204" s="16">
        <v>56100000</v>
      </c>
      <c r="AX204" s="16"/>
      <c r="AY204" s="16"/>
      <c r="AZ204" s="16"/>
    </row>
    <row r="205" spans="1:52" ht="12" customHeight="1">
      <c r="A205" s="270">
        <v>14</v>
      </c>
      <c r="B205" s="271" t="s">
        <v>1978</v>
      </c>
      <c r="C205" s="16" t="s">
        <v>764</v>
      </c>
      <c r="D205" s="60" t="s">
        <v>764</v>
      </c>
      <c r="E205" s="60" t="s">
        <v>720</v>
      </c>
      <c r="F205" s="16">
        <v>43</v>
      </c>
      <c r="G205" s="272">
        <v>29322</v>
      </c>
      <c r="H205" s="272">
        <v>17833</v>
      </c>
      <c r="I205" s="272">
        <v>17910</v>
      </c>
      <c r="J205" s="272">
        <v>5000</v>
      </c>
      <c r="K205" s="272">
        <v>16001</v>
      </c>
      <c r="L205" s="272">
        <v>45641</v>
      </c>
      <c r="M205" s="272">
        <v>93725</v>
      </c>
      <c r="N205" s="274">
        <v>4.9768518518518521E-4</v>
      </c>
      <c r="O205" s="130">
        <f t="shared" si="1"/>
        <v>43</v>
      </c>
      <c r="P205" s="274">
        <v>0</v>
      </c>
      <c r="Q205" s="130">
        <f t="shared" si="2"/>
        <v>0</v>
      </c>
      <c r="R205" s="274">
        <v>0</v>
      </c>
      <c r="S205" s="130">
        <f t="shared" si="3"/>
        <v>0</v>
      </c>
      <c r="T205" s="16"/>
      <c r="U205" s="130">
        <f t="shared" si="4"/>
        <v>0</v>
      </c>
      <c r="V205" s="274">
        <v>2.3148148148148147E-5</v>
      </c>
      <c r="W205" s="130">
        <f t="shared" si="5"/>
        <v>2</v>
      </c>
      <c r="X205" s="274">
        <v>8.1018518518518516E-5</v>
      </c>
      <c r="Y205" s="130">
        <f t="shared" si="6"/>
        <v>7</v>
      </c>
      <c r="Z205" s="274">
        <v>2.4305555555555555E-4</v>
      </c>
      <c r="AA205" s="130">
        <f t="shared" si="7"/>
        <v>21</v>
      </c>
      <c r="AB205" s="130">
        <v>1.18</v>
      </c>
      <c r="AC205" s="130">
        <v>1.0900000000000001</v>
      </c>
      <c r="AD205" s="130">
        <v>1.03</v>
      </c>
      <c r="AE205" s="130">
        <v>1</v>
      </c>
      <c r="AF205" s="130">
        <v>1.07</v>
      </c>
      <c r="AG205" s="130">
        <v>1.06</v>
      </c>
      <c r="AH205" s="130">
        <v>1.1399999999999999</v>
      </c>
      <c r="AI205" s="273">
        <v>0.87670000000000003</v>
      </c>
      <c r="AJ205" s="273">
        <v>0.88959999999999995</v>
      </c>
      <c r="AK205" s="273">
        <v>0.97089999999999999</v>
      </c>
      <c r="AL205" s="273">
        <v>1</v>
      </c>
      <c r="AM205" s="273">
        <v>0.94679999999999997</v>
      </c>
      <c r="AN205" s="273">
        <v>0.94410000000000005</v>
      </c>
      <c r="AO205" s="273">
        <v>0.91249999999999998</v>
      </c>
      <c r="AP205" s="130"/>
      <c r="AQ205" s="130"/>
      <c r="AR205" s="130"/>
      <c r="AS205" s="130"/>
      <c r="AT205" s="273"/>
      <c r="AU205" s="130">
        <v>36</v>
      </c>
      <c r="AV205" s="16">
        <v>74000</v>
      </c>
      <c r="AW205" s="16">
        <v>213000000</v>
      </c>
      <c r="AX205" s="16"/>
      <c r="AY205" s="16"/>
      <c r="AZ205" s="16"/>
    </row>
    <row r="206" spans="1:52" ht="12" customHeight="1">
      <c r="A206" s="270">
        <v>15</v>
      </c>
      <c r="B206" s="271" t="s">
        <v>1979</v>
      </c>
      <c r="C206" s="16" t="s">
        <v>769</v>
      </c>
      <c r="D206" s="60" t="s">
        <v>2672</v>
      </c>
      <c r="E206" s="60" t="s">
        <v>720</v>
      </c>
      <c r="F206" s="16">
        <v>69</v>
      </c>
      <c r="G206" s="272">
        <v>8162</v>
      </c>
      <c r="H206" s="276"/>
      <c r="I206" s="272">
        <v>5000</v>
      </c>
      <c r="J206" s="272">
        <v>5000</v>
      </c>
      <c r="K206" s="272">
        <v>16848</v>
      </c>
      <c r="L206" s="276"/>
      <c r="M206" s="276"/>
      <c r="N206" s="274">
        <v>1.8402777777777777E-3</v>
      </c>
      <c r="O206" s="130">
        <f t="shared" si="1"/>
        <v>159</v>
      </c>
      <c r="P206" s="16"/>
      <c r="Q206" s="130">
        <f t="shared" si="2"/>
        <v>0</v>
      </c>
      <c r="R206" s="274">
        <v>1.2037037037037038E-3</v>
      </c>
      <c r="S206" s="130">
        <f t="shared" si="3"/>
        <v>104</v>
      </c>
      <c r="T206" s="16"/>
      <c r="U206" s="130">
        <f t="shared" si="4"/>
        <v>0</v>
      </c>
      <c r="V206" s="274">
        <v>1.2962962962962963E-3</v>
      </c>
      <c r="W206" s="130">
        <f t="shared" si="5"/>
        <v>112</v>
      </c>
      <c r="X206" s="16"/>
      <c r="Y206" s="130">
        <f t="shared" si="6"/>
        <v>0</v>
      </c>
      <c r="Z206" s="16"/>
      <c r="AA206" s="130">
        <f t="shared" si="7"/>
        <v>0</v>
      </c>
      <c r="AB206" s="130">
        <v>3.78</v>
      </c>
      <c r="AC206" s="16"/>
      <c r="AD206" s="130">
        <v>1.28</v>
      </c>
      <c r="AE206" s="130">
        <v>1</v>
      </c>
      <c r="AF206" s="130">
        <v>2.63</v>
      </c>
      <c r="AG206" s="16"/>
      <c r="AH206" s="16"/>
      <c r="AI206" s="273">
        <v>0.40060000000000001</v>
      </c>
      <c r="AJ206" s="277"/>
      <c r="AK206" s="273">
        <v>0.71589999999999998</v>
      </c>
      <c r="AL206" s="273">
        <v>1</v>
      </c>
      <c r="AM206" s="273">
        <v>0.35099999999999998</v>
      </c>
      <c r="AN206" s="277"/>
      <c r="AO206" s="277"/>
      <c r="AP206" s="130">
        <v>9900</v>
      </c>
      <c r="AQ206" s="130">
        <v>6000</v>
      </c>
      <c r="AR206" s="130">
        <v>1.62</v>
      </c>
      <c r="AS206" s="275">
        <v>0.3298611111111111</v>
      </c>
      <c r="AT206" s="273">
        <v>0.61140000000000005</v>
      </c>
      <c r="AU206" s="130">
        <v>44</v>
      </c>
      <c r="AV206" s="16">
        <v>1000</v>
      </c>
      <c r="AW206" s="16">
        <v>30200000</v>
      </c>
      <c r="AX206" s="16"/>
      <c r="AY206" s="16"/>
      <c r="AZ206" s="16"/>
    </row>
    <row r="207" spans="1:52" ht="12" customHeight="1">
      <c r="A207" s="270">
        <v>16</v>
      </c>
      <c r="B207" s="271" t="s">
        <v>1980</v>
      </c>
      <c r="C207" s="16" t="s">
        <v>772</v>
      </c>
      <c r="D207" s="60" t="s">
        <v>772</v>
      </c>
      <c r="E207" s="60" t="s">
        <v>720</v>
      </c>
      <c r="F207" s="16">
        <v>26</v>
      </c>
      <c r="G207" s="272">
        <v>2686000</v>
      </c>
      <c r="H207" s="272">
        <v>158143</v>
      </c>
      <c r="I207" s="272">
        <v>547683</v>
      </c>
      <c r="J207" s="272">
        <v>72263</v>
      </c>
      <c r="K207" s="272">
        <v>2609000</v>
      </c>
      <c r="L207" s="272">
        <v>76400</v>
      </c>
      <c r="M207" s="272">
        <v>5000</v>
      </c>
      <c r="N207" s="274">
        <v>3.5069444444444445E-3</v>
      </c>
      <c r="O207" s="130">
        <f t="shared" si="1"/>
        <v>303</v>
      </c>
      <c r="P207" s="274">
        <v>3.1134259259259257E-3</v>
      </c>
      <c r="Q207" s="130">
        <f t="shared" si="2"/>
        <v>269</v>
      </c>
      <c r="R207" s="274">
        <v>2.9050925925925928E-3</v>
      </c>
      <c r="S207" s="130">
        <f t="shared" si="3"/>
        <v>251</v>
      </c>
      <c r="T207" s="274">
        <v>2.0486111111111113E-3</v>
      </c>
      <c r="U207" s="130">
        <f t="shared" si="4"/>
        <v>177</v>
      </c>
      <c r="V207" s="274">
        <v>3.5879629629629629E-3</v>
      </c>
      <c r="W207" s="130">
        <f t="shared" si="5"/>
        <v>310</v>
      </c>
      <c r="X207" s="274">
        <v>4.3055555555555555E-3</v>
      </c>
      <c r="Y207" s="130">
        <f t="shared" si="6"/>
        <v>372</v>
      </c>
      <c r="Z207" s="274">
        <v>3.2986111111111111E-3</v>
      </c>
      <c r="AA207" s="130">
        <f t="shared" si="7"/>
        <v>285</v>
      </c>
      <c r="AB207" s="130">
        <v>6.4</v>
      </c>
      <c r="AC207" s="130">
        <v>8.19</v>
      </c>
      <c r="AD207" s="130">
        <v>2.2000000000000002</v>
      </c>
      <c r="AE207" s="130">
        <v>2.9</v>
      </c>
      <c r="AF207" s="130">
        <v>6.47</v>
      </c>
      <c r="AG207" s="130">
        <v>7.25</v>
      </c>
      <c r="AH207" s="130">
        <v>4.58</v>
      </c>
      <c r="AI207" s="273">
        <v>0.2102</v>
      </c>
      <c r="AJ207" s="273">
        <v>0.28820000000000001</v>
      </c>
      <c r="AK207" s="273">
        <v>0.55110000000000003</v>
      </c>
      <c r="AL207" s="273">
        <v>0.60660000000000003</v>
      </c>
      <c r="AM207" s="273">
        <v>0.27639999999999998</v>
      </c>
      <c r="AN207" s="273">
        <v>0.1193</v>
      </c>
      <c r="AO207" s="273">
        <v>0.35389999999999999</v>
      </c>
      <c r="AP207" s="130">
        <v>969400</v>
      </c>
      <c r="AQ207" s="130">
        <v>635200</v>
      </c>
      <c r="AR207" s="130">
        <v>4.97</v>
      </c>
      <c r="AS207" s="275">
        <v>0.22847222222222222</v>
      </c>
      <c r="AT207" s="273">
        <v>0.45469999999999999</v>
      </c>
      <c r="AU207" s="130">
        <v>56</v>
      </c>
      <c r="AV207" s="16">
        <v>201000</v>
      </c>
      <c r="AW207" s="16">
        <v>17900000</v>
      </c>
      <c r="AX207" s="16"/>
      <c r="AY207" s="16"/>
      <c r="AZ207" s="16"/>
    </row>
    <row r="208" spans="1:52" ht="12" customHeight="1">
      <c r="A208" s="270">
        <v>17</v>
      </c>
      <c r="B208" s="271" t="s">
        <v>1982</v>
      </c>
      <c r="C208" s="16" t="s">
        <v>776</v>
      </c>
      <c r="D208" s="60" t="s">
        <v>2673</v>
      </c>
      <c r="E208" s="60" t="s">
        <v>720</v>
      </c>
      <c r="F208" s="16">
        <v>25</v>
      </c>
      <c r="G208" s="272">
        <v>582101</v>
      </c>
      <c r="H208" s="272">
        <v>12278</v>
      </c>
      <c r="I208" s="272">
        <v>62467</v>
      </c>
      <c r="J208" s="272">
        <v>5240</v>
      </c>
      <c r="K208" s="272">
        <v>274294</v>
      </c>
      <c r="L208" s="272">
        <v>5000</v>
      </c>
      <c r="M208" s="276"/>
      <c r="N208" s="274">
        <v>3.1828703703703702E-3</v>
      </c>
      <c r="O208" s="130">
        <f t="shared" si="1"/>
        <v>275</v>
      </c>
      <c r="P208" s="274">
        <v>3.9467592592592592E-3</v>
      </c>
      <c r="Q208" s="130">
        <f t="shared" si="2"/>
        <v>341</v>
      </c>
      <c r="R208" s="274">
        <v>1.5393518518518519E-3</v>
      </c>
      <c r="S208" s="130">
        <f t="shared" si="3"/>
        <v>133</v>
      </c>
      <c r="T208" s="274">
        <v>2.1296296296296298E-3</v>
      </c>
      <c r="U208" s="130">
        <f t="shared" si="4"/>
        <v>184</v>
      </c>
      <c r="V208" s="274">
        <v>1.8865740740740742E-3</v>
      </c>
      <c r="W208" s="130">
        <f t="shared" si="5"/>
        <v>163</v>
      </c>
      <c r="X208" s="274">
        <v>4.386574074074074E-3</v>
      </c>
      <c r="Y208" s="130">
        <f t="shared" si="6"/>
        <v>379</v>
      </c>
      <c r="Z208" s="16"/>
      <c r="AA208" s="130">
        <f t="shared" si="7"/>
        <v>0</v>
      </c>
      <c r="AB208" s="130">
        <v>4.5599999999999996</v>
      </c>
      <c r="AC208" s="130">
        <v>4.57</v>
      </c>
      <c r="AD208" s="130">
        <v>2.4700000000000002</v>
      </c>
      <c r="AE208" s="130">
        <v>2.61</v>
      </c>
      <c r="AF208" s="130">
        <v>3.09</v>
      </c>
      <c r="AG208" s="130">
        <v>4.8</v>
      </c>
      <c r="AH208" s="16"/>
      <c r="AI208" s="273">
        <v>0.3291</v>
      </c>
      <c r="AJ208" s="273">
        <v>0.25600000000000001</v>
      </c>
      <c r="AK208" s="273">
        <v>0.2445</v>
      </c>
      <c r="AL208" s="273">
        <v>0.75580000000000003</v>
      </c>
      <c r="AM208" s="273">
        <v>0.48609999999999998</v>
      </c>
      <c r="AN208" s="273">
        <v>0.1255</v>
      </c>
      <c r="AO208" s="277"/>
      <c r="AP208" s="130">
        <v>53000</v>
      </c>
      <c r="AQ208" s="130">
        <v>30100</v>
      </c>
      <c r="AR208" s="130">
        <v>2.06</v>
      </c>
      <c r="AS208" s="275">
        <v>9.375E-2</v>
      </c>
      <c r="AT208" s="273">
        <v>0.5222</v>
      </c>
      <c r="AU208" s="130">
        <v>72</v>
      </c>
      <c r="AV208" s="16">
        <v>12100</v>
      </c>
      <c r="AW208" s="16">
        <v>10600000</v>
      </c>
      <c r="AX208" s="16"/>
      <c r="AY208" s="16"/>
      <c r="AZ208" s="16"/>
    </row>
    <row r="209" spans="1:52" ht="12" customHeight="1">
      <c r="A209" s="270">
        <v>18</v>
      </c>
      <c r="B209" s="271" t="s">
        <v>1983</v>
      </c>
      <c r="C209" s="16" t="s">
        <v>779</v>
      </c>
      <c r="D209" s="60" t="s">
        <v>779</v>
      </c>
      <c r="E209" s="60" t="s">
        <v>720</v>
      </c>
      <c r="F209" s="16">
        <v>45</v>
      </c>
      <c r="G209" s="272">
        <v>6624</v>
      </c>
      <c r="H209" s="276"/>
      <c r="I209" s="272">
        <v>5000</v>
      </c>
      <c r="J209" s="272">
        <v>5000</v>
      </c>
      <c r="K209" s="272">
        <v>37011</v>
      </c>
      <c r="L209" s="276"/>
      <c r="M209" s="276"/>
      <c r="N209" s="274">
        <v>6.8287037037037036E-4</v>
      </c>
      <c r="O209" s="130">
        <f t="shared" si="1"/>
        <v>59</v>
      </c>
      <c r="P209" s="16"/>
      <c r="Q209" s="130">
        <f t="shared" si="2"/>
        <v>0</v>
      </c>
      <c r="R209" s="274">
        <v>1.7708333333333332E-3</v>
      </c>
      <c r="S209" s="130">
        <f t="shared" si="3"/>
        <v>153</v>
      </c>
      <c r="T209" s="16"/>
      <c r="U209" s="130">
        <f t="shared" si="4"/>
        <v>0</v>
      </c>
      <c r="V209" s="274">
        <v>1.0416666666666667E-3</v>
      </c>
      <c r="W209" s="130">
        <f t="shared" si="5"/>
        <v>90</v>
      </c>
      <c r="X209" s="16"/>
      <c r="Y209" s="130">
        <f t="shared" si="6"/>
        <v>0</v>
      </c>
      <c r="Z209" s="16"/>
      <c r="AA209" s="130">
        <f t="shared" si="7"/>
        <v>0</v>
      </c>
      <c r="AB209" s="130">
        <v>2.2999999999999998</v>
      </c>
      <c r="AC209" s="16"/>
      <c r="AD209" s="130">
        <v>1.49</v>
      </c>
      <c r="AE209" s="130">
        <v>1</v>
      </c>
      <c r="AF209" s="130">
        <v>2.7</v>
      </c>
      <c r="AG209" s="16"/>
      <c r="AH209" s="16"/>
      <c r="AI209" s="273">
        <v>0.60829999999999995</v>
      </c>
      <c r="AJ209" s="277"/>
      <c r="AK209" s="273">
        <v>0.83260000000000001</v>
      </c>
      <c r="AL209" s="273">
        <v>1</v>
      </c>
      <c r="AM209" s="273">
        <v>0.37659999999999999</v>
      </c>
      <c r="AN209" s="277"/>
      <c r="AO209" s="277"/>
      <c r="AP209" s="130">
        <v>8700</v>
      </c>
      <c r="AQ209" s="130">
        <v>7700</v>
      </c>
      <c r="AR209" s="130">
        <v>1.5</v>
      </c>
      <c r="AS209" s="275">
        <v>4.3749999999999997E-2</v>
      </c>
      <c r="AT209" s="273">
        <v>0.75</v>
      </c>
      <c r="AU209" s="130">
        <v>38</v>
      </c>
      <c r="AV209" s="16">
        <v>5400</v>
      </c>
      <c r="AW209" s="16">
        <v>17700000</v>
      </c>
      <c r="AX209" s="16"/>
      <c r="AY209" s="16"/>
      <c r="AZ209" s="16"/>
    </row>
    <row r="210" spans="1:52" ht="12" customHeight="1">
      <c r="A210" s="270">
        <v>19</v>
      </c>
      <c r="B210" s="271" t="s">
        <v>1984</v>
      </c>
      <c r="C210" s="16" t="s">
        <v>784</v>
      </c>
      <c r="D210" s="60" t="s">
        <v>784</v>
      </c>
      <c r="E210" s="60" t="s">
        <v>720</v>
      </c>
      <c r="F210" s="16">
        <v>27</v>
      </c>
      <c r="G210" s="272">
        <v>138539</v>
      </c>
      <c r="H210" s="272">
        <v>5000</v>
      </c>
      <c r="I210" s="272">
        <v>15205</v>
      </c>
      <c r="J210" s="272">
        <v>5000</v>
      </c>
      <c r="K210" s="272">
        <v>164439</v>
      </c>
      <c r="L210" s="272">
        <v>5000</v>
      </c>
      <c r="M210" s="276"/>
      <c r="N210" s="274">
        <v>3.7384259259259259E-3</v>
      </c>
      <c r="O210" s="130">
        <f t="shared" si="1"/>
        <v>323</v>
      </c>
      <c r="P210" s="274">
        <v>7.291666666666667E-4</v>
      </c>
      <c r="Q210" s="130">
        <f t="shared" si="2"/>
        <v>63</v>
      </c>
      <c r="R210" s="274">
        <v>2.0254629629629629E-3</v>
      </c>
      <c r="S210" s="130">
        <f t="shared" si="3"/>
        <v>175</v>
      </c>
      <c r="T210" s="274">
        <v>2.0717592592592593E-3</v>
      </c>
      <c r="U210" s="130">
        <f t="shared" si="4"/>
        <v>179</v>
      </c>
      <c r="V210" s="274">
        <v>1.9212962962962964E-3</v>
      </c>
      <c r="W210" s="130">
        <f t="shared" si="5"/>
        <v>166</v>
      </c>
      <c r="X210" s="274">
        <v>2.199074074074074E-4</v>
      </c>
      <c r="Y210" s="130">
        <f t="shared" si="6"/>
        <v>19</v>
      </c>
      <c r="Z210" s="16"/>
      <c r="AA210" s="130">
        <f t="shared" si="7"/>
        <v>0</v>
      </c>
      <c r="AB210" s="130">
        <v>5.23</v>
      </c>
      <c r="AC210" s="130">
        <v>1.29</v>
      </c>
      <c r="AD210" s="130">
        <v>4.0599999999999996</v>
      </c>
      <c r="AE210" s="130">
        <v>2.76</v>
      </c>
      <c r="AF210" s="130">
        <v>4.87</v>
      </c>
      <c r="AG210" s="130">
        <v>6.87</v>
      </c>
      <c r="AH210" s="16"/>
      <c r="AI210" s="273">
        <v>0.3468</v>
      </c>
      <c r="AJ210" s="273">
        <v>0.96940000000000004</v>
      </c>
      <c r="AK210" s="273">
        <v>0.4723</v>
      </c>
      <c r="AL210" s="273">
        <v>0.48880000000000001</v>
      </c>
      <c r="AM210" s="273">
        <v>0.43390000000000001</v>
      </c>
      <c r="AN210" s="273">
        <v>0.54020000000000001</v>
      </c>
      <c r="AO210" s="277"/>
      <c r="AP210" s="130">
        <v>484700</v>
      </c>
      <c r="AQ210" s="130">
        <v>131600</v>
      </c>
      <c r="AR210" s="130">
        <v>2.2799999999999998</v>
      </c>
      <c r="AS210" s="275">
        <v>0.53333333333333333</v>
      </c>
      <c r="AT210" s="273">
        <v>0.47789999999999999</v>
      </c>
      <c r="AU210" s="130">
        <v>78</v>
      </c>
      <c r="AV210" s="16"/>
      <c r="AW210" s="16"/>
      <c r="AX210" s="16"/>
      <c r="AY210" s="16"/>
      <c r="AZ210" s="16"/>
    </row>
    <row r="211" spans="1:52" ht="12" customHeight="1">
      <c r="A211" s="270">
        <v>20</v>
      </c>
      <c r="B211" s="271" t="s">
        <v>1986</v>
      </c>
      <c r="C211" s="16" t="s">
        <v>789</v>
      </c>
      <c r="D211" s="60" t="s">
        <v>789</v>
      </c>
      <c r="E211" s="60" t="s">
        <v>720</v>
      </c>
      <c r="F211" s="16">
        <v>30</v>
      </c>
      <c r="G211" s="272">
        <v>60310</v>
      </c>
      <c r="H211" s="272">
        <v>5000</v>
      </c>
      <c r="I211" s="272">
        <v>37966</v>
      </c>
      <c r="J211" s="272">
        <v>5000</v>
      </c>
      <c r="K211" s="272">
        <v>81265</v>
      </c>
      <c r="L211" s="276"/>
      <c r="M211" s="276"/>
      <c r="N211" s="274">
        <v>2.3611111111111111E-3</v>
      </c>
      <c r="O211" s="130">
        <f t="shared" si="1"/>
        <v>204</v>
      </c>
      <c r="P211" s="274">
        <v>1.4004629629629629E-3</v>
      </c>
      <c r="Q211" s="130">
        <f t="shared" si="2"/>
        <v>121</v>
      </c>
      <c r="R211" s="274">
        <v>1.2152777777777778E-3</v>
      </c>
      <c r="S211" s="130">
        <f t="shared" si="3"/>
        <v>105</v>
      </c>
      <c r="T211" s="16"/>
      <c r="U211" s="130">
        <f t="shared" si="4"/>
        <v>0</v>
      </c>
      <c r="V211" s="274">
        <v>1.5972222222222223E-3</v>
      </c>
      <c r="W211" s="130">
        <f t="shared" si="5"/>
        <v>138</v>
      </c>
      <c r="X211" s="16"/>
      <c r="Y211" s="130">
        <f t="shared" si="6"/>
        <v>0</v>
      </c>
      <c r="Z211" s="16"/>
      <c r="AA211" s="130">
        <f t="shared" si="7"/>
        <v>0</v>
      </c>
      <c r="AB211" s="130">
        <v>3.5</v>
      </c>
      <c r="AC211" s="130">
        <v>2.29</v>
      </c>
      <c r="AD211" s="130">
        <v>2.61</v>
      </c>
      <c r="AE211" s="130">
        <v>1</v>
      </c>
      <c r="AF211" s="130">
        <v>2.59</v>
      </c>
      <c r="AG211" s="16"/>
      <c r="AH211" s="16"/>
      <c r="AI211" s="273">
        <v>0.46410000000000001</v>
      </c>
      <c r="AJ211" s="273">
        <v>0.55289999999999995</v>
      </c>
      <c r="AK211" s="273">
        <v>0.25990000000000002</v>
      </c>
      <c r="AL211" s="273">
        <v>1</v>
      </c>
      <c r="AM211" s="273">
        <v>0.46989999999999998</v>
      </c>
      <c r="AN211" s="277"/>
      <c r="AO211" s="277"/>
      <c r="AP211" s="130">
        <v>1100000</v>
      </c>
      <c r="AQ211" s="130">
        <v>47600</v>
      </c>
      <c r="AR211" s="130">
        <v>2.2000000000000002</v>
      </c>
      <c r="AS211" s="275">
        <v>0.18194444444444444</v>
      </c>
      <c r="AT211" s="273">
        <v>0.2727</v>
      </c>
      <c r="AU211" s="130">
        <v>44</v>
      </c>
      <c r="AV211" s="16">
        <v>1000</v>
      </c>
      <c r="AW211" s="16">
        <v>70200000</v>
      </c>
      <c r="AX211" s="16"/>
      <c r="AY211" s="16"/>
      <c r="AZ211" s="16"/>
    </row>
    <row r="212" spans="1:52" ht="12" customHeight="1">
      <c r="A212" s="270">
        <v>21</v>
      </c>
      <c r="B212" s="271" t="s">
        <v>1987</v>
      </c>
      <c r="C212" s="16" t="s">
        <v>792</v>
      </c>
      <c r="D212" s="60" t="s">
        <v>792</v>
      </c>
      <c r="E212" s="60" t="s">
        <v>720</v>
      </c>
      <c r="F212" s="16">
        <v>39</v>
      </c>
      <c r="G212" s="272">
        <v>44923</v>
      </c>
      <c r="H212" s="272">
        <v>5000</v>
      </c>
      <c r="I212" s="272">
        <v>11634</v>
      </c>
      <c r="J212" s="272">
        <v>5000</v>
      </c>
      <c r="K212" s="272">
        <v>49324</v>
      </c>
      <c r="L212" s="276"/>
      <c r="M212" s="276"/>
      <c r="N212" s="274">
        <v>1.2847222222222223E-3</v>
      </c>
      <c r="O212" s="130">
        <f t="shared" si="1"/>
        <v>111</v>
      </c>
      <c r="P212" s="274">
        <v>2.8935185185185184E-4</v>
      </c>
      <c r="Q212" s="130">
        <f t="shared" si="2"/>
        <v>25</v>
      </c>
      <c r="R212" s="274">
        <v>1.5625000000000001E-3</v>
      </c>
      <c r="S212" s="130">
        <f t="shared" si="3"/>
        <v>135</v>
      </c>
      <c r="T212" s="274">
        <v>1.1226851851851851E-3</v>
      </c>
      <c r="U212" s="130">
        <f t="shared" si="4"/>
        <v>97</v>
      </c>
      <c r="V212" s="274">
        <v>1.6319444444444445E-3</v>
      </c>
      <c r="W212" s="130">
        <f t="shared" si="5"/>
        <v>141</v>
      </c>
      <c r="X212" s="16"/>
      <c r="Y212" s="130">
        <f t="shared" si="6"/>
        <v>0</v>
      </c>
      <c r="Z212" s="16"/>
      <c r="AA212" s="130">
        <f t="shared" si="7"/>
        <v>0</v>
      </c>
      <c r="AB212" s="130">
        <v>2.4900000000000002</v>
      </c>
      <c r="AC212" s="130">
        <v>1.46</v>
      </c>
      <c r="AD212" s="130">
        <v>2.4500000000000002</v>
      </c>
      <c r="AE212" s="130">
        <v>1.93</v>
      </c>
      <c r="AF212" s="130">
        <v>2.94</v>
      </c>
      <c r="AG212" s="16"/>
      <c r="AH212" s="16"/>
      <c r="AI212" s="273">
        <v>0.55400000000000005</v>
      </c>
      <c r="AJ212" s="273">
        <v>0.64339999999999997</v>
      </c>
      <c r="AK212" s="273">
        <v>0.41920000000000002</v>
      </c>
      <c r="AL212" s="273">
        <v>0.54069999999999996</v>
      </c>
      <c r="AM212" s="273">
        <v>0.30869999999999997</v>
      </c>
      <c r="AN212" s="277"/>
      <c r="AO212" s="277"/>
      <c r="AP212" s="130">
        <v>48600</v>
      </c>
      <c r="AQ212" s="130">
        <v>12100</v>
      </c>
      <c r="AR212" s="130">
        <v>1.82</v>
      </c>
      <c r="AS212" s="275">
        <v>0.12222222222222222</v>
      </c>
      <c r="AT212" s="273">
        <v>0.55159999999999998</v>
      </c>
      <c r="AU212" s="130">
        <v>43</v>
      </c>
      <c r="AV212" s="16">
        <v>2400</v>
      </c>
      <c r="AW212" s="16">
        <v>1300000</v>
      </c>
      <c r="AX212" s="16"/>
      <c r="AY212" s="16"/>
      <c r="AZ212" s="16"/>
    </row>
    <row r="213" spans="1:52" ht="12" customHeight="1">
      <c r="A213" s="270">
        <v>22</v>
      </c>
      <c r="B213" s="271" t="s">
        <v>1989</v>
      </c>
      <c r="C213" s="16" t="s">
        <v>794</v>
      </c>
      <c r="D213" s="60" t="s">
        <v>794</v>
      </c>
      <c r="E213" s="60" t="s">
        <v>720</v>
      </c>
      <c r="F213" s="16">
        <v>64</v>
      </c>
      <c r="G213" s="272">
        <v>5265</v>
      </c>
      <c r="H213" s="276"/>
      <c r="I213" s="272">
        <v>5000</v>
      </c>
      <c r="J213" s="276"/>
      <c r="K213" s="272">
        <v>19441</v>
      </c>
      <c r="L213" s="276"/>
      <c r="M213" s="276"/>
      <c r="N213" s="274">
        <v>3.1597222222222222E-3</v>
      </c>
      <c r="O213" s="130">
        <f t="shared" si="1"/>
        <v>273</v>
      </c>
      <c r="P213" s="16"/>
      <c r="Q213" s="130">
        <f t="shared" si="2"/>
        <v>0</v>
      </c>
      <c r="R213" s="16"/>
      <c r="S213" s="130">
        <f t="shared" si="3"/>
        <v>0</v>
      </c>
      <c r="T213" s="16"/>
      <c r="U213" s="130">
        <f t="shared" si="4"/>
        <v>0</v>
      </c>
      <c r="V213" s="274">
        <v>1.6319444444444445E-3</v>
      </c>
      <c r="W213" s="130">
        <f t="shared" si="5"/>
        <v>141</v>
      </c>
      <c r="X213" s="16"/>
      <c r="Y213" s="130">
        <f t="shared" si="6"/>
        <v>0</v>
      </c>
      <c r="Z213" s="16"/>
      <c r="AA213" s="130">
        <f t="shared" si="7"/>
        <v>0</v>
      </c>
      <c r="AB213" s="130">
        <v>2.93</v>
      </c>
      <c r="AC213" s="16"/>
      <c r="AD213" s="130">
        <v>1</v>
      </c>
      <c r="AE213" s="16"/>
      <c r="AF213" s="130">
        <v>2.74</v>
      </c>
      <c r="AG213" s="16"/>
      <c r="AH213" s="16"/>
      <c r="AI213" s="273">
        <v>0.25440000000000002</v>
      </c>
      <c r="AJ213" s="277"/>
      <c r="AK213" s="273">
        <v>1</v>
      </c>
      <c r="AL213" s="277"/>
      <c r="AM213" s="273">
        <v>0.45</v>
      </c>
      <c r="AN213" s="277"/>
      <c r="AO213" s="277"/>
      <c r="AP213" s="130">
        <v>2100</v>
      </c>
      <c r="AQ213" s="130">
        <v>2100</v>
      </c>
      <c r="AR213" s="130">
        <v>2</v>
      </c>
      <c r="AS213" s="275">
        <v>3.7499999999999999E-2</v>
      </c>
      <c r="AT213" s="273">
        <v>0</v>
      </c>
      <c r="AU213" s="130">
        <v>38</v>
      </c>
      <c r="AV213" s="16">
        <v>140</v>
      </c>
      <c r="AW213" s="16">
        <v>579000</v>
      </c>
      <c r="AX213" s="16"/>
      <c r="AY213" s="16"/>
      <c r="AZ213" s="16"/>
    </row>
    <row r="214" spans="1:52" ht="12" customHeight="1">
      <c r="A214" s="270">
        <v>23</v>
      </c>
      <c r="B214" s="271" t="s">
        <v>1990</v>
      </c>
      <c r="C214" s="16" t="s">
        <v>795</v>
      </c>
      <c r="D214" s="60" t="s">
        <v>2674</v>
      </c>
      <c r="E214" s="60" t="s">
        <v>720</v>
      </c>
      <c r="F214" s="16">
        <v>0</v>
      </c>
      <c r="G214" s="272">
        <v>1960000</v>
      </c>
      <c r="H214" s="272">
        <v>42819</v>
      </c>
      <c r="I214" s="272">
        <v>36223</v>
      </c>
      <c r="J214" s="272">
        <v>8041</v>
      </c>
      <c r="K214" s="272">
        <v>387062</v>
      </c>
      <c r="L214" s="272">
        <v>64737</v>
      </c>
      <c r="M214" s="272">
        <v>20140</v>
      </c>
      <c r="N214" s="274">
        <v>4.9305555555555552E-3</v>
      </c>
      <c r="O214" s="130">
        <f t="shared" si="1"/>
        <v>426</v>
      </c>
      <c r="P214" s="274">
        <v>1.8749999999999999E-3</v>
      </c>
      <c r="Q214" s="130">
        <f t="shared" si="2"/>
        <v>162</v>
      </c>
      <c r="R214" s="274">
        <v>1.3078703703703703E-3</v>
      </c>
      <c r="S214" s="130">
        <f t="shared" si="3"/>
        <v>113</v>
      </c>
      <c r="T214" s="274">
        <v>1.5509259259259259E-3</v>
      </c>
      <c r="U214" s="130">
        <f t="shared" si="4"/>
        <v>134</v>
      </c>
      <c r="V214" s="274">
        <v>2.9629629629629628E-3</v>
      </c>
      <c r="W214" s="130">
        <f t="shared" si="5"/>
        <v>256</v>
      </c>
      <c r="X214" s="274">
        <v>2.6041666666666665E-3</v>
      </c>
      <c r="Y214" s="130">
        <f t="shared" si="6"/>
        <v>225</v>
      </c>
      <c r="Z214" s="274">
        <v>3.4722222222222222E-5</v>
      </c>
      <c r="AA214" s="130">
        <f t="shared" si="7"/>
        <v>3</v>
      </c>
      <c r="AB214" s="130">
        <v>10.61</v>
      </c>
      <c r="AC214" s="130">
        <v>4.55</v>
      </c>
      <c r="AD214" s="130">
        <v>4.0599999999999996</v>
      </c>
      <c r="AE214" s="130">
        <v>5.14</v>
      </c>
      <c r="AF214" s="130">
        <v>6.19</v>
      </c>
      <c r="AG214" s="130">
        <v>6.18</v>
      </c>
      <c r="AH214" s="130">
        <v>1.34</v>
      </c>
      <c r="AI214" s="273">
        <v>0.17119999999999999</v>
      </c>
      <c r="AJ214" s="273">
        <v>0.1454</v>
      </c>
      <c r="AK214" s="273">
        <v>0.44669999999999999</v>
      </c>
      <c r="AL214" s="273">
        <v>0.53749999999999998</v>
      </c>
      <c r="AM214" s="273">
        <v>0.2195</v>
      </c>
      <c r="AN214" s="273">
        <v>0.13339999999999999</v>
      </c>
      <c r="AO214" s="273">
        <v>0.84470000000000001</v>
      </c>
      <c r="AP214" s="130">
        <v>209200</v>
      </c>
      <c r="AQ214" s="130">
        <v>124100</v>
      </c>
      <c r="AR214" s="130">
        <v>5.41</v>
      </c>
      <c r="AS214" s="275">
        <v>0.25208333333333333</v>
      </c>
      <c r="AT214" s="273">
        <v>0.26469999999999999</v>
      </c>
      <c r="AU214" s="130">
        <v>50</v>
      </c>
      <c r="AV214" s="16">
        <v>12100</v>
      </c>
      <c r="AW214" s="16">
        <v>69200000</v>
      </c>
      <c r="AX214" s="16"/>
      <c r="AY214" s="16"/>
      <c r="AZ214" s="16"/>
    </row>
    <row r="215" spans="1:52" ht="12" customHeight="1">
      <c r="A215" s="270">
        <v>24</v>
      </c>
      <c r="B215" s="271" t="s">
        <v>1991</v>
      </c>
      <c r="C215" s="16" t="s">
        <v>799</v>
      </c>
      <c r="D215" s="60" t="s">
        <v>799</v>
      </c>
      <c r="E215" s="60" t="s">
        <v>720</v>
      </c>
      <c r="F215" s="16">
        <v>50</v>
      </c>
      <c r="G215" s="272">
        <v>193575</v>
      </c>
      <c r="H215" s="272">
        <v>12345</v>
      </c>
      <c r="I215" s="272">
        <v>27871</v>
      </c>
      <c r="J215" s="272">
        <v>5000</v>
      </c>
      <c r="K215" s="272">
        <v>323353</v>
      </c>
      <c r="L215" s="272">
        <v>9964</v>
      </c>
      <c r="M215" s="272">
        <v>7134</v>
      </c>
      <c r="N215" s="274">
        <v>1.7824074074074075E-3</v>
      </c>
      <c r="O215" s="130">
        <f t="shared" si="1"/>
        <v>154</v>
      </c>
      <c r="P215" s="274">
        <v>2.1296296296296298E-3</v>
      </c>
      <c r="Q215" s="130">
        <f t="shared" si="2"/>
        <v>184</v>
      </c>
      <c r="R215" s="274">
        <v>1.7939814814814815E-3</v>
      </c>
      <c r="S215" s="130">
        <f t="shared" si="3"/>
        <v>155</v>
      </c>
      <c r="T215" s="274">
        <v>2.0023148148148148E-3</v>
      </c>
      <c r="U215" s="130">
        <f t="shared" si="4"/>
        <v>173</v>
      </c>
      <c r="V215" s="274">
        <v>1.6319444444444445E-3</v>
      </c>
      <c r="W215" s="130">
        <f t="shared" si="5"/>
        <v>141</v>
      </c>
      <c r="X215" s="274">
        <v>1.3541666666666667E-3</v>
      </c>
      <c r="Y215" s="130">
        <f t="shared" si="6"/>
        <v>117</v>
      </c>
      <c r="Z215" s="16"/>
      <c r="AA215" s="130">
        <f t="shared" si="7"/>
        <v>0</v>
      </c>
      <c r="AB215" s="130">
        <v>2.2799999999999998</v>
      </c>
      <c r="AC215" s="130">
        <v>2.15</v>
      </c>
      <c r="AD215" s="130">
        <v>2.83</v>
      </c>
      <c r="AE215" s="130">
        <v>2.11</v>
      </c>
      <c r="AF215" s="130">
        <v>2.37</v>
      </c>
      <c r="AG215" s="130">
        <v>3.22</v>
      </c>
      <c r="AH215" s="130">
        <v>1</v>
      </c>
      <c r="AI215" s="273">
        <v>0.4672</v>
      </c>
      <c r="AJ215" s="273">
        <v>0.31609999999999999</v>
      </c>
      <c r="AK215" s="273">
        <v>0.37269999999999998</v>
      </c>
      <c r="AL215" s="273">
        <v>0.40300000000000002</v>
      </c>
      <c r="AM215" s="273">
        <v>0.48020000000000002</v>
      </c>
      <c r="AN215" s="273">
        <v>0.30709999999999998</v>
      </c>
      <c r="AO215" s="273">
        <v>1</v>
      </c>
      <c r="AP215" s="130">
        <v>58200</v>
      </c>
      <c r="AQ215" s="130">
        <v>42200</v>
      </c>
      <c r="AR215" s="130">
        <v>2.42</v>
      </c>
      <c r="AS215" s="275">
        <v>0.15486111111111112</v>
      </c>
      <c r="AT215" s="273">
        <v>0.42549999999999999</v>
      </c>
      <c r="AU215" s="130">
        <v>51</v>
      </c>
      <c r="AV215" s="16"/>
      <c r="AW215" s="16"/>
      <c r="AX215" s="16"/>
      <c r="AY215" s="16"/>
      <c r="AZ215" s="16"/>
    </row>
    <row r="216" spans="1:52" ht="12" customHeight="1">
      <c r="A216" s="270">
        <v>25</v>
      </c>
      <c r="B216" s="271" t="s">
        <v>1993</v>
      </c>
      <c r="C216" s="16" t="s">
        <v>803</v>
      </c>
      <c r="D216" s="60" t="s">
        <v>803</v>
      </c>
      <c r="E216" s="60" t="s">
        <v>720</v>
      </c>
      <c r="F216" s="16">
        <v>31</v>
      </c>
      <c r="G216" s="272">
        <v>70784</v>
      </c>
      <c r="H216" s="272">
        <v>5000</v>
      </c>
      <c r="I216" s="272">
        <v>12206</v>
      </c>
      <c r="J216" s="272">
        <v>5000</v>
      </c>
      <c r="K216" s="272">
        <v>106517</v>
      </c>
      <c r="L216" s="272">
        <v>22931</v>
      </c>
      <c r="M216" s="272">
        <v>16895</v>
      </c>
      <c r="N216" s="274">
        <v>2.7546296296296294E-3</v>
      </c>
      <c r="O216" s="130">
        <f t="shared" si="1"/>
        <v>238</v>
      </c>
      <c r="P216" s="274">
        <v>6.7129629629629625E-4</v>
      </c>
      <c r="Q216" s="130">
        <f t="shared" si="2"/>
        <v>58</v>
      </c>
      <c r="R216" s="274">
        <v>1.9907407407407408E-3</v>
      </c>
      <c r="S216" s="130">
        <f t="shared" si="3"/>
        <v>172</v>
      </c>
      <c r="T216" s="274">
        <v>7.291666666666667E-4</v>
      </c>
      <c r="U216" s="130">
        <f t="shared" si="4"/>
        <v>63</v>
      </c>
      <c r="V216" s="274">
        <v>1.6550925925925926E-3</v>
      </c>
      <c r="W216" s="130">
        <f t="shared" si="5"/>
        <v>143</v>
      </c>
      <c r="X216" s="274">
        <v>1.2268518518518518E-3</v>
      </c>
      <c r="Y216" s="130">
        <f t="shared" si="6"/>
        <v>106</v>
      </c>
      <c r="Z216" s="274">
        <v>6.9444444444444444E-5</v>
      </c>
      <c r="AA216" s="130">
        <f t="shared" si="7"/>
        <v>6</v>
      </c>
      <c r="AB216" s="130">
        <v>3.92</v>
      </c>
      <c r="AC216" s="130">
        <v>1.32</v>
      </c>
      <c r="AD216" s="130">
        <v>2.33</v>
      </c>
      <c r="AE216" s="130">
        <v>3.06</v>
      </c>
      <c r="AF216" s="130">
        <v>2.58</v>
      </c>
      <c r="AG216" s="130">
        <v>2.44</v>
      </c>
      <c r="AH216" s="130">
        <v>1.1399999999999999</v>
      </c>
      <c r="AI216" s="273">
        <v>0.4148</v>
      </c>
      <c r="AJ216" s="273">
        <v>0.6885</v>
      </c>
      <c r="AK216" s="273">
        <v>0.4884</v>
      </c>
      <c r="AL216" s="273">
        <v>6.9699999999999998E-2</v>
      </c>
      <c r="AM216" s="273">
        <v>0.50039999999999996</v>
      </c>
      <c r="AN216" s="273">
        <v>0.41260000000000002</v>
      </c>
      <c r="AO216" s="273">
        <v>0.95820000000000005</v>
      </c>
      <c r="AP216" s="130">
        <v>94300</v>
      </c>
      <c r="AQ216" s="130">
        <v>69400</v>
      </c>
      <c r="AR216" s="130">
        <v>1.65</v>
      </c>
      <c r="AS216" s="275">
        <v>8.4722222222222227E-2</v>
      </c>
      <c r="AT216" s="273">
        <v>0.7177</v>
      </c>
      <c r="AU216" s="130">
        <v>57</v>
      </c>
      <c r="AV216" s="16">
        <v>20</v>
      </c>
      <c r="AW216" s="16">
        <v>292000000</v>
      </c>
      <c r="AX216" s="16"/>
      <c r="AY216" s="16"/>
      <c r="AZ216" s="16"/>
    </row>
    <row r="217" spans="1:52" ht="12" customHeight="1">
      <c r="A217" s="270">
        <v>26</v>
      </c>
      <c r="B217" s="271" t="s">
        <v>1994</v>
      </c>
      <c r="C217" s="16" t="s">
        <v>808</v>
      </c>
      <c r="D217" s="60" t="s">
        <v>808</v>
      </c>
      <c r="E217" s="60" t="s">
        <v>720</v>
      </c>
      <c r="F217" s="16">
        <v>72</v>
      </c>
      <c r="G217" s="272">
        <v>1458000</v>
      </c>
      <c r="H217" s="272">
        <v>41347</v>
      </c>
      <c r="I217" s="272">
        <v>16521</v>
      </c>
      <c r="J217" s="272">
        <v>5109</v>
      </c>
      <c r="K217" s="272">
        <v>690260</v>
      </c>
      <c r="L217" s="272">
        <v>5000</v>
      </c>
      <c r="M217" s="272">
        <v>5000</v>
      </c>
      <c r="N217" s="274">
        <v>3.0439814814814813E-3</v>
      </c>
      <c r="O217" s="130">
        <f t="shared" si="1"/>
        <v>263</v>
      </c>
      <c r="P217" s="274">
        <v>3.1712962962962962E-3</v>
      </c>
      <c r="Q217" s="130">
        <f t="shared" si="2"/>
        <v>274</v>
      </c>
      <c r="R217" s="274">
        <v>1.8171296296296297E-3</v>
      </c>
      <c r="S217" s="130">
        <f t="shared" si="3"/>
        <v>157</v>
      </c>
      <c r="T217" s="274">
        <v>1.4583333333333334E-3</v>
      </c>
      <c r="U217" s="130">
        <f t="shared" si="4"/>
        <v>126</v>
      </c>
      <c r="V217" s="274">
        <v>2.9629629629629628E-3</v>
      </c>
      <c r="W217" s="130">
        <f t="shared" si="5"/>
        <v>256</v>
      </c>
      <c r="X217" s="274">
        <v>3.9930555555555552E-3</v>
      </c>
      <c r="Y217" s="130">
        <f t="shared" si="6"/>
        <v>345</v>
      </c>
      <c r="Z217" s="274">
        <v>0</v>
      </c>
      <c r="AA217" s="130">
        <f t="shared" si="7"/>
        <v>0</v>
      </c>
      <c r="AB217" s="130">
        <v>5.26</v>
      </c>
      <c r="AC217" s="130">
        <v>5.16</v>
      </c>
      <c r="AD217" s="130">
        <v>4.01</v>
      </c>
      <c r="AE217" s="130">
        <v>2.19</v>
      </c>
      <c r="AF217" s="130">
        <v>4.95</v>
      </c>
      <c r="AG217" s="130">
        <v>6.19</v>
      </c>
      <c r="AH217" s="130">
        <v>1.02</v>
      </c>
      <c r="AI217" s="273">
        <v>0.22420000000000001</v>
      </c>
      <c r="AJ217" s="273">
        <v>0.23680000000000001</v>
      </c>
      <c r="AK217" s="273">
        <v>0.37280000000000002</v>
      </c>
      <c r="AL217" s="273">
        <v>0.40350000000000003</v>
      </c>
      <c r="AM217" s="273">
        <v>0.28270000000000001</v>
      </c>
      <c r="AN217" s="273">
        <v>0.22689999999999999</v>
      </c>
      <c r="AO217" s="273">
        <v>0.98129999999999995</v>
      </c>
      <c r="AP217" s="130">
        <v>458900</v>
      </c>
      <c r="AQ217" s="130">
        <v>256300</v>
      </c>
      <c r="AR217" s="130">
        <v>3.69</v>
      </c>
      <c r="AS217" s="275">
        <v>0.2013888888888889</v>
      </c>
      <c r="AT217" s="273">
        <v>0.28199999999999997</v>
      </c>
      <c r="AU217" s="130">
        <v>52</v>
      </c>
      <c r="AV217" s="16">
        <v>33100</v>
      </c>
      <c r="AW217" s="16">
        <v>26600000</v>
      </c>
      <c r="AX217" s="16"/>
      <c r="AY217" s="16"/>
      <c r="AZ217" s="16"/>
    </row>
    <row r="218" spans="1:52" ht="12" customHeight="1">
      <c r="A218" s="270">
        <v>27</v>
      </c>
      <c r="B218" s="271" t="s">
        <v>1996</v>
      </c>
      <c r="C218" s="16" t="s">
        <v>812</v>
      </c>
      <c r="D218" s="60" t="s">
        <v>812</v>
      </c>
      <c r="E218" s="60" t="s">
        <v>720</v>
      </c>
      <c r="F218" s="16">
        <v>42</v>
      </c>
      <c r="G218" s="272">
        <v>4747000</v>
      </c>
      <c r="H218" s="272">
        <v>121025</v>
      </c>
      <c r="I218" s="272">
        <v>1402000</v>
      </c>
      <c r="J218" s="272">
        <v>140098</v>
      </c>
      <c r="K218" s="272">
        <v>897468</v>
      </c>
      <c r="L218" s="272">
        <v>5000</v>
      </c>
      <c r="M218" s="272">
        <v>5000</v>
      </c>
      <c r="N218" s="274">
        <v>7.9629629629629634E-3</v>
      </c>
      <c r="O218" s="130">
        <f t="shared" si="1"/>
        <v>688</v>
      </c>
      <c r="P218" s="274">
        <v>2.5925925925925925E-3</v>
      </c>
      <c r="Q218" s="130">
        <f t="shared" si="2"/>
        <v>224</v>
      </c>
      <c r="R218" s="274">
        <v>7.7083333333333335E-3</v>
      </c>
      <c r="S218" s="130">
        <f t="shared" si="3"/>
        <v>666</v>
      </c>
      <c r="T218" s="274">
        <v>4.7800925925925927E-3</v>
      </c>
      <c r="U218" s="130">
        <f t="shared" si="4"/>
        <v>413</v>
      </c>
      <c r="V218" s="274">
        <v>3.1944444444444446E-3</v>
      </c>
      <c r="W218" s="130">
        <f t="shared" si="5"/>
        <v>276</v>
      </c>
      <c r="X218" s="274">
        <v>1.3506944444444445E-2</v>
      </c>
      <c r="Y218" s="130">
        <f t="shared" si="6"/>
        <v>1167</v>
      </c>
      <c r="Z218" s="274">
        <v>3.8194444444444443E-3</v>
      </c>
      <c r="AA218" s="130">
        <f t="shared" si="7"/>
        <v>330</v>
      </c>
      <c r="AB218" s="130">
        <v>14.21</v>
      </c>
      <c r="AC218" s="130">
        <v>4.26</v>
      </c>
      <c r="AD218" s="130">
        <v>13.57</v>
      </c>
      <c r="AE218" s="130">
        <v>7.24</v>
      </c>
      <c r="AF218" s="130">
        <v>6.46</v>
      </c>
      <c r="AG218" s="130">
        <v>11</v>
      </c>
      <c r="AH218" s="130">
        <v>9.86</v>
      </c>
      <c r="AI218" s="273">
        <v>0.10059999999999999</v>
      </c>
      <c r="AJ218" s="273">
        <v>0.50009999999999999</v>
      </c>
      <c r="AK218" s="273">
        <v>5.6500000000000002E-2</v>
      </c>
      <c r="AL218" s="273">
        <v>0.23050000000000001</v>
      </c>
      <c r="AM218" s="273">
        <v>0.26629999999999998</v>
      </c>
      <c r="AN218" s="277"/>
      <c r="AO218" s="273">
        <v>0.50800000000000001</v>
      </c>
      <c r="AP218" s="130">
        <v>1000000</v>
      </c>
      <c r="AQ218" s="130">
        <v>379300</v>
      </c>
      <c r="AR218" s="130">
        <v>9.2899999999999991</v>
      </c>
      <c r="AS218" s="275">
        <v>0.57152777777777775</v>
      </c>
      <c r="AT218" s="273">
        <v>0.23699999999999999</v>
      </c>
      <c r="AU218" s="130">
        <v>55</v>
      </c>
      <c r="AV218" s="16">
        <v>10</v>
      </c>
      <c r="AW218" s="16"/>
      <c r="AX218" s="16"/>
      <c r="AY218" s="16"/>
      <c r="AZ218" s="16"/>
    </row>
    <row r="219" spans="1:52" ht="12" customHeight="1">
      <c r="A219" s="270">
        <v>28</v>
      </c>
      <c r="B219" s="271" t="s">
        <v>1998</v>
      </c>
      <c r="C219" s="16" t="s">
        <v>815</v>
      </c>
      <c r="D219" s="60" t="s">
        <v>815</v>
      </c>
      <c r="E219" s="60" t="s">
        <v>720</v>
      </c>
      <c r="F219" s="16">
        <v>24</v>
      </c>
      <c r="G219" s="272">
        <v>3555000</v>
      </c>
      <c r="H219" s="272">
        <v>110541</v>
      </c>
      <c r="I219" s="272">
        <v>2802000</v>
      </c>
      <c r="J219" s="272">
        <v>29256</v>
      </c>
      <c r="K219" s="272">
        <v>2542000</v>
      </c>
      <c r="L219" s="272">
        <v>553439</v>
      </c>
      <c r="M219" s="272">
        <v>67544</v>
      </c>
      <c r="N219" s="274">
        <v>2.5462962962962965E-3</v>
      </c>
      <c r="O219" s="130">
        <f t="shared" si="1"/>
        <v>220</v>
      </c>
      <c r="P219" s="274">
        <v>1.9097222222222222E-3</v>
      </c>
      <c r="Q219" s="130">
        <f t="shared" si="2"/>
        <v>165</v>
      </c>
      <c r="R219" s="274">
        <v>2.2569444444444442E-3</v>
      </c>
      <c r="S219" s="130">
        <f t="shared" si="3"/>
        <v>195</v>
      </c>
      <c r="T219" s="274">
        <v>7.0601851851851847E-4</v>
      </c>
      <c r="U219" s="130">
        <f t="shared" si="4"/>
        <v>61</v>
      </c>
      <c r="V219" s="274">
        <v>2.1527777777777778E-3</v>
      </c>
      <c r="W219" s="130">
        <f t="shared" si="5"/>
        <v>186</v>
      </c>
      <c r="X219" s="274">
        <v>2.4074074074074076E-3</v>
      </c>
      <c r="Y219" s="130">
        <f t="shared" si="6"/>
        <v>208</v>
      </c>
      <c r="Z219" s="274">
        <v>1.5509259259259259E-3</v>
      </c>
      <c r="AA219" s="130">
        <f t="shared" si="7"/>
        <v>134</v>
      </c>
      <c r="AB219" s="130">
        <v>2.4900000000000002</v>
      </c>
      <c r="AC219" s="130">
        <v>1.77</v>
      </c>
      <c r="AD219" s="130">
        <v>2.38</v>
      </c>
      <c r="AE219" s="130">
        <v>1.51</v>
      </c>
      <c r="AF219" s="130">
        <v>2.2799999999999998</v>
      </c>
      <c r="AG219" s="130">
        <v>2.2799999999999998</v>
      </c>
      <c r="AH219" s="130">
        <v>1.78</v>
      </c>
      <c r="AI219" s="273">
        <v>0.43490000000000001</v>
      </c>
      <c r="AJ219" s="273">
        <v>0.60699999999999998</v>
      </c>
      <c r="AK219" s="273">
        <v>0.47820000000000001</v>
      </c>
      <c r="AL219" s="273">
        <v>0.82169999999999999</v>
      </c>
      <c r="AM219" s="273">
        <v>0.50800000000000001</v>
      </c>
      <c r="AN219" s="273">
        <v>0.50570000000000004</v>
      </c>
      <c r="AO219" s="273">
        <v>0.72230000000000005</v>
      </c>
      <c r="AP219" s="130"/>
      <c r="AQ219" s="130"/>
      <c r="AR219" s="130"/>
      <c r="AS219" s="130"/>
      <c r="AT219" s="273"/>
      <c r="AU219" s="130">
        <v>66</v>
      </c>
      <c r="AV219" s="16">
        <v>320</v>
      </c>
      <c r="AW219" s="16">
        <v>42300000</v>
      </c>
      <c r="AX219" s="16"/>
      <c r="AY219" s="16"/>
      <c r="AZ219" s="16"/>
    </row>
    <row r="220" spans="1:52" ht="12" customHeight="1">
      <c r="A220" s="270">
        <v>29</v>
      </c>
      <c r="B220" s="271" t="s">
        <v>2000</v>
      </c>
      <c r="C220" s="16" t="s">
        <v>816</v>
      </c>
      <c r="D220" s="60" t="s">
        <v>816</v>
      </c>
      <c r="E220" s="60" t="s">
        <v>720</v>
      </c>
      <c r="F220" s="16">
        <v>20</v>
      </c>
      <c r="G220" s="272">
        <v>615212</v>
      </c>
      <c r="H220" s="272">
        <v>21809</v>
      </c>
      <c r="I220" s="272">
        <v>66509</v>
      </c>
      <c r="J220" s="272">
        <v>6771</v>
      </c>
      <c r="K220" s="272">
        <v>289316</v>
      </c>
      <c r="L220" s="272">
        <v>18305</v>
      </c>
      <c r="M220" s="272">
        <v>5000</v>
      </c>
      <c r="N220" s="274">
        <v>2.7777777777777779E-3</v>
      </c>
      <c r="O220" s="130">
        <f t="shared" si="1"/>
        <v>240</v>
      </c>
      <c r="P220" s="274">
        <v>1.5509259259259259E-3</v>
      </c>
      <c r="Q220" s="130">
        <f t="shared" si="2"/>
        <v>134</v>
      </c>
      <c r="R220" s="274">
        <v>1.9212962962962964E-3</v>
      </c>
      <c r="S220" s="130">
        <f t="shared" si="3"/>
        <v>166</v>
      </c>
      <c r="T220" s="274">
        <v>2.199074074074074E-4</v>
      </c>
      <c r="U220" s="130">
        <f t="shared" si="4"/>
        <v>19</v>
      </c>
      <c r="V220" s="274">
        <v>1.4351851851851852E-3</v>
      </c>
      <c r="W220" s="130">
        <f t="shared" si="5"/>
        <v>124</v>
      </c>
      <c r="X220" s="274">
        <v>7.0601851851851847E-4</v>
      </c>
      <c r="Y220" s="130">
        <f t="shared" si="6"/>
        <v>61</v>
      </c>
      <c r="Z220" s="274">
        <v>1.4930555555555556E-3</v>
      </c>
      <c r="AA220" s="130">
        <f t="shared" si="7"/>
        <v>129</v>
      </c>
      <c r="AB220" s="130">
        <v>4.05</v>
      </c>
      <c r="AC220" s="130">
        <v>3.17</v>
      </c>
      <c r="AD220" s="130">
        <v>2.99</v>
      </c>
      <c r="AE220" s="130">
        <v>1.95</v>
      </c>
      <c r="AF220" s="130">
        <v>2.79</v>
      </c>
      <c r="AG220" s="130">
        <v>2.2200000000000002</v>
      </c>
      <c r="AH220" s="130">
        <v>2.8</v>
      </c>
      <c r="AI220" s="273">
        <v>0.35909999999999997</v>
      </c>
      <c r="AJ220" s="273">
        <v>0.63090000000000002</v>
      </c>
      <c r="AK220" s="273">
        <v>0.38950000000000001</v>
      </c>
      <c r="AL220" s="273">
        <v>0.66149999999999998</v>
      </c>
      <c r="AM220" s="273">
        <v>0.53620000000000001</v>
      </c>
      <c r="AN220" s="273">
        <v>0.63549999999999995</v>
      </c>
      <c r="AO220" s="273">
        <v>0.70940000000000003</v>
      </c>
      <c r="AP220" s="130">
        <v>160200</v>
      </c>
      <c r="AQ220" s="130">
        <v>48500</v>
      </c>
      <c r="AR220" s="130">
        <v>3.13</v>
      </c>
      <c r="AS220" s="275">
        <v>0.2076388888888889</v>
      </c>
      <c r="AT220" s="273">
        <v>0.3805</v>
      </c>
      <c r="AU220" s="130">
        <v>67</v>
      </c>
      <c r="AV220" s="16">
        <v>14800</v>
      </c>
      <c r="AW220" s="16">
        <v>37600000</v>
      </c>
      <c r="AX220" s="16"/>
      <c r="AY220" s="16"/>
      <c r="AZ220" s="16"/>
    </row>
    <row r="221" spans="1:52" ht="12" customHeight="1">
      <c r="A221" s="270">
        <v>30</v>
      </c>
      <c r="B221" s="271" t="s">
        <v>2002</v>
      </c>
      <c r="C221" s="16" t="s">
        <v>821</v>
      </c>
      <c r="D221" s="60" t="s">
        <v>821</v>
      </c>
      <c r="E221" s="60" t="s">
        <v>720</v>
      </c>
      <c r="F221" s="16">
        <v>67</v>
      </c>
      <c r="G221" s="272">
        <v>86328</v>
      </c>
      <c r="H221" s="272">
        <v>5000</v>
      </c>
      <c r="I221" s="272">
        <v>16758</v>
      </c>
      <c r="J221" s="272">
        <v>5000</v>
      </c>
      <c r="K221" s="272">
        <v>120135</v>
      </c>
      <c r="L221" s="276"/>
      <c r="M221" s="272">
        <v>5000</v>
      </c>
      <c r="N221" s="274">
        <v>1.238425925925926E-3</v>
      </c>
      <c r="O221" s="130">
        <f t="shared" si="1"/>
        <v>107</v>
      </c>
      <c r="P221" s="16"/>
      <c r="Q221" s="130">
        <f t="shared" si="2"/>
        <v>0</v>
      </c>
      <c r="R221" s="274">
        <v>8.564814814814815E-4</v>
      </c>
      <c r="S221" s="130">
        <f t="shared" si="3"/>
        <v>74</v>
      </c>
      <c r="T221" s="16"/>
      <c r="U221" s="130">
        <f t="shared" si="4"/>
        <v>0</v>
      </c>
      <c r="V221" s="274">
        <v>7.9861111111111116E-4</v>
      </c>
      <c r="W221" s="130">
        <f t="shared" si="5"/>
        <v>69</v>
      </c>
      <c r="X221" s="16"/>
      <c r="Y221" s="130">
        <f t="shared" si="6"/>
        <v>0</v>
      </c>
      <c r="Z221" s="16"/>
      <c r="AA221" s="130">
        <f t="shared" si="7"/>
        <v>0</v>
      </c>
      <c r="AB221" s="130">
        <v>2.99</v>
      </c>
      <c r="AC221" s="130">
        <v>1</v>
      </c>
      <c r="AD221" s="130">
        <v>2.48</v>
      </c>
      <c r="AE221" s="130">
        <v>1</v>
      </c>
      <c r="AF221" s="130">
        <v>1.79</v>
      </c>
      <c r="AG221" s="16"/>
      <c r="AH221" s="130">
        <v>1</v>
      </c>
      <c r="AI221" s="273">
        <v>0.45450000000000002</v>
      </c>
      <c r="AJ221" s="273">
        <v>1</v>
      </c>
      <c r="AK221" s="273">
        <v>0.45679999999999998</v>
      </c>
      <c r="AL221" s="273">
        <v>1</v>
      </c>
      <c r="AM221" s="273">
        <v>0.6462</v>
      </c>
      <c r="AN221" s="277"/>
      <c r="AO221" s="273">
        <v>1</v>
      </c>
      <c r="AP221" s="130">
        <v>17300</v>
      </c>
      <c r="AQ221" s="130">
        <v>17100</v>
      </c>
      <c r="AR221" s="130">
        <v>1.7</v>
      </c>
      <c r="AS221" s="275">
        <v>0.15416666666666667</v>
      </c>
      <c r="AT221" s="273">
        <v>0.63849999999999996</v>
      </c>
      <c r="AU221" s="130">
        <v>47</v>
      </c>
      <c r="AV221" s="16">
        <v>12100</v>
      </c>
      <c r="AW221" s="16">
        <v>2300000</v>
      </c>
      <c r="AX221" s="16"/>
      <c r="AY221" s="16"/>
      <c r="AZ221" s="16"/>
    </row>
    <row r="222" spans="1:52" ht="12" customHeight="1">
      <c r="A222" s="270">
        <v>31</v>
      </c>
      <c r="B222" s="271" t="s">
        <v>1998</v>
      </c>
      <c r="C222" s="16" t="s">
        <v>826</v>
      </c>
      <c r="D222" s="60" t="s">
        <v>826</v>
      </c>
      <c r="E222" s="60" t="s">
        <v>720</v>
      </c>
      <c r="F222" s="16">
        <v>21</v>
      </c>
      <c r="G222" s="272">
        <v>3555000</v>
      </c>
      <c r="H222" s="272">
        <v>110541</v>
      </c>
      <c r="I222" s="272">
        <v>2802000</v>
      </c>
      <c r="J222" s="272">
        <v>29256</v>
      </c>
      <c r="K222" s="272">
        <v>2542000</v>
      </c>
      <c r="L222" s="272">
        <v>553439</v>
      </c>
      <c r="M222" s="272">
        <v>67544</v>
      </c>
      <c r="N222" s="274">
        <v>2.5462962962962965E-3</v>
      </c>
      <c r="O222" s="130">
        <f t="shared" si="1"/>
        <v>220</v>
      </c>
      <c r="P222" s="274">
        <v>1.9097222222222222E-3</v>
      </c>
      <c r="Q222" s="130">
        <f t="shared" si="2"/>
        <v>165</v>
      </c>
      <c r="R222" s="274">
        <v>2.2569444444444442E-3</v>
      </c>
      <c r="S222" s="130">
        <f t="shared" si="3"/>
        <v>195</v>
      </c>
      <c r="T222" s="274">
        <v>7.0601851851851847E-4</v>
      </c>
      <c r="U222" s="130">
        <f t="shared" si="4"/>
        <v>61</v>
      </c>
      <c r="V222" s="274">
        <v>2.1527777777777778E-3</v>
      </c>
      <c r="W222" s="130">
        <f t="shared" si="5"/>
        <v>186</v>
      </c>
      <c r="X222" s="274">
        <v>2.4074074074074076E-3</v>
      </c>
      <c r="Y222" s="130">
        <f t="shared" si="6"/>
        <v>208</v>
      </c>
      <c r="Z222" s="274">
        <v>1.5509259259259259E-3</v>
      </c>
      <c r="AA222" s="130">
        <f t="shared" si="7"/>
        <v>134</v>
      </c>
      <c r="AB222" s="130">
        <v>2.4900000000000002</v>
      </c>
      <c r="AC222" s="130">
        <v>1.77</v>
      </c>
      <c r="AD222" s="130">
        <v>2.38</v>
      </c>
      <c r="AE222" s="130">
        <v>1.51</v>
      </c>
      <c r="AF222" s="130">
        <v>2.2799999999999998</v>
      </c>
      <c r="AG222" s="130">
        <v>2.2799999999999998</v>
      </c>
      <c r="AH222" s="130">
        <v>1.78</v>
      </c>
      <c r="AI222" s="273">
        <v>0.43390000000000001</v>
      </c>
      <c r="AJ222" s="273">
        <v>0.60699999999999998</v>
      </c>
      <c r="AK222" s="273">
        <v>0.47820000000000001</v>
      </c>
      <c r="AL222" s="273">
        <v>0.82169999999999999</v>
      </c>
      <c r="AM222" s="273">
        <v>0.50800000000000001</v>
      </c>
      <c r="AN222" s="273">
        <v>0.50570000000000004</v>
      </c>
      <c r="AO222" s="273">
        <v>0.72230000000000005</v>
      </c>
      <c r="AP222" s="130"/>
      <c r="AQ222" s="130"/>
      <c r="AR222" s="130"/>
      <c r="AS222" s="130"/>
      <c r="AT222" s="273"/>
      <c r="AU222" s="130">
        <v>66</v>
      </c>
      <c r="AV222" s="16">
        <v>5400</v>
      </c>
      <c r="AW222" s="16">
        <v>246000</v>
      </c>
      <c r="AX222" s="16"/>
      <c r="AY222" s="16"/>
      <c r="AZ222" s="16"/>
    </row>
    <row r="223" spans="1:52" ht="12" customHeight="1">
      <c r="A223" s="270">
        <v>32</v>
      </c>
      <c r="B223" s="271" t="s">
        <v>2003</v>
      </c>
      <c r="C223" s="16" t="s">
        <v>830</v>
      </c>
      <c r="D223" s="60" t="s">
        <v>830</v>
      </c>
      <c r="E223" s="60" t="s">
        <v>720</v>
      </c>
      <c r="F223" s="16">
        <v>22</v>
      </c>
      <c r="G223" s="272">
        <v>136984</v>
      </c>
      <c r="H223" s="272">
        <v>8586</v>
      </c>
      <c r="I223" s="272">
        <v>28613</v>
      </c>
      <c r="J223" s="272">
        <v>55352</v>
      </c>
      <c r="K223" s="272">
        <v>157314</v>
      </c>
      <c r="L223" s="276"/>
      <c r="M223" s="272">
        <v>5000</v>
      </c>
      <c r="N223" s="274">
        <v>3.449074074074074E-3</v>
      </c>
      <c r="O223" s="130">
        <f t="shared" si="1"/>
        <v>298</v>
      </c>
      <c r="P223" s="274">
        <v>2.4305555555555555E-4</v>
      </c>
      <c r="Q223" s="130">
        <f t="shared" si="2"/>
        <v>21</v>
      </c>
      <c r="R223" s="274">
        <v>1.2152777777777778E-3</v>
      </c>
      <c r="S223" s="130">
        <f t="shared" si="3"/>
        <v>105</v>
      </c>
      <c r="T223" s="274">
        <v>1.2731481481481483E-3</v>
      </c>
      <c r="U223" s="130">
        <f t="shared" si="4"/>
        <v>110</v>
      </c>
      <c r="V223" s="274">
        <v>1.5856481481481481E-3</v>
      </c>
      <c r="W223" s="130">
        <f t="shared" si="5"/>
        <v>137</v>
      </c>
      <c r="X223" s="16"/>
      <c r="Y223" s="130">
        <f t="shared" si="6"/>
        <v>0</v>
      </c>
      <c r="Z223" s="16"/>
      <c r="AA223" s="130">
        <f t="shared" si="7"/>
        <v>0</v>
      </c>
      <c r="AB223" s="130">
        <v>7.07</v>
      </c>
      <c r="AC223" s="130">
        <v>2.15</v>
      </c>
      <c r="AD223" s="130">
        <v>2.2400000000000002</v>
      </c>
      <c r="AE223" s="130">
        <v>1.68</v>
      </c>
      <c r="AF223" s="130">
        <v>2.99</v>
      </c>
      <c r="AG223" s="16"/>
      <c r="AH223" s="130">
        <v>1</v>
      </c>
      <c r="AI223" s="273">
        <v>0.36459999999999998</v>
      </c>
      <c r="AJ223" s="273">
        <v>0.40699999999999997</v>
      </c>
      <c r="AK223" s="273">
        <v>0.65059999999999996</v>
      </c>
      <c r="AL223" s="273">
        <v>0.77</v>
      </c>
      <c r="AM223" s="273">
        <v>0.57689999999999997</v>
      </c>
      <c r="AN223" s="277"/>
      <c r="AO223" s="273">
        <v>1</v>
      </c>
      <c r="AP223" s="130">
        <v>275500</v>
      </c>
      <c r="AQ223" s="130">
        <v>140200</v>
      </c>
      <c r="AR223" s="130">
        <v>2.2599999999999998</v>
      </c>
      <c r="AS223" s="275">
        <v>0.1451388888888889</v>
      </c>
      <c r="AT223" s="273">
        <v>0.52239999999999998</v>
      </c>
      <c r="AU223" s="130">
        <v>64</v>
      </c>
      <c r="AV223" s="16">
        <v>10</v>
      </c>
      <c r="AW223" s="16"/>
      <c r="AX223" s="16"/>
      <c r="AY223" s="16"/>
      <c r="AZ223" s="16"/>
    </row>
    <row r="224" spans="1:52" ht="12" customHeight="1">
      <c r="A224" s="270">
        <v>33</v>
      </c>
      <c r="B224" s="271" t="s">
        <v>2005</v>
      </c>
      <c r="C224" s="16" t="s">
        <v>835</v>
      </c>
      <c r="D224" s="60" t="s">
        <v>835</v>
      </c>
      <c r="E224" s="60" t="s">
        <v>720</v>
      </c>
      <c r="F224" s="16">
        <v>45</v>
      </c>
      <c r="G224" s="272">
        <v>3446000</v>
      </c>
      <c r="H224" s="272">
        <v>163170</v>
      </c>
      <c r="I224" s="272">
        <v>987983</v>
      </c>
      <c r="J224" s="272">
        <v>36349</v>
      </c>
      <c r="K224" s="272">
        <v>1786000</v>
      </c>
      <c r="L224" s="272">
        <v>303313</v>
      </c>
      <c r="M224" s="272">
        <v>35129</v>
      </c>
      <c r="N224" s="274">
        <v>3.8773148148148148E-3</v>
      </c>
      <c r="O224" s="130">
        <f t="shared" si="1"/>
        <v>335</v>
      </c>
      <c r="P224" s="274">
        <v>2.9282407407407408E-3</v>
      </c>
      <c r="Q224" s="130">
        <f t="shared" si="2"/>
        <v>253</v>
      </c>
      <c r="R224" s="274">
        <v>4.386574074074074E-3</v>
      </c>
      <c r="S224" s="130">
        <f t="shared" si="3"/>
        <v>379</v>
      </c>
      <c r="T224" s="274">
        <v>1.3888888888888889E-3</v>
      </c>
      <c r="U224" s="130">
        <f t="shared" si="4"/>
        <v>120</v>
      </c>
      <c r="V224" s="274">
        <v>4.2476851851851851E-3</v>
      </c>
      <c r="W224" s="130">
        <f t="shared" si="5"/>
        <v>367</v>
      </c>
      <c r="X224" s="274">
        <v>5.6365740740740742E-3</v>
      </c>
      <c r="Y224" s="130">
        <f t="shared" si="6"/>
        <v>487</v>
      </c>
      <c r="Z224" s="274">
        <v>6.018518518518519E-4</v>
      </c>
      <c r="AA224" s="130">
        <f t="shared" si="7"/>
        <v>52</v>
      </c>
      <c r="AB224" s="130">
        <v>7.99</v>
      </c>
      <c r="AC224" s="130">
        <v>6.1</v>
      </c>
      <c r="AD224" s="130">
        <v>2.4900000000000002</v>
      </c>
      <c r="AE224" s="130">
        <v>2.56</v>
      </c>
      <c r="AF224" s="130">
        <v>9.4</v>
      </c>
      <c r="AG224" s="130">
        <v>11.76</v>
      </c>
      <c r="AH224" s="130">
        <v>2.11</v>
      </c>
      <c r="AI224" s="273">
        <v>0.158</v>
      </c>
      <c r="AJ224" s="273">
        <v>0.39760000000000001</v>
      </c>
      <c r="AK224" s="273">
        <v>0.52890000000000004</v>
      </c>
      <c r="AL224" s="273">
        <v>0.65869999999999995</v>
      </c>
      <c r="AM224" s="273">
        <v>0.1817</v>
      </c>
      <c r="AN224" s="273">
        <v>7.1599999999999997E-2</v>
      </c>
      <c r="AO224" s="273">
        <v>0.84619999999999995</v>
      </c>
      <c r="AP224" s="130">
        <v>1300000</v>
      </c>
      <c r="AQ224" s="130">
        <v>729700</v>
      </c>
      <c r="AR224" s="130">
        <v>4.66</v>
      </c>
      <c r="AS224" s="275">
        <v>0.26666666666666666</v>
      </c>
      <c r="AT224" s="273">
        <v>0.31730000000000003</v>
      </c>
      <c r="AU224" s="130">
        <v>56</v>
      </c>
      <c r="AV224" s="16">
        <v>110000</v>
      </c>
      <c r="AW224" s="16">
        <v>78400000</v>
      </c>
      <c r="AX224" s="16"/>
      <c r="AY224" s="16"/>
      <c r="AZ224" s="16"/>
    </row>
    <row r="225" spans="1:52" ht="12" customHeight="1">
      <c r="A225" s="270">
        <v>34</v>
      </c>
      <c r="B225" s="271" t="s">
        <v>2006</v>
      </c>
      <c r="C225" s="16" t="s">
        <v>839</v>
      </c>
      <c r="D225" s="60" t="s">
        <v>839</v>
      </c>
      <c r="E225" s="60" t="s">
        <v>720</v>
      </c>
      <c r="F225" s="16">
        <v>34</v>
      </c>
      <c r="G225" s="272">
        <v>5000</v>
      </c>
      <c r="H225" s="276"/>
      <c r="I225" s="272">
        <v>5000</v>
      </c>
      <c r="J225" s="272">
        <v>5000</v>
      </c>
      <c r="K225" s="272">
        <v>9232</v>
      </c>
      <c r="L225" s="276"/>
      <c r="M225" s="276"/>
      <c r="N225" s="16"/>
      <c r="O225" s="130">
        <f t="shared" si="1"/>
        <v>0</v>
      </c>
      <c r="P225" s="16"/>
      <c r="Q225" s="130">
        <f t="shared" si="2"/>
        <v>0</v>
      </c>
      <c r="R225" s="274">
        <v>9.3749999999999997E-4</v>
      </c>
      <c r="S225" s="130">
        <f t="shared" si="3"/>
        <v>81</v>
      </c>
      <c r="T225" s="16"/>
      <c r="U225" s="130">
        <f t="shared" si="4"/>
        <v>0</v>
      </c>
      <c r="V225" s="274">
        <v>1.6087962962962963E-3</v>
      </c>
      <c r="W225" s="130">
        <f t="shared" si="5"/>
        <v>139</v>
      </c>
      <c r="X225" s="16"/>
      <c r="Y225" s="130">
        <f t="shared" si="6"/>
        <v>0</v>
      </c>
      <c r="Z225" s="16"/>
      <c r="AA225" s="130">
        <f t="shared" si="7"/>
        <v>0</v>
      </c>
      <c r="AB225" s="130">
        <v>1.1100000000000001</v>
      </c>
      <c r="AC225" s="16"/>
      <c r="AD225" s="130">
        <v>1.46</v>
      </c>
      <c r="AE225" s="130">
        <v>1</v>
      </c>
      <c r="AF225" s="130">
        <v>2.56</v>
      </c>
      <c r="AG225" s="16"/>
      <c r="AH225" s="16"/>
      <c r="AI225" s="273">
        <v>0.89129999999999998</v>
      </c>
      <c r="AJ225" s="277"/>
      <c r="AK225" s="273">
        <v>0.79359999999999997</v>
      </c>
      <c r="AL225" s="273">
        <v>1</v>
      </c>
      <c r="AM225" s="273">
        <v>0.48959999999999998</v>
      </c>
      <c r="AN225" s="277"/>
      <c r="AO225" s="277"/>
      <c r="AP225" s="130">
        <v>66400</v>
      </c>
      <c r="AQ225" s="130">
        <v>34200</v>
      </c>
      <c r="AR225" s="130">
        <v>1.46</v>
      </c>
      <c r="AS225" s="275">
        <v>0.60486111111111107</v>
      </c>
      <c r="AT225" s="273">
        <v>0.83779999999999999</v>
      </c>
      <c r="AU225" s="130">
        <v>78</v>
      </c>
      <c r="AV225" s="16"/>
      <c r="AW225" s="16"/>
      <c r="AX225" s="16"/>
      <c r="AY225" s="16"/>
      <c r="AZ225" s="16"/>
    </row>
    <row r="226" spans="1:52" ht="12" customHeight="1">
      <c r="A226" s="270">
        <v>35</v>
      </c>
      <c r="B226" s="271" t="s">
        <v>2007</v>
      </c>
      <c r="C226" s="16" t="s">
        <v>840</v>
      </c>
      <c r="D226" s="60" t="s">
        <v>840</v>
      </c>
      <c r="E226" s="60" t="s">
        <v>720</v>
      </c>
      <c r="F226" s="16">
        <v>40</v>
      </c>
      <c r="G226" s="272">
        <v>46754</v>
      </c>
      <c r="H226" s="276"/>
      <c r="I226" s="272">
        <v>5000</v>
      </c>
      <c r="J226" s="272">
        <v>5000</v>
      </c>
      <c r="K226" s="272">
        <v>78108</v>
      </c>
      <c r="L226" s="272">
        <v>5000</v>
      </c>
      <c r="M226" s="272">
        <v>8091</v>
      </c>
      <c r="N226" s="274">
        <v>1.238425925925926E-3</v>
      </c>
      <c r="O226" s="130">
        <f t="shared" si="1"/>
        <v>107</v>
      </c>
      <c r="P226" s="16"/>
      <c r="Q226" s="130">
        <f t="shared" si="2"/>
        <v>0</v>
      </c>
      <c r="R226" s="274">
        <v>5.0925925925925921E-4</v>
      </c>
      <c r="S226" s="130">
        <f t="shared" si="3"/>
        <v>44</v>
      </c>
      <c r="T226" s="274">
        <v>1.3888888888888889E-4</v>
      </c>
      <c r="U226" s="130">
        <f t="shared" si="4"/>
        <v>12</v>
      </c>
      <c r="V226" s="274">
        <v>8.7962962962962962E-4</v>
      </c>
      <c r="W226" s="130">
        <f t="shared" si="5"/>
        <v>76</v>
      </c>
      <c r="X226" s="274">
        <v>4.3981481481481481E-4</v>
      </c>
      <c r="Y226" s="130">
        <f t="shared" si="6"/>
        <v>38</v>
      </c>
      <c r="Z226" s="274">
        <v>5.4398148148148144E-4</v>
      </c>
      <c r="AA226" s="130">
        <f t="shared" si="7"/>
        <v>47</v>
      </c>
      <c r="AB226" s="130">
        <v>2.1</v>
      </c>
      <c r="AC226" s="16"/>
      <c r="AD226" s="130">
        <v>1.92</v>
      </c>
      <c r="AE226" s="130">
        <v>1.26</v>
      </c>
      <c r="AF226" s="130">
        <v>1.99</v>
      </c>
      <c r="AG226" s="130">
        <v>1.66</v>
      </c>
      <c r="AH226" s="130">
        <v>1.94</v>
      </c>
      <c r="AI226" s="273">
        <v>0.68969999999999998</v>
      </c>
      <c r="AJ226" s="277"/>
      <c r="AK226" s="273">
        <v>0.65580000000000005</v>
      </c>
      <c r="AL226" s="273">
        <v>0.86129999999999995</v>
      </c>
      <c r="AM226" s="273">
        <v>0.64100000000000001</v>
      </c>
      <c r="AN226" s="273">
        <v>0.81659999999999999</v>
      </c>
      <c r="AO226" s="273">
        <v>0.72899999999999998</v>
      </c>
      <c r="AP226" s="16"/>
      <c r="AQ226" s="16"/>
      <c r="AR226" s="16"/>
      <c r="AS226" s="16"/>
      <c r="AT226" s="277"/>
      <c r="AU226" s="130">
        <v>77</v>
      </c>
      <c r="AV226" s="16"/>
      <c r="AW226" s="16"/>
      <c r="AX226" s="16"/>
      <c r="AY226" s="16"/>
      <c r="AZ226" s="16"/>
    </row>
    <row r="227" spans="1:52" ht="12" customHeight="1">
      <c r="A227" s="270">
        <v>36</v>
      </c>
      <c r="B227" s="271" t="s">
        <v>2008</v>
      </c>
      <c r="C227" s="16" t="s">
        <v>843</v>
      </c>
      <c r="D227" s="60" t="s">
        <v>843</v>
      </c>
      <c r="E227" s="60" t="s">
        <v>720</v>
      </c>
      <c r="F227" s="16">
        <v>56</v>
      </c>
      <c r="G227" s="272">
        <v>5000</v>
      </c>
      <c r="H227" s="272">
        <v>5000</v>
      </c>
      <c r="I227" s="272">
        <v>5000</v>
      </c>
      <c r="J227" s="276"/>
      <c r="K227" s="272">
        <v>10646</v>
      </c>
      <c r="L227" s="276"/>
      <c r="M227" s="276"/>
      <c r="N227" s="274">
        <v>2.3263888888888887E-3</v>
      </c>
      <c r="O227" s="130">
        <f t="shared" si="1"/>
        <v>201</v>
      </c>
      <c r="P227" s="16"/>
      <c r="Q227" s="130">
        <f t="shared" si="2"/>
        <v>0</v>
      </c>
      <c r="R227" s="274">
        <v>5.1504629629629626E-3</v>
      </c>
      <c r="S227" s="130">
        <f t="shared" si="3"/>
        <v>445</v>
      </c>
      <c r="T227" s="16"/>
      <c r="U227" s="130">
        <f t="shared" si="4"/>
        <v>0</v>
      </c>
      <c r="V227" s="274">
        <v>9.4907407407407408E-4</v>
      </c>
      <c r="W227" s="130">
        <f t="shared" si="5"/>
        <v>82</v>
      </c>
      <c r="X227" s="16"/>
      <c r="Y227" s="130">
        <f t="shared" si="6"/>
        <v>0</v>
      </c>
      <c r="Z227" s="16"/>
      <c r="AA227" s="130">
        <f t="shared" si="7"/>
        <v>0</v>
      </c>
      <c r="AB227" s="130">
        <v>2.88</v>
      </c>
      <c r="AC227" s="130">
        <v>1.08</v>
      </c>
      <c r="AD227" s="130">
        <v>2.8</v>
      </c>
      <c r="AE227" s="16"/>
      <c r="AF227" s="130">
        <v>2.97</v>
      </c>
      <c r="AG227" s="16"/>
      <c r="AH227" s="16"/>
      <c r="AI227" s="273">
        <v>0.38529999999999998</v>
      </c>
      <c r="AJ227" s="273">
        <v>1</v>
      </c>
      <c r="AK227" s="273">
        <v>0.31</v>
      </c>
      <c r="AL227" s="277"/>
      <c r="AM227" s="273">
        <v>0.56030000000000002</v>
      </c>
      <c r="AN227" s="277"/>
      <c r="AO227" s="277"/>
      <c r="AP227" s="16"/>
      <c r="AQ227" s="16"/>
      <c r="AR227" s="16"/>
      <c r="AS227" s="16"/>
      <c r="AT227" s="277"/>
      <c r="AU227" s="130">
        <v>39</v>
      </c>
      <c r="AV227" s="16">
        <v>2900</v>
      </c>
      <c r="AW227" s="16">
        <v>142000000</v>
      </c>
      <c r="AX227" s="16"/>
      <c r="AY227" s="16"/>
      <c r="AZ227" s="16"/>
    </row>
    <row r="228" spans="1:52" ht="12" customHeight="1">
      <c r="A228" s="270">
        <v>37</v>
      </c>
      <c r="B228" s="271" t="s">
        <v>2010</v>
      </c>
      <c r="C228" s="16" t="s">
        <v>845</v>
      </c>
      <c r="D228" s="60" t="s">
        <v>845</v>
      </c>
      <c r="E228" s="60" t="s">
        <v>720</v>
      </c>
      <c r="F228" s="16">
        <v>21</v>
      </c>
      <c r="G228" s="272">
        <v>1496000</v>
      </c>
      <c r="H228" s="272">
        <v>75496</v>
      </c>
      <c r="I228" s="272">
        <v>194852</v>
      </c>
      <c r="J228" s="272">
        <v>44568</v>
      </c>
      <c r="K228" s="272">
        <v>898606</v>
      </c>
      <c r="L228" s="272">
        <v>5000</v>
      </c>
      <c r="M228" s="272">
        <v>10567</v>
      </c>
      <c r="N228" s="274">
        <v>4.7569444444444447E-3</v>
      </c>
      <c r="O228" s="130">
        <f t="shared" si="1"/>
        <v>411</v>
      </c>
      <c r="P228" s="274">
        <v>5.115740740740741E-3</v>
      </c>
      <c r="Q228" s="130">
        <f t="shared" si="2"/>
        <v>442</v>
      </c>
      <c r="R228" s="274">
        <v>2.2569444444444442E-3</v>
      </c>
      <c r="S228" s="130">
        <f t="shared" si="3"/>
        <v>195</v>
      </c>
      <c r="T228" s="274">
        <v>1.724537037037037E-3</v>
      </c>
      <c r="U228" s="130">
        <f t="shared" si="4"/>
        <v>149</v>
      </c>
      <c r="V228" s="274">
        <v>1.5856481481481481E-3</v>
      </c>
      <c r="W228" s="130">
        <f t="shared" si="5"/>
        <v>137</v>
      </c>
      <c r="X228" s="274">
        <v>1.3310185185185185E-3</v>
      </c>
      <c r="Y228" s="130">
        <f t="shared" si="6"/>
        <v>115</v>
      </c>
      <c r="Z228" s="274">
        <v>3.8194444444444446E-4</v>
      </c>
      <c r="AA228" s="130">
        <f t="shared" si="7"/>
        <v>33</v>
      </c>
      <c r="AB228" s="130">
        <v>7.17</v>
      </c>
      <c r="AC228" s="130">
        <v>4.12</v>
      </c>
      <c r="AD228" s="130">
        <v>3.56</v>
      </c>
      <c r="AE228" s="130">
        <v>1.88</v>
      </c>
      <c r="AF228" s="130">
        <v>2.76</v>
      </c>
      <c r="AG228" s="130">
        <v>2.46</v>
      </c>
      <c r="AH228" s="130">
        <v>1.85</v>
      </c>
      <c r="AI228" s="273">
        <v>0.2646</v>
      </c>
      <c r="AJ228" s="273">
        <v>0.28460000000000002</v>
      </c>
      <c r="AK228" s="273">
        <v>0.38750000000000001</v>
      </c>
      <c r="AL228" s="273">
        <v>0.77390000000000003</v>
      </c>
      <c r="AM228" s="273">
        <v>0.44259999999999999</v>
      </c>
      <c r="AN228" s="273">
        <v>0.36670000000000003</v>
      </c>
      <c r="AO228" s="273">
        <v>0.70440000000000003</v>
      </c>
      <c r="AP228" s="130">
        <v>546700</v>
      </c>
      <c r="AQ228" s="130">
        <v>324000</v>
      </c>
      <c r="AR228" s="130">
        <v>3.69</v>
      </c>
      <c r="AS228" s="275">
        <v>0.32500000000000001</v>
      </c>
      <c r="AT228" s="273">
        <v>0.39219999999999999</v>
      </c>
      <c r="AU228" s="130">
        <v>57</v>
      </c>
      <c r="AV228" s="16">
        <v>22200</v>
      </c>
      <c r="AW228" s="16">
        <v>10800000</v>
      </c>
      <c r="AX228" s="16"/>
      <c r="AY228" s="16"/>
      <c r="AZ228" s="16"/>
    </row>
    <row r="229" spans="1:52" ht="12" customHeight="1">
      <c r="A229" s="270">
        <v>38</v>
      </c>
      <c r="B229" s="271" t="s">
        <v>2011</v>
      </c>
      <c r="C229" s="16" t="s">
        <v>849</v>
      </c>
      <c r="D229" s="60" t="s">
        <v>849</v>
      </c>
      <c r="E229" s="60" t="s">
        <v>720</v>
      </c>
      <c r="F229" s="16">
        <v>49</v>
      </c>
      <c r="G229" s="272">
        <v>67705</v>
      </c>
      <c r="H229" s="272">
        <v>5000</v>
      </c>
      <c r="I229" s="272">
        <v>10922</v>
      </c>
      <c r="J229" s="272">
        <v>5000</v>
      </c>
      <c r="K229" s="272">
        <v>165275</v>
      </c>
      <c r="L229" s="276"/>
      <c r="M229" s="272">
        <v>5000</v>
      </c>
      <c r="N229" s="274">
        <v>2.0601851851851853E-3</v>
      </c>
      <c r="O229" s="130">
        <f t="shared" si="1"/>
        <v>178</v>
      </c>
      <c r="P229" s="274">
        <v>4.1666666666666669E-4</v>
      </c>
      <c r="Q229" s="130">
        <f t="shared" si="2"/>
        <v>36</v>
      </c>
      <c r="R229" s="274">
        <v>4.6990740740740743E-3</v>
      </c>
      <c r="S229" s="130">
        <f t="shared" si="3"/>
        <v>406</v>
      </c>
      <c r="T229" s="16"/>
      <c r="U229" s="130">
        <f t="shared" si="4"/>
        <v>0</v>
      </c>
      <c r="V229" s="274">
        <v>1.7476851851851852E-3</v>
      </c>
      <c r="W229" s="130">
        <f t="shared" si="5"/>
        <v>151</v>
      </c>
      <c r="X229" s="16"/>
      <c r="Y229" s="130">
        <f t="shared" si="6"/>
        <v>0</v>
      </c>
      <c r="Z229" s="16"/>
      <c r="AA229" s="130">
        <f t="shared" si="7"/>
        <v>0</v>
      </c>
      <c r="AB229" s="130">
        <v>3.19</v>
      </c>
      <c r="AC229" s="130">
        <v>1.26</v>
      </c>
      <c r="AD229" s="130">
        <v>6.28</v>
      </c>
      <c r="AE229" s="130">
        <v>1</v>
      </c>
      <c r="AF229" s="130">
        <v>2.93</v>
      </c>
      <c r="AG229" s="16"/>
      <c r="AH229" s="130">
        <v>1</v>
      </c>
      <c r="AI229" s="273">
        <v>0.3992</v>
      </c>
      <c r="AJ229" s="273">
        <v>0.75719999999999998</v>
      </c>
      <c r="AK229" s="273">
        <v>0.28410000000000002</v>
      </c>
      <c r="AL229" s="273">
        <v>1</v>
      </c>
      <c r="AM229" s="273">
        <v>0.41089999999999999</v>
      </c>
      <c r="AN229" s="277"/>
      <c r="AO229" s="273">
        <v>1</v>
      </c>
      <c r="AP229" s="130">
        <v>415000</v>
      </c>
      <c r="AQ229" s="130">
        <v>285900</v>
      </c>
      <c r="AR229" s="130">
        <v>3.94</v>
      </c>
      <c r="AS229" s="275">
        <v>0.2388888888888889</v>
      </c>
      <c r="AT229" s="273">
        <v>0.33610000000000001</v>
      </c>
      <c r="AU229" s="130">
        <v>82</v>
      </c>
      <c r="AV229" s="16">
        <v>50</v>
      </c>
      <c r="AW229" s="16">
        <v>233000</v>
      </c>
      <c r="AX229" s="16"/>
      <c r="AY229" s="16"/>
      <c r="AZ229" s="16"/>
    </row>
    <row r="230" spans="1:52" ht="12" customHeight="1">
      <c r="A230" s="270">
        <v>39</v>
      </c>
      <c r="B230" s="271" t="s">
        <v>2012</v>
      </c>
      <c r="C230" s="16" t="s">
        <v>853</v>
      </c>
      <c r="D230" s="60" t="s">
        <v>853</v>
      </c>
      <c r="E230" s="60" t="s">
        <v>720</v>
      </c>
      <c r="F230" s="16">
        <v>28</v>
      </c>
      <c r="G230" s="272">
        <v>1160000</v>
      </c>
      <c r="H230" s="272">
        <v>14893</v>
      </c>
      <c r="I230" s="272">
        <v>64811</v>
      </c>
      <c r="J230" s="272">
        <v>5000</v>
      </c>
      <c r="K230" s="272">
        <v>362659</v>
      </c>
      <c r="L230" s="272">
        <v>5000</v>
      </c>
      <c r="M230" s="272">
        <v>15632</v>
      </c>
      <c r="N230" s="274">
        <v>3.6111111111111109E-3</v>
      </c>
      <c r="O230" s="130">
        <f t="shared" si="1"/>
        <v>312</v>
      </c>
      <c r="P230" s="274">
        <v>3.8425925925925928E-3</v>
      </c>
      <c r="Q230" s="130">
        <f t="shared" si="2"/>
        <v>332</v>
      </c>
      <c r="R230" s="274">
        <v>4.4907407407407405E-3</v>
      </c>
      <c r="S230" s="130">
        <f t="shared" si="3"/>
        <v>388</v>
      </c>
      <c r="T230" s="274">
        <v>2.2222222222222222E-3</v>
      </c>
      <c r="U230" s="130">
        <f t="shared" si="4"/>
        <v>192</v>
      </c>
      <c r="V230" s="274">
        <v>2.9976851851851853E-3</v>
      </c>
      <c r="W230" s="130">
        <f t="shared" si="5"/>
        <v>259</v>
      </c>
      <c r="X230" s="274">
        <v>5.3240740740740744E-4</v>
      </c>
      <c r="Y230" s="130">
        <f t="shared" si="6"/>
        <v>46</v>
      </c>
      <c r="Z230" s="274">
        <v>9.2592592592592588E-5</v>
      </c>
      <c r="AA230" s="130">
        <f t="shared" si="7"/>
        <v>8</v>
      </c>
      <c r="AB230" s="130">
        <v>4.63</v>
      </c>
      <c r="AC230" s="130">
        <v>7.55</v>
      </c>
      <c r="AD230" s="130">
        <v>5.8</v>
      </c>
      <c r="AE230" s="130">
        <v>2.21</v>
      </c>
      <c r="AF230" s="130">
        <v>5.53</v>
      </c>
      <c r="AG230" s="130">
        <v>3</v>
      </c>
      <c r="AH230" s="130">
        <v>1.04</v>
      </c>
      <c r="AI230" s="273">
        <v>0.38640000000000002</v>
      </c>
      <c r="AJ230" s="273">
        <v>0.26050000000000001</v>
      </c>
      <c r="AK230" s="273">
        <v>0.1832</v>
      </c>
      <c r="AL230" s="273">
        <v>0.69430000000000003</v>
      </c>
      <c r="AM230" s="273">
        <v>0.35310000000000002</v>
      </c>
      <c r="AN230" s="277"/>
      <c r="AO230" s="273">
        <v>0.98180000000000001</v>
      </c>
      <c r="AP230" s="130">
        <v>97800</v>
      </c>
      <c r="AQ230" s="130">
        <v>56900</v>
      </c>
      <c r="AR230" s="130">
        <v>3.13</v>
      </c>
      <c r="AS230" s="275">
        <v>0.21041666666666667</v>
      </c>
      <c r="AT230" s="273">
        <v>0.40899999999999997</v>
      </c>
      <c r="AU230" s="130">
        <v>51</v>
      </c>
      <c r="AV230" s="16">
        <v>18100</v>
      </c>
      <c r="AW230" s="16">
        <v>49100000</v>
      </c>
      <c r="AX230" s="16"/>
      <c r="AY230" s="16"/>
      <c r="AZ230" s="16"/>
    </row>
    <row r="231" spans="1:52" ht="12" customHeight="1">
      <c r="A231" s="270">
        <v>40</v>
      </c>
      <c r="B231" s="271" t="s">
        <v>2014</v>
      </c>
      <c r="C231" s="16" t="s">
        <v>857</v>
      </c>
      <c r="D231" s="60" t="s">
        <v>857</v>
      </c>
      <c r="E231" s="60" t="s">
        <v>720</v>
      </c>
      <c r="F231" s="16">
        <v>87</v>
      </c>
      <c r="G231" s="272">
        <v>12826</v>
      </c>
      <c r="H231" s="276"/>
      <c r="I231" s="272">
        <v>5393</v>
      </c>
      <c r="J231" s="272">
        <v>5000</v>
      </c>
      <c r="K231" s="272">
        <v>30725</v>
      </c>
      <c r="L231" s="276"/>
      <c r="M231" s="272">
        <v>5000</v>
      </c>
      <c r="N231" s="274">
        <v>2.9398148148148148E-3</v>
      </c>
      <c r="O231" s="130">
        <f t="shared" si="1"/>
        <v>254</v>
      </c>
      <c r="P231" s="16"/>
      <c r="Q231" s="130">
        <f t="shared" si="2"/>
        <v>0</v>
      </c>
      <c r="R231" s="274">
        <v>3.2407407407407406E-4</v>
      </c>
      <c r="S231" s="130">
        <f t="shared" si="3"/>
        <v>28</v>
      </c>
      <c r="T231" s="16"/>
      <c r="U231" s="130">
        <f t="shared" si="4"/>
        <v>0</v>
      </c>
      <c r="V231" s="274">
        <v>8.564814814814815E-4</v>
      </c>
      <c r="W231" s="130">
        <f t="shared" si="5"/>
        <v>74</v>
      </c>
      <c r="X231" s="16"/>
      <c r="Y231" s="130">
        <f t="shared" si="6"/>
        <v>0</v>
      </c>
      <c r="Z231" s="16"/>
      <c r="AA231" s="130">
        <f t="shared" si="7"/>
        <v>0</v>
      </c>
      <c r="AB231" s="130">
        <v>1.9</v>
      </c>
      <c r="AC231" s="16"/>
      <c r="AD231" s="130">
        <v>2.0099999999999998</v>
      </c>
      <c r="AE231" s="130">
        <v>1</v>
      </c>
      <c r="AF231" s="130">
        <v>2.33</v>
      </c>
      <c r="AG231" s="16"/>
      <c r="AH231" s="130">
        <v>1</v>
      </c>
      <c r="AI231" s="273">
        <v>0.61470000000000002</v>
      </c>
      <c r="AJ231" s="277"/>
      <c r="AK231" s="273">
        <v>0.57010000000000005</v>
      </c>
      <c r="AL231" s="273">
        <v>1</v>
      </c>
      <c r="AM231" s="273">
        <v>0.50049999999999994</v>
      </c>
      <c r="AN231" s="277"/>
      <c r="AO231" s="273">
        <v>1</v>
      </c>
      <c r="AP231" s="130">
        <v>13100</v>
      </c>
      <c r="AQ231" s="130">
        <v>10500</v>
      </c>
      <c r="AR231" s="130">
        <v>1.53</v>
      </c>
      <c r="AS231" s="275">
        <v>2.7083333333333334E-2</v>
      </c>
      <c r="AT231" s="273">
        <v>0.59970000000000001</v>
      </c>
      <c r="AU231" s="130">
        <v>37</v>
      </c>
      <c r="AV231" s="16">
        <v>2900</v>
      </c>
      <c r="AW231" s="16">
        <v>138000000</v>
      </c>
      <c r="AX231" s="16"/>
      <c r="AY231" s="16"/>
      <c r="AZ231" s="16"/>
    </row>
    <row r="232" spans="1:52" ht="12" customHeight="1">
      <c r="A232" s="270">
        <v>41</v>
      </c>
      <c r="B232" s="271" t="s">
        <v>2015</v>
      </c>
      <c r="C232" s="16" t="s">
        <v>859</v>
      </c>
      <c r="D232" s="60" t="s">
        <v>2675</v>
      </c>
      <c r="E232" s="60" t="s">
        <v>720</v>
      </c>
      <c r="F232" s="16">
        <v>19</v>
      </c>
      <c r="G232" s="272">
        <v>943661</v>
      </c>
      <c r="H232" s="272">
        <v>73115</v>
      </c>
      <c r="I232" s="272">
        <v>32626</v>
      </c>
      <c r="J232" s="272">
        <v>19409</v>
      </c>
      <c r="K232" s="272">
        <v>629436</v>
      </c>
      <c r="L232" s="272">
        <v>10716</v>
      </c>
      <c r="M232" s="272">
        <v>5000</v>
      </c>
      <c r="N232" s="274">
        <v>4.2592592592592595E-3</v>
      </c>
      <c r="O232" s="130">
        <f t="shared" si="1"/>
        <v>368</v>
      </c>
      <c r="P232" s="274">
        <v>2.8587962962962963E-3</v>
      </c>
      <c r="Q232" s="130">
        <f t="shared" si="2"/>
        <v>247</v>
      </c>
      <c r="R232" s="274">
        <v>1.1805555555555556E-3</v>
      </c>
      <c r="S232" s="130">
        <f t="shared" si="3"/>
        <v>102</v>
      </c>
      <c r="T232" s="274">
        <v>1.3194444444444445E-3</v>
      </c>
      <c r="U232" s="130">
        <f t="shared" si="4"/>
        <v>114</v>
      </c>
      <c r="V232" s="274">
        <v>3.8541666666666668E-3</v>
      </c>
      <c r="W232" s="130">
        <f t="shared" si="5"/>
        <v>333</v>
      </c>
      <c r="X232" s="274">
        <v>4.9884259259259257E-3</v>
      </c>
      <c r="Y232" s="130">
        <f t="shared" si="6"/>
        <v>431</v>
      </c>
      <c r="Z232" s="274">
        <v>1.1111111111111111E-3</v>
      </c>
      <c r="AA232" s="130">
        <f t="shared" si="7"/>
        <v>96</v>
      </c>
      <c r="AB232" s="130">
        <v>7.07</v>
      </c>
      <c r="AC232" s="130">
        <v>3.92</v>
      </c>
      <c r="AD232" s="130">
        <v>2.7</v>
      </c>
      <c r="AE232" s="130">
        <v>2.2599999999999998</v>
      </c>
      <c r="AF232" s="130">
        <v>6.34</v>
      </c>
      <c r="AG232" s="130">
        <v>6.01</v>
      </c>
      <c r="AH232" s="130">
        <v>2.76</v>
      </c>
      <c r="AI232" s="273">
        <v>0.1358</v>
      </c>
      <c r="AJ232" s="273">
        <v>0.59989999999999999</v>
      </c>
      <c r="AK232" s="273">
        <v>0.435</v>
      </c>
      <c r="AL232" s="273">
        <v>0.70920000000000005</v>
      </c>
      <c r="AM232" s="273">
        <v>0.23599999999999999</v>
      </c>
      <c r="AN232" s="273">
        <v>0.1971</v>
      </c>
      <c r="AO232" s="273">
        <v>0.55710000000000004</v>
      </c>
      <c r="AP232" s="130">
        <v>341500</v>
      </c>
      <c r="AQ232" s="130">
        <v>233900</v>
      </c>
      <c r="AR232" s="130">
        <v>3.85</v>
      </c>
      <c r="AS232" s="275">
        <v>0.33541666666666664</v>
      </c>
      <c r="AT232" s="273">
        <v>0.441</v>
      </c>
      <c r="AU232" s="130">
        <v>56</v>
      </c>
      <c r="AV232" s="16">
        <v>60500</v>
      </c>
      <c r="AW232" s="16">
        <v>93</v>
      </c>
      <c r="AX232" s="16"/>
      <c r="AY232" s="16"/>
      <c r="AZ232" s="16"/>
    </row>
    <row r="233" spans="1:52" ht="12" customHeight="1">
      <c r="A233" s="270">
        <v>42</v>
      </c>
      <c r="B233" s="271" t="s">
        <v>2016</v>
      </c>
      <c r="C233" s="16" t="s">
        <v>863</v>
      </c>
      <c r="D233" s="60" t="s">
        <v>863</v>
      </c>
      <c r="E233" s="60" t="s">
        <v>720</v>
      </c>
      <c r="F233" s="16">
        <v>35</v>
      </c>
      <c r="G233" s="272">
        <v>297423</v>
      </c>
      <c r="H233" s="272">
        <v>9284</v>
      </c>
      <c r="I233" s="272">
        <v>29637</v>
      </c>
      <c r="J233" s="272">
        <v>14322</v>
      </c>
      <c r="K233" s="272">
        <v>132003</v>
      </c>
      <c r="L233" s="272">
        <v>5000</v>
      </c>
      <c r="M233" s="272">
        <v>8240</v>
      </c>
      <c r="N233" s="274">
        <v>4.2013888888888891E-3</v>
      </c>
      <c r="O233" s="130">
        <f t="shared" si="1"/>
        <v>363</v>
      </c>
      <c r="P233" s="274">
        <v>2.0023148148148148E-3</v>
      </c>
      <c r="Q233" s="130">
        <f t="shared" si="2"/>
        <v>173</v>
      </c>
      <c r="R233" s="274">
        <v>3.8078703703703703E-3</v>
      </c>
      <c r="S233" s="130">
        <f t="shared" si="3"/>
        <v>329</v>
      </c>
      <c r="T233" s="274">
        <v>4.0856481481481481E-3</v>
      </c>
      <c r="U233" s="130">
        <f t="shared" si="4"/>
        <v>353</v>
      </c>
      <c r="V233" s="274">
        <v>4.1666666666666666E-3</v>
      </c>
      <c r="W233" s="130">
        <f t="shared" si="5"/>
        <v>360</v>
      </c>
      <c r="X233" s="16"/>
      <c r="Y233" s="130">
        <f t="shared" si="6"/>
        <v>0</v>
      </c>
      <c r="Z233" s="274">
        <v>2.3148148148148149E-4</v>
      </c>
      <c r="AA233" s="130">
        <f t="shared" si="7"/>
        <v>20</v>
      </c>
      <c r="AB233" s="130">
        <v>6.56</v>
      </c>
      <c r="AC233" s="130">
        <v>3.77</v>
      </c>
      <c r="AD233" s="130">
        <v>5.62</v>
      </c>
      <c r="AE233" s="130">
        <v>6.33</v>
      </c>
      <c r="AF233" s="130">
        <v>5.62</v>
      </c>
      <c r="AG233" s="130">
        <v>1</v>
      </c>
      <c r="AH233" s="130">
        <v>1.59</v>
      </c>
      <c r="AI233" s="273">
        <v>0.16450000000000001</v>
      </c>
      <c r="AJ233" s="273">
        <v>0.63270000000000004</v>
      </c>
      <c r="AK233" s="273">
        <v>0.56210000000000004</v>
      </c>
      <c r="AL233" s="273">
        <v>0.39389999999999997</v>
      </c>
      <c r="AM233" s="273">
        <v>0.2949</v>
      </c>
      <c r="AN233" s="273">
        <v>1</v>
      </c>
      <c r="AO233" s="273">
        <v>0.77449999999999997</v>
      </c>
      <c r="AP233" s="130">
        <v>212000</v>
      </c>
      <c r="AQ233" s="130">
        <v>95100</v>
      </c>
      <c r="AR233" s="130">
        <v>3.3</v>
      </c>
      <c r="AS233" s="275">
        <v>0.11388888888888889</v>
      </c>
      <c r="AT233" s="273">
        <v>0.33950000000000002</v>
      </c>
      <c r="AU233" s="130">
        <v>48</v>
      </c>
      <c r="AV233" s="16">
        <v>9900</v>
      </c>
      <c r="AW233" s="16">
        <v>10100000</v>
      </c>
      <c r="AX233" s="16"/>
      <c r="AY233" s="16"/>
      <c r="AZ233" s="16"/>
    </row>
    <row r="234" spans="1:52" ht="12" customHeight="1">
      <c r="A234" s="270">
        <v>43</v>
      </c>
      <c r="B234" s="271" t="s">
        <v>1998</v>
      </c>
      <c r="C234" s="16" t="s">
        <v>866</v>
      </c>
      <c r="D234" s="60" t="s">
        <v>866</v>
      </c>
      <c r="E234" s="60" t="s">
        <v>720</v>
      </c>
      <c r="F234" s="16">
        <v>25</v>
      </c>
      <c r="G234" s="272">
        <v>3555000</v>
      </c>
      <c r="H234" s="272">
        <v>110541</v>
      </c>
      <c r="I234" s="272">
        <v>2802000</v>
      </c>
      <c r="J234" s="272">
        <v>29256</v>
      </c>
      <c r="K234" s="272">
        <v>2542000</v>
      </c>
      <c r="L234" s="272">
        <v>553439</v>
      </c>
      <c r="M234" s="272">
        <v>67544</v>
      </c>
      <c r="N234" s="274">
        <v>2.5462962962962965E-3</v>
      </c>
      <c r="O234" s="130">
        <f t="shared" si="1"/>
        <v>220</v>
      </c>
      <c r="P234" s="274">
        <v>1.9097222222222222E-3</v>
      </c>
      <c r="Q234" s="130">
        <f t="shared" si="2"/>
        <v>165</v>
      </c>
      <c r="R234" s="274">
        <v>2.2569444444444442E-3</v>
      </c>
      <c r="S234" s="130">
        <f t="shared" si="3"/>
        <v>195</v>
      </c>
      <c r="T234" s="274">
        <v>7.0601851851851847E-4</v>
      </c>
      <c r="U234" s="130">
        <f t="shared" si="4"/>
        <v>61</v>
      </c>
      <c r="V234" s="274">
        <v>2.1527777777777778E-3</v>
      </c>
      <c r="W234" s="130">
        <f t="shared" si="5"/>
        <v>186</v>
      </c>
      <c r="X234" s="274">
        <v>2.4074074074074076E-3</v>
      </c>
      <c r="Y234" s="130">
        <f t="shared" si="6"/>
        <v>208</v>
      </c>
      <c r="Z234" s="274">
        <v>1.5509259259259259E-3</v>
      </c>
      <c r="AA234" s="130">
        <f t="shared" si="7"/>
        <v>134</v>
      </c>
      <c r="AB234" s="130">
        <v>2.4900000000000002</v>
      </c>
      <c r="AC234" s="130">
        <v>1.77</v>
      </c>
      <c r="AD234" s="130">
        <v>2.38</v>
      </c>
      <c r="AE234" s="130">
        <v>1.51</v>
      </c>
      <c r="AF234" s="130">
        <v>2.2799999999999998</v>
      </c>
      <c r="AG234" s="130">
        <v>2.2799999999999998</v>
      </c>
      <c r="AH234" s="130">
        <v>1.78</v>
      </c>
      <c r="AI234" s="273">
        <v>0.43390000000000001</v>
      </c>
      <c r="AJ234" s="273">
        <v>0.60699999999999998</v>
      </c>
      <c r="AK234" s="273">
        <v>0.47820000000000001</v>
      </c>
      <c r="AL234" s="273">
        <v>0.82169999999999999</v>
      </c>
      <c r="AM234" s="273">
        <v>0.50800000000000001</v>
      </c>
      <c r="AN234" s="273">
        <v>0.50570000000000004</v>
      </c>
      <c r="AO234" s="273">
        <v>0.72230000000000005</v>
      </c>
      <c r="AP234" s="16"/>
      <c r="AQ234" s="16"/>
      <c r="AR234" s="16"/>
      <c r="AS234" s="16"/>
      <c r="AT234" s="277"/>
      <c r="AU234" s="130">
        <v>66</v>
      </c>
      <c r="AV234" s="16">
        <v>6600</v>
      </c>
      <c r="AW234" s="16">
        <v>2400000000</v>
      </c>
      <c r="AX234" s="16"/>
      <c r="AY234" s="16"/>
      <c r="AZ234" s="16"/>
    </row>
    <row r="235" spans="1:52" ht="12" customHeight="1">
      <c r="A235" s="270">
        <v>44</v>
      </c>
      <c r="B235" s="271" t="s">
        <v>2018</v>
      </c>
      <c r="C235" s="16" t="s">
        <v>871</v>
      </c>
      <c r="D235" s="60" t="s">
        <v>871</v>
      </c>
      <c r="E235" s="60" t="s">
        <v>720</v>
      </c>
      <c r="F235" s="16">
        <v>30</v>
      </c>
      <c r="G235" s="272">
        <v>24778</v>
      </c>
      <c r="H235" s="272">
        <v>5000</v>
      </c>
      <c r="I235" s="272">
        <v>5000</v>
      </c>
      <c r="J235" s="272">
        <v>5000</v>
      </c>
      <c r="K235" s="272">
        <v>34668</v>
      </c>
      <c r="L235" s="272">
        <v>11781</v>
      </c>
      <c r="M235" s="272">
        <v>5000</v>
      </c>
      <c r="N235" s="274">
        <v>1.5393518518518519E-3</v>
      </c>
      <c r="O235" s="130">
        <f t="shared" si="1"/>
        <v>133</v>
      </c>
      <c r="P235" s="16"/>
      <c r="Q235" s="130">
        <f t="shared" si="2"/>
        <v>0</v>
      </c>
      <c r="R235" s="274">
        <v>2.2800925925925927E-3</v>
      </c>
      <c r="S235" s="130">
        <f t="shared" si="3"/>
        <v>197</v>
      </c>
      <c r="T235" s="16"/>
      <c r="U235" s="130">
        <f t="shared" si="4"/>
        <v>0</v>
      </c>
      <c r="V235" s="274">
        <v>1.1458333333333333E-3</v>
      </c>
      <c r="W235" s="130">
        <f t="shared" si="5"/>
        <v>99</v>
      </c>
      <c r="X235" s="274">
        <v>1.0879629629629629E-3</v>
      </c>
      <c r="Y235" s="130">
        <f t="shared" si="6"/>
        <v>94</v>
      </c>
      <c r="Z235" s="274">
        <v>5.5555555555555556E-4</v>
      </c>
      <c r="AA235" s="130">
        <f t="shared" si="7"/>
        <v>48</v>
      </c>
      <c r="AB235" s="130">
        <v>2.97</v>
      </c>
      <c r="AC235" s="130">
        <v>1</v>
      </c>
      <c r="AD235" s="130">
        <v>2.2599999999999998</v>
      </c>
      <c r="AE235" s="130">
        <v>1</v>
      </c>
      <c r="AF235" s="130">
        <v>2.58</v>
      </c>
      <c r="AG235" s="130">
        <v>2.1800000000000002</v>
      </c>
      <c r="AH235" s="130">
        <v>1.2</v>
      </c>
      <c r="AI235" s="273">
        <v>0.49659999999999999</v>
      </c>
      <c r="AJ235" s="273">
        <v>1</v>
      </c>
      <c r="AK235" s="273">
        <v>0.66969999999999996</v>
      </c>
      <c r="AL235" s="273">
        <v>1</v>
      </c>
      <c r="AM235" s="273">
        <v>0.439</v>
      </c>
      <c r="AN235" s="273">
        <v>0.56910000000000005</v>
      </c>
      <c r="AO235" s="273">
        <v>0.79890000000000005</v>
      </c>
      <c r="AP235" s="16"/>
      <c r="AQ235" s="16"/>
      <c r="AR235" s="16"/>
      <c r="AS235" s="16"/>
      <c r="AT235" s="277"/>
      <c r="AU235" s="130">
        <v>59</v>
      </c>
      <c r="AV235" s="16"/>
      <c r="AW235" s="16"/>
      <c r="AX235" s="16"/>
      <c r="AY235" s="16"/>
      <c r="AZ235" s="16"/>
    </row>
    <row r="236" spans="1:52" ht="12" customHeight="1">
      <c r="A236" s="270">
        <v>45</v>
      </c>
      <c r="B236" s="271" t="s">
        <v>2020</v>
      </c>
      <c r="C236" s="16" t="s">
        <v>875</v>
      </c>
      <c r="D236" s="60" t="s">
        <v>875</v>
      </c>
      <c r="E236" s="60" t="s">
        <v>720</v>
      </c>
      <c r="F236" s="16">
        <v>34</v>
      </c>
      <c r="G236" s="276"/>
      <c r="H236" s="276"/>
      <c r="I236" s="276"/>
      <c r="J236" s="276"/>
      <c r="K236" s="272">
        <v>5000</v>
      </c>
      <c r="L236" s="272">
        <v>12932</v>
      </c>
      <c r="M236" s="276"/>
      <c r="N236" s="16"/>
      <c r="O236" s="130">
        <f t="shared" si="1"/>
        <v>0</v>
      </c>
      <c r="P236" s="16"/>
      <c r="Q236" s="130">
        <f t="shared" si="2"/>
        <v>0</v>
      </c>
      <c r="R236" s="16"/>
      <c r="S236" s="130">
        <f t="shared" si="3"/>
        <v>0</v>
      </c>
      <c r="T236" s="16"/>
      <c r="U236" s="130">
        <f t="shared" si="4"/>
        <v>0</v>
      </c>
      <c r="V236" s="16"/>
      <c r="W236" s="130">
        <f t="shared" si="5"/>
        <v>0</v>
      </c>
      <c r="X236" s="274">
        <v>3.1250000000000001E-4</v>
      </c>
      <c r="Y236" s="130">
        <f t="shared" si="6"/>
        <v>27</v>
      </c>
      <c r="Z236" s="16"/>
      <c r="AA236" s="130">
        <f t="shared" si="7"/>
        <v>0</v>
      </c>
      <c r="AB236" s="16"/>
      <c r="AC236" s="16"/>
      <c r="AD236" s="16"/>
      <c r="AE236" s="16"/>
      <c r="AF236" s="130">
        <v>1</v>
      </c>
      <c r="AG236" s="130">
        <v>1.1399999999999999</v>
      </c>
      <c r="AH236" s="16"/>
      <c r="AI236" s="277"/>
      <c r="AJ236" s="277"/>
      <c r="AK236" s="277"/>
      <c r="AL236" s="277"/>
      <c r="AM236" s="273">
        <v>1</v>
      </c>
      <c r="AN236" s="273">
        <v>0.91649999999999998</v>
      </c>
      <c r="AO236" s="277"/>
      <c r="AP236" s="16"/>
      <c r="AQ236" s="16"/>
      <c r="AR236" s="16"/>
      <c r="AS236" s="16"/>
      <c r="AT236" s="277"/>
      <c r="AU236" s="130">
        <v>0</v>
      </c>
      <c r="AV236" s="16">
        <v>1900</v>
      </c>
      <c r="AW236" s="16">
        <v>12200000</v>
      </c>
      <c r="AX236" s="16"/>
      <c r="AY236" s="16"/>
      <c r="AZ236" s="16"/>
    </row>
    <row r="237" spans="1:52" ht="12" customHeight="1">
      <c r="A237" s="270">
        <v>46</v>
      </c>
      <c r="B237" s="271" t="s">
        <v>2021</v>
      </c>
      <c r="C237" s="16" t="s">
        <v>880</v>
      </c>
      <c r="D237" s="60" t="s">
        <v>880</v>
      </c>
      <c r="E237" s="60" t="s">
        <v>720</v>
      </c>
      <c r="F237" s="16">
        <v>19</v>
      </c>
      <c r="G237" s="272">
        <v>3840000</v>
      </c>
      <c r="H237" s="272">
        <v>93089</v>
      </c>
      <c r="I237" s="272">
        <v>145872</v>
      </c>
      <c r="J237" s="272">
        <v>14961</v>
      </c>
      <c r="K237" s="272">
        <v>774796</v>
      </c>
      <c r="L237" s="272">
        <v>5000</v>
      </c>
      <c r="M237" s="276"/>
      <c r="N237" s="274">
        <v>9.7222222222222224E-3</v>
      </c>
      <c r="O237" s="130">
        <f t="shared" si="1"/>
        <v>840</v>
      </c>
      <c r="P237" s="274">
        <v>7.8703703703703696E-3</v>
      </c>
      <c r="Q237" s="130">
        <f t="shared" si="2"/>
        <v>680</v>
      </c>
      <c r="R237" s="274">
        <v>1.2002314814814815E-2</v>
      </c>
      <c r="S237" s="130">
        <f t="shared" si="3"/>
        <v>1037</v>
      </c>
      <c r="T237" s="274">
        <v>5.5208333333333333E-3</v>
      </c>
      <c r="U237" s="130">
        <f t="shared" si="4"/>
        <v>477</v>
      </c>
      <c r="V237" s="274">
        <v>4.43287037037037E-3</v>
      </c>
      <c r="W237" s="130">
        <f t="shared" si="5"/>
        <v>383</v>
      </c>
      <c r="X237" s="274">
        <v>6.9444444444444444E-5</v>
      </c>
      <c r="Y237" s="130">
        <f t="shared" si="6"/>
        <v>6</v>
      </c>
      <c r="Z237" s="16"/>
      <c r="AA237" s="130">
        <f t="shared" si="7"/>
        <v>0</v>
      </c>
      <c r="AB237" s="130">
        <v>13.4</v>
      </c>
      <c r="AC237" s="130">
        <v>11.14</v>
      </c>
      <c r="AD237" s="130">
        <v>13.75</v>
      </c>
      <c r="AE237" s="130">
        <v>7.6</v>
      </c>
      <c r="AF237" s="130">
        <v>8.66</v>
      </c>
      <c r="AG237" s="130">
        <v>3</v>
      </c>
      <c r="AH237" s="16"/>
      <c r="AI237" s="273">
        <v>9.1800000000000007E-2</v>
      </c>
      <c r="AJ237" s="273">
        <v>0.38500000000000001</v>
      </c>
      <c r="AK237" s="273">
        <v>6.25E-2</v>
      </c>
      <c r="AL237" s="273">
        <v>0.32990000000000003</v>
      </c>
      <c r="AM237" s="273">
        <v>0.14940000000000001</v>
      </c>
      <c r="AN237" s="277"/>
      <c r="AO237" s="277"/>
      <c r="AP237" s="130">
        <v>400300</v>
      </c>
      <c r="AQ237" s="130">
        <v>158800</v>
      </c>
      <c r="AR237" s="130">
        <v>5.3</v>
      </c>
      <c r="AS237" s="275">
        <v>0.28680555555555554</v>
      </c>
      <c r="AT237" s="273">
        <v>0.21659999999999999</v>
      </c>
      <c r="AU237" s="130">
        <v>53</v>
      </c>
      <c r="AV237" s="16">
        <v>27100</v>
      </c>
      <c r="AW237" s="16">
        <v>1400000000</v>
      </c>
      <c r="AX237" s="16"/>
      <c r="AY237" s="16"/>
      <c r="AZ237" s="16"/>
    </row>
    <row r="238" spans="1:52" ht="12" customHeight="1">
      <c r="A238" s="270">
        <v>47</v>
      </c>
      <c r="B238" s="271" t="s">
        <v>2023</v>
      </c>
      <c r="C238" s="16" t="s">
        <v>885</v>
      </c>
      <c r="D238" s="60" t="s">
        <v>885</v>
      </c>
      <c r="E238" s="60" t="s">
        <v>720</v>
      </c>
      <c r="F238" s="16">
        <v>46</v>
      </c>
      <c r="G238" s="272">
        <v>19525</v>
      </c>
      <c r="H238" s="272">
        <v>5000</v>
      </c>
      <c r="I238" s="272">
        <v>5000</v>
      </c>
      <c r="J238" s="272">
        <v>7507</v>
      </c>
      <c r="K238" s="272">
        <v>31036</v>
      </c>
      <c r="L238" s="276"/>
      <c r="M238" s="276"/>
      <c r="N238" s="274">
        <v>1.6087962962962963E-3</v>
      </c>
      <c r="O238" s="130">
        <f t="shared" si="1"/>
        <v>139</v>
      </c>
      <c r="P238" s="274">
        <v>4.5023148148148149E-3</v>
      </c>
      <c r="Q238" s="130">
        <f t="shared" si="2"/>
        <v>389</v>
      </c>
      <c r="R238" s="274">
        <v>6.7129629629629625E-4</v>
      </c>
      <c r="S238" s="130">
        <f t="shared" si="3"/>
        <v>58</v>
      </c>
      <c r="T238" s="274">
        <v>5.5555555555555556E-4</v>
      </c>
      <c r="U238" s="130">
        <f t="shared" si="4"/>
        <v>48</v>
      </c>
      <c r="V238" s="274">
        <v>1.4814814814814814E-3</v>
      </c>
      <c r="W238" s="130">
        <f t="shared" si="5"/>
        <v>128</v>
      </c>
      <c r="X238" s="16"/>
      <c r="Y238" s="130">
        <f t="shared" si="6"/>
        <v>0</v>
      </c>
      <c r="Z238" s="16"/>
      <c r="AA238" s="130">
        <f t="shared" si="7"/>
        <v>0</v>
      </c>
      <c r="AB238" s="130">
        <v>2.97</v>
      </c>
      <c r="AC238" s="130">
        <v>1.54</v>
      </c>
      <c r="AD238" s="130">
        <v>1.72</v>
      </c>
      <c r="AE238" s="130">
        <v>1.56</v>
      </c>
      <c r="AF238" s="130">
        <v>2.85</v>
      </c>
      <c r="AG238" s="16"/>
      <c r="AH238" s="16"/>
      <c r="AI238" s="273">
        <v>0.52270000000000005</v>
      </c>
      <c r="AJ238" s="273">
        <v>0.45710000000000001</v>
      </c>
      <c r="AK238" s="273">
        <v>0.62929999999999997</v>
      </c>
      <c r="AL238" s="273">
        <v>0.87309999999999999</v>
      </c>
      <c r="AM238" s="273">
        <v>0.58040000000000003</v>
      </c>
      <c r="AN238" s="277"/>
      <c r="AO238" s="277"/>
      <c r="AP238" s="130">
        <v>194500</v>
      </c>
      <c r="AQ238" s="130">
        <v>31600</v>
      </c>
      <c r="AR238" s="130">
        <v>2.56</v>
      </c>
      <c r="AS238" s="275">
        <v>0.10972222222222222</v>
      </c>
      <c r="AT238" s="273">
        <v>0.41410000000000002</v>
      </c>
      <c r="AU238" s="130">
        <v>69</v>
      </c>
      <c r="AV238" s="16">
        <v>30</v>
      </c>
      <c r="AW238" s="16">
        <v>23000000</v>
      </c>
      <c r="AX238" s="16"/>
      <c r="AY238" s="16"/>
      <c r="AZ238" s="16"/>
    </row>
    <row r="239" spans="1:52" ht="12" customHeight="1">
      <c r="A239" s="270">
        <v>48</v>
      </c>
      <c r="B239" s="271" t="s">
        <v>2024</v>
      </c>
      <c r="C239" s="16" t="s">
        <v>890</v>
      </c>
      <c r="D239" s="60" t="s">
        <v>890</v>
      </c>
      <c r="E239" s="60" t="s">
        <v>720</v>
      </c>
      <c r="F239" s="16">
        <v>30</v>
      </c>
      <c r="G239" s="272">
        <v>7766</v>
      </c>
      <c r="H239" s="276"/>
      <c r="I239" s="272">
        <v>5000</v>
      </c>
      <c r="J239" s="272">
        <v>5000</v>
      </c>
      <c r="K239" s="272">
        <v>13796</v>
      </c>
      <c r="L239" s="276"/>
      <c r="M239" s="276"/>
      <c r="N239" s="274">
        <v>1.4699074074074074E-3</v>
      </c>
      <c r="O239" s="130">
        <f t="shared" si="1"/>
        <v>127</v>
      </c>
      <c r="P239" s="16"/>
      <c r="Q239" s="130">
        <f t="shared" si="2"/>
        <v>0</v>
      </c>
      <c r="R239" s="274">
        <v>8.9120370370370373E-4</v>
      </c>
      <c r="S239" s="130">
        <f t="shared" si="3"/>
        <v>77</v>
      </c>
      <c r="T239" s="274">
        <v>1.3888888888888889E-4</v>
      </c>
      <c r="U239" s="130">
        <f t="shared" si="4"/>
        <v>12</v>
      </c>
      <c r="V239" s="274">
        <v>2.1527777777777778E-3</v>
      </c>
      <c r="W239" s="130">
        <f t="shared" si="5"/>
        <v>186</v>
      </c>
      <c r="X239" s="16"/>
      <c r="Y239" s="130">
        <f t="shared" si="6"/>
        <v>0</v>
      </c>
      <c r="Z239" s="16"/>
      <c r="AA239" s="130">
        <f t="shared" si="7"/>
        <v>0</v>
      </c>
      <c r="AB239" s="130">
        <v>3.93</v>
      </c>
      <c r="AC239" s="16"/>
      <c r="AD239" s="130">
        <v>3.98</v>
      </c>
      <c r="AE239" s="130">
        <v>1.7</v>
      </c>
      <c r="AF239" s="130">
        <v>2.78</v>
      </c>
      <c r="AG239" s="16"/>
      <c r="AH239" s="16"/>
      <c r="AI239" s="273">
        <v>0.51139999999999997</v>
      </c>
      <c r="AJ239" s="277"/>
      <c r="AK239" s="273">
        <v>0.1328</v>
      </c>
      <c r="AL239" s="273">
        <v>0.57620000000000005</v>
      </c>
      <c r="AM239" s="273">
        <v>0.37330000000000002</v>
      </c>
      <c r="AN239" s="277"/>
      <c r="AO239" s="277"/>
      <c r="AP239" s="130">
        <v>3300</v>
      </c>
      <c r="AQ239" s="130">
        <v>3300</v>
      </c>
      <c r="AR239" s="130">
        <v>1.51</v>
      </c>
      <c r="AS239" s="275">
        <v>1.0416666666666666E-2</v>
      </c>
      <c r="AT239" s="273">
        <v>0.49909999999999999</v>
      </c>
      <c r="AU239" s="130">
        <v>44</v>
      </c>
      <c r="AV239" s="16">
        <v>720</v>
      </c>
      <c r="AW239" s="16">
        <v>11300000</v>
      </c>
      <c r="AX239" s="16"/>
      <c r="AY239" s="16"/>
      <c r="AZ239" s="16"/>
    </row>
    <row r="240" spans="1:52" ht="12" customHeight="1">
      <c r="A240" s="270">
        <v>49</v>
      </c>
      <c r="B240" s="271" t="s">
        <v>2025</v>
      </c>
      <c r="C240" s="16" t="s">
        <v>894</v>
      </c>
      <c r="D240" s="60" t="s">
        <v>894</v>
      </c>
      <c r="E240" s="60" t="s">
        <v>720</v>
      </c>
      <c r="F240" s="16">
        <v>10</v>
      </c>
      <c r="G240" s="272">
        <v>775483</v>
      </c>
      <c r="H240" s="272">
        <v>19451</v>
      </c>
      <c r="I240" s="272">
        <v>19642</v>
      </c>
      <c r="J240" s="272">
        <v>5000</v>
      </c>
      <c r="K240" s="272">
        <v>539795</v>
      </c>
      <c r="L240" s="276"/>
      <c r="M240" s="272">
        <v>5000</v>
      </c>
      <c r="N240" s="274">
        <v>1.3888888888888889E-3</v>
      </c>
      <c r="O240" s="130">
        <f t="shared" si="1"/>
        <v>120</v>
      </c>
      <c r="P240" s="274">
        <v>6.9444444444444444E-5</v>
      </c>
      <c r="Q240" s="130">
        <f t="shared" si="2"/>
        <v>6</v>
      </c>
      <c r="R240" s="274">
        <v>7.7546296296296293E-4</v>
      </c>
      <c r="S240" s="130">
        <f t="shared" si="3"/>
        <v>67</v>
      </c>
      <c r="T240" s="274">
        <v>2.1875000000000002E-3</v>
      </c>
      <c r="U240" s="130">
        <f t="shared" si="4"/>
        <v>189</v>
      </c>
      <c r="V240" s="274">
        <v>9.9537037037037042E-4</v>
      </c>
      <c r="W240" s="130">
        <f t="shared" si="5"/>
        <v>86</v>
      </c>
      <c r="X240" s="16"/>
      <c r="Y240" s="130">
        <f t="shared" si="6"/>
        <v>0</v>
      </c>
      <c r="Z240" s="274">
        <v>7.7546296296296293E-4</v>
      </c>
      <c r="AA240" s="130">
        <f t="shared" si="7"/>
        <v>67</v>
      </c>
      <c r="AB240" s="130">
        <v>2.16</v>
      </c>
      <c r="AC240" s="130">
        <v>1.17</v>
      </c>
      <c r="AD240" s="130">
        <v>2</v>
      </c>
      <c r="AE240" s="130">
        <v>1.82</v>
      </c>
      <c r="AF240" s="130">
        <v>1.81</v>
      </c>
      <c r="AG240" s="16"/>
      <c r="AH240" s="130">
        <v>1.07</v>
      </c>
      <c r="AI240" s="273">
        <v>0.23480000000000001</v>
      </c>
      <c r="AJ240" s="273">
        <v>0.82850000000000001</v>
      </c>
      <c r="AK240" s="273">
        <v>0.38840000000000002</v>
      </c>
      <c r="AL240" s="273">
        <v>0.56730000000000003</v>
      </c>
      <c r="AM240" s="273">
        <v>0.57909999999999995</v>
      </c>
      <c r="AN240" s="277"/>
      <c r="AO240" s="273">
        <v>0.92649999999999999</v>
      </c>
      <c r="AP240" s="130">
        <v>242200</v>
      </c>
      <c r="AQ240" s="130">
        <v>167800</v>
      </c>
      <c r="AR240" s="130">
        <v>1.91</v>
      </c>
      <c r="AS240" s="275">
        <v>0.1986111111111111</v>
      </c>
      <c r="AT240" s="273">
        <v>0.46500000000000002</v>
      </c>
      <c r="AU240" s="130">
        <v>56</v>
      </c>
      <c r="AV240" s="16">
        <v>10</v>
      </c>
      <c r="AW240" s="16"/>
      <c r="AX240" s="16"/>
      <c r="AY240" s="16"/>
      <c r="AZ240" s="16"/>
    </row>
    <row r="241" spans="1:52" ht="12" customHeight="1">
      <c r="A241" s="270">
        <v>50</v>
      </c>
      <c r="B241" s="271" t="s">
        <v>2027</v>
      </c>
      <c r="C241" s="16" t="s">
        <v>898</v>
      </c>
      <c r="D241" s="60" t="s">
        <v>898</v>
      </c>
      <c r="E241" s="60" t="s">
        <v>720</v>
      </c>
      <c r="F241" s="16">
        <v>16</v>
      </c>
      <c r="G241" s="272">
        <v>53555</v>
      </c>
      <c r="H241" s="272">
        <v>5000</v>
      </c>
      <c r="I241" s="272">
        <v>5850</v>
      </c>
      <c r="J241" s="272">
        <v>5000</v>
      </c>
      <c r="K241" s="272">
        <v>42030</v>
      </c>
      <c r="L241" s="276"/>
      <c r="M241" s="276"/>
      <c r="N241" s="274">
        <v>4.4675925925925924E-3</v>
      </c>
      <c r="O241" s="130">
        <f t="shared" si="1"/>
        <v>386</v>
      </c>
      <c r="P241" s="274">
        <v>6.9444444444444447E-4</v>
      </c>
      <c r="Q241" s="130">
        <f t="shared" si="2"/>
        <v>60</v>
      </c>
      <c r="R241" s="274">
        <v>4.7106481481481478E-3</v>
      </c>
      <c r="S241" s="130">
        <f t="shared" si="3"/>
        <v>407</v>
      </c>
      <c r="T241" s="274">
        <v>1.3425925925925925E-3</v>
      </c>
      <c r="U241" s="130">
        <f t="shared" si="4"/>
        <v>116</v>
      </c>
      <c r="V241" s="274">
        <v>1.5856481481481481E-3</v>
      </c>
      <c r="W241" s="130">
        <f t="shared" si="5"/>
        <v>137</v>
      </c>
      <c r="X241" s="16"/>
      <c r="Y241" s="130">
        <f t="shared" si="6"/>
        <v>0</v>
      </c>
      <c r="Z241" s="16"/>
      <c r="AA241" s="130">
        <f t="shared" si="7"/>
        <v>0</v>
      </c>
      <c r="AB241" s="130">
        <v>4.7</v>
      </c>
      <c r="AC241" s="130">
        <v>2.8</v>
      </c>
      <c r="AD241" s="130">
        <v>3.49</v>
      </c>
      <c r="AE241" s="130">
        <v>1.48</v>
      </c>
      <c r="AF241" s="130">
        <v>2.58</v>
      </c>
      <c r="AG241" s="16"/>
      <c r="AH241" s="16"/>
      <c r="AI241" s="273">
        <v>0.3473</v>
      </c>
      <c r="AJ241" s="273">
        <v>0.16800000000000001</v>
      </c>
      <c r="AK241" s="273">
        <v>0.47289999999999999</v>
      </c>
      <c r="AL241" s="273">
        <v>0.52310000000000001</v>
      </c>
      <c r="AM241" s="273">
        <v>0.45800000000000002</v>
      </c>
      <c r="AN241" s="277"/>
      <c r="AO241" s="277"/>
      <c r="AP241" s="130">
        <v>12400</v>
      </c>
      <c r="AQ241" s="130">
        <v>11800</v>
      </c>
      <c r="AR241" s="130">
        <v>2.2999999999999998</v>
      </c>
      <c r="AS241" s="275">
        <v>0.27569444444444446</v>
      </c>
      <c r="AT241" s="273">
        <v>0.59009999999999996</v>
      </c>
      <c r="AU241" s="130">
        <v>46</v>
      </c>
      <c r="AV241" s="16">
        <v>2400</v>
      </c>
      <c r="AW241" s="16">
        <v>121000000</v>
      </c>
      <c r="AX241" s="16"/>
      <c r="AY241" s="16"/>
      <c r="AZ241" s="16"/>
    </row>
    <row r="242" spans="1:52" ht="12" customHeight="1">
      <c r="A242" s="270">
        <v>51</v>
      </c>
      <c r="B242" s="271" t="s">
        <v>2028</v>
      </c>
      <c r="C242" s="16" t="s">
        <v>900</v>
      </c>
      <c r="D242" s="60" t="s">
        <v>900</v>
      </c>
      <c r="E242" s="60" t="s">
        <v>720</v>
      </c>
      <c r="F242" s="16">
        <v>16</v>
      </c>
      <c r="G242" s="272">
        <v>15768</v>
      </c>
      <c r="H242" s="276"/>
      <c r="I242" s="272">
        <v>5159</v>
      </c>
      <c r="J242" s="272">
        <v>5000</v>
      </c>
      <c r="K242" s="272">
        <v>32052</v>
      </c>
      <c r="L242" s="276"/>
      <c r="M242" s="272">
        <v>5000</v>
      </c>
      <c r="N242" s="274">
        <v>3.472222222222222E-3</v>
      </c>
      <c r="O242" s="130">
        <f t="shared" si="1"/>
        <v>300</v>
      </c>
      <c r="P242" s="16"/>
      <c r="Q242" s="130">
        <f t="shared" si="2"/>
        <v>0</v>
      </c>
      <c r="R242" s="274">
        <v>1.1689814814814816E-3</v>
      </c>
      <c r="S242" s="130">
        <f t="shared" si="3"/>
        <v>101</v>
      </c>
      <c r="T242" s="274">
        <v>3.6805555555555554E-3</v>
      </c>
      <c r="U242" s="130">
        <f t="shared" si="4"/>
        <v>318</v>
      </c>
      <c r="V242" s="274">
        <v>1.0532407407407407E-3</v>
      </c>
      <c r="W242" s="130">
        <f t="shared" si="5"/>
        <v>91</v>
      </c>
      <c r="X242" s="16"/>
      <c r="Y242" s="130">
        <f t="shared" si="6"/>
        <v>0</v>
      </c>
      <c r="Z242" s="16"/>
      <c r="AA242" s="130">
        <f t="shared" si="7"/>
        <v>0</v>
      </c>
      <c r="AB242" s="130">
        <v>4.9400000000000004</v>
      </c>
      <c r="AC242" s="16"/>
      <c r="AD242" s="130">
        <v>1.96</v>
      </c>
      <c r="AE242" s="130">
        <v>3.55</v>
      </c>
      <c r="AF242" s="130">
        <v>2.31</v>
      </c>
      <c r="AG242" s="16"/>
      <c r="AH242" s="130">
        <v>1</v>
      </c>
      <c r="AI242" s="273">
        <v>0.31580000000000003</v>
      </c>
      <c r="AJ242" s="277"/>
      <c r="AK242" s="273">
        <v>0.61170000000000002</v>
      </c>
      <c r="AL242" s="273">
        <v>0.36309999999999998</v>
      </c>
      <c r="AM242" s="273">
        <v>0.51890000000000003</v>
      </c>
      <c r="AN242" s="277"/>
      <c r="AO242" s="273">
        <v>1</v>
      </c>
      <c r="AP242" s="130">
        <v>14300</v>
      </c>
      <c r="AQ242" s="130">
        <v>9800</v>
      </c>
      <c r="AR242" s="130">
        <v>2.5499999999999998</v>
      </c>
      <c r="AS242" s="275">
        <v>0.12708333333333333</v>
      </c>
      <c r="AT242" s="273">
        <v>0.66549999999999998</v>
      </c>
      <c r="AU242" s="130">
        <v>42</v>
      </c>
      <c r="AV242" s="16">
        <v>1600</v>
      </c>
      <c r="AW242" s="16">
        <v>30900000</v>
      </c>
      <c r="AX242" s="16"/>
      <c r="AY242" s="16"/>
      <c r="AZ242" s="16"/>
    </row>
    <row r="243" spans="1:52" ht="12" customHeight="1">
      <c r="A243" s="270">
        <v>52</v>
      </c>
      <c r="B243" s="271" t="s">
        <v>2029</v>
      </c>
      <c r="C243" s="16" t="s">
        <v>905</v>
      </c>
      <c r="D243" s="60" t="s">
        <v>905</v>
      </c>
      <c r="E243" s="60" t="s">
        <v>720</v>
      </c>
      <c r="F243" s="16">
        <v>55</v>
      </c>
      <c r="G243" s="272">
        <v>691681</v>
      </c>
      <c r="H243" s="272">
        <v>13293</v>
      </c>
      <c r="I243" s="272">
        <v>15689</v>
      </c>
      <c r="J243" s="272">
        <v>14830</v>
      </c>
      <c r="K243" s="272">
        <v>403101</v>
      </c>
      <c r="L243" s="272">
        <v>35905</v>
      </c>
      <c r="M243" s="272">
        <v>13387</v>
      </c>
      <c r="N243" s="274">
        <v>7.3495370370370372E-3</v>
      </c>
      <c r="O243" s="130">
        <f t="shared" si="1"/>
        <v>635</v>
      </c>
      <c r="P243" s="274">
        <v>1.238425925925926E-3</v>
      </c>
      <c r="Q243" s="130">
        <f t="shared" si="2"/>
        <v>107</v>
      </c>
      <c r="R243" s="274">
        <v>2.8009259259259259E-3</v>
      </c>
      <c r="S243" s="130">
        <f t="shared" si="3"/>
        <v>242</v>
      </c>
      <c r="T243" s="274">
        <v>2.9629629629629628E-3</v>
      </c>
      <c r="U243" s="130">
        <f t="shared" si="4"/>
        <v>256</v>
      </c>
      <c r="V243" s="274">
        <v>5.4398148148148149E-3</v>
      </c>
      <c r="W243" s="130">
        <f t="shared" si="5"/>
        <v>470</v>
      </c>
      <c r="X243" s="274">
        <v>5.4166666666666669E-3</v>
      </c>
      <c r="Y243" s="130">
        <f t="shared" si="6"/>
        <v>468</v>
      </c>
      <c r="Z243" s="274">
        <v>5.6712962962962967E-4</v>
      </c>
      <c r="AA243" s="130">
        <f t="shared" si="7"/>
        <v>49</v>
      </c>
      <c r="AB243" s="130">
        <v>11.09</v>
      </c>
      <c r="AC243" s="130">
        <v>3.03</v>
      </c>
      <c r="AD243" s="130">
        <v>5.12</v>
      </c>
      <c r="AE243" s="130">
        <v>2.75</v>
      </c>
      <c r="AF243" s="130">
        <v>8.86</v>
      </c>
      <c r="AG243" s="130">
        <v>11.25</v>
      </c>
      <c r="AH243" s="130">
        <v>1.74</v>
      </c>
      <c r="AI243" s="273">
        <v>0.11890000000000001</v>
      </c>
      <c r="AJ243" s="273">
        <v>0.61040000000000005</v>
      </c>
      <c r="AK243" s="273">
        <v>0.52780000000000005</v>
      </c>
      <c r="AL243" s="273">
        <v>0.65869999999999995</v>
      </c>
      <c r="AM243" s="273">
        <v>0.23</v>
      </c>
      <c r="AN243" s="273">
        <v>0.1862</v>
      </c>
      <c r="AO243" s="273">
        <v>0.90600000000000003</v>
      </c>
      <c r="AP243" s="130">
        <v>223300</v>
      </c>
      <c r="AQ243" s="130">
        <v>137800</v>
      </c>
      <c r="AR243" s="130">
        <v>4.9000000000000004</v>
      </c>
      <c r="AS243" s="275">
        <v>0.3</v>
      </c>
      <c r="AT243" s="273">
        <v>0.42970000000000003</v>
      </c>
      <c r="AU243" s="130">
        <v>54</v>
      </c>
      <c r="AV243" s="16">
        <v>49500</v>
      </c>
      <c r="AW243" s="16">
        <v>106000000</v>
      </c>
      <c r="AX243" s="16"/>
      <c r="AY243" s="16"/>
      <c r="AZ243" s="16"/>
    </row>
    <row r="244" spans="1:52" ht="12" customHeight="1">
      <c r="A244" s="270">
        <v>53</v>
      </c>
      <c r="B244" s="271" t="s">
        <v>2031</v>
      </c>
      <c r="C244" s="16" t="s">
        <v>910</v>
      </c>
      <c r="D244" s="60" t="s">
        <v>910</v>
      </c>
      <c r="E244" s="60" t="s">
        <v>720</v>
      </c>
      <c r="F244" s="16">
        <v>52</v>
      </c>
      <c r="G244" s="272">
        <v>487625</v>
      </c>
      <c r="H244" s="272">
        <v>17514</v>
      </c>
      <c r="I244" s="272">
        <v>20954</v>
      </c>
      <c r="J244" s="272">
        <v>9512</v>
      </c>
      <c r="K244" s="272">
        <v>249236</v>
      </c>
      <c r="L244" s="276"/>
      <c r="M244" s="272">
        <v>5972</v>
      </c>
      <c r="N244" s="274">
        <v>1.9560185185185184E-3</v>
      </c>
      <c r="O244" s="130">
        <f t="shared" si="1"/>
        <v>169</v>
      </c>
      <c r="P244" s="274">
        <v>2.8240740740740739E-3</v>
      </c>
      <c r="Q244" s="130">
        <f t="shared" si="2"/>
        <v>244</v>
      </c>
      <c r="R244" s="274">
        <v>9.8726851851851857E-3</v>
      </c>
      <c r="S244" s="130">
        <f t="shared" si="3"/>
        <v>853</v>
      </c>
      <c r="T244" s="274">
        <v>8.726851851851852E-3</v>
      </c>
      <c r="U244" s="130">
        <f t="shared" si="4"/>
        <v>754</v>
      </c>
      <c r="V244" s="274">
        <v>1.4583333333333334E-3</v>
      </c>
      <c r="W244" s="130">
        <f t="shared" si="5"/>
        <v>126</v>
      </c>
      <c r="X244" s="16"/>
      <c r="Y244" s="130">
        <f t="shared" si="6"/>
        <v>0</v>
      </c>
      <c r="Z244" s="274">
        <v>1.6319444444444445E-3</v>
      </c>
      <c r="AA244" s="130">
        <f t="shared" si="7"/>
        <v>141</v>
      </c>
      <c r="AB244" s="130">
        <v>10.69</v>
      </c>
      <c r="AC244" s="130">
        <v>4.6100000000000003</v>
      </c>
      <c r="AD244" s="130">
        <v>5.75</v>
      </c>
      <c r="AE244" s="130">
        <v>5.96</v>
      </c>
      <c r="AF244" s="130">
        <v>3.39</v>
      </c>
      <c r="AG244" s="16"/>
      <c r="AH244" s="130">
        <v>1.37</v>
      </c>
      <c r="AI244" s="273">
        <v>0.17319999999999999</v>
      </c>
      <c r="AJ244" s="273">
        <v>0.43159999999999998</v>
      </c>
      <c r="AK244" s="273">
        <v>0.32919999999999999</v>
      </c>
      <c r="AL244" s="273">
        <v>0.39779999999999999</v>
      </c>
      <c r="AM244" s="273">
        <v>0.56130000000000002</v>
      </c>
      <c r="AN244" s="277"/>
      <c r="AO244" s="273">
        <v>0.87580000000000002</v>
      </c>
      <c r="AP244" s="130">
        <v>40100</v>
      </c>
      <c r="AQ244" s="130">
        <v>26600</v>
      </c>
      <c r="AR244" s="130">
        <v>4.57</v>
      </c>
      <c r="AS244" s="275">
        <v>0.14444444444444443</v>
      </c>
      <c r="AT244" s="273">
        <v>0.50460000000000005</v>
      </c>
      <c r="AU244" s="130">
        <v>48</v>
      </c>
      <c r="AV244" s="16">
        <v>5400</v>
      </c>
      <c r="AW244" s="16">
        <v>6300000</v>
      </c>
      <c r="AX244" s="16"/>
      <c r="AY244" s="16"/>
      <c r="AZ244" s="16"/>
    </row>
    <row r="245" spans="1:52" ht="12" customHeight="1">
      <c r="A245" s="270">
        <v>54</v>
      </c>
      <c r="B245" s="271" t="s">
        <v>2033</v>
      </c>
      <c r="C245" s="16" t="s">
        <v>914</v>
      </c>
      <c r="D245" s="60" t="s">
        <v>914</v>
      </c>
      <c r="E245" s="60" t="s">
        <v>720</v>
      </c>
      <c r="F245" s="16">
        <v>38</v>
      </c>
      <c r="G245" s="272">
        <v>1056000</v>
      </c>
      <c r="H245" s="272">
        <v>90348</v>
      </c>
      <c r="I245" s="272">
        <v>46318</v>
      </c>
      <c r="J245" s="272">
        <v>63164</v>
      </c>
      <c r="K245" s="272">
        <v>788433</v>
      </c>
      <c r="L245" s="272">
        <v>140561</v>
      </c>
      <c r="M245" s="272">
        <v>188049</v>
      </c>
      <c r="N245" s="274">
        <v>5.2199074074074075E-3</v>
      </c>
      <c r="O245" s="130">
        <f t="shared" si="1"/>
        <v>451</v>
      </c>
      <c r="P245" s="274">
        <v>4.363425925925926E-3</v>
      </c>
      <c r="Q245" s="130">
        <f t="shared" si="2"/>
        <v>377</v>
      </c>
      <c r="R245" s="274">
        <v>3.1134259259259257E-3</v>
      </c>
      <c r="S245" s="130">
        <f t="shared" si="3"/>
        <v>269</v>
      </c>
      <c r="T245" s="274">
        <v>1.2731481481481483E-3</v>
      </c>
      <c r="U245" s="130">
        <f t="shared" si="4"/>
        <v>110</v>
      </c>
      <c r="V245" s="274">
        <v>5.7638888888888887E-3</v>
      </c>
      <c r="W245" s="130">
        <f t="shared" si="5"/>
        <v>498</v>
      </c>
      <c r="X245" s="274">
        <v>4.9884259259259257E-3</v>
      </c>
      <c r="Y245" s="130">
        <f t="shared" si="6"/>
        <v>431</v>
      </c>
      <c r="Z245" s="274">
        <v>2.3148148148148149E-4</v>
      </c>
      <c r="AA245" s="130">
        <f t="shared" si="7"/>
        <v>20</v>
      </c>
      <c r="AB245" s="130">
        <v>8.7100000000000009</v>
      </c>
      <c r="AC245" s="130">
        <v>5.66</v>
      </c>
      <c r="AD245" s="130">
        <v>4.43</v>
      </c>
      <c r="AE245" s="130">
        <v>2.34</v>
      </c>
      <c r="AF245" s="130">
        <v>8.44</v>
      </c>
      <c r="AG245" s="130">
        <v>7.27</v>
      </c>
      <c r="AH245" s="130">
        <v>1.35</v>
      </c>
      <c r="AI245" s="273">
        <v>0.15720000000000001</v>
      </c>
      <c r="AJ245" s="273">
        <v>0.41049999999999998</v>
      </c>
      <c r="AK245" s="273">
        <v>0.5383</v>
      </c>
      <c r="AL245" s="273">
        <v>0.74960000000000004</v>
      </c>
      <c r="AM245" s="273">
        <v>0.21099999999999999</v>
      </c>
      <c r="AN245" s="273">
        <v>0.27460000000000001</v>
      </c>
      <c r="AO245" s="273">
        <v>0.89070000000000005</v>
      </c>
      <c r="AP245" s="130">
        <v>1100000</v>
      </c>
      <c r="AQ245" s="130">
        <v>706100</v>
      </c>
      <c r="AR245" s="130">
        <v>3.17</v>
      </c>
      <c r="AS245" s="275">
        <v>0.38819444444444445</v>
      </c>
      <c r="AT245" s="273">
        <v>0.50600000000000001</v>
      </c>
      <c r="AU245" s="130">
        <v>47</v>
      </c>
      <c r="AV245" s="16">
        <v>27100</v>
      </c>
      <c r="AW245" s="16">
        <v>310000</v>
      </c>
      <c r="AX245" s="16"/>
      <c r="AY245" s="16"/>
      <c r="AZ245" s="16"/>
    </row>
    <row r="246" spans="1:52" ht="12" customHeight="1">
      <c r="A246" s="270">
        <v>55</v>
      </c>
      <c r="B246" s="271" t="s">
        <v>2035</v>
      </c>
      <c r="C246" s="16" t="s">
        <v>919</v>
      </c>
      <c r="D246" s="60" t="s">
        <v>919</v>
      </c>
      <c r="E246" s="60" t="s">
        <v>720</v>
      </c>
      <c r="F246" s="16">
        <v>36</v>
      </c>
      <c r="G246" s="272">
        <v>295397</v>
      </c>
      <c r="H246" s="272">
        <v>20462</v>
      </c>
      <c r="I246" s="272">
        <v>11168</v>
      </c>
      <c r="J246" s="272">
        <v>5000</v>
      </c>
      <c r="K246" s="272">
        <v>126129</v>
      </c>
      <c r="L246" s="276"/>
      <c r="M246" s="272">
        <v>5000</v>
      </c>
      <c r="N246" s="274">
        <v>4.0740740740740737E-3</v>
      </c>
      <c r="O246" s="130">
        <f t="shared" si="1"/>
        <v>352</v>
      </c>
      <c r="P246" s="274">
        <v>2.6157407407407405E-3</v>
      </c>
      <c r="Q246" s="130">
        <f t="shared" si="2"/>
        <v>226</v>
      </c>
      <c r="R246" s="274">
        <v>3.3333333333333335E-3</v>
      </c>
      <c r="S246" s="130">
        <f t="shared" si="3"/>
        <v>288</v>
      </c>
      <c r="T246" s="274">
        <v>1.8171296296296297E-3</v>
      </c>
      <c r="U246" s="130">
        <f t="shared" si="4"/>
        <v>157</v>
      </c>
      <c r="V246" s="274">
        <v>2.488425925925926E-3</v>
      </c>
      <c r="W246" s="130">
        <f t="shared" si="5"/>
        <v>215</v>
      </c>
      <c r="X246" s="16"/>
      <c r="Y246" s="130">
        <f t="shared" si="6"/>
        <v>0</v>
      </c>
      <c r="Z246" s="16"/>
      <c r="AA246" s="130">
        <f t="shared" si="7"/>
        <v>0</v>
      </c>
      <c r="AB246" s="130">
        <v>9.0299999999999994</v>
      </c>
      <c r="AC246" s="130">
        <v>8.27</v>
      </c>
      <c r="AD246" s="130">
        <v>5.88</v>
      </c>
      <c r="AE246" s="130">
        <v>2.62</v>
      </c>
      <c r="AF246" s="130">
        <v>6.8</v>
      </c>
      <c r="AG246" s="16"/>
      <c r="AH246" s="130">
        <v>1</v>
      </c>
      <c r="AI246" s="273">
        <v>0.13700000000000001</v>
      </c>
      <c r="AJ246" s="273">
        <v>0.12529999999999999</v>
      </c>
      <c r="AK246" s="273">
        <v>0.48920000000000002</v>
      </c>
      <c r="AL246" s="273">
        <v>0.32390000000000002</v>
      </c>
      <c r="AM246" s="273">
        <v>0.37469999999999998</v>
      </c>
      <c r="AN246" s="277"/>
      <c r="AO246" s="273">
        <v>1</v>
      </c>
      <c r="AP246" s="130">
        <v>24900</v>
      </c>
      <c r="AQ246" s="130">
        <v>13400</v>
      </c>
      <c r="AR246" s="130">
        <v>3.92</v>
      </c>
      <c r="AS246" s="275">
        <v>0.12847222222222221</v>
      </c>
      <c r="AT246" s="273">
        <v>0.29730000000000001</v>
      </c>
      <c r="AU246" s="130">
        <v>48</v>
      </c>
      <c r="AV246" s="16">
        <v>140</v>
      </c>
      <c r="AW246" s="16">
        <v>5500000</v>
      </c>
      <c r="AX246" s="16"/>
      <c r="AY246" s="16"/>
      <c r="AZ246" s="16"/>
    </row>
    <row r="247" spans="1:52" ht="12" customHeight="1">
      <c r="A247" s="270">
        <v>56</v>
      </c>
      <c r="B247" s="271" t="s">
        <v>2037</v>
      </c>
      <c r="C247" s="16" t="s">
        <v>923</v>
      </c>
      <c r="D247" s="60" t="s">
        <v>923</v>
      </c>
      <c r="E247" s="60" t="s">
        <v>720</v>
      </c>
      <c r="F247" s="16">
        <v>30</v>
      </c>
      <c r="G247" s="272">
        <v>134849</v>
      </c>
      <c r="H247" s="272">
        <v>6114</v>
      </c>
      <c r="I247" s="272">
        <v>23061</v>
      </c>
      <c r="J247" s="272">
        <v>5000</v>
      </c>
      <c r="K247" s="272">
        <v>171369</v>
      </c>
      <c r="L247" s="272">
        <v>10057</v>
      </c>
      <c r="M247" s="272">
        <v>5000</v>
      </c>
      <c r="N247" s="274">
        <v>3.425925925925926E-3</v>
      </c>
      <c r="O247" s="130">
        <f t="shared" si="1"/>
        <v>296</v>
      </c>
      <c r="P247" s="274">
        <v>4.3981481481481484E-3</v>
      </c>
      <c r="Q247" s="130">
        <f t="shared" si="2"/>
        <v>380</v>
      </c>
      <c r="R247" s="274">
        <v>3.9814814814814817E-3</v>
      </c>
      <c r="S247" s="130">
        <f t="shared" si="3"/>
        <v>344</v>
      </c>
      <c r="T247" s="274">
        <v>2.7893518518518519E-3</v>
      </c>
      <c r="U247" s="130">
        <f t="shared" si="4"/>
        <v>241</v>
      </c>
      <c r="V247" s="274">
        <v>2.8819444444444444E-3</v>
      </c>
      <c r="W247" s="130">
        <f t="shared" si="5"/>
        <v>249</v>
      </c>
      <c r="X247" s="274">
        <v>4.4444444444444444E-3</v>
      </c>
      <c r="Y247" s="130">
        <f t="shared" si="6"/>
        <v>384</v>
      </c>
      <c r="Z247" s="16"/>
      <c r="AA247" s="130">
        <f t="shared" si="7"/>
        <v>0</v>
      </c>
      <c r="AB247" s="130">
        <v>4.55</v>
      </c>
      <c r="AC247" s="130">
        <v>7.43</v>
      </c>
      <c r="AD247" s="130">
        <v>5.26</v>
      </c>
      <c r="AE247" s="130">
        <v>3.95</v>
      </c>
      <c r="AF247" s="130">
        <v>4.25</v>
      </c>
      <c r="AG247" s="130">
        <v>5.17</v>
      </c>
      <c r="AH247" s="130">
        <v>1</v>
      </c>
      <c r="AI247" s="273">
        <v>0.29949999999999999</v>
      </c>
      <c r="AJ247" s="273">
        <v>0.12870000000000001</v>
      </c>
      <c r="AK247" s="273">
        <v>0.19070000000000001</v>
      </c>
      <c r="AL247" s="273">
        <v>0.15090000000000001</v>
      </c>
      <c r="AM247" s="273">
        <v>0.40610000000000002</v>
      </c>
      <c r="AN247" s="273">
        <v>0.30590000000000001</v>
      </c>
      <c r="AO247" s="273">
        <v>1</v>
      </c>
      <c r="AP247" s="130">
        <v>107200</v>
      </c>
      <c r="AQ247" s="130">
        <v>48100</v>
      </c>
      <c r="AR247" s="130">
        <v>2.04</v>
      </c>
      <c r="AS247" s="275">
        <v>0.55972222222222223</v>
      </c>
      <c r="AT247" s="273">
        <v>0.61970000000000003</v>
      </c>
      <c r="AU247" s="130">
        <v>47</v>
      </c>
      <c r="AV247" s="16">
        <v>18100</v>
      </c>
      <c r="AW247" s="16">
        <v>16200000</v>
      </c>
      <c r="AX247" s="16"/>
      <c r="AY247" s="16"/>
      <c r="AZ247" s="16"/>
    </row>
    <row r="248" spans="1:52" ht="12" customHeight="1">
      <c r="A248" s="270">
        <v>57</v>
      </c>
      <c r="B248" s="271" t="s">
        <v>2039</v>
      </c>
      <c r="C248" s="16" t="s">
        <v>926</v>
      </c>
      <c r="D248" s="60" t="s">
        <v>926</v>
      </c>
      <c r="E248" s="60" t="s">
        <v>720</v>
      </c>
      <c r="F248" s="16">
        <v>17</v>
      </c>
      <c r="G248" s="272">
        <v>1428000</v>
      </c>
      <c r="H248" s="272">
        <v>28046</v>
      </c>
      <c r="I248" s="272">
        <v>47538</v>
      </c>
      <c r="J248" s="272">
        <v>5000</v>
      </c>
      <c r="K248" s="272">
        <v>650239</v>
      </c>
      <c r="L248" s="272">
        <v>31550</v>
      </c>
      <c r="M248" s="272">
        <v>5000</v>
      </c>
      <c r="N248" s="274">
        <v>4.9421296296296297E-3</v>
      </c>
      <c r="O248" s="130">
        <f t="shared" si="1"/>
        <v>427</v>
      </c>
      <c r="P248" s="274">
        <v>4.7453703703703703E-3</v>
      </c>
      <c r="Q248" s="130">
        <f t="shared" si="2"/>
        <v>410</v>
      </c>
      <c r="R248" s="274">
        <v>5.2546296296296299E-3</v>
      </c>
      <c r="S248" s="130">
        <f t="shared" si="3"/>
        <v>454</v>
      </c>
      <c r="T248" s="274">
        <v>1.8865740740740742E-3</v>
      </c>
      <c r="U248" s="130">
        <f t="shared" si="4"/>
        <v>163</v>
      </c>
      <c r="V248" s="274">
        <v>5.1504629629629626E-3</v>
      </c>
      <c r="W248" s="130">
        <f t="shared" si="5"/>
        <v>445</v>
      </c>
      <c r="X248" s="274">
        <v>5.6828703703703702E-3</v>
      </c>
      <c r="Y248" s="130">
        <f t="shared" si="6"/>
        <v>491</v>
      </c>
      <c r="Z248" s="274">
        <v>6.9444444444444444E-5</v>
      </c>
      <c r="AA248" s="130">
        <f t="shared" si="7"/>
        <v>6</v>
      </c>
      <c r="AB248" s="130">
        <v>7.82</v>
      </c>
      <c r="AC248" s="130">
        <v>6.57</v>
      </c>
      <c r="AD248" s="130">
        <v>7.43</v>
      </c>
      <c r="AE248" s="130">
        <v>3.05</v>
      </c>
      <c r="AF248" s="130">
        <v>9.61</v>
      </c>
      <c r="AG248" s="130">
        <v>10.68</v>
      </c>
      <c r="AH248" s="130">
        <v>1.23</v>
      </c>
      <c r="AI248" s="273">
        <v>0.1249</v>
      </c>
      <c r="AJ248" s="273">
        <v>0.22570000000000001</v>
      </c>
      <c r="AK248" s="273">
        <v>0.15939999999999999</v>
      </c>
      <c r="AL248" s="273">
        <v>0.49230000000000002</v>
      </c>
      <c r="AM248" s="273">
        <v>0.1195</v>
      </c>
      <c r="AN248" s="273">
        <v>0.1007</v>
      </c>
      <c r="AO248" s="273">
        <v>0.76559999999999995</v>
      </c>
      <c r="AP248" s="130">
        <v>437400</v>
      </c>
      <c r="AQ248" s="130">
        <v>228100</v>
      </c>
      <c r="AR248" s="130">
        <v>3.94</v>
      </c>
      <c r="AS248" s="275">
        <v>0.24791666666666667</v>
      </c>
      <c r="AT248" s="273">
        <v>0.34560000000000002</v>
      </c>
      <c r="AU248" s="130">
        <v>47</v>
      </c>
      <c r="AV248" s="16"/>
      <c r="AW248" s="16"/>
      <c r="AX248" s="16"/>
      <c r="AY248" s="16"/>
      <c r="AZ248" s="16"/>
    </row>
    <row r="249" spans="1:52" ht="12" customHeight="1">
      <c r="A249" s="270">
        <v>58</v>
      </c>
      <c r="B249" s="271" t="s">
        <v>2041</v>
      </c>
      <c r="C249" s="16" t="s">
        <v>930</v>
      </c>
      <c r="D249" s="60" t="s">
        <v>930</v>
      </c>
      <c r="E249" s="60" t="s">
        <v>720</v>
      </c>
      <c r="F249" s="16">
        <v>33</v>
      </c>
      <c r="G249" s="272">
        <v>804009</v>
      </c>
      <c r="H249" s="272">
        <v>41224</v>
      </c>
      <c r="I249" s="272">
        <v>27100</v>
      </c>
      <c r="J249" s="272">
        <v>110072</v>
      </c>
      <c r="K249" s="272">
        <v>289817</v>
      </c>
      <c r="L249" s="272">
        <v>37724</v>
      </c>
      <c r="M249" s="272">
        <v>27324</v>
      </c>
      <c r="N249" s="274">
        <v>4.2129629629629626E-3</v>
      </c>
      <c r="O249" s="130">
        <f t="shared" si="1"/>
        <v>364</v>
      </c>
      <c r="P249" s="274">
        <v>2.4305555555555556E-3</v>
      </c>
      <c r="Q249" s="130">
        <f t="shared" si="2"/>
        <v>210</v>
      </c>
      <c r="R249" s="274">
        <v>1.8055555555555555E-3</v>
      </c>
      <c r="S249" s="130">
        <f t="shared" si="3"/>
        <v>156</v>
      </c>
      <c r="T249" s="274">
        <v>1.1226851851851851E-3</v>
      </c>
      <c r="U249" s="130">
        <f t="shared" si="4"/>
        <v>97</v>
      </c>
      <c r="V249" s="274">
        <v>2.9976851851851853E-3</v>
      </c>
      <c r="W249" s="130">
        <f t="shared" si="5"/>
        <v>259</v>
      </c>
      <c r="X249" s="274">
        <v>3.5532407407407409E-3</v>
      </c>
      <c r="Y249" s="130">
        <f t="shared" si="6"/>
        <v>307</v>
      </c>
      <c r="Z249" s="274">
        <v>7.6388888888888893E-4</v>
      </c>
      <c r="AA249" s="130">
        <f t="shared" si="7"/>
        <v>66</v>
      </c>
      <c r="AB249" s="130">
        <v>9.1999999999999993</v>
      </c>
      <c r="AC249" s="130">
        <v>4.93</v>
      </c>
      <c r="AD249" s="130">
        <v>3.81</v>
      </c>
      <c r="AE249" s="130">
        <v>4.47</v>
      </c>
      <c r="AF249" s="130">
        <v>6.48</v>
      </c>
      <c r="AG249" s="130">
        <v>4.57</v>
      </c>
      <c r="AH249" s="130">
        <v>1.46</v>
      </c>
      <c r="AI249" s="273">
        <v>0.32090000000000002</v>
      </c>
      <c r="AJ249" s="273">
        <v>0.15379999999999999</v>
      </c>
      <c r="AK249" s="273">
        <v>0.41470000000000001</v>
      </c>
      <c r="AL249" s="273">
        <v>0.49059999999999998</v>
      </c>
      <c r="AM249" s="273">
        <v>0.33160000000000001</v>
      </c>
      <c r="AN249" s="273">
        <v>0.21149999999999999</v>
      </c>
      <c r="AO249" s="273">
        <v>0.7571</v>
      </c>
      <c r="AP249" s="130">
        <v>161700</v>
      </c>
      <c r="AQ249" s="130">
        <v>101200</v>
      </c>
      <c r="AR249" s="130">
        <v>6.03</v>
      </c>
      <c r="AS249" s="275">
        <v>0.36041666666666666</v>
      </c>
      <c r="AT249" s="273">
        <v>0.5403</v>
      </c>
      <c r="AU249" s="130">
        <v>48</v>
      </c>
      <c r="AV249" s="16">
        <v>14800</v>
      </c>
      <c r="AW249" s="16">
        <v>10800000</v>
      </c>
      <c r="AX249" s="16"/>
      <c r="AY249" s="16"/>
      <c r="AZ249" s="16"/>
    </row>
    <row r="250" spans="1:52" ht="12" customHeight="1">
      <c r="A250" s="270">
        <v>59</v>
      </c>
      <c r="B250" s="271" t="s">
        <v>2042</v>
      </c>
      <c r="C250" s="16" t="s">
        <v>934</v>
      </c>
      <c r="D250" s="60" t="s">
        <v>934</v>
      </c>
      <c r="E250" s="60" t="s">
        <v>720</v>
      </c>
      <c r="F250" s="16">
        <v>44</v>
      </c>
      <c r="G250" s="272">
        <v>351659</v>
      </c>
      <c r="H250" s="272">
        <v>5000</v>
      </c>
      <c r="I250" s="272">
        <v>19355</v>
      </c>
      <c r="J250" s="272">
        <v>5000</v>
      </c>
      <c r="K250" s="272">
        <v>237963</v>
      </c>
      <c r="L250" s="272">
        <v>5000</v>
      </c>
      <c r="M250" s="272">
        <v>5000</v>
      </c>
      <c r="N250" s="274">
        <v>1.1921296296296296E-3</v>
      </c>
      <c r="O250" s="130">
        <f t="shared" si="1"/>
        <v>103</v>
      </c>
      <c r="P250" s="274">
        <v>0</v>
      </c>
      <c r="Q250" s="130">
        <f t="shared" si="2"/>
        <v>0</v>
      </c>
      <c r="R250" s="274">
        <v>1.0532407407407407E-3</v>
      </c>
      <c r="S250" s="130">
        <f t="shared" si="3"/>
        <v>91</v>
      </c>
      <c r="T250" s="16"/>
      <c r="U250" s="130">
        <f t="shared" si="4"/>
        <v>0</v>
      </c>
      <c r="V250" s="274">
        <v>1.724537037037037E-3</v>
      </c>
      <c r="W250" s="130">
        <f t="shared" si="5"/>
        <v>149</v>
      </c>
      <c r="X250" s="274">
        <v>3.5879629629629629E-4</v>
      </c>
      <c r="Y250" s="130">
        <f t="shared" si="6"/>
        <v>31</v>
      </c>
      <c r="Z250" s="274">
        <v>2.0949074074074073E-3</v>
      </c>
      <c r="AA250" s="130">
        <f t="shared" si="7"/>
        <v>181</v>
      </c>
      <c r="AB250" s="130">
        <v>1.7</v>
      </c>
      <c r="AC250" s="130">
        <v>1.35</v>
      </c>
      <c r="AD250" s="130">
        <v>1.82</v>
      </c>
      <c r="AE250" s="130">
        <v>1</v>
      </c>
      <c r="AF250" s="130">
        <v>2.4700000000000002</v>
      </c>
      <c r="AG250" s="130">
        <v>1.94</v>
      </c>
      <c r="AH250" s="130">
        <v>2.62</v>
      </c>
      <c r="AI250" s="273">
        <v>0.73</v>
      </c>
      <c r="AJ250" s="273">
        <v>0.64859999999999995</v>
      </c>
      <c r="AK250" s="273">
        <v>0.70009999999999994</v>
      </c>
      <c r="AL250" s="273">
        <v>1</v>
      </c>
      <c r="AM250" s="273">
        <v>0.57640000000000002</v>
      </c>
      <c r="AN250" s="273">
        <v>0.59760000000000002</v>
      </c>
      <c r="AO250" s="273">
        <v>0.57479999999999998</v>
      </c>
      <c r="AP250" s="130">
        <v>110600</v>
      </c>
      <c r="AQ250" s="130">
        <v>71000</v>
      </c>
      <c r="AR250" s="130">
        <v>1.58</v>
      </c>
      <c r="AS250" s="275">
        <v>0.12638888888888888</v>
      </c>
      <c r="AT250" s="273">
        <v>0.76649999999999996</v>
      </c>
      <c r="AU250" s="130">
        <v>48</v>
      </c>
      <c r="AV250" s="16">
        <v>20</v>
      </c>
      <c r="AW250" s="16"/>
      <c r="AX250" s="16"/>
      <c r="AY250" s="16"/>
      <c r="AZ250" s="16"/>
    </row>
    <row r="251" spans="1:52" ht="12" customHeight="1">
      <c r="A251" s="270">
        <v>60</v>
      </c>
      <c r="B251" s="271" t="s">
        <v>2043</v>
      </c>
      <c r="C251" s="16" t="s">
        <v>935</v>
      </c>
      <c r="D251" s="60" t="s">
        <v>935</v>
      </c>
      <c r="E251" s="60" t="s">
        <v>720</v>
      </c>
      <c r="F251" s="16">
        <v>58</v>
      </c>
      <c r="G251" s="272">
        <v>6883</v>
      </c>
      <c r="H251" s="272">
        <v>5000</v>
      </c>
      <c r="I251" s="272">
        <v>5000</v>
      </c>
      <c r="J251" s="272">
        <v>5000</v>
      </c>
      <c r="K251" s="272">
        <v>11724</v>
      </c>
      <c r="L251" s="272">
        <v>5000</v>
      </c>
      <c r="M251" s="272">
        <v>5000</v>
      </c>
      <c r="N251" s="274">
        <v>8.4490740740740739E-4</v>
      </c>
      <c r="O251" s="130">
        <f t="shared" si="1"/>
        <v>73</v>
      </c>
      <c r="P251" s="16"/>
      <c r="Q251" s="130">
        <f t="shared" si="2"/>
        <v>0</v>
      </c>
      <c r="R251" s="274">
        <v>4.9768518518518521E-4</v>
      </c>
      <c r="S251" s="130">
        <f t="shared" si="3"/>
        <v>43</v>
      </c>
      <c r="T251" s="16"/>
      <c r="U251" s="130">
        <f t="shared" si="4"/>
        <v>0</v>
      </c>
      <c r="V251" s="274">
        <v>7.1759259259259259E-4</v>
      </c>
      <c r="W251" s="130">
        <f t="shared" si="5"/>
        <v>62</v>
      </c>
      <c r="X251" s="274">
        <v>3.4722222222222222E-5</v>
      </c>
      <c r="Y251" s="130">
        <f t="shared" si="6"/>
        <v>3</v>
      </c>
      <c r="Z251" s="16"/>
      <c r="AA251" s="130">
        <f t="shared" si="7"/>
        <v>0</v>
      </c>
      <c r="AB251" s="130">
        <v>2.54</v>
      </c>
      <c r="AC251" s="130">
        <v>1</v>
      </c>
      <c r="AD251" s="130">
        <v>1.84</v>
      </c>
      <c r="AE251" s="130">
        <v>1</v>
      </c>
      <c r="AF251" s="130">
        <v>1.81</v>
      </c>
      <c r="AG251" s="130">
        <v>1.48</v>
      </c>
      <c r="AH251" s="130">
        <v>1</v>
      </c>
      <c r="AI251" s="273">
        <v>0.49619999999999997</v>
      </c>
      <c r="AJ251" s="273">
        <v>1</v>
      </c>
      <c r="AK251" s="273">
        <v>0.54549999999999998</v>
      </c>
      <c r="AL251" s="273">
        <v>1</v>
      </c>
      <c r="AM251" s="273">
        <v>0.56010000000000004</v>
      </c>
      <c r="AN251" s="273">
        <v>0.70640000000000003</v>
      </c>
      <c r="AO251" s="273">
        <v>1</v>
      </c>
      <c r="AP251" s="130">
        <v>3400</v>
      </c>
      <c r="AQ251" s="130">
        <v>3400</v>
      </c>
      <c r="AR251" s="130">
        <v>1.5</v>
      </c>
      <c r="AS251" s="275">
        <v>0.1451388888888889</v>
      </c>
      <c r="AT251" s="273">
        <v>0.5</v>
      </c>
      <c r="AU251" s="130">
        <v>36</v>
      </c>
      <c r="AV251" s="16">
        <v>10</v>
      </c>
      <c r="AW251" s="16"/>
      <c r="AX251" s="16"/>
      <c r="AY251" s="16"/>
      <c r="AZ251" s="16"/>
    </row>
    <row r="252" spans="1:52" ht="12" customHeight="1">
      <c r="A252" s="270">
        <v>61</v>
      </c>
      <c r="B252" s="271" t="s">
        <v>2044</v>
      </c>
      <c r="C252" s="16" t="s">
        <v>937</v>
      </c>
      <c r="D252" s="60" t="s">
        <v>937</v>
      </c>
      <c r="E252" s="60" t="s">
        <v>720</v>
      </c>
      <c r="F252" s="16">
        <v>60</v>
      </c>
      <c r="G252" s="272">
        <v>5000</v>
      </c>
      <c r="H252" s="276"/>
      <c r="I252" s="272">
        <v>5000</v>
      </c>
      <c r="J252" s="276"/>
      <c r="K252" s="272">
        <v>6869</v>
      </c>
      <c r="L252" s="276"/>
      <c r="M252" s="276"/>
      <c r="N252" s="274">
        <v>2.0833333333333335E-4</v>
      </c>
      <c r="O252" s="130">
        <f t="shared" si="1"/>
        <v>18</v>
      </c>
      <c r="P252" s="16"/>
      <c r="Q252" s="130">
        <f t="shared" si="2"/>
        <v>0</v>
      </c>
      <c r="R252" s="274">
        <v>3.5185185185185185E-3</v>
      </c>
      <c r="S252" s="130">
        <f t="shared" si="3"/>
        <v>304</v>
      </c>
      <c r="T252" s="16"/>
      <c r="U252" s="130">
        <f t="shared" si="4"/>
        <v>0</v>
      </c>
      <c r="V252" s="274">
        <v>1.8518518518518518E-4</v>
      </c>
      <c r="W252" s="130">
        <f t="shared" si="5"/>
        <v>16</v>
      </c>
      <c r="X252" s="16"/>
      <c r="Y252" s="130">
        <f t="shared" si="6"/>
        <v>0</v>
      </c>
      <c r="Z252" s="16"/>
      <c r="AA252" s="130">
        <f t="shared" si="7"/>
        <v>0</v>
      </c>
      <c r="AB252" s="130">
        <v>2.4700000000000002</v>
      </c>
      <c r="AC252" s="16"/>
      <c r="AD252" s="130">
        <v>2.02</v>
      </c>
      <c r="AE252" s="16"/>
      <c r="AF252" s="130">
        <v>1.9</v>
      </c>
      <c r="AG252" s="16"/>
      <c r="AH252" s="16"/>
      <c r="AI252" s="273">
        <v>0.11219999999999999</v>
      </c>
      <c r="AJ252" s="277"/>
      <c r="AK252" s="273">
        <v>0.85470000000000002</v>
      </c>
      <c r="AL252" s="277"/>
      <c r="AM252" s="273">
        <v>0.56979999999999997</v>
      </c>
      <c r="AN252" s="277"/>
      <c r="AO252" s="277"/>
      <c r="AP252" s="16"/>
      <c r="AQ252" s="16"/>
      <c r="AR252" s="16"/>
      <c r="AS252" s="16"/>
      <c r="AT252" s="277"/>
      <c r="AU252" s="130">
        <v>38</v>
      </c>
      <c r="AV252" s="16">
        <v>210</v>
      </c>
      <c r="AW252" s="16">
        <v>86</v>
      </c>
      <c r="AX252" s="16"/>
      <c r="AY252" s="16"/>
      <c r="AZ252" s="16"/>
    </row>
    <row r="253" spans="1:52" ht="12" customHeight="1">
      <c r="A253" s="270">
        <v>62</v>
      </c>
      <c r="B253" s="271" t="s">
        <v>2045</v>
      </c>
      <c r="C253" s="16" t="s">
        <v>941</v>
      </c>
      <c r="D253" s="60" t="s">
        <v>2676</v>
      </c>
      <c r="E253" s="60" t="s">
        <v>720</v>
      </c>
      <c r="F253" s="16">
        <v>27</v>
      </c>
      <c r="G253" s="272">
        <v>916116</v>
      </c>
      <c r="H253" s="272">
        <v>51631</v>
      </c>
      <c r="I253" s="272">
        <v>73151</v>
      </c>
      <c r="J253" s="272">
        <v>45622</v>
      </c>
      <c r="K253" s="272">
        <v>591698</v>
      </c>
      <c r="L253" s="272">
        <v>5000</v>
      </c>
      <c r="M253" s="272">
        <v>5000</v>
      </c>
      <c r="N253" s="274">
        <v>6.099537037037037E-3</v>
      </c>
      <c r="O253" s="130">
        <f t="shared" si="1"/>
        <v>527</v>
      </c>
      <c r="P253" s="274">
        <v>3.7847222222222223E-3</v>
      </c>
      <c r="Q253" s="130">
        <f t="shared" si="2"/>
        <v>327</v>
      </c>
      <c r="R253" s="274">
        <v>3.7847222222222223E-3</v>
      </c>
      <c r="S253" s="130">
        <f t="shared" si="3"/>
        <v>327</v>
      </c>
      <c r="T253" s="274">
        <v>3.1597222222222222E-3</v>
      </c>
      <c r="U253" s="130">
        <f t="shared" si="4"/>
        <v>273</v>
      </c>
      <c r="V253" s="274">
        <v>3.472222222222222E-3</v>
      </c>
      <c r="W253" s="130">
        <f t="shared" si="5"/>
        <v>300</v>
      </c>
      <c r="X253" s="274">
        <v>1.724537037037037E-3</v>
      </c>
      <c r="Y253" s="130">
        <f t="shared" si="6"/>
        <v>149</v>
      </c>
      <c r="Z253" s="16"/>
      <c r="AA253" s="130">
        <f t="shared" si="7"/>
        <v>0</v>
      </c>
      <c r="AB253" s="130">
        <v>6.74</v>
      </c>
      <c r="AC253" s="130">
        <v>8.19</v>
      </c>
      <c r="AD253" s="130">
        <v>4.55</v>
      </c>
      <c r="AE253" s="130">
        <v>2.89</v>
      </c>
      <c r="AF253" s="130">
        <v>7.75</v>
      </c>
      <c r="AG253" s="130">
        <v>6.82</v>
      </c>
      <c r="AH253" s="130">
        <v>1</v>
      </c>
      <c r="AI253" s="273">
        <v>0.12809999999999999</v>
      </c>
      <c r="AJ253" s="273">
        <v>0.10780000000000001</v>
      </c>
      <c r="AK253" s="273">
        <v>0.42109999999999997</v>
      </c>
      <c r="AL253" s="273">
        <v>0.59899999999999998</v>
      </c>
      <c r="AM253" s="273">
        <v>0.2424</v>
      </c>
      <c r="AN253" s="273">
        <v>0.62509999999999999</v>
      </c>
      <c r="AO253" s="273">
        <v>1</v>
      </c>
      <c r="AP253" s="130">
        <v>803300</v>
      </c>
      <c r="AQ253" s="130">
        <v>490600</v>
      </c>
      <c r="AR253" s="130">
        <v>3.52</v>
      </c>
      <c r="AS253" s="275">
        <v>0.24236111111111111</v>
      </c>
      <c r="AT253" s="273">
        <v>0.44829999999999998</v>
      </c>
      <c r="AU253" s="130">
        <v>50</v>
      </c>
      <c r="AV253" s="16"/>
      <c r="AW253" s="16"/>
      <c r="AX253" s="16"/>
      <c r="AY253" s="16"/>
      <c r="AZ253" s="16"/>
    </row>
    <row r="254" spans="1:52" ht="12" customHeight="1">
      <c r="A254" s="270">
        <v>63</v>
      </c>
      <c r="B254" s="271" t="s">
        <v>2046</v>
      </c>
      <c r="C254" s="16" t="s">
        <v>945</v>
      </c>
      <c r="D254" s="60" t="s">
        <v>945</v>
      </c>
      <c r="E254" s="60" t="s">
        <v>720</v>
      </c>
      <c r="F254" s="16">
        <v>47</v>
      </c>
      <c r="G254" s="272">
        <v>272463</v>
      </c>
      <c r="H254" s="272">
        <v>5000</v>
      </c>
      <c r="I254" s="272">
        <v>17833</v>
      </c>
      <c r="J254" s="272">
        <v>5000</v>
      </c>
      <c r="K254" s="272">
        <v>225703</v>
      </c>
      <c r="L254" s="272">
        <v>30307</v>
      </c>
      <c r="M254" s="272">
        <v>5000</v>
      </c>
      <c r="N254" s="274">
        <v>3.2523148148148147E-3</v>
      </c>
      <c r="O254" s="130">
        <f t="shared" si="1"/>
        <v>281</v>
      </c>
      <c r="P254" s="274">
        <v>6.9444444444444441E-3</v>
      </c>
      <c r="Q254" s="130">
        <f t="shared" si="2"/>
        <v>600</v>
      </c>
      <c r="R254" s="274">
        <v>1.4004629629629629E-3</v>
      </c>
      <c r="S254" s="130">
        <f t="shared" si="3"/>
        <v>121</v>
      </c>
      <c r="T254" s="274">
        <v>2.3148148148148149E-4</v>
      </c>
      <c r="U254" s="130">
        <f t="shared" si="4"/>
        <v>20</v>
      </c>
      <c r="V254" s="274">
        <v>2.5925925925925925E-3</v>
      </c>
      <c r="W254" s="130">
        <f t="shared" si="5"/>
        <v>224</v>
      </c>
      <c r="X254" s="274">
        <v>3.1250000000000002E-3</v>
      </c>
      <c r="Y254" s="130">
        <f t="shared" si="6"/>
        <v>270</v>
      </c>
      <c r="Z254" s="274">
        <v>0</v>
      </c>
      <c r="AA254" s="130">
        <f t="shared" si="7"/>
        <v>0</v>
      </c>
      <c r="AB254" s="130">
        <v>7.99</v>
      </c>
      <c r="AC254" s="130">
        <v>4.57</v>
      </c>
      <c r="AD254" s="130">
        <v>1.89</v>
      </c>
      <c r="AE254" s="130">
        <v>2.1800000000000002</v>
      </c>
      <c r="AF254" s="130">
        <v>5.6</v>
      </c>
      <c r="AG254" s="130">
        <v>6.3</v>
      </c>
      <c r="AH254" s="130">
        <v>1.1000000000000001</v>
      </c>
      <c r="AI254" s="273">
        <v>0.1168</v>
      </c>
      <c r="AJ254" s="273">
        <v>0.29380000000000001</v>
      </c>
      <c r="AK254" s="273">
        <v>0.65910000000000002</v>
      </c>
      <c r="AL254" s="273">
        <v>0.62380000000000002</v>
      </c>
      <c r="AM254" s="273">
        <v>0.25090000000000001</v>
      </c>
      <c r="AN254" s="273">
        <v>0.1201</v>
      </c>
      <c r="AO254" s="273">
        <v>0.90210000000000001</v>
      </c>
      <c r="AP254" s="130">
        <v>251700</v>
      </c>
      <c r="AQ254" s="130">
        <v>177600</v>
      </c>
      <c r="AR254" s="130">
        <v>2.63</v>
      </c>
      <c r="AS254" s="275">
        <v>0.25138888888888888</v>
      </c>
      <c r="AT254" s="273">
        <v>0.49640000000000001</v>
      </c>
      <c r="AU254" s="130">
        <v>43</v>
      </c>
      <c r="AV254" s="16">
        <v>480</v>
      </c>
      <c r="AW254" s="16">
        <v>99</v>
      </c>
      <c r="AX254" s="16"/>
      <c r="AY254" s="16"/>
      <c r="AZ254" s="16"/>
    </row>
    <row r="255" spans="1:52" ht="12" customHeight="1">
      <c r="A255" s="270">
        <v>64</v>
      </c>
      <c r="B255" s="271" t="s">
        <v>2047</v>
      </c>
      <c r="C255" s="16" t="s">
        <v>950</v>
      </c>
      <c r="D255" s="60" t="s">
        <v>950</v>
      </c>
      <c r="E255" s="60" t="s">
        <v>720</v>
      </c>
      <c r="F255" s="16">
        <v>22</v>
      </c>
      <c r="G255" s="272">
        <v>280548</v>
      </c>
      <c r="H255" s="272">
        <v>22593</v>
      </c>
      <c r="I255" s="272">
        <v>279296</v>
      </c>
      <c r="J255" s="272">
        <v>6571</v>
      </c>
      <c r="K255" s="272">
        <v>683330</v>
      </c>
      <c r="L255" s="272">
        <v>26112</v>
      </c>
      <c r="M255" s="272">
        <v>26050</v>
      </c>
      <c r="N255" s="274">
        <v>6.4004629629629628E-3</v>
      </c>
      <c r="O255" s="130">
        <f t="shared" si="1"/>
        <v>553</v>
      </c>
      <c r="P255" s="274">
        <v>2.7280092592592592E-2</v>
      </c>
      <c r="Q255" s="130">
        <f t="shared" si="2"/>
        <v>2357</v>
      </c>
      <c r="R255" s="274">
        <v>5.5902777777777773E-3</v>
      </c>
      <c r="S255" s="130">
        <f t="shared" si="3"/>
        <v>483</v>
      </c>
      <c r="T255" s="274">
        <v>3.1365740740740742E-3</v>
      </c>
      <c r="U255" s="130">
        <f t="shared" si="4"/>
        <v>271</v>
      </c>
      <c r="V255" s="274">
        <v>1.5509259259259259E-3</v>
      </c>
      <c r="W255" s="130">
        <f t="shared" si="5"/>
        <v>134</v>
      </c>
      <c r="X255" s="274">
        <v>3.5532407407407409E-3</v>
      </c>
      <c r="Y255" s="130">
        <f t="shared" si="6"/>
        <v>307</v>
      </c>
      <c r="Z255" s="274">
        <v>5.5555555555555556E-4</v>
      </c>
      <c r="AA255" s="130">
        <f t="shared" si="7"/>
        <v>48</v>
      </c>
      <c r="AB255" s="130">
        <v>7.22</v>
      </c>
      <c r="AC255" s="130">
        <v>7.47</v>
      </c>
      <c r="AD255" s="130">
        <v>3.7</v>
      </c>
      <c r="AE255" s="130">
        <v>2.52</v>
      </c>
      <c r="AF255" s="130">
        <v>3.17</v>
      </c>
      <c r="AG255" s="130">
        <v>8.1999999999999993</v>
      </c>
      <c r="AH255" s="130">
        <v>1.61</v>
      </c>
      <c r="AI255" s="273">
        <v>0.24590000000000001</v>
      </c>
      <c r="AJ255" s="273">
        <v>0.27260000000000001</v>
      </c>
      <c r="AK255" s="273">
        <v>0.31469999999999998</v>
      </c>
      <c r="AL255" s="273">
        <v>0.67600000000000005</v>
      </c>
      <c r="AM255" s="273">
        <v>0.62290000000000001</v>
      </c>
      <c r="AN255" s="273">
        <v>0.1449</v>
      </c>
      <c r="AO255" s="273">
        <v>0.88780000000000003</v>
      </c>
      <c r="AP255" s="130">
        <v>601900</v>
      </c>
      <c r="AQ255" s="130">
        <v>207400</v>
      </c>
      <c r="AR255" s="130">
        <v>2.76</v>
      </c>
      <c r="AS255" s="275">
        <v>0.20624999999999999</v>
      </c>
      <c r="AT255" s="273">
        <v>0.3695</v>
      </c>
      <c r="AU255" s="130">
        <v>50</v>
      </c>
      <c r="AV255" s="16"/>
      <c r="AW255" s="16"/>
      <c r="AX255" s="16"/>
      <c r="AY255" s="16"/>
      <c r="AZ255" s="16"/>
    </row>
    <row r="256" spans="1:52" ht="12" customHeight="1">
      <c r="A256" s="270">
        <v>65</v>
      </c>
      <c r="B256" s="271" t="s">
        <v>2048</v>
      </c>
      <c r="C256" s="16" t="s">
        <v>955</v>
      </c>
      <c r="D256" s="60" t="s">
        <v>955</v>
      </c>
      <c r="E256" s="60" t="s">
        <v>720</v>
      </c>
      <c r="F256" s="16">
        <v>25</v>
      </c>
      <c r="G256" s="272">
        <v>177122</v>
      </c>
      <c r="H256" s="272">
        <v>5000</v>
      </c>
      <c r="I256" s="272">
        <v>5787</v>
      </c>
      <c r="J256" s="272">
        <v>5000</v>
      </c>
      <c r="K256" s="272">
        <v>152636</v>
      </c>
      <c r="L256" s="272">
        <v>5523</v>
      </c>
      <c r="M256" s="272">
        <v>5000</v>
      </c>
      <c r="N256" s="274">
        <v>2.6157407407407405E-3</v>
      </c>
      <c r="O256" s="130">
        <f t="shared" si="1"/>
        <v>226</v>
      </c>
      <c r="P256" s="274">
        <v>6.1574074074074074E-3</v>
      </c>
      <c r="Q256" s="130">
        <f t="shared" si="2"/>
        <v>532</v>
      </c>
      <c r="R256" s="274">
        <v>2.0138888888888888E-3</v>
      </c>
      <c r="S256" s="130">
        <f t="shared" si="3"/>
        <v>174</v>
      </c>
      <c r="T256" s="274">
        <v>4.0509259259259258E-4</v>
      </c>
      <c r="U256" s="130">
        <f t="shared" si="4"/>
        <v>35</v>
      </c>
      <c r="V256" s="274">
        <v>2.2800925925925927E-3</v>
      </c>
      <c r="W256" s="130">
        <f t="shared" si="5"/>
        <v>197</v>
      </c>
      <c r="X256" s="274">
        <v>3.6689814814814814E-3</v>
      </c>
      <c r="Y256" s="130">
        <f t="shared" si="6"/>
        <v>317</v>
      </c>
      <c r="Z256" s="16"/>
      <c r="AA256" s="130">
        <f t="shared" si="7"/>
        <v>0</v>
      </c>
      <c r="AB256" s="130">
        <v>4.1500000000000004</v>
      </c>
      <c r="AC256" s="130">
        <v>3.02</v>
      </c>
      <c r="AD256" s="130">
        <v>3.65</v>
      </c>
      <c r="AE256" s="130">
        <v>1.85</v>
      </c>
      <c r="AF256" s="130">
        <v>3.91</v>
      </c>
      <c r="AG256" s="130">
        <v>4.38</v>
      </c>
      <c r="AH256" s="130">
        <v>1</v>
      </c>
      <c r="AI256" s="273">
        <v>0.1721</v>
      </c>
      <c r="AJ256" s="273">
        <v>0.19520000000000001</v>
      </c>
      <c r="AK256" s="273">
        <v>0.6714</v>
      </c>
      <c r="AL256" s="273">
        <v>0.6744</v>
      </c>
      <c r="AM256" s="273">
        <v>0.32950000000000002</v>
      </c>
      <c r="AN256" s="273">
        <v>0.37519999999999998</v>
      </c>
      <c r="AO256" s="273">
        <v>1</v>
      </c>
      <c r="AP256" s="130">
        <v>161000</v>
      </c>
      <c r="AQ256" s="130">
        <v>110000</v>
      </c>
      <c r="AR256" s="130">
        <v>2.3199999999999998</v>
      </c>
      <c r="AS256" s="275">
        <v>0.14374999999999999</v>
      </c>
      <c r="AT256" s="273">
        <v>0.49230000000000002</v>
      </c>
      <c r="AU256" s="130">
        <v>40</v>
      </c>
      <c r="AV256" s="16">
        <v>33100</v>
      </c>
      <c r="AW256" s="16">
        <v>74600000</v>
      </c>
      <c r="AX256" s="16"/>
      <c r="AY256" s="16"/>
      <c r="AZ256" s="16"/>
    </row>
    <row r="257" spans="1:52" ht="12" customHeight="1">
      <c r="A257" s="270">
        <v>66</v>
      </c>
      <c r="B257" s="271" t="s">
        <v>2050</v>
      </c>
      <c r="C257" s="16" t="s">
        <v>959</v>
      </c>
      <c r="D257" s="60" t="s">
        <v>959</v>
      </c>
      <c r="E257" s="60" t="s">
        <v>720</v>
      </c>
      <c r="F257" s="16">
        <v>59</v>
      </c>
      <c r="G257" s="272">
        <v>162123</v>
      </c>
      <c r="H257" s="272">
        <v>8164</v>
      </c>
      <c r="I257" s="272">
        <v>13741</v>
      </c>
      <c r="J257" s="272">
        <v>16591</v>
      </c>
      <c r="K257" s="272">
        <v>296621</v>
      </c>
      <c r="L257" s="272">
        <v>5000</v>
      </c>
      <c r="M257" s="272">
        <v>5000</v>
      </c>
      <c r="N257" s="274">
        <v>2.662037037037037E-3</v>
      </c>
      <c r="O257" s="130">
        <f t="shared" si="1"/>
        <v>230</v>
      </c>
      <c r="P257" s="274">
        <v>4.1203703703703706E-3</v>
      </c>
      <c r="Q257" s="130">
        <f t="shared" si="2"/>
        <v>356</v>
      </c>
      <c r="R257" s="274">
        <v>2.0023148148148148E-3</v>
      </c>
      <c r="S257" s="130">
        <f t="shared" si="3"/>
        <v>173</v>
      </c>
      <c r="T257" s="274">
        <v>9.2592592592592588E-5</v>
      </c>
      <c r="U257" s="130">
        <f t="shared" si="4"/>
        <v>8</v>
      </c>
      <c r="V257" s="274">
        <v>1.1574074074074073E-3</v>
      </c>
      <c r="W257" s="130">
        <f t="shared" si="5"/>
        <v>100</v>
      </c>
      <c r="X257" s="274">
        <v>1.0995370370370371E-3</v>
      </c>
      <c r="Y257" s="130">
        <f t="shared" si="6"/>
        <v>95</v>
      </c>
      <c r="Z257" s="16"/>
      <c r="AA257" s="130">
        <f t="shared" si="7"/>
        <v>0</v>
      </c>
      <c r="AB257" s="130">
        <v>3.95</v>
      </c>
      <c r="AC257" s="130">
        <v>3.82</v>
      </c>
      <c r="AD257" s="130">
        <v>2.56</v>
      </c>
      <c r="AE257" s="130">
        <v>1.23</v>
      </c>
      <c r="AF257" s="130">
        <v>2.42</v>
      </c>
      <c r="AG257" s="130">
        <v>3.07</v>
      </c>
      <c r="AH257" s="130">
        <v>1</v>
      </c>
      <c r="AI257" s="273">
        <v>0.2782</v>
      </c>
      <c r="AJ257" s="273">
        <v>0.23269999999999999</v>
      </c>
      <c r="AK257" s="273">
        <v>0.57640000000000002</v>
      </c>
      <c r="AL257" s="273">
        <v>0.89280000000000004</v>
      </c>
      <c r="AM257" s="273">
        <v>0.65069999999999995</v>
      </c>
      <c r="AN257" s="273">
        <v>0.49640000000000001</v>
      </c>
      <c r="AO257" s="273">
        <v>1</v>
      </c>
      <c r="AP257" s="130">
        <v>132700</v>
      </c>
      <c r="AQ257" s="130">
        <v>97800</v>
      </c>
      <c r="AR257" s="130">
        <v>1.71</v>
      </c>
      <c r="AS257" s="275">
        <v>0.23749999999999999</v>
      </c>
      <c r="AT257" s="273">
        <v>0.6583</v>
      </c>
      <c r="AU257" s="130">
        <v>50</v>
      </c>
      <c r="AV257" s="16">
        <v>1600</v>
      </c>
      <c r="AW257" s="16">
        <v>34100000</v>
      </c>
      <c r="AX257" s="16"/>
      <c r="AY257" s="16"/>
      <c r="AZ257" s="16"/>
    </row>
    <row r="258" spans="1:52" ht="12" customHeight="1">
      <c r="A258" s="270">
        <v>67</v>
      </c>
      <c r="B258" s="271" t="s">
        <v>2052</v>
      </c>
      <c r="C258" s="16" t="s">
        <v>963</v>
      </c>
      <c r="D258" s="60" t="s">
        <v>963</v>
      </c>
      <c r="E258" s="60" t="s">
        <v>720</v>
      </c>
      <c r="F258" s="16">
        <v>31</v>
      </c>
      <c r="G258" s="272">
        <v>217050</v>
      </c>
      <c r="H258" s="272">
        <v>5000</v>
      </c>
      <c r="I258" s="272">
        <v>5000</v>
      </c>
      <c r="J258" s="272">
        <v>5000</v>
      </c>
      <c r="K258" s="272">
        <v>38274</v>
      </c>
      <c r="L258" s="276"/>
      <c r="M258" s="276"/>
      <c r="N258" s="274">
        <v>1.3993055555555555E-2</v>
      </c>
      <c r="O258" s="130">
        <f t="shared" si="1"/>
        <v>1209</v>
      </c>
      <c r="P258" s="274">
        <v>0.56381944444444443</v>
      </c>
      <c r="Q258" s="130">
        <f t="shared" si="2"/>
        <v>48714</v>
      </c>
      <c r="R258" s="274">
        <v>1.7708333333333332E-3</v>
      </c>
      <c r="S258" s="130">
        <f t="shared" si="3"/>
        <v>153</v>
      </c>
      <c r="T258" s="274">
        <v>1.4583333333333334E-3</v>
      </c>
      <c r="U258" s="130">
        <f t="shared" si="4"/>
        <v>126</v>
      </c>
      <c r="V258" s="274">
        <v>1.8599537037037036E-2</v>
      </c>
      <c r="W258" s="130">
        <f t="shared" si="5"/>
        <v>1607</v>
      </c>
      <c r="X258" s="16"/>
      <c r="Y258" s="130">
        <f t="shared" si="6"/>
        <v>0</v>
      </c>
      <c r="Z258" s="16"/>
      <c r="AA258" s="130">
        <f t="shared" si="7"/>
        <v>0</v>
      </c>
      <c r="AB258" s="130">
        <v>4.34</v>
      </c>
      <c r="AC258" s="130">
        <v>59.45</v>
      </c>
      <c r="AD258" s="130">
        <v>2.48</v>
      </c>
      <c r="AE258" s="130">
        <v>2.29</v>
      </c>
      <c r="AF258" s="130">
        <v>4.78</v>
      </c>
      <c r="AG258" s="16"/>
      <c r="AH258" s="16"/>
      <c r="AI258" s="273">
        <v>0.60429999999999995</v>
      </c>
      <c r="AJ258" s="277"/>
      <c r="AK258" s="273">
        <v>0.51280000000000003</v>
      </c>
      <c r="AL258" s="273">
        <v>0.50209999999999999</v>
      </c>
      <c r="AM258" s="273">
        <v>0.42770000000000002</v>
      </c>
      <c r="AN258" s="277"/>
      <c r="AO258" s="277"/>
      <c r="AP258" s="130">
        <v>6700</v>
      </c>
      <c r="AQ258" s="130">
        <v>5500</v>
      </c>
      <c r="AR258" s="130">
        <v>1.67</v>
      </c>
      <c r="AS258" s="275">
        <v>1.1805555555555555E-2</v>
      </c>
      <c r="AT258" s="273">
        <v>0.33329999999999999</v>
      </c>
      <c r="AU258" s="130">
        <v>38</v>
      </c>
      <c r="AV258" s="16">
        <v>880</v>
      </c>
      <c r="AW258" s="16">
        <v>92</v>
      </c>
      <c r="AX258" s="16"/>
      <c r="AY258" s="16"/>
      <c r="AZ258" s="16"/>
    </row>
    <row r="259" spans="1:52" ht="12" customHeight="1">
      <c r="A259" s="270">
        <v>68</v>
      </c>
      <c r="B259" s="271" t="s">
        <v>2053</v>
      </c>
      <c r="C259" s="16" t="s">
        <v>968</v>
      </c>
      <c r="D259" s="60" t="s">
        <v>968</v>
      </c>
      <c r="E259" s="60" t="s">
        <v>720</v>
      </c>
      <c r="F259" s="16">
        <v>21</v>
      </c>
      <c r="G259" s="272">
        <v>460540</v>
      </c>
      <c r="H259" s="272">
        <v>22879</v>
      </c>
      <c r="I259" s="272">
        <v>29526</v>
      </c>
      <c r="J259" s="272">
        <v>6551</v>
      </c>
      <c r="K259" s="272">
        <v>325083</v>
      </c>
      <c r="L259" s="276"/>
      <c r="M259" s="272">
        <v>5000</v>
      </c>
      <c r="N259" s="274">
        <v>5.2546296296296299E-3</v>
      </c>
      <c r="O259" s="130">
        <f t="shared" si="1"/>
        <v>454</v>
      </c>
      <c r="P259" s="274">
        <v>6.9675925925925929E-3</v>
      </c>
      <c r="Q259" s="130">
        <f t="shared" si="2"/>
        <v>602</v>
      </c>
      <c r="R259" s="274">
        <v>5.3240740740740744E-4</v>
      </c>
      <c r="S259" s="130">
        <f t="shared" si="3"/>
        <v>46</v>
      </c>
      <c r="T259" s="274">
        <v>4.3981481481481484E-3</v>
      </c>
      <c r="U259" s="130">
        <f t="shared" si="4"/>
        <v>380</v>
      </c>
      <c r="V259" s="274">
        <v>3.6342592592592594E-3</v>
      </c>
      <c r="W259" s="130">
        <f t="shared" si="5"/>
        <v>314</v>
      </c>
      <c r="X259" s="16"/>
      <c r="Y259" s="130">
        <f t="shared" si="6"/>
        <v>0</v>
      </c>
      <c r="Z259" s="274">
        <v>8.2060185185185187E-3</v>
      </c>
      <c r="AA259" s="130">
        <f t="shared" si="7"/>
        <v>709</v>
      </c>
      <c r="AB259" s="130">
        <v>7.57</v>
      </c>
      <c r="AC259" s="130">
        <v>6.95</v>
      </c>
      <c r="AD259" s="130">
        <v>1.62</v>
      </c>
      <c r="AE259" s="130">
        <v>3.35</v>
      </c>
      <c r="AF259" s="130">
        <v>5.57</v>
      </c>
      <c r="AG259" s="16"/>
      <c r="AH259" s="130">
        <v>8.57</v>
      </c>
      <c r="AI259" s="273">
        <v>0.1203</v>
      </c>
      <c r="AJ259" s="273">
        <v>0.1958</v>
      </c>
      <c r="AK259" s="273">
        <v>0.70099999999999996</v>
      </c>
      <c r="AL259" s="273">
        <v>0.54700000000000004</v>
      </c>
      <c r="AM259" s="273">
        <v>0.37759999999999999</v>
      </c>
      <c r="AN259" s="277"/>
      <c r="AO259" s="273">
        <v>5.38</v>
      </c>
      <c r="AP259" s="130">
        <v>267500</v>
      </c>
      <c r="AQ259" s="130">
        <v>154700</v>
      </c>
      <c r="AR259" s="130">
        <v>5.37</v>
      </c>
      <c r="AS259" s="275">
        <v>0.19652777777777777</v>
      </c>
      <c r="AT259" s="273">
        <v>0.28720000000000001</v>
      </c>
      <c r="AU259" s="130">
        <v>51</v>
      </c>
      <c r="AV259" s="16">
        <v>33100</v>
      </c>
      <c r="AW259" s="16">
        <v>9300000</v>
      </c>
      <c r="AX259" s="16"/>
      <c r="AY259" s="16"/>
      <c r="AZ259" s="16"/>
    </row>
    <row r="260" spans="1:52" ht="12" customHeight="1">
      <c r="A260" s="270">
        <v>69</v>
      </c>
      <c r="B260" s="271" t="s">
        <v>2055</v>
      </c>
      <c r="C260" s="16" t="s">
        <v>973</v>
      </c>
      <c r="D260" s="60" t="s">
        <v>973</v>
      </c>
      <c r="E260" s="60" t="s">
        <v>720</v>
      </c>
      <c r="F260" s="16">
        <v>8</v>
      </c>
      <c r="G260" s="272">
        <v>310116</v>
      </c>
      <c r="H260" s="272">
        <v>9564</v>
      </c>
      <c r="I260" s="272">
        <v>5828</v>
      </c>
      <c r="J260" s="272">
        <v>5929</v>
      </c>
      <c r="K260" s="272">
        <v>321155</v>
      </c>
      <c r="L260" s="276"/>
      <c r="M260" s="272">
        <v>5000</v>
      </c>
      <c r="N260" s="274">
        <v>4.2476851851851851E-3</v>
      </c>
      <c r="O260" s="130">
        <f t="shared" si="1"/>
        <v>367</v>
      </c>
      <c r="P260" s="274">
        <v>3.8773148148148148E-3</v>
      </c>
      <c r="Q260" s="130">
        <f t="shared" si="2"/>
        <v>335</v>
      </c>
      <c r="R260" s="274">
        <v>1.4120370370370369E-3</v>
      </c>
      <c r="S260" s="130">
        <f t="shared" si="3"/>
        <v>122</v>
      </c>
      <c r="T260" s="274">
        <v>1.9907407407407408E-3</v>
      </c>
      <c r="U260" s="130">
        <f t="shared" si="4"/>
        <v>172</v>
      </c>
      <c r="V260" s="274">
        <v>3.4375E-3</v>
      </c>
      <c r="W260" s="130">
        <f t="shared" si="5"/>
        <v>297</v>
      </c>
      <c r="X260" s="16"/>
      <c r="Y260" s="130">
        <f t="shared" si="6"/>
        <v>0</v>
      </c>
      <c r="Z260" s="16"/>
      <c r="AA260" s="130">
        <f t="shared" si="7"/>
        <v>0</v>
      </c>
      <c r="AB260" s="130">
        <v>5.35</v>
      </c>
      <c r="AC260" s="130">
        <v>4.3</v>
      </c>
      <c r="AD260" s="130">
        <v>3.4</v>
      </c>
      <c r="AE260" s="130">
        <v>3.63</v>
      </c>
      <c r="AF260" s="130">
        <v>4.45</v>
      </c>
      <c r="AG260" s="16"/>
      <c r="AH260" s="130">
        <v>1</v>
      </c>
      <c r="AI260" s="273">
        <v>0.18940000000000001</v>
      </c>
      <c r="AJ260" s="273">
        <v>0.36109999999999998</v>
      </c>
      <c r="AK260" s="273">
        <v>0.18740000000000001</v>
      </c>
      <c r="AL260" s="273">
        <v>0.22339999999999999</v>
      </c>
      <c r="AM260" s="273">
        <v>0.20150000000000001</v>
      </c>
      <c r="AN260" s="277"/>
      <c r="AO260" s="273">
        <v>100</v>
      </c>
      <c r="AP260" s="130">
        <v>222600</v>
      </c>
      <c r="AQ260" s="130">
        <v>110000</v>
      </c>
      <c r="AR260" s="130">
        <v>4.7699999999999996</v>
      </c>
      <c r="AS260" s="275">
        <v>0.4465277777777778</v>
      </c>
      <c r="AT260" s="273">
        <v>0.43240000000000001</v>
      </c>
      <c r="AU260" s="130">
        <v>42</v>
      </c>
      <c r="AV260" s="16">
        <v>12100</v>
      </c>
      <c r="AW260" s="16">
        <v>23500000</v>
      </c>
      <c r="AX260" s="16"/>
      <c r="AY260" s="16"/>
      <c r="AZ260" s="16"/>
    </row>
    <row r="261" spans="1:52" ht="12" customHeight="1">
      <c r="A261" s="270">
        <v>70</v>
      </c>
      <c r="B261" s="271" t="s">
        <v>2056</v>
      </c>
      <c r="C261" s="16" t="s">
        <v>978</v>
      </c>
      <c r="D261" s="60" t="s">
        <v>978</v>
      </c>
      <c r="E261" s="60" t="s">
        <v>720</v>
      </c>
      <c r="F261" s="16">
        <v>12</v>
      </c>
      <c r="G261" s="272">
        <v>137268</v>
      </c>
      <c r="H261" s="272">
        <v>5000</v>
      </c>
      <c r="I261" s="272">
        <v>5000</v>
      </c>
      <c r="J261" s="272">
        <v>5000</v>
      </c>
      <c r="K261" s="272">
        <v>65347</v>
      </c>
      <c r="L261" s="276"/>
      <c r="M261" s="276"/>
      <c r="N261" s="274">
        <v>2.7083333333333334E-3</v>
      </c>
      <c r="O261" s="130">
        <f t="shared" si="1"/>
        <v>234</v>
      </c>
      <c r="P261" s="274">
        <v>6.134259259259259E-4</v>
      </c>
      <c r="Q261" s="130">
        <f t="shared" si="2"/>
        <v>53</v>
      </c>
      <c r="R261" s="274">
        <v>2.1759259259259258E-3</v>
      </c>
      <c r="S261" s="130">
        <f t="shared" si="3"/>
        <v>188</v>
      </c>
      <c r="T261" s="16"/>
      <c r="U261" s="130">
        <f t="shared" si="4"/>
        <v>0</v>
      </c>
      <c r="V261" s="274">
        <v>1.8749999999999999E-3</v>
      </c>
      <c r="W261" s="130">
        <f t="shared" si="5"/>
        <v>162</v>
      </c>
      <c r="X261" s="16"/>
      <c r="Y261" s="130">
        <f t="shared" si="6"/>
        <v>0</v>
      </c>
      <c r="Z261" s="16"/>
      <c r="AA261" s="130">
        <f t="shared" si="7"/>
        <v>0</v>
      </c>
      <c r="AB261" s="130">
        <v>3.71</v>
      </c>
      <c r="AC261" s="130">
        <v>1.57</v>
      </c>
      <c r="AD261" s="130">
        <v>1.7</v>
      </c>
      <c r="AE261" s="130">
        <v>1</v>
      </c>
      <c r="AF261" s="130">
        <v>3.3</v>
      </c>
      <c r="AG261" s="16"/>
      <c r="AH261" s="16"/>
      <c r="AI261" s="273">
        <v>0.48659999999999998</v>
      </c>
      <c r="AJ261" s="273">
        <v>0.42749999999999999</v>
      </c>
      <c r="AK261" s="273">
        <v>0.54969999999999997</v>
      </c>
      <c r="AL261" s="273">
        <v>1</v>
      </c>
      <c r="AM261" s="273">
        <v>0.46639999999999998</v>
      </c>
      <c r="AN261" s="277"/>
      <c r="AO261" s="277"/>
      <c r="AP261" s="130">
        <v>24500</v>
      </c>
      <c r="AQ261" s="130">
        <v>16400</v>
      </c>
      <c r="AR261" s="130">
        <v>2.93</v>
      </c>
      <c r="AS261" s="275">
        <v>0.18333333333333332</v>
      </c>
      <c r="AT261" s="273">
        <v>0.40739999999999998</v>
      </c>
      <c r="AU261" s="130">
        <v>43</v>
      </c>
      <c r="AV261" s="16"/>
      <c r="AW261" s="16"/>
      <c r="AX261" s="16"/>
      <c r="AY261" s="16"/>
      <c r="AZ261" s="16"/>
    </row>
    <row r="262" spans="1:52" ht="12" customHeight="1">
      <c r="A262" s="270">
        <v>71</v>
      </c>
      <c r="B262" s="271" t="s">
        <v>2057</v>
      </c>
      <c r="C262" s="16" t="s">
        <v>981</v>
      </c>
      <c r="D262" s="60" t="s">
        <v>981</v>
      </c>
      <c r="E262" s="60" t="s">
        <v>720</v>
      </c>
      <c r="F262" s="16">
        <v>63</v>
      </c>
      <c r="G262" s="272">
        <v>24237</v>
      </c>
      <c r="H262" s="272">
        <v>5000</v>
      </c>
      <c r="I262" s="272">
        <v>5000</v>
      </c>
      <c r="J262" s="272">
        <v>5000</v>
      </c>
      <c r="K262" s="272">
        <v>16732</v>
      </c>
      <c r="L262" s="276"/>
      <c r="M262" s="276"/>
      <c r="N262" s="274">
        <v>3.460648148148148E-3</v>
      </c>
      <c r="O262" s="130">
        <f t="shared" si="1"/>
        <v>299</v>
      </c>
      <c r="P262" s="274">
        <v>1.0405092592592593E-2</v>
      </c>
      <c r="Q262" s="130">
        <f t="shared" si="2"/>
        <v>899</v>
      </c>
      <c r="R262" s="274">
        <v>5.2546296296296299E-3</v>
      </c>
      <c r="S262" s="130">
        <f t="shared" si="3"/>
        <v>454</v>
      </c>
      <c r="T262" s="274">
        <v>1.7824074074074075E-3</v>
      </c>
      <c r="U262" s="130">
        <f t="shared" si="4"/>
        <v>154</v>
      </c>
      <c r="V262" s="274">
        <v>2.1875000000000002E-3</v>
      </c>
      <c r="W262" s="130">
        <f t="shared" si="5"/>
        <v>189</v>
      </c>
      <c r="X262" s="16"/>
      <c r="Y262" s="130">
        <f t="shared" si="6"/>
        <v>0</v>
      </c>
      <c r="Z262" s="16"/>
      <c r="AA262" s="130">
        <f t="shared" si="7"/>
        <v>0</v>
      </c>
      <c r="AB262" s="130">
        <v>7.31</v>
      </c>
      <c r="AC262" s="130">
        <v>2.73</v>
      </c>
      <c r="AD262" s="130">
        <v>4.74</v>
      </c>
      <c r="AE262" s="130">
        <v>5</v>
      </c>
      <c r="AF262" s="130">
        <v>5.14</v>
      </c>
      <c r="AG262" s="16"/>
      <c r="AH262" s="16"/>
      <c r="AI262" s="273">
        <v>0.2046</v>
      </c>
      <c r="AJ262" s="273">
        <v>0.31119999999999998</v>
      </c>
      <c r="AK262" s="273">
        <v>0.22839999999999999</v>
      </c>
      <c r="AL262" s="277"/>
      <c r="AM262" s="273">
        <v>0.2276</v>
      </c>
      <c r="AN262" s="277"/>
      <c r="AO262" s="277"/>
      <c r="AP262" s="130">
        <v>11300</v>
      </c>
      <c r="AQ262" s="130">
        <v>6600</v>
      </c>
      <c r="AR262" s="130">
        <v>8.5</v>
      </c>
      <c r="AS262" s="275">
        <v>0.44236111111111109</v>
      </c>
      <c r="AT262" s="273">
        <v>0.25</v>
      </c>
      <c r="AU262" s="130">
        <v>38</v>
      </c>
      <c r="AV262" s="16"/>
      <c r="AW262" s="16"/>
      <c r="AX262" s="16"/>
      <c r="AY262" s="16"/>
      <c r="AZ262" s="16"/>
    </row>
    <row r="263" spans="1:52" ht="12" customHeight="1">
      <c r="A263" s="270">
        <v>72</v>
      </c>
      <c r="B263" s="271" t="s">
        <v>2059</v>
      </c>
      <c r="C263" s="16" t="s">
        <v>986</v>
      </c>
      <c r="D263" s="60" t="s">
        <v>986</v>
      </c>
      <c r="E263" s="60" t="s">
        <v>720</v>
      </c>
      <c r="F263" s="16">
        <v>40</v>
      </c>
      <c r="G263" s="272">
        <v>77005</v>
      </c>
      <c r="H263" s="272">
        <v>5000</v>
      </c>
      <c r="I263" s="272">
        <v>5490</v>
      </c>
      <c r="J263" s="272">
        <v>5000</v>
      </c>
      <c r="K263" s="272">
        <v>68618</v>
      </c>
      <c r="L263" s="276"/>
      <c r="M263" s="276"/>
      <c r="N263" s="274">
        <v>1.9212962962962964E-3</v>
      </c>
      <c r="O263" s="130">
        <f t="shared" si="1"/>
        <v>166</v>
      </c>
      <c r="P263" s="16"/>
      <c r="Q263" s="130">
        <f t="shared" si="2"/>
        <v>0</v>
      </c>
      <c r="R263" s="274">
        <v>1.4930555555555556E-3</v>
      </c>
      <c r="S263" s="130">
        <f t="shared" si="3"/>
        <v>129</v>
      </c>
      <c r="T263" s="274">
        <v>2.4305555555555555E-4</v>
      </c>
      <c r="U263" s="130">
        <f t="shared" si="4"/>
        <v>21</v>
      </c>
      <c r="V263" s="274">
        <v>1.238425925925926E-3</v>
      </c>
      <c r="W263" s="130">
        <f t="shared" si="5"/>
        <v>107</v>
      </c>
      <c r="X263" s="16"/>
      <c r="Y263" s="130">
        <f t="shared" si="6"/>
        <v>0</v>
      </c>
      <c r="Z263" s="16"/>
      <c r="AA263" s="130">
        <f t="shared" si="7"/>
        <v>0</v>
      </c>
      <c r="AB263" s="130">
        <v>3.25</v>
      </c>
      <c r="AC263" s="130">
        <v>1</v>
      </c>
      <c r="AD263" s="130">
        <v>3.08</v>
      </c>
      <c r="AE263" s="130">
        <v>1.41</v>
      </c>
      <c r="AF263" s="130">
        <v>2.4700000000000002</v>
      </c>
      <c r="AG263" s="16"/>
      <c r="AH263" s="16"/>
      <c r="AI263" s="273">
        <v>0.35510000000000003</v>
      </c>
      <c r="AJ263" s="273">
        <v>1</v>
      </c>
      <c r="AK263" s="273">
        <v>0.33119999999999999</v>
      </c>
      <c r="AL263" s="273">
        <v>0.59389999999999998</v>
      </c>
      <c r="AM263" s="273">
        <v>0.48180000000000001</v>
      </c>
      <c r="AN263" s="277"/>
      <c r="AO263" s="277"/>
      <c r="AP263" s="130">
        <v>8600</v>
      </c>
      <c r="AQ263" s="130">
        <v>7100</v>
      </c>
      <c r="AR263" s="130">
        <v>1.01</v>
      </c>
      <c r="AS263" s="275">
        <v>6.9444444444444447E-4</v>
      </c>
      <c r="AT263" s="273">
        <v>0.99109999999999998</v>
      </c>
      <c r="AU263" s="130">
        <v>46</v>
      </c>
      <c r="AV263" s="16">
        <v>1600</v>
      </c>
      <c r="AW263" s="16">
        <v>9100000</v>
      </c>
      <c r="AX263" s="16"/>
      <c r="AY263" s="16"/>
      <c r="AZ263" s="16"/>
    </row>
    <row r="264" spans="1:52" ht="12" customHeight="1">
      <c r="A264" s="270">
        <v>73</v>
      </c>
      <c r="B264" s="271" t="s">
        <v>2060</v>
      </c>
      <c r="C264" s="16" t="s">
        <v>990</v>
      </c>
      <c r="D264" s="60" t="s">
        <v>2677</v>
      </c>
      <c r="E264" s="60" t="s">
        <v>720</v>
      </c>
      <c r="F264" s="16">
        <v>39</v>
      </c>
      <c r="G264" s="272">
        <v>349380</v>
      </c>
      <c r="H264" s="272">
        <v>7541</v>
      </c>
      <c r="I264" s="272">
        <v>5000</v>
      </c>
      <c r="J264" s="272">
        <v>9408</v>
      </c>
      <c r="K264" s="272">
        <v>205119</v>
      </c>
      <c r="L264" s="276"/>
      <c r="M264" s="276"/>
      <c r="N264" s="274">
        <v>1.5208333333333334E-2</v>
      </c>
      <c r="O264" s="130">
        <f t="shared" si="1"/>
        <v>1314</v>
      </c>
      <c r="P264" s="274">
        <v>1.8749999999999999E-3</v>
      </c>
      <c r="Q264" s="130">
        <f t="shared" si="2"/>
        <v>162</v>
      </c>
      <c r="R264" s="274">
        <v>9.1666666666666667E-3</v>
      </c>
      <c r="S264" s="130">
        <f t="shared" si="3"/>
        <v>792</v>
      </c>
      <c r="T264" s="274">
        <v>1.9212962962962964E-3</v>
      </c>
      <c r="U264" s="130">
        <f t="shared" si="4"/>
        <v>166</v>
      </c>
      <c r="V264" s="274">
        <v>5.4398148148148149E-3</v>
      </c>
      <c r="W264" s="130">
        <f t="shared" si="5"/>
        <v>470</v>
      </c>
      <c r="X264" s="16"/>
      <c r="Y264" s="130">
        <f t="shared" si="6"/>
        <v>0</v>
      </c>
      <c r="Z264" s="16"/>
      <c r="AA264" s="130">
        <f t="shared" si="7"/>
        <v>0</v>
      </c>
      <c r="AB264" s="130">
        <v>34.83</v>
      </c>
      <c r="AC264" s="130">
        <v>2.1</v>
      </c>
      <c r="AD264" s="130">
        <v>4.58</v>
      </c>
      <c r="AE264" s="130">
        <v>2.8</v>
      </c>
      <c r="AF264" s="130">
        <v>9.4700000000000006</v>
      </c>
      <c r="AG264" s="16"/>
      <c r="AH264" s="16"/>
      <c r="AI264" s="273">
        <v>0.3483</v>
      </c>
      <c r="AJ264" s="273">
        <v>2.1000000000000001E-2</v>
      </c>
      <c r="AK264" s="273">
        <v>4.58E-2</v>
      </c>
      <c r="AL264" s="273">
        <v>2.8000000000000001E-2</v>
      </c>
      <c r="AM264" s="273">
        <v>9.4700000000000006E-2</v>
      </c>
      <c r="AN264" s="277"/>
      <c r="AO264" s="277"/>
      <c r="AP264" s="130">
        <v>79900</v>
      </c>
      <c r="AQ264" s="130">
        <v>47300</v>
      </c>
      <c r="AR264" s="130">
        <v>2.99</v>
      </c>
      <c r="AS264" s="275">
        <v>0.11736111111111111</v>
      </c>
      <c r="AT264" s="273">
        <v>0.28810000000000002</v>
      </c>
      <c r="AU264" s="130">
        <v>45</v>
      </c>
      <c r="AV264" s="16">
        <v>4400</v>
      </c>
      <c r="AW264" s="16">
        <v>4100000</v>
      </c>
      <c r="AX264" s="16"/>
      <c r="AY264" s="16"/>
      <c r="AZ264" s="16"/>
    </row>
    <row r="265" spans="1:52" ht="12" customHeight="1">
      <c r="A265" s="270">
        <v>74</v>
      </c>
      <c r="B265" s="271" t="s">
        <v>2062</v>
      </c>
      <c r="C265" s="16" t="s">
        <v>995</v>
      </c>
      <c r="D265" s="60" t="s">
        <v>995</v>
      </c>
      <c r="E265" s="60" t="s">
        <v>720</v>
      </c>
      <c r="F265" s="16">
        <v>77</v>
      </c>
      <c r="G265" s="272">
        <v>163357</v>
      </c>
      <c r="H265" s="276"/>
      <c r="I265" s="272">
        <v>23531</v>
      </c>
      <c r="J265" s="272">
        <v>5000</v>
      </c>
      <c r="K265" s="272">
        <v>53551</v>
      </c>
      <c r="L265" s="276"/>
      <c r="M265" s="272">
        <v>5000</v>
      </c>
      <c r="N265" s="274">
        <v>1.3657407407407407E-3</v>
      </c>
      <c r="O265" s="130">
        <f t="shared" si="1"/>
        <v>118</v>
      </c>
      <c r="P265" s="16"/>
      <c r="Q265" s="130">
        <f t="shared" si="2"/>
        <v>0</v>
      </c>
      <c r="R265" s="274">
        <v>9.1435185185185185E-4</v>
      </c>
      <c r="S265" s="130">
        <f t="shared" si="3"/>
        <v>79</v>
      </c>
      <c r="T265" s="16"/>
      <c r="U265" s="130">
        <f t="shared" si="4"/>
        <v>0</v>
      </c>
      <c r="V265" s="274">
        <v>1.9097222222222222E-3</v>
      </c>
      <c r="W265" s="130">
        <f t="shared" si="5"/>
        <v>165</v>
      </c>
      <c r="X265" s="16"/>
      <c r="Y265" s="130">
        <f t="shared" si="6"/>
        <v>0</v>
      </c>
      <c r="Z265" s="16"/>
      <c r="AA265" s="130">
        <f t="shared" si="7"/>
        <v>0</v>
      </c>
      <c r="AB265" s="130">
        <v>2.4900000000000002</v>
      </c>
      <c r="AC265" s="16"/>
      <c r="AD265" s="130">
        <v>1.44</v>
      </c>
      <c r="AE265" s="130">
        <v>1</v>
      </c>
      <c r="AF265" s="130">
        <v>3.57</v>
      </c>
      <c r="AG265" s="16"/>
      <c r="AH265" s="130">
        <v>1</v>
      </c>
      <c r="AI265" s="273">
        <v>0.35110000000000002</v>
      </c>
      <c r="AJ265" s="277"/>
      <c r="AK265" s="273">
        <v>0.78420000000000001</v>
      </c>
      <c r="AL265" s="273">
        <v>1</v>
      </c>
      <c r="AM265" s="273">
        <v>0.27150000000000002</v>
      </c>
      <c r="AN265" s="277"/>
      <c r="AO265" s="273">
        <v>100</v>
      </c>
      <c r="AP265" s="130">
        <v>20100</v>
      </c>
      <c r="AQ265" s="130">
        <v>12500</v>
      </c>
      <c r="AR265" s="130">
        <v>2.96</v>
      </c>
      <c r="AS265" s="275">
        <v>5.6944444444444443E-2</v>
      </c>
      <c r="AT265" s="273">
        <v>0.16669999999999999</v>
      </c>
      <c r="AU265" s="130">
        <v>38</v>
      </c>
      <c r="AV265" s="16">
        <v>10</v>
      </c>
      <c r="AW265" s="16"/>
      <c r="AX265" s="16"/>
      <c r="AY265" s="16"/>
      <c r="AZ265" s="16"/>
    </row>
    <row r="266" spans="1:52" ht="12" customHeight="1">
      <c r="A266" s="270">
        <v>75</v>
      </c>
      <c r="B266" s="271" t="s">
        <v>2042</v>
      </c>
      <c r="C266" s="16" t="s">
        <v>998</v>
      </c>
      <c r="D266" s="60" t="s">
        <v>998</v>
      </c>
      <c r="E266" s="60" t="s">
        <v>720</v>
      </c>
      <c r="F266" s="16">
        <v>42</v>
      </c>
      <c r="G266" s="272">
        <v>351659</v>
      </c>
      <c r="H266" s="272">
        <v>5000</v>
      </c>
      <c r="I266" s="272">
        <v>19355</v>
      </c>
      <c r="J266" s="272">
        <v>5000</v>
      </c>
      <c r="K266" s="272">
        <v>237963</v>
      </c>
      <c r="L266" s="272">
        <v>5000</v>
      </c>
      <c r="M266" s="272">
        <v>5000</v>
      </c>
      <c r="N266" s="274">
        <v>1.1921296296296296E-3</v>
      </c>
      <c r="O266" s="130">
        <f t="shared" si="1"/>
        <v>103</v>
      </c>
      <c r="P266" s="274">
        <v>0</v>
      </c>
      <c r="Q266" s="130">
        <f t="shared" si="2"/>
        <v>0</v>
      </c>
      <c r="R266" s="274">
        <v>1.0532407407407407E-3</v>
      </c>
      <c r="S266" s="130">
        <f t="shared" si="3"/>
        <v>91</v>
      </c>
      <c r="T266" s="16"/>
      <c r="U266" s="130">
        <f t="shared" si="4"/>
        <v>0</v>
      </c>
      <c r="V266" s="274">
        <v>1.724537037037037E-3</v>
      </c>
      <c r="W266" s="130">
        <f t="shared" si="5"/>
        <v>149</v>
      </c>
      <c r="X266" s="274">
        <v>3.5879629629629629E-4</v>
      </c>
      <c r="Y266" s="130">
        <f t="shared" si="6"/>
        <v>31</v>
      </c>
      <c r="Z266" s="274">
        <v>2.0949074074074073E-3</v>
      </c>
      <c r="AA266" s="130">
        <f t="shared" si="7"/>
        <v>181</v>
      </c>
      <c r="AB266" s="130">
        <v>1.7</v>
      </c>
      <c r="AC266" s="130">
        <v>1.35</v>
      </c>
      <c r="AD266" s="130">
        <v>1.82</v>
      </c>
      <c r="AE266" s="130">
        <v>1</v>
      </c>
      <c r="AF266" s="130">
        <v>2.4700000000000002</v>
      </c>
      <c r="AG266" s="130">
        <v>1.94</v>
      </c>
      <c r="AH266" s="130">
        <v>2.62</v>
      </c>
      <c r="AI266" s="273">
        <v>0.73</v>
      </c>
      <c r="AJ266" s="273">
        <v>0.64859999999999995</v>
      </c>
      <c r="AK266" s="273">
        <v>0.70009999999999994</v>
      </c>
      <c r="AL266" s="273">
        <v>1</v>
      </c>
      <c r="AM266" s="273">
        <v>0.57640000000000002</v>
      </c>
      <c r="AN266" s="273">
        <v>59.76</v>
      </c>
      <c r="AO266" s="273">
        <v>57.48</v>
      </c>
      <c r="AP266" s="130">
        <v>110600</v>
      </c>
      <c r="AQ266" s="130">
        <v>71000</v>
      </c>
      <c r="AR266" s="130">
        <v>1.58</v>
      </c>
      <c r="AS266" s="275">
        <v>0.12638888888888888</v>
      </c>
      <c r="AT266" s="273">
        <v>0.76649999999999996</v>
      </c>
      <c r="AU266" s="130">
        <v>48</v>
      </c>
      <c r="AV266" s="16"/>
      <c r="AW266" s="16"/>
      <c r="AX266" s="16"/>
      <c r="AY266" s="16"/>
      <c r="AZ266" s="16"/>
    </row>
    <row r="267" spans="1:52" ht="12" customHeight="1">
      <c r="A267" s="270">
        <v>76</v>
      </c>
      <c r="B267" s="271" t="s">
        <v>2063</v>
      </c>
      <c r="C267" s="16" t="s">
        <v>1003</v>
      </c>
      <c r="D267" s="60" t="s">
        <v>1003</v>
      </c>
      <c r="E267" s="60" t="s">
        <v>720</v>
      </c>
      <c r="F267" s="16">
        <v>50</v>
      </c>
      <c r="G267" s="272">
        <v>266293</v>
      </c>
      <c r="H267" s="272">
        <v>5000</v>
      </c>
      <c r="I267" s="272">
        <v>5000</v>
      </c>
      <c r="J267" s="272">
        <v>5000</v>
      </c>
      <c r="K267" s="272">
        <v>224964</v>
      </c>
      <c r="L267" s="272">
        <v>5400</v>
      </c>
      <c r="M267" s="272">
        <v>5000</v>
      </c>
      <c r="N267" s="274">
        <v>2.662037037037037E-3</v>
      </c>
      <c r="O267" s="130">
        <f t="shared" si="1"/>
        <v>230</v>
      </c>
      <c r="P267" s="274">
        <v>4.5138888888888887E-4</v>
      </c>
      <c r="Q267" s="130">
        <f t="shared" si="2"/>
        <v>39</v>
      </c>
      <c r="R267" s="274">
        <v>2.5347222222222221E-3</v>
      </c>
      <c r="S267" s="130">
        <f t="shared" si="3"/>
        <v>219</v>
      </c>
      <c r="T267" s="274">
        <v>7.8703703703703705E-4</v>
      </c>
      <c r="U267" s="130">
        <f t="shared" si="4"/>
        <v>68</v>
      </c>
      <c r="V267" s="274">
        <v>2.5347222222222221E-3</v>
      </c>
      <c r="W267" s="130">
        <f t="shared" si="5"/>
        <v>219</v>
      </c>
      <c r="X267" s="274">
        <v>2.662037037037037E-3</v>
      </c>
      <c r="Y267" s="130">
        <f t="shared" si="6"/>
        <v>230</v>
      </c>
      <c r="Z267" s="274">
        <v>5.5555555555555556E-4</v>
      </c>
      <c r="AA267" s="130">
        <f t="shared" si="7"/>
        <v>48</v>
      </c>
      <c r="AB267" s="130">
        <v>5.46</v>
      </c>
      <c r="AC267" s="130">
        <v>3.98</v>
      </c>
      <c r="AD267" s="130">
        <v>4.41</v>
      </c>
      <c r="AE267" s="130">
        <v>1.94</v>
      </c>
      <c r="AF267" s="130">
        <v>5.47</v>
      </c>
      <c r="AG267" s="130">
        <v>6.33</v>
      </c>
      <c r="AH267" s="130">
        <v>5.49</v>
      </c>
      <c r="AI267" s="273">
        <v>0.1047</v>
      </c>
      <c r="AJ267" s="273">
        <v>0.2319</v>
      </c>
      <c r="AK267" s="273">
        <v>0.50249999999999995</v>
      </c>
      <c r="AL267" s="273">
        <v>0.69510000000000005</v>
      </c>
      <c r="AM267" s="273">
        <v>0.17899999999999999</v>
      </c>
      <c r="AN267" s="277"/>
      <c r="AO267" s="273">
        <v>10.18</v>
      </c>
      <c r="AP267" s="130">
        <v>201000</v>
      </c>
      <c r="AQ267" s="130">
        <v>112300</v>
      </c>
      <c r="AR267" s="130">
        <v>2.83</v>
      </c>
      <c r="AS267" s="275">
        <v>0.13055555555555556</v>
      </c>
      <c r="AT267" s="273">
        <v>0.37659999999999999</v>
      </c>
      <c r="AU267" s="130">
        <v>49</v>
      </c>
      <c r="AV267" s="16">
        <v>12100</v>
      </c>
      <c r="AW267" s="16">
        <v>17000000</v>
      </c>
      <c r="AX267" s="16"/>
      <c r="AY267" s="16"/>
      <c r="AZ267" s="16"/>
    </row>
    <row r="268" spans="1:52" ht="12" customHeight="1">
      <c r="A268" s="270">
        <v>77</v>
      </c>
      <c r="B268" s="271" t="s">
        <v>2064</v>
      </c>
      <c r="C268" s="16" t="s">
        <v>1007</v>
      </c>
      <c r="D268" s="60" t="s">
        <v>1007</v>
      </c>
      <c r="E268" s="60" t="s">
        <v>720</v>
      </c>
      <c r="F268" s="16">
        <v>8</v>
      </c>
      <c r="G268" s="272">
        <v>203533</v>
      </c>
      <c r="H268" s="272">
        <v>5000</v>
      </c>
      <c r="I268" s="272">
        <v>172255</v>
      </c>
      <c r="J268" s="272">
        <v>5000</v>
      </c>
      <c r="K268" s="272">
        <v>73716</v>
      </c>
      <c r="L268" s="272">
        <v>5000</v>
      </c>
      <c r="M268" s="272">
        <v>5000</v>
      </c>
      <c r="N268" s="274">
        <v>4.2129629629629626E-3</v>
      </c>
      <c r="O268" s="130">
        <f t="shared" si="1"/>
        <v>364</v>
      </c>
      <c r="P268" s="274">
        <v>0</v>
      </c>
      <c r="Q268" s="130">
        <f t="shared" si="2"/>
        <v>0</v>
      </c>
      <c r="R268" s="274">
        <v>2.7083333333333334E-3</v>
      </c>
      <c r="S268" s="130">
        <f t="shared" si="3"/>
        <v>234</v>
      </c>
      <c r="T268" s="274">
        <v>0</v>
      </c>
      <c r="U268" s="130">
        <f t="shared" si="4"/>
        <v>0</v>
      </c>
      <c r="V268" s="274">
        <v>1.6550925925925926E-3</v>
      </c>
      <c r="W268" s="130">
        <f t="shared" si="5"/>
        <v>143</v>
      </c>
      <c r="X268" s="274">
        <v>2.5462962962962961E-4</v>
      </c>
      <c r="Y268" s="130">
        <f t="shared" si="6"/>
        <v>22</v>
      </c>
      <c r="Z268" s="16"/>
      <c r="AA268" s="130">
        <f t="shared" si="7"/>
        <v>0</v>
      </c>
      <c r="AB268" s="130">
        <v>6.59</v>
      </c>
      <c r="AC268" s="130">
        <v>1.1299999999999999</v>
      </c>
      <c r="AD268" s="130">
        <v>5.0599999999999996</v>
      </c>
      <c r="AE268" s="130">
        <v>1.26</v>
      </c>
      <c r="AF268" s="130">
        <v>3.7</v>
      </c>
      <c r="AG268" s="130">
        <v>1.96</v>
      </c>
      <c r="AH268" s="130">
        <v>1</v>
      </c>
      <c r="AI268" s="273">
        <v>0.1048</v>
      </c>
      <c r="AJ268" s="273">
        <v>0.86929999999999996</v>
      </c>
      <c r="AK268" s="273">
        <v>0.16830000000000001</v>
      </c>
      <c r="AL268" s="273">
        <v>0.73709999999999998</v>
      </c>
      <c r="AM268" s="273">
        <v>0.29449999999999998</v>
      </c>
      <c r="AN268" s="273">
        <v>52.1</v>
      </c>
      <c r="AO268" s="273">
        <v>100</v>
      </c>
      <c r="AP268" s="130">
        <v>46300</v>
      </c>
      <c r="AQ268" s="130">
        <v>28500</v>
      </c>
      <c r="AR268" s="130">
        <v>2.25</v>
      </c>
      <c r="AS268" s="275">
        <v>0.21597222222222223</v>
      </c>
      <c r="AT268" s="273">
        <v>0.51580000000000004</v>
      </c>
      <c r="AU268" s="130">
        <v>44</v>
      </c>
      <c r="AV268" s="16"/>
      <c r="AW268" s="16"/>
      <c r="AX268" s="16"/>
      <c r="AY268" s="16"/>
      <c r="AZ268" s="16"/>
    </row>
    <row r="269" spans="1:52" ht="12" customHeight="1">
      <c r="A269" s="270">
        <v>78</v>
      </c>
      <c r="B269" s="271" t="s">
        <v>2066</v>
      </c>
      <c r="C269" s="16" t="s">
        <v>1010</v>
      </c>
      <c r="D269" s="60" t="s">
        <v>1010</v>
      </c>
      <c r="E269" s="60" t="s">
        <v>720</v>
      </c>
      <c r="F269" s="16">
        <v>26</v>
      </c>
      <c r="G269" s="272">
        <v>280908</v>
      </c>
      <c r="H269" s="272">
        <v>11481</v>
      </c>
      <c r="I269" s="272">
        <v>33870</v>
      </c>
      <c r="J269" s="272">
        <v>7658</v>
      </c>
      <c r="K269" s="272">
        <v>128213</v>
      </c>
      <c r="L269" s="276"/>
      <c r="M269" s="276"/>
      <c r="N269" s="274">
        <v>3.5879629629629629E-3</v>
      </c>
      <c r="O269" s="130">
        <f t="shared" si="1"/>
        <v>310</v>
      </c>
      <c r="P269" s="274">
        <v>1.7824074074074075E-3</v>
      </c>
      <c r="Q269" s="130">
        <f t="shared" si="2"/>
        <v>154</v>
      </c>
      <c r="R269" s="274">
        <v>3.0324074074074073E-3</v>
      </c>
      <c r="S269" s="130">
        <f t="shared" si="3"/>
        <v>262</v>
      </c>
      <c r="T269" s="274">
        <v>2.9629629629629628E-3</v>
      </c>
      <c r="U269" s="130">
        <f t="shared" si="4"/>
        <v>256</v>
      </c>
      <c r="V269" s="274">
        <v>2.1180555555555558E-3</v>
      </c>
      <c r="W269" s="130">
        <f t="shared" si="5"/>
        <v>183</v>
      </c>
      <c r="X269" s="16"/>
      <c r="Y269" s="130">
        <f t="shared" si="6"/>
        <v>0</v>
      </c>
      <c r="Z269" s="16"/>
      <c r="AA269" s="130">
        <f t="shared" si="7"/>
        <v>0</v>
      </c>
      <c r="AB269" s="130">
        <v>3.82</v>
      </c>
      <c r="AC269" s="130">
        <v>2.16</v>
      </c>
      <c r="AD269" s="130">
        <v>4.34</v>
      </c>
      <c r="AE269" s="130">
        <v>4.33</v>
      </c>
      <c r="AF269" s="130">
        <v>3.38</v>
      </c>
      <c r="AG269" s="16"/>
      <c r="AH269" s="16"/>
      <c r="AI269" s="273">
        <v>0.25</v>
      </c>
      <c r="AJ269" s="273">
        <v>0.5756</v>
      </c>
      <c r="AK269" s="273">
        <v>0.443</v>
      </c>
      <c r="AL269" s="273">
        <v>0.39910000000000001</v>
      </c>
      <c r="AM269" s="273">
        <v>0.42680000000000001</v>
      </c>
      <c r="AN269" s="277"/>
      <c r="AO269" s="277"/>
      <c r="AP269" s="130">
        <v>22300</v>
      </c>
      <c r="AQ269" s="130">
        <v>16900</v>
      </c>
      <c r="AR269" s="130">
        <v>2.73</v>
      </c>
      <c r="AS269" s="275">
        <v>0.28333333333333333</v>
      </c>
      <c r="AT269" s="273">
        <v>0.43109999999999998</v>
      </c>
      <c r="AU269" s="130">
        <v>40</v>
      </c>
      <c r="AV269" s="16">
        <v>170</v>
      </c>
      <c r="AW269" s="16">
        <v>8900000</v>
      </c>
      <c r="AX269" s="16"/>
      <c r="AY269" s="16"/>
      <c r="AZ269" s="16"/>
    </row>
    <row r="270" spans="1:52" ht="12" customHeight="1">
      <c r="A270" s="270">
        <v>79</v>
      </c>
      <c r="B270" s="271" t="s">
        <v>2068</v>
      </c>
      <c r="C270" s="16" t="s">
        <v>1014</v>
      </c>
      <c r="D270" s="60" t="s">
        <v>1014</v>
      </c>
      <c r="E270" s="60" t="s">
        <v>720</v>
      </c>
      <c r="F270" s="16">
        <v>32</v>
      </c>
      <c r="G270" s="272">
        <v>7150</v>
      </c>
      <c r="H270" s="272">
        <v>5000</v>
      </c>
      <c r="I270" s="272">
        <v>5405</v>
      </c>
      <c r="J270" s="272">
        <v>5000</v>
      </c>
      <c r="K270" s="272">
        <v>9174</v>
      </c>
      <c r="L270" s="276"/>
      <c r="M270" s="276"/>
      <c r="N270" s="274">
        <v>7.407407407407407E-4</v>
      </c>
      <c r="O270" s="130">
        <f t="shared" si="1"/>
        <v>64</v>
      </c>
      <c r="P270" s="16"/>
      <c r="Q270" s="130">
        <f t="shared" si="2"/>
        <v>0</v>
      </c>
      <c r="R270" s="274">
        <v>1.5856481481481481E-3</v>
      </c>
      <c r="S270" s="130">
        <f t="shared" si="3"/>
        <v>137</v>
      </c>
      <c r="T270" s="274">
        <v>2.4305555555555555E-4</v>
      </c>
      <c r="U270" s="130">
        <f t="shared" si="4"/>
        <v>21</v>
      </c>
      <c r="V270" s="274">
        <v>5.4398148148148144E-4</v>
      </c>
      <c r="W270" s="130">
        <f t="shared" si="5"/>
        <v>47</v>
      </c>
      <c r="X270" s="16"/>
      <c r="Y270" s="130">
        <f t="shared" si="6"/>
        <v>0</v>
      </c>
      <c r="Z270" s="16"/>
      <c r="AA270" s="130">
        <f t="shared" si="7"/>
        <v>0</v>
      </c>
      <c r="AB270" s="130">
        <v>2.41</v>
      </c>
      <c r="AC270" s="130">
        <v>1.38</v>
      </c>
      <c r="AD270" s="130">
        <v>1.98</v>
      </c>
      <c r="AE270" s="130">
        <v>1.96</v>
      </c>
      <c r="AF270" s="130">
        <v>2.48</v>
      </c>
      <c r="AG270" s="16"/>
      <c r="AH270" s="16"/>
      <c r="AI270" s="273">
        <v>0.55330000000000001</v>
      </c>
      <c r="AJ270" s="273">
        <v>1</v>
      </c>
      <c r="AK270" s="273">
        <v>0.65790000000000004</v>
      </c>
      <c r="AL270" s="273">
        <v>0.68159999999999998</v>
      </c>
      <c r="AM270" s="273">
        <v>0.50490000000000002</v>
      </c>
      <c r="AN270" s="277"/>
      <c r="AO270" s="277"/>
      <c r="AP270" s="16"/>
      <c r="AQ270" s="16"/>
      <c r="AR270" s="16"/>
      <c r="AS270" s="16"/>
      <c r="AT270" s="277"/>
      <c r="AU270" s="130">
        <v>38</v>
      </c>
      <c r="AV270" s="16"/>
      <c r="AW270" s="16"/>
      <c r="AX270" s="16"/>
      <c r="AY270" s="16"/>
      <c r="AZ270" s="16"/>
    </row>
    <row r="271" spans="1:52" ht="12" customHeight="1">
      <c r="A271" s="270">
        <v>80</v>
      </c>
      <c r="B271" s="271" t="s">
        <v>2069</v>
      </c>
      <c r="C271" s="16" t="s">
        <v>1015</v>
      </c>
      <c r="D271" s="60" t="s">
        <v>2678</v>
      </c>
      <c r="E271" s="60" t="s">
        <v>720</v>
      </c>
      <c r="F271" s="16">
        <v>4</v>
      </c>
      <c r="G271" s="272">
        <v>48636</v>
      </c>
      <c r="H271" s="276"/>
      <c r="I271" s="272">
        <v>14178</v>
      </c>
      <c r="J271" s="272">
        <v>5000</v>
      </c>
      <c r="K271" s="272">
        <v>22331</v>
      </c>
      <c r="L271" s="276"/>
      <c r="M271" s="276"/>
      <c r="N271" s="274">
        <v>9.3749999999999997E-4</v>
      </c>
      <c r="O271" s="130">
        <f t="shared" si="1"/>
        <v>81</v>
      </c>
      <c r="P271" s="16"/>
      <c r="Q271" s="130">
        <f t="shared" si="2"/>
        <v>0</v>
      </c>
      <c r="R271" s="274">
        <v>3.1712962962962962E-3</v>
      </c>
      <c r="S271" s="130">
        <f t="shared" si="3"/>
        <v>274</v>
      </c>
      <c r="T271" s="16"/>
      <c r="U271" s="130">
        <f t="shared" si="4"/>
        <v>0</v>
      </c>
      <c r="V271" s="274">
        <v>2.5462962962962961E-4</v>
      </c>
      <c r="W271" s="130">
        <f t="shared" si="5"/>
        <v>22</v>
      </c>
      <c r="X271" s="16"/>
      <c r="Y271" s="130">
        <f t="shared" si="6"/>
        <v>0</v>
      </c>
      <c r="Z271" s="16"/>
      <c r="AA271" s="130">
        <f t="shared" si="7"/>
        <v>0</v>
      </c>
      <c r="AB271" s="130">
        <v>2.0099999999999998</v>
      </c>
      <c r="AC271" s="16"/>
      <c r="AD271" s="130">
        <v>3.08</v>
      </c>
      <c r="AE271" s="130">
        <v>1</v>
      </c>
      <c r="AF271" s="130">
        <v>1.46</v>
      </c>
      <c r="AG271" s="16"/>
      <c r="AH271" s="16"/>
      <c r="AI271" s="273">
        <v>0.73660000000000003</v>
      </c>
      <c r="AJ271" s="277"/>
      <c r="AK271" s="273">
        <v>0.75890000000000002</v>
      </c>
      <c r="AL271" s="273">
        <v>1</v>
      </c>
      <c r="AM271" s="273">
        <v>0.73480000000000001</v>
      </c>
      <c r="AN271" s="277"/>
      <c r="AO271" s="277"/>
      <c r="AP271" s="130">
        <v>38700</v>
      </c>
      <c r="AQ271" s="130">
        <v>33400</v>
      </c>
      <c r="AR271" s="130">
        <v>1.0900000000000001</v>
      </c>
      <c r="AS271" s="275">
        <v>0.17083333333333334</v>
      </c>
      <c r="AT271" s="273">
        <v>0.95740000000000003</v>
      </c>
      <c r="AU271" s="130">
        <v>40</v>
      </c>
      <c r="AV271" s="16">
        <v>4400</v>
      </c>
      <c r="AW271" s="16">
        <v>100</v>
      </c>
      <c r="AX271" s="16"/>
      <c r="AY271" s="16"/>
      <c r="AZ271" s="16"/>
    </row>
    <row r="272" spans="1:52" ht="12" customHeight="1">
      <c r="A272" s="270">
        <v>81</v>
      </c>
      <c r="B272" s="271" t="s">
        <v>2071</v>
      </c>
      <c r="C272" s="16" t="s">
        <v>1019</v>
      </c>
      <c r="D272" s="60" t="s">
        <v>1019</v>
      </c>
      <c r="E272" s="60" t="s">
        <v>720</v>
      </c>
      <c r="F272" s="16">
        <v>58</v>
      </c>
      <c r="G272" s="272">
        <v>8767</v>
      </c>
      <c r="H272" s="272">
        <v>5000</v>
      </c>
      <c r="I272" s="272">
        <v>5000</v>
      </c>
      <c r="J272" s="272">
        <v>5000</v>
      </c>
      <c r="K272" s="272">
        <v>32194</v>
      </c>
      <c r="L272" s="276"/>
      <c r="M272" s="276"/>
      <c r="N272" s="274">
        <v>1.5393518518518519E-3</v>
      </c>
      <c r="O272" s="130">
        <f t="shared" si="1"/>
        <v>133</v>
      </c>
      <c r="P272" s="16"/>
      <c r="Q272" s="130">
        <f t="shared" si="2"/>
        <v>0</v>
      </c>
      <c r="R272" s="274">
        <v>2.2222222222222222E-3</v>
      </c>
      <c r="S272" s="130">
        <f t="shared" si="3"/>
        <v>192</v>
      </c>
      <c r="T272" s="274">
        <v>3.7037037037037038E-3</v>
      </c>
      <c r="U272" s="130">
        <f t="shared" si="4"/>
        <v>320</v>
      </c>
      <c r="V272" s="274">
        <v>1.5509259259259259E-3</v>
      </c>
      <c r="W272" s="130">
        <f t="shared" si="5"/>
        <v>134</v>
      </c>
      <c r="X272" s="16"/>
      <c r="Y272" s="130">
        <f t="shared" si="6"/>
        <v>0</v>
      </c>
      <c r="Z272" s="16"/>
      <c r="AA272" s="130">
        <f t="shared" si="7"/>
        <v>0</v>
      </c>
      <c r="AB272" s="130">
        <v>4.3499999999999996</v>
      </c>
      <c r="AC272" s="130">
        <v>1.03</v>
      </c>
      <c r="AD272" s="130">
        <v>3.01</v>
      </c>
      <c r="AE272" s="130">
        <v>3.05</v>
      </c>
      <c r="AF272" s="130">
        <v>4.17</v>
      </c>
      <c r="AG272" s="16"/>
      <c r="AH272" s="16"/>
      <c r="AI272" s="273">
        <v>0.47620000000000001</v>
      </c>
      <c r="AJ272" s="273">
        <v>1</v>
      </c>
      <c r="AK272" s="273">
        <v>0.24640000000000001</v>
      </c>
      <c r="AL272" s="277"/>
      <c r="AM272" s="273">
        <v>0.43030000000000002</v>
      </c>
      <c r="AN272" s="277"/>
      <c r="AO272" s="277"/>
      <c r="AP272" s="130">
        <v>38600</v>
      </c>
      <c r="AQ272" s="130">
        <v>25000</v>
      </c>
      <c r="AR272" s="130">
        <v>1.7</v>
      </c>
      <c r="AS272" s="275">
        <v>8.9583333333333334E-2</v>
      </c>
      <c r="AT272" s="273">
        <v>0.57479999999999998</v>
      </c>
      <c r="AU272" s="130">
        <v>40</v>
      </c>
      <c r="AV272" s="16">
        <v>10</v>
      </c>
      <c r="AW272" s="16"/>
      <c r="AX272" s="16"/>
      <c r="AY272" s="16"/>
      <c r="AZ272" s="16"/>
    </row>
    <row r="273" spans="1:52" ht="12" customHeight="1">
      <c r="A273" s="270">
        <v>82</v>
      </c>
      <c r="B273" s="271" t="s">
        <v>2072</v>
      </c>
      <c r="C273" s="16" t="s">
        <v>1022</v>
      </c>
      <c r="D273" s="60" t="s">
        <v>1022</v>
      </c>
      <c r="E273" s="60" t="s">
        <v>720</v>
      </c>
      <c r="F273" s="16">
        <v>44</v>
      </c>
      <c r="G273" s="272">
        <v>83795</v>
      </c>
      <c r="H273" s="272">
        <v>5000</v>
      </c>
      <c r="I273" s="272">
        <v>7191</v>
      </c>
      <c r="J273" s="272">
        <v>7004</v>
      </c>
      <c r="K273" s="272">
        <v>160583</v>
      </c>
      <c r="L273" s="272">
        <v>5000</v>
      </c>
      <c r="M273" s="272">
        <v>11945</v>
      </c>
      <c r="N273" s="274">
        <v>2.9861111111111113E-3</v>
      </c>
      <c r="O273" s="130">
        <f t="shared" si="1"/>
        <v>258</v>
      </c>
      <c r="P273" s="274">
        <v>2.3148148148148149E-4</v>
      </c>
      <c r="Q273" s="130">
        <f t="shared" si="2"/>
        <v>20</v>
      </c>
      <c r="R273" s="274">
        <v>3.8194444444444443E-3</v>
      </c>
      <c r="S273" s="130">
        <f t="shared" si="3"/>
        <v>330</v>
      </c>
      <c r="T273" s="274">
        <v>2.7546296296296294E-3</v>
      </c>
      <c r="U273" s="130">
        <f t="shared" si="4"/>
        <v>238</v>
      </c>
      <c r="V273" s="274">
        <v>1.1689814814814816E-3</v>
      </c>
      <c r="W273" s="130">
        <f t="shared" si="5"/>
        <v>101</v>
      </c>
      <c r="X273" s="274">
        <v>2.4652777777777776E-3</v>
      </c>
      <c r="Y273" s="130">
        <f t="shared" si="6"/>
        <v>213</v>
      </c>
      <c r="Z273" s="274">
        <v>3.1944444444444446E-3</v>
      </c>
      <c r="AA273" s="130">
        <f t="shared" si="7"/>
        <v>276</v>
      </c>
      <c r="AB273" s="130">
        <v>3.8</v>
      </c>
      <c r="AC273" s="130">
        <v>1.18</v>
      </c>
      <c r="AD273" s="130">
        <v>3.12</v>
      </c>
      <c r="AE273" s="130">
        <v>1.72</v>
      </c>
      <c r="AF273" s="130">
        <v>2.06</v>
      </c>
      <c r="AG273" s="130">
        <v>4.71</v>
      </c>
      <c r="AH273" s="130">
        <v>9.4</v>
      </c>
      <c r="AI273" s="273">
        <v>0.44579999999999997</v>
      </c>
      <c r="AJ273" s="273">
        <v>0.95620000000000005</v>
      </c>
      <c r="AK273" s="273">
        <v>0.46689999999999998</v>
      </c>
      <c r="AL273" s="273">
        <v>0.63780000000000003</v>
      </c>
      <c r="AM273" s="273">
        <v>0.72650000000000003</v>
      </c>
      <c r="AN273" s="273">
        <v>0.26600000000000001</v>
      </c>
      <c r="AO273" s="273">
        <v>5.4800000000000001E-2</v>
      </c>
      <c r="AP273" s="130">
        <v>86700</v>
      </c>
      <c r="AQ273" s="130">
        <v>58100</v>
      </c>
      <c r="AR273" s="130">
        <v>1.85</v>
      </c>
      <c r="AS273" s="275">
        <v>0.14861111111111111</v>
      </c>
      <c r="AT273" s="273">
        <v>0.65049999999999997</v>
      </c>
      <c r="AU273" s="130">
        <v>52</v>
      </c>
      <c r="AV273" s="16"/>
      <c r="AW273" s="16"/>
      <c r="AX273" s="16"/>
      <c r="AY273" s="16"/>
      <c r="AZ273" s="16"/>
    </row>
    <row r="274" spans="1:52" ht="12" customHeight="1">
      <c r="A274" s="270">
        <v>83</v>
      </c>
      <c r="B274" s="271" t="s">
        <v>2073</v>
      </c>
      <c r="C274" s="16" t="s">
        <v>1026</v>
      </c>
      <c r="D274" s="60" t="s">
        <v>1026</v>
      </c>
      <c r="E274" s="60" t="s">
        <v>720</v>
      </c>
      <c r="F274" s="16">
        <v>22</v>
      </c>
      <c r="G274" s="272">
        <v>5000</v>
      </c>
      <c r="H274" s="276"/>
      <c r="I274" s="272">
        <v>5000</v>
      </c>
      <c r="J274" s="276"/>
      <c r="K274" s="272">
        <v>5000</v>
      </c>
      <c r="L274" s="276"/>
      <c r="M274" s="276"/>
      <c r="N274" s="274">
        <v>1.7361111111111112E-4</v>
      </c>
      <c r="O274" s="130">
        <f t="shared" si="1"/>
        <v>15</v>
      </c>
      <c r="P274" s="16"/>
      <c r="Q274" s="130">
        <f t="shared" si="2"/>
        <v>0</v>
      </c>
      <c r="R274" s="274">
        <v>1.0416666666666667E-3</v>
      </c>
      <c r="S274" s="130">
        <f t="shared" si="3"/>
        <v>90</v>
      </c>
      <c r="T274" s="16"/>
      <c r="U274" s="130">
        <f t="shared" si="4"/>
        <v>0</v>
      </c>
      <c r="V274" s="274">
        <v>7.9861111111111116E-4</v>
      </c>
      <c r="W274" s="130">
        <f t="shared" si="5"/>
        <v>69</v>
      </c>
      <c r="X274" s="16"/>
      <c r="Y274" s="130">
        <f t="shared" si="6"/>
        <v>0</v>
      </c>
      <c r="Z274" s="16"/>
      <c r="AA274" s="130">
        <f t="shared" si="7"/>
        <v>0</v>
      </c>
      <c r="AB274" s="130">
        <v>2</v>
      </c>
      <c r="AC274" s="16"/>
      <c r="AD274" s="130">
        <v>8.33</v>
      </c>
      <c r="AE274" s="16"/>
      <c r="AF274" s="130">
        <v>2.79</v>
      </c>
      <c r="AG274" s="16"/>
      <c r="AH274" s="16"/>
      <c r="AI274" s="277"/>
      <c r="AJ274" s="277"/>
      <c r="AK274" s="277"/>
      <c r="AL274" s="277"/>
      <c r="AM274" s="273">
        <v>0.50660000000000005</v>
      </c>
      <c r="AN274" s="277"/>
      <c r="AO274" s="277"/>
      <c r="AP274" s="130">
        <v>22800</v>
      </c>
      <c r="AQ274" s="130">
        <v>8300</v>
      </c>
      <c r="AR274" s="130">
        <v>2.4700000000000002</v>
      </c>
      <c r="AS274" s="275">
        <v>0.38680555555555557</v>
      </c>
      <c r="AT274" s="273">
        <v>0.57440000000000002</v>
      </c>
      <c r="AU274" s="130">
        <v>38</v>
      </c>
      <c r="AV274" s="16">
        <v>110</v>
      </c>
      <c r="AW274" s="16"/>
      <c r="AX274" s="16"/>
      <c r="AY274" s="16"/>
      <c r="AZ274" s="16"/>
    </row>
    <row r="275" spans="1:52" ht="12" customHeight="1">
      <c r="A275" s="270">
        <v>84</v>
      </c>
      <c r="B275" s="271" t="s">
        <v>2074</v>
      </c>
      <c r="C275" s="16" t="s">
        <v>1027</v>
      </c>
      <c r="D275" s="60" t="s">
        <v>1027</v>
      </c>
      <c r="E275" s="60" t="s">
        <v>720</v>
      </c>
      <c r="F275" s="16">
        <v>27</v>
      </c>
      <c r="G275" s="272">
        <v>23730</v>
      </c>
      <c r="H275" s="272">
        <v>5000</v>
      </c>
      <c r="I275" s="272">
        <v>5000</v>
      </c>
      <c r="J275" s="272">
        <v>5000</v>
      </c>
      <c r="K275" s="272">
        <v>27982</v>
      </c>
      <c r="L275" s="272">
        <v>5000</v>
      </c>
      <c r="M275" s="276"/>
      <c r="N275" s="274">
        <v>6.8171296296296296E-3</v>
      </c>
      <c r="O275" s="130">
        <f t="shared" si="1"/>
        <v>589</v>
      </c>
      <c r="P275" s="274">
        <v>1.037037037037037E-2</v>
      </c>
      <c r="Q275" s="130">
        <f t="shared" si="2"/>
        <v>896</v>
      </c>
      <c r="R275" s="274">
        <v>2.5462962962962961E-4</v>
      </c>
      <c r="S275" s="130">
        <f t="shared" si="3"/>
        <v>22</v>
      </c>
      <c r="T275" s="16"/>
      <c r="U275" s="130">
        <f t="shared" si="4"/>
        <v>0</v>
      </c>
      <c r="V275" s="274">
        <v>2.638888888888889E-3</v>
      </c>
      <c r="W275" s="130">
        <f t="shared" si="5"/>
        <v>228</v>
      </c>
      <c r="X275" s="274">
        <v>1.7361111111111112E-4</v>
      </c>
      <c r="Y275" s="130">
        <f t="shared" si="6"/>
        <v>15</v>
      </c>
      <c r="Z275" s="16"/>
      <c r="AA275" s="130">
        <f t="shared" si="7"/>
        <v>0</v>
      </c>
      <c r="AB275" s="130">
        <v>5.34</v>
      </c>
      <c r="AC275" s="130">
        <v>13.7</v>
      </c>
      <c r="AD275" s="130">
        <v>1.9</v>
      </c>
      <c r="AE275" s="130">
        <v>1</v>
      </c>
      <c r="AF275" s="130">
        <v>3.57</v>
      </c>
      <c r="AG275" s="130">
        <v>2</v>
      </c>
      <c r="AH275" s="16"/>
      <c r="AI275" s="273">
        <v>0.3785</v>
      </c>
      <c r="AJ275" s="273">
        <v>0.28799999999999998</v>
      </c>
      <c r="AK275" s="273">
        <v>0.60389999999999999</v>
      </c>
      <c r="AL275" s="273">
        <v>1</v>
      </c>
      <c r="AM275" s="273">
        <v>0.43880000000000002</v>
      </c>
      <c r="AN275" s="277"/>
      <c r="AO275" s="277"/>
      <c r="AP275" s="16"/>
      <c r="AQ275" s="16"/>
      <c r="AR275" s="16"/>
      <c r="AS275" s="16"/>
      <c r="AT275" s="277"/>
      <c r="AU275" s="130">
        <v>41</v>
      </c>
      <c r="AV275" s="16">
        <v>2400</v>
      </c>
      <c r="AW275" s="16">
        <v>192000</v>
      </c>
      <c r="AX275" s="16"/>
      <c r="AY275" s="16"/>
      <c r="AZ275" s="16"/>
    </row>
    <row r="276" spans="1:52" ht="12" customHeight="1">
      <c r="A276" s="270">
        <v>85</v>
      </c>
      <c r="B276" s="271" t="s">
        <v>2075</v>
      </c>
      <c r="C276" s="16" t="s">
        <v>1031</v>
      </c>
      <c r="D276" s="60" t="s">
        <v>1031</v>
      </c>
      <c r="E276" s="60" t="s">
        <v>720</v>
      </c>
      <c r="F276" s="16">
        <v>45</v>
      </c>
      <c r="G276" s="272">
        <v>464431</v>
      </c>
      <c r="H276" s="272">
        <v>11233</v>
      </c>
      <c r="I276" s="272">
        <v>5000</v>
      </c>
      <c r="J276" s="272">
        <v>5000</v>
      </c>
      <c r="K276" s="272">
        <v>135282</v>
      </c>
      <c r="L276" s="276"/>
      <c r="M276" s="272">
        <v>8192</v>
      </c>
      <c r="N276" s="274">
        <v>5.7986111111111112E-3</v>
      </c>
      <c r="O276" s="130">
        <f t="shared" si="1"/>
        <v>501</v>
      </c>
      <c r="P276" s="274">
        <v>3.6921296296296298E-3</v>
      </c>
      <c r="Q276" s="130">
        <f t="shared" si="2"/>
        <v>319</v>
      </c>
      <c r="R276" s="274">
        <v>1.8749999999999999E-3</v>
      </c>
      <c r="S276" s="130">
        <f t="shared" si="3"/>
        <v>162</v>
      </c>
      <c r="T276" s="274">
        <v>1.7824074074074075E-3</v>
      </c>
      <c r="U276" s="130">
        <f t="shared" si="4"/>
        <v>154</v>
      </c>
      <c r="V276" s="274">
        <v>4.5717592592592589E-3</v>
      </c>
      <c r="W276" s="130">
        <f t="shared" si="5"/>
        <v>395</v>
      </c>
      <c r="X276" s="16"/>
      <c r="Y276" s="130">
        <f t="shared" si="6"/>
        <v>0</v>
      </c>
      <c r="Z276" s="274">
        <v>4.0509259259259258E-4</v>
      </c>
      <c r="AA276" s="130">
        <f t="shared" si="7"/>
        <v>35</v>
      </c>
      <c r="AB276" s="130">
        <v>11.97</v>
      </c>
      <c r="AC276" s="130">
        <v>3.66</v>
      </c>
      <c r="AD276" s="130">
        <v>2.16</v>
      </c>
      <c r="AE276" s="130">
        <v>1.42</v>
      </c>
      <c r="AF276" s="130">
        <v>9.99</v>
      </c>
      <c r="AG276" s="16"/>
      <c r="AH276" s="16">
        <v>1.1399999999999999</v>
      </c>
      <c r="AI276" s="273">
        <v>9.06E-2</v>
      </c>
      <c r="AJ276" s="273">
        <v>0.41360000000000002</v>
      </c>
      <c r="AK276" s="273">
        <v>0.65659999999999996</v>
      </c>
      <c r="AL276" s="273">
        <v>0.5806</v>
      </c>
      <c r="AM276" s="273">
        <v>0.1671</v>
      </c>
      <c r="AN276" s="277"/>
      <c r="AO276" s="273">
        <v>0.89190000000000003</v>
      </c>
      <c r="AP276" s="130">
        <v>41100</v>
      </c>
      <c r="AQ276" s="130">
        <v>25300</v>
      </c>
      <c r="AR276" s="130">
        <v>5.75</v>
      </c>
      <c r="AS276" s="275">
        <v>0.46250000000000002</v>
      </c>
      <c r="AT276" s="273">
        <v>0.27310000000000001</v>
      </c>
      <c r="AU276" s="130">
        <v>44</v>
      </c>
      <c r="AV276" s="16">
        <v>10</v>
      </c>
      <c r="AW276" s="16"/>
      <c r="AX276" s="16"/>
      <c r="AY276" s="16"/>
      <c r="AZ276" s="16"/>
    </row>
    <row r="277" spans="1:52" ht="12" customHeight="1">
      <c r="A277" s="270">
        <v>86</v>
      </c>
      <c r="B277" s="271" t="s">
        <v>2077</v>
      </c>
      <c r="C277" s="16" t="s">
        <v>1034</v>
      </c>
      <c r="D277" s="60" t="s">
        <v>1034</v>
      </c>
      <c r="E277" s="60" t="s">
        <v>720</v>
      </c>
      <c r="F277" s="16">
        <v>15</v>
      </c>
      <c r="G277" s="272">
        <v>928630</v>
      </c>
      <c r="H277" s="272">
        <v>74936</v>
      </c>
      <c r="I277" s="272">
        <v>42188</v>
      </c>
      <c r="J277" s="272">
        <v>9588</v>
      </c>
      <c r="K277" s="272">
        <v>376538</v>
      </c>
      <c r="L277" s="276"/>
      <c r="M277" s="272">
        <v>5000</v>
      </c>
      <c r="N277" s="274">
        <v>7.3379629629629628E-3</v>
      </c>
      <c r="O277" s="130">
        <f t="shared" si="1"/>
        <v>634</v>
      </c>
      <c r="P277" s="274">
        <v>1.3773148148148147E-3</v>
      </c>
      <c r="Q277" s="130">
        <f t="shared" si="2"/>
        <v>119</v>
      </c>
      <c r="R277" s="274">
        <v>4.4675925925925924E-3</v>
      </c>
      <c r="S277" s="130">
        <f t="shared" si="3"/>
        <v>386</v>
      </c>
      <c r="T277" s="274">
        <v>1.3657407407407407E-3</v>
      </c>
      <c r="U277" s="130">
        <f t="shared" si="4"/>
        <v>118</v>
      </c>
      <c r="V277" s="274">
        <v>3.6342592592592594E-3</v>
      </c>
      <c r="W277" s="130">
        <f t="shared" si="5"/>
        <v>314</v>
      </c>
      <c r="X277" s="16"/>
      <c r="Y277" s="130">
        <f t="shared" si="6"/>
        <v>0</v>
      </c>
      <c r="Z277" s="16"/>
      <c r="AA277" s="130">
        <f t="shared" si="7"/>
        <v>0</v>
      </c>
      <c r="AB277" s="130">
        <v>10.14</v>
      </c>
      <c r="AC277" s="130">
        <v>4.2300000000000004</v>
      </c>
      <c r="AD277" s="130">
        <v>6.45</v>
      </c>
      <c r="AE277" s="130">
        <v>3.22</v>
      </c>
      <c r="AF277" s="130">
        <v>8.43</v>
      </c>
      <c r="AG277" s="16"/>
      <c r="AH277" s="130">
        <v>1</v>
      </c>
      <c r="AI277" s="273">
        <v>0.1133</v>
      </c>
      <c r="AJ277" s="273">
        <v>0.26700000000000002</v>
      </c>
      <c r="AK277" s="273">
        <v>0.26400000000000001</v>
      </c>
      <c r="AL277" s="273">
        <v>0.31440000000000001</v>
      </c>
      <c r="AM277" s="273">
        <v>0.25779999999999997</v>
      </c>
      <c r="AN277" s="277"/>
      <c r="AO277" s="273">
        <v>1</v>
      </c>
      <c r="AP277" s="130">
        <v>138700</v>
      </c>
      <c r="AQ277" s="130">
        <v>67600</v>
      </c>
      <c r="AR277" s="130">
        <v>5.71</v>
      </c>
      <c r="AS277" s="275">
        <v>0.69097222222222221</v>
      </c>
      <c r="AT277" s="273">
        <v>0.66500000000000004</v>
      </c>
      <c r="AU277" s="130">
        <v>48</v>
      </c>
      <c r="AV277" s="16">
        <v>4400</v>
      </c>
      <c r="AW277" s="16">
        <v>125000000</v>
      </c>
      <c r="AX277" s="16"/>
      <c r="AY277" s="16"/>
      <c r="AZ277" s="16"/>
    </row>
    <row r="278" spans="1:52" ht="12" customHeight="1">
      <c r="A278" s="270">
        <v>87</v>
      </c>
      <c r="B278" s="271" t="s">
        <v>2078</v>
      </c>
      <c r="C278" s="16" t="s">
        <v>1037</v>
      </c>
      <c r="D278" s="60" t="s">
        <v>1037</v>
      </c>
      <c r="E278" s="60" t="s">
        <v>720</v>
      </c>
      <c r="F278" s="16">
        <v>40</v>
      </c>
      <c r="G278" s="272">
        <v>508579</v>
      </c>
      <c r="H278" s="272">
        <v>5000</v>
      </c>
      <c r="I278" s="272">
        <v>10265</v>
      </c>
      <c r="J278" s="272">
        <v>5000</v>
      </c>
      <c r="K278" s="272">
        <v>143706</v>
      </c>
      <c r="L278" s="272">
        <v>5000</v>
      </c>
      <c r="M278" s="272">
        <v>5000</v>
      </c>
      <c r="N278" s="274">
        <v>5.1967592592592595E-3</v>
      </c>
      <c r="O278" s="130">
        <f t="shared" si="1"/>
        <v>449</v>
      </c>
      <c r="P278" s="274">
        <v>1.5046296296296297E-4</v>
      </c>
      <c r="Q278" s="130">
        <f t="shared" si="2"/>
        <v>13</v>
      </c>
      <c r="R278" s="274">
        <v>3.9583333333333337E-3</v>
      </c>
      <c r="S278" s="130">
        <f t="shared" si="3"/>
        <v>342</v>
      </c>
      <c r="T278" s="274">
        <v>1.1574074074074075E-4</v>
      </c>
      <c r="U278" s="130">
        <f t="shared" si="4"/>
        <v>10</v>
      </c>
      <c r="V278" s="274">
        <v>3.414351851851852E-3</v>
      </c>
      <c r="W278" s="130">
        <f t="shared" si="5"/>
        <v>295</v>
      </c>
      <c r="X278" s="16"/>
      <c r="Y278" s="130">
        <f t="shared" si="6"/>
        <v>0</v>
      </c>
      <c r="Z278" s="274">
        <v>8.1018518518518516E-5</v>
      </c>
      <c r="AA278" s="130">
        <f t="shared" si="7"/>
        <v>7</v>
      </c>
      <c r="AB278" s="130">
        <v>10.210000000000001</v>
      </c>
      <c r="AC278" s="130">
        <v>2.16</v>
      </c>
      <c r="AD278" s="130">
        <v>10.09</v>
      </c>
      <c r="AE278" s="130">
        <v>1.76</v>
      </c>
      <c r="AF278" s="130">
        <v>5.92</v>
      </c>
      <c r="AG278" s="130">
        <v>1</v>
      </c>
      <c r="AH278" s="130">
        <v>1.1399999999999999</v>
      </c>
      <c r="AI278" s="273">
        <v>6.3500000000000001E-2</v>
      </c>
      <c r="AJ278" s="273">
        <v>0.70909999999999995</v>
      </c>
      <c r="AK278" s="273">
        <v>0.15870000000000001</v>
      </c>
      <c r="AL278" s="273">
        <v>0.72319999999999995</v>
      </c>
      <c r="AM278" s="273">
        <v>0.14829999999999999</v>
      </c>
      <c r="AN278" s="273">
        <v>1</v>
      </c>
      <c r="AO278" s="273">
        <v>0.85570000000000002</v>
      </c>
      <c r="AP278" s="130">
        <v>62500</v>
      </c>
      <c r="AQ278" s="130">
        <v>40000</v>
      </c>
      <c r="AR278" s="130">
        <v>4.95</v>
      </c>
      <c r="AS278" s="275">
        <v>0.29444444444444445</v>
      </c>
      <c r="AT278" s="273">
        <v>0.33429999999999999</v>
      </c>
      <c r="AU278" s="130">
        <v>56</v>
      </c>
      <c r="AV278" s="16">
        <v>8100</v>
      </c>
      <c r="AW278" s="16">
        <v>3700000</v>
      </c>
      <c r="AX278" s="16"/>
      <c r="AY278" s="16"/>
      <c r="AZ278" s="16"/>
    </row>
    <row r="279" spans="1:52" ht="12" customHeight="1">
      <c r="A279" s="270">
        <v>88</v>
      </c>
      <c r="B279" s="271" t="s">
        <v>2080</v>
      </c>
      <c r="C279" s="16" t="s">
        <v>1042</v>
      </c>
      <c r="D279" s="60" t="s">
        <v>1042</v>
      </c>
      <c r="E279" s="60" t="s">
        <v>720</v>
      </c>
      <c r="F279" s="16">
        <v>46</v>
      </c>
      <c r="G279" s="272">
        <v>718814</v>
      </c>
      <c r="H279" s="272">
        <v>12891</v>
      </c>
      <c r="I279" s="272">
        <v>51150</v>
      </c>
      <c r="J279" s="272">
        <v>10980</v>
      </c>
      <c r="K279" s="272">
        <v>210543</v>
      </c>
      <c r="L279" s="272">
        <v>5000</v>
      </c>
      <c r="M279" s="272">
        <v>5000</v>
      </c>
      <c r="N279" s="274">
        <v>3.0671296296296297E-3</v>
      </c>
      <c r="O279" s="130">
        <f t="shared" si="1"/>
        <v>265</v>
      </c>
      <c r="P279" s="274">
        <v>2.1064814814814813E-3</v>
      </c>
      <c r="Q279" s="130">
        <f t="shared" si="2"/>
        <v>182</v>
      </c>
      <c r="R279" s="274">
        <v>5.2314814814814811E-3</v>
      </c>
      <c r="S279" s="130">
        <f t="shared" si="3"/>
        <v>452</v>
      </c>
      <c r="T279" s="274">
        <v>3.7037037037037035E-4</v>
      </c>
      <c r="U279" s="130">
        <f t="shared" si="4"/>
        <v>32</v>
      </c>
      <c r="V279" s="274">
        <v>2.2453703703703702E-3</v>
      </c>
      <c r="W279" s="130">
        <f t="shared" si="5"/>
        <v>194</v>
      </c>
      <c r="X279" s="16"/>
      <c r="Y279" s="130">
        <f t="shared" si="6"/>
        <v>0</v>
      </c>
      <c r="Z279" s="16"/>
      <c r="AA279" s="130">
        <f t="shared" si="7"/>
        <v>0</v>
      </c>
      <c r="AB279" s="130">
        <v>5.55</v>
      </c>
      <c r="AC279" s="130">
        <v>3.34</v>
      </c>
      <c r="AD279" s="130">
        <v>4.0599999999999996</v>
      </c>
      <c r="AE279" s="130">
        <v>1.88</v>
      </c>
      <c r="AF279" s="130">
        <v>3.81</v>
      </c>
      <c r="AG279" s="130">
        <v>2</v>
      </c>
      <c r="AH279" s="130">
        <v>1</v>
      </c>
      <c r="AI279" s="273">
        <v>0.24199999999999999</v>
      </c>
      <c r="AJ279" s="273">
        <v>0.43190000000000001</v>
      </c>
      <c r="AK279" s="273">
        <v>0.30640000000000001</v>
      </c>
      <c r="AL279" s="273">
        <v>0.67800000000000005</v>
      </c>
      <c r="AM279" s="273">
        <v>0.37769999999999998</v>
      </c>
      <c r="AN279" s="277"/>
      <c r="AO279" s="273">
        <v>1</v>
      </c>
      <c r="AP279" s="130">
        <v>80100</v>
      </c>
      <c r="AQ279" s="130">
        <v>35100</v>
      </c>
      <c r="AR279" s="130">
        <v>5</v>
      </c>
      <c r="AS279" s="275">
        <v>0.35833333333333334</v>
      </c>
      <c r="AT279" s="273">
        <v>0.33700000000000002</v>
      </c>
      <c r="AU279" s="130">
        <v>20</v>
      </c>
      <c r="AV279" s="16"/>
      <c r="AW279" s="16"/>
      <c r="AX279" s="16"/>
      <c r="AY279" s="16"/>
      <c r="AZ279" s="16"/>
    </row>
    <row r="280" spans="1:52" ht="12" customHeight="1">
      <c r="A280" s="270">
        <v>89</v>
      </c>
      <c r="B280" s="271" t="s">
        <v>2082</v>
      </c>
      <c r="C280" s="16" t="s">
        <v>1045</v>
      </c>
      <c r="D280" s="60" t="s">
        <v>1045</v>
      </c>
      <c r="E280" s="60" t="s">
        <v>720</v>
      </c>
      <c r="F280" s="16">
        <v>53</v>
      </c>
      <c r="G280" s="272">
        <v>5000</v>
      </c>
      <c r="H280" s="276"/>
      <c r="I280" s="276"/>
      <c r="J280" s="276"/>
      <c r="K280" s="272">
        <v>5000</v>
      </c>
      <c r="L280" s="276"/>
      <c r="M280" s="276"/>
      <c r="N280" s="274">
        <v>3.2175925925925926E-3</v>
      </c>
      <c r="O280" s="130">
        <f t="shared" si="1"/>
        <v>278</v>
      </c>
      <c r="P280" s="16"/>
      <c r="Q280" s="130">
        <f t="shared" si="2"/>
        <v>0</v>
      </c>
      <c r="R280" s="16"/>
      <c r="S280" s="130">
        <f t="shared" si="3"/>
        <v>0</v>
      </c>
      <c r="T280" s="16"/>
      <c r="U280" s="130">
        <f t="shared" si="4"/>
        <v>0</v>
      </c>
      <c r="V280" s="274">
        <v>1.5162037037037036E-3</v>
      </c>
      <c r="W280" s="130">
        <f t="shared" si="5"/>
        <v>131</v>
      </c>
      <c r="X280" s="16"/>
      <c r="Y280" s="130">
        <f t="shared" si="6"/>
        <v>0</v>
      </c>
      <c r="Z280" s="16"/>
      <c r="AA280" s="130">
        <f t="shared" si="7"/>
        <v>0</v>
      </c>
      <c r="AB280" s="130">
        <v>2.57</v>
      </c>
      <c r="AC280" s="16"/>
      <c r="AD280" s="16"/>
      <c r="AE280" s="16"/>
      <c r="AF280" s="130">
        <v>2.2000000000000002</v>
      </c>
      <c r="AG280" s="16"/>
      <c r="AH280" s="16"/>
      <c r="AI280" s="273">
        <v>0.47570000000000001</v>
      </c>
      <c r="AJ280" s="277"/>
      <c r="AK280" s="277"/>
      <c r="AL280" s="277"/>
      <c r="AM280" s="273">
        <v>0.61970000000000003</v>
      </c>
      <c r="AN280" s="277"/>
      <c r="AO280" s="277"/>
      <c r="AP280" s="130">
        <v>7200</v>
      </c>
      <c r="AQ280" s="130">
        <v>5800</v>
      </c>
      <c r="AR280" s="130">
        <v>1.6</v>
      </c>
      <c r="AS280" s="275">
        <v>4.1666666666666666E-3</v>
      </c>
      <c r="AT280" s="273">
        <v>0.6</v>
      </c>
      <c r="AU280" s="130">
        <v>10</v>
      </c>
      <c r="AV280" s="16">
        <v>1300</v>
      </c>
      <c r="AW280" s="16">
        <v>3900000</v>
      </c>
      <c r="AX280" s="16"/>
      <c r="AY280" s="16"/>
      <c r="AZ280" s="16"/>
    </row>
    <row r="281" spans="1:52" ht="12" customHeight="1">
      <c r="A281" s="270">
        <v>90</v>
      </c>
      <c r="B281" s="271" t="s">
        <v>2083</v>
      </c>
      <c r="C281" s="16" t="s">
        <v>1046</v>
      </c>
      <c r="D281" s="60" t="s">
        <v>1046</v>
      </c>
      <c r="E281" s="60" t="s">
        <v>720</v>
      </c>
      <c r="F281" s="16">
        <v>36</v>
      </c>
      <c r="G281" s="272">
        <v>144982</v>
      </c>
      <c r="H281" s="272">
        <v>5000</v>
      </c>
      <c r="I281" s="272">
        <v>12630</v>
      </c>
      <c r="J281" s="272">
        <v>5000</v>
      </c>
      <c r="K281" s="272">
        <v>106849</v>
      </c>
      <c r="L281" s="272">
        <v>5000</v>
      </c>
      <c r="M281" s="272">
        <v>5000</v>
      </c>
      <c r="N281" s="274">
        <v>1.736111111111111E-3</v>
      </c>
      <c r="O281" s="130">
        <f t="shared" si="1"/>
        <v>150</v>
      </c>
      <c r="P281" s="274">
        <v>3.7037037037037035E-4</v>
      </c>
      <c r="Q281" s="130">
        <f t="shared" si="2"/>
        <v>32</v>
      </c>
      <c r="R281" s="274">
        <v>1.3657407407407407E-3</v>
      </c>
      <c r="S281" s="130">
        <f t="shared" si="3"/>
        <v>118</v>
      </c>
      <c r="T281" s="274">
        <v>1.0416666666666667E-4</v>
      </c>
      <c r="U281" s="130">
        <f t="shared" si="4"/>
        <v>9</v>
      </c>
      <c r="V281" s="274">
        <v>1.6898148148148148E-3</v>
      </c>
      <c r="W281" s="130">
        <f t="shared" si="5"/>
        <v>146</v>
      </c>
      <c r="X281" s="274">
        <v>4.5138888888888887E-4</v>
      </c>
      <c r="Y281" s="130">
        <f t="shared" si="6"/>
        <v>39</v>
      </c>
      <c r="Z281" s="274">
        <v>2.1180555555555558E-3</v>
      </c>
      <c r="AA281" s="130">
        <f t="shared" si="7"/>
        <v>183</v>
      </c>
      <c r="AB281" s="130">
        <v>2.4700000000000002</v>
      </c>
      <c r="AC281" s="130">
        <v>1.36</v>
      </c>
      <c r="AD281" s="130">
        <v>2.2999999999999998</v>
      </c>
      <c r="AE281" s="130">
        <v>1.39</v>
      </c>
      <c r="AF281" s="130">
        <v>3.35</v>
      </c>
      <c r="AG281" s="130">
        <v>2.2999999999999998</v>
      </c>
      <c r="AH281" s="130">
        <v>2.65</v>
      </c>
      <c r="AI281" s="273">
        <v>0.4108</v>
      </c>
      <c r="AJ281" s="273">
        <v>0.754</v>
      </c>
      <c r="AK281" s="273">
        <v>0.55410000000000004</v>
      </c>
      <c r="AL281" s="273">
        <v>0.78029999999999999</v>
      </c>
      <c r="AM281" s="273">
        <v>0.3584</v>
      </c>
      <c r="AN281" s="273">
        <v>0.44779999999999998</v>
      </c>
      <c r="AO281" s="273">
        <v>0.58750000000000002</v>
      </c>
      <c r="AP281" s="130">
        <v>119000</v>
      </c>
      <c r="AQ281" s="130">
        <v>85200</v>
      </c>
      <c r="AR281" s="130">
        <v>2.59</v>
      </c>
      <c r="AS281" s="275">
        <v>0.28125</v>
      </c>
      <c r="AT281" s="273">
        <v>0.56399999999999995</v>
      </c>
      <c r="AU281" s="130">
        <v>43</v>
      </c>
      <c r="AV281" s="16">
        <v>2400</v>
      </c>
      <c r="AW281" s="16">
        <v>49600000</v>
      </c>
      <c r="AX281" s="16"/>
      <c r="AY281" s="16"/>
      <c r="AZ281" s="16"/>
    </row>
    <row r="282" spans="1:52" ht="12" customHeight="1">
      <c r="A282" s="270">
        <v>91</v>
      </c>
      <c r="B282" s="271" t="s">
        <v>2085</v>
      </c>
      <c r="C282" s="16" t="s">
        <v>1050</v>
      </c>
      <c r="D282" s="60" t="s">
        <v>1050</v>
      </c>
      <c r="E282" s="60" t="s">
        <v>720</v>
      </c>
      <c r="F282" s="16">
        <v>41</v>
      </c>
      <c r="G282" s="272">
        <v>1865000</v>
      </c>
      <c r="H282" s="272">
        <v>69446</v>
      </c>
      <c r="I282" s="272">
        <v>72238</v>
      </c>
      <c r="J282" s="272">
        <v>13787</v>
      </c>
      <c r="K282" s="272">
        <v>975458</v>
      </c>
      <c r="L282" s="272">
        <v>5000</v>
      </c>
      <c r="M282" s="272">
        <v>5000</v>
      </c>
      <c r="N282" s="274">
        <v>3.8773148148148148E-3</v>
      </c>
      <c r="O282" s="130">
        <f t="shared" si="1"/>
        <v>335</v>
      </c>
      <c r="P282" s="274">
        <v>1.5740740740740741E-3</v>
      </c>
      <c r="Q282" s="130">
        <f t="shared" si="2"/>
        <v>136</v>
      </c>
      <c r="R282" s="274">
        <v>2.0370370370370369E-3</v>
      </c>
      <c r="S282" s="130">
        <f t="shared" si="3"/>
        <v>176</v>
      </c>
      <c r="T282" s="274">
        <v>8.1018518518518516E-5</v>
      </c>
      <c r="U282" s="130">
        <f t="shared" si="4"/>
        <v>7</v>
      </c>
      <c r="V282" s="274">
        <v>3.2638888888888891E-3</v>
      </c>
      <c r="W282" s="130">
        <f t="shared" si="5"/>
        <v>282</v>
      </c>
      <c r="X282" s="274">
        <v>1.2962962962962963E-3</v>
      </c>
      <c r="Y282" s="130">
        <f t="shared" si="6"/>
        <v>112</v>
      </c>
      <c r="Z282" s="274">
        <v>3.2407407407407406E-4</v>
      </c>
      <c r="AA282" s="130">
        <f t="shared" si="7"/>
        <v>28</v>
      </c>
      <c r="AB282" s="130">
        <v>6.22</v>
      </c>
      <c r="AC282" s="130">
        <v>2.33</v>
      </c>
      <c r="AD282" s="130">
        <v>3.04</v>
      </c>
      <c r="AE282" s="130">
        <v>1.42</v>
      </c>
      <c r="AF282" s="130">
        <v>5.17</v>
      </c>
      <c r="AG282" s="130">
        <v>4.1900000000000004</v>
      </c>
      <c r="AH282" s="130">
        <v>1.05</v>
      </c>
      <c r="AI282" s="273">
        <v>0.30759999999999998</v>
      </c>
      <c r="AJ282" s="273">
        <v>0.69730000000000003</v>
      </c>
      <c r="AK282" s="273">
        <v>0.53869999999999996</v>
      </c>
      <c r="AL282" s="273">
        <v>73.95</v>
      </c>
      <c r="AM282" s="273">
        <v>0.33860000000000001</v>
      </c>
      <c r="AN282" s="273">
        <v>0.1091</v>
      </c>
      <c r="AO282" s="273">
        <v>0.98809999999999998</v>
      </c>
      <c r="AP282" s="130">
        <v>167600</v>
      </c>
      <c r="AQ282" s="130">
        <v>98600</v>
      </c>
      <c r="AR282" s="130">
        <v>3.3</v>
      </c>
      <c r="AS282" s="275">
        <v>0.3215277777777778</v>
      </c>
      <c r="AT282" s="273">
        <v>0.34350000000000003</v>
      </c>
      <c r="AU282" s="130">
        <v>59</v>
      </c>
      <c r="AV282" s="16">
        <v>1600</v>
      </c>
      <c r="AW282" s="16">
        <v>679000</v>
      </c>
      <c r="AX282" s="16"/>
      <c r="AY282" s="16"/>
      <c r="AZ282" s="16"/>
    </row>
    <row r="283" spans="1:52" ht="12" customHeight="1">
      <c r="A283" s="270">
        <v>92</v>
      </c>
      <c r="B283" s="271" t="s">
        <v>2087</v>
      </c>
      <c r="C283" s="16" t="s">
        <v>1052</v>
      </c>
      <c r="D283" s="60" t="s">
        <v>1052</v>
      </c>
      <c r="E283" s="60" t="s">
        <v>720</v>
      </c>
      <c r="F283" s="16">
        <v>14</v>
      </c>
      <c r="G283" s="272">
        <v>329465</v>
      </c>
      <c r="H283" s="272">
        <v>9886</v>
      </c>
      <c r="I283" s="272">
        <v>60962</v>
      </c>
      <c r="J283" s="272">
        <v>5000</v>
      </c>
      <c r="K283" s="272">
        <v>231515</v>
      </c>
      <c r="L283" s="272">
        <v>5000</v>
      </c>
      <c r="M283" s="272">
        <v>5000</v>
      </c>
      <c r="N283" s="274">
        <v>5.092592592592593E-3</v>
      </c>
      <c r="O283" s="130">
        <f t="shared" si="1"/>
        <v>440</v>
      </c>
      <c r="P283" s="274">
        <v>2.7430555555555554E-3</v>
      </c>
      <c r="Q283" s="130">
        <f t="shared" si="2"/>
        <v>237</v>
      </c>
      <c r="R283" s="274">
        <v>1.9791666666666668E-3</v>
      </c>
      <c r="S283" s="130">
        <f t="shared" si="3"/>
        <v>171</v>
      </c>
      <c r="T283" s="274">
        <v>3.0671296296296297E-3</v>
      </c>
      <c r="U283" s="130">
        <f t="shared" si="4"/>
        <v>265</v>
      </c>
      <c r="V283" s="274">
        <v>2.0949074074074073E-3</v>
      </c>
      <c r="W283" s="130">
        <f t="shared" si="5"/>
        <v>181</v>
      </c>
      <c r="X283" s="274">
        <v>5.6712962962962967E-4</v>
      </c>
      <c r="Y283" s="130">
        <f t="shared" si="6"/>
        <v>49</v>
      </c>
      <c r="Z283" s="16"/>
      <c r="AA283" s="130">
        <f t="shared" si="7"/>
        <v>0</v>
      </c>
      <c r="AB283" s="130">
        <v>10.039999999999999</v>
      </c>
      <c r="AC283" s="130">
        <v>4.8499999999999996</v>
      </c>
      <c r="AD283" s="130">
        <v>4.0999999999999996</v>
      </c>
      <c r="AE283" s="130">
        <v>2.42</v>
      </c>
      <c r="AF283" s="130">
        <v>4.22</v>
      </c>
      <c r="AG283" s="130">
        <v>1.98</v>
      </c>
      <c r="AH283" s="130">
        <v>1</v>
      </c>
      <c r="AI283" s="273">
        <v>0.20250000000000001</v>
      </c>
      <c r="AJ283" s="273">
        <v>0.2898</v>
      </c>
      <c r="AK283" s="273">
        <v>0.49309999999999998</v>
      </c>
      <c r="AL283" s="273">
        <v>25.42</v>
      </c>
      <c r="AM283" s="273">
        <v>0.38990000000000002</v>
      </c>
      <c r="AN283" s="273">
        <v>0.52659999999999996</v>
      </c>
      <c r="AO283" s="273">
        <v>1</v>
      </c>
      <c r="AP283" s="130">
        <v>87400</v>
      </c>
      <c r="AQ283" s="130">
        <v>55700</v>
      </c>
      <c r="AR283" s="130">
        <v>4.1399999999999997</v>
      </c>
      <c r="AS283" s="275">
        <v>0.26180555555555557</v>
      </c>
      <c r="AT283" s="273">
        <v>0.4728</v>
      </c>
      <c r="AU283" s="130">
        <v>52</v>
      </c>
      <c r="AV283" s="16">
        <v>4400</v>
      </c>
      <c r="AW283" s="16">
        <v>895000</v>
      </c>
      <c r="AX283" s="16"/>
      <c r="AY283" s="16"/>
      <c r="AZ283" s="16"/>
    </row>
    <row r="284" spans="1:52" ht="12" customHeight="1">
      <c r="A284" s="270">
        <v>93</v>
      </c>
      <c r="B284" s="271" t="s">
        <v>2088</v>
      </c>
      <c r="C284" s="16" t="s">
        <v>1054</v>
      </c>
      <c r="D284" s="60" t="s">
        <v>1054</v>
      </c>
      <c r="E284" s="60" t="s">
        <v>720</v>
      </c>
      <c r="F284" s="16">
        <v>66</v>
      </c>
      <c r="G284" s="272">
        <v>33740</v>
      </c>
      <c r="H284" s="276"/>
      <c r="I284" s="272">
        <v>5000</v>
      </c>
      <c r="J284" s="276"/>
      <c r="K284" s="272">
        <v>26354</v>
      </c>
      <c r="L284" s="276"/>
      <c r="M284" s="276"/>
      <c r="N284" s="274">
        <v>2.5462962962962965E-3</v>
      </c>
      <c r="O284" s="130">
        <f t="shared" si="1"/>
        <v>220</v>
      </c>
      <c r="P284" s="16"/>
      <c r="Q284" s="130">
        <f t="shared" si="2"/>
        <v>0</v>
      </c>
      <c r="R284" s="274">
        <v>1.5046296296296297E-4</v>
      </c>
      <c r="S284" s="130">
        <f t="shared" si="3"/>
        <v>13</v>
      </c>
      <c r="T284" s="16"/>
      <c r="U284" s="130">
        <f t="shared" si="4"/>
        <v>0</v>
      </c>
      <c r="V284" s="274">
        <v>3.3333333333333335E-3</v>
      </c>
      <c r="W284" s="130">
        <f t="shared" si="5"/>
        <v>288</v>
      </c>
      <c r="X284" s="16"/>
      <c r="Y284" s="130">
        <f t="shared" si="6"/>
        <v>0</v>
      </c>
      <c r="Z284" s="16"/>
      <c r="AA284" s="130">
        <f t="shared" si="7"/>
        <v>0</v>
      </c>
      <c r="AB284" s="130">
        <v>6.25</v>
      </c>
      <c r="AC284" s="16"/>
      <c r="AD284" s="130">
        <v>1.34</v>
      </c>
      <c r="AE284" s="16"/>
      <c r="AF284" s="130">
        <v>6.44</v>
      </c>
      <c r="AG284" s="16"/>
      <c r="AH284" s="16"/>
      <c r="AI284" s="273">
        <v>9.0999999999999998E-2</v>
      </c>
      <c r="AJ284" s="277"/>
      <c r="AK284" s="273">
        <v>7.7700000000000005E-2</v>
      </c>
      <c r="AL284" s="277"/>
      <c r="AM284" s="273">
        <v>0.2422</v>
      </c>
      <c r="AN284" s="277"/>
      <c r="AO284" s="277"/>
      <c r="AP284" s="130">
        <v>35800</v>
      </c>
      <c r="AQ284" s="130">
        <v>5500</v>
      </c>
      <c r="AR284" s="130">
        <v>1.54</v>
      </c>
      <c r="AS284" s="275">
        <v>2.0833333333333333E-3</v>
      </c>
      <c r="AT284" s="273">
        <v>0.5</v>
      </c>
      <c r="AU284" s="130">
        <v>56</v>
      </c>
      <c r="AV284" s="16">
        <v>2400</v>
      </c>
      <c r="AW284" s="16">
        <v>101000</v>
      </c>
      <c r="AX284" s="16"/>
      <c r="AY284" s="16"/>
      <c r="AZ284" s="16"/>
    </row>
    <row r="285" spans="1:52" ht="12" customHeight="1">
      <c r="A285" s="270">
        <v>94</v>
      </c>
      <c r="B285" s="271" t="s">
        <v>2089</v>
      </c>
      <c r="C285" s="16" t="s">
        <v>1057</v>
      </c>
      <c r="D285" s="60" t="s">
        <v>1057</v>
      </c>
      <c r="E285" s="60" t="s">
        <v>720</v>
      </c>
      <c r="F285" s="16">
        <v>31</v>
      </c>
      <c r="G285" s="272">
        <v>152935</v>
      </c>
      <c r="H285" s="272">
        <v>9137</v>
      </c>
      <c r="I285" s="272">
        <v>32994</v>
      </c>
      <c r="J285" s="272">
        <v>5000</v>
      </c>
      <c r="K285" s="272">
        <v>145236</v>
      </c>
      <c r="L285" s="272">
        <v>16284</v>
      </c>
      <c r="M285" s="272">
        <v>5000</v>
      </c>
      <c r="N285" s="274">
        <v>2.638888888888889E-3</v>
      </c>
      <c r="O285" s="130">
        <f t="shared" si="1"/>
        <v>228</v>
      </c>
      <c r="P285" s="274">
        <v>1.0532407407407407E-3</v>
      </c>
      <c r="Q285" s="130">
        <f t="shared" si="2"/>
        <v>91</v>
      </c>
      <c r="R285" s="274">
        <v>1.1458333333333333E-3</v>
      </c>
      <c r="S285" s="130">
        <f t="shared" si="3"/>
        <v>99</v>
      </c>
      <c r="T285" s="274">
        <v>1.8402777777777777E-3</v>
      </c>
      <c r="U285" s="130">
        <f t="shared" si="4"/>
        <v>159</v>
      </c>
      <c r="V285" s="274">
        <v>2.1180555555555558E-3</v>
      </c>
      <c r="W285" s="130">
        <f t="shared" si="5"/>
        <v>183</v>
      </c>
      <c r="X285" s="274">
        <v>2.8356481481481483E-3</v>
      </c>
      <c r="Y285" s="130">
        <f t="shared" si="6"/>
        <v>245</v>
      </c>
      <c r="Z285" s="274">
        <v>1.0277777777777778E-2</v>
      </c>
      <c r="AA285" s="130">
        <f t="shared" si="7"/>
        <v>888</v>
      </c>
      <c r="AB285" s="130">
        <v>4.55</v>
      </c>
      <c r="AC285" s="130">
        <v>4.17</v>
      </c>
      <c r="AD285" s="130">
        <v>2.42</v>
      </c>
      <c r="AE285" s="130">
        <v>2.88</v>
      </c>
      <c r="AF285" s="130">
        <v>3.39</v>
      </c>
      <c r="AG285" s="130">
        <v>2.7</v>
      </c>
      <c r="AH285" s="130">
        <v>1.5</v>
      </c>
      <c r="AI285" s="273">
        <v>0.3221</v>
      </c>
      <c r="AJ285" s="273">
        <v>0.17780000000000001</v>
      </c>
      <c r="AK285" s="273">
        <v>0.32979999999999998</v>
      </c>
      <c r="AL285" s="273">
        <v>0.48020000000000002</v>
      </c>
      <c r="AM285" s="273">
        <v>0.3901</v>
      </c>
      <c r="AN285" s="273">
        <v>0.40620000000000001</v>
      </c>
      <c r="AO285" s="273">
        <v>0.50370000000000004</v>
      </c>
      <c r="AP285" s="130">
        <v>61400</v>
      </c>
      <c r="AQ285" s="130">
        <v>34100</v>
      </c>
      <c r="AR285" s="130">
        <v>2.98</v>
      </c>
      <c r="AS285" s="275">
        <v>0.19027777777777777</v>
      </c>
      <c r="AT285" s="273">
        <v>0.35210000000000002</v>
      </c>
      <c r="AU285" s="130">
        <v>43</v>
      </c>
      <c r="AV285" s="16">
        <v>12100</v>
      </c>
      <c r="AW285" s="16">
        <v>194000</v>
      </c>
      <c r="AX285" s="16"/>
      <c r="AY285" s="16"/>
      <c r="AZ285" s="16"/>
    </row>
    <row r="286" spans="1:52" ht="12" customHeight="1">
      <c r="A286" s="270">
        <v>95</v>
      </c>
      <c r="B286" s="271" t="s">
        <v>2091</v>
      </c>
      <c r="C286" s="16" t="s">
        <v>1062</v>
      </c>
      <c r="D286" s="60" t="s">
        <v>1062</v>
      </c>
      <c r="E286" s="60" t="s">
        <v>720</v>
      </c>
      <c r="F286" s="16">
        <v>15</v>
      </c>
      <c r="G286" s="272">
        <v>287223</v>
      </c>
      <c r="H286" s="272">
        <v>12897</v>
      </c>
      <c r="I286" s="272">
        <v>5672</v>
      </c>
      <c r="J286" s="272">
        <v>5240</v>
      </c>
      <c r="K286" s="272">
        <v>218573</v>
      </c>
      <c r="L286" s="272">
        <v>5000</v>
      </c>
      <c r="M286" s="272">
        <v>5000</v>
      </c>
      <c r="N286" s="274">
        <v>5.6365740740740742E-3</v>
      </c>
      <c r="O286" s="130">
        <f t="shared" si="1"/>
        <v>487</v>
      </c>
      <c r="P286" s="274">
        <v>4.6759259259259263E-3</v>
      </c>
      <c r="Q286" s="130">
        <f t="shared" si="2"/>
        <v>404</v>
      </c>
      <c r="R286" s="274">
        <v>4.9074074074074072E-3</v>
      </c>
      <c r="S286" s="130">
        <f t="shared" si="3"/>
        <v>424</v>
      </c>
      <c r="T286" s="274">
        <v>7.7546296296296293E-4</v>
      </c>
      <c r="U286" s="130">
        <f t="shared" si="4"/>
        <v>67</v>
      </c>
      <c r="V286" s="274">
        <v>4.2013888888888891E-3</v>
      </c>
      <c r="W286" s="130">
        <f t="shared" si="5"/>
        <v>363</v>
      </c>
      <c r="X286" s="274">
        <v>3.8078703703703703E-3</v>
      </c>
      <c r="Y286" s="130">
        <f t="shared" si="6"/>
        <v>329</v>
      </c>
      <c r="Z286" s="16"/>
      <c r="AA286" s="130">
        <f t="shared" si="7"/>
        <v>0</v>
      </c>
      <c r="AB286" s="130">
        <v>10.85</v>
      </c>
      <c r="AC286" s="130">
        <v>3.92</v>
      </c>
      <c r="AD286" s="130">
        <v>7.28</v>
      </c>
      <c r="AE286" s="130">
        <v>2.89</v>
      </c>
      <c r="AF286" s="130">
        <v>6.93</v>
      </c>
      <c r="AG286" s="130">
        <v>5.14</v>
      </c>
      <c r="AH286" s="130">
        <v>1</v>
      </c>
      <c r="AI286" s="273">
        <v>0.12180000000000001</v>
      </c>
      <c r="AJ286" s="273">
        <v>0.79630000000000001</v>
      </c>
      <c r="AK286" s="273">
        <v>0.3221</v>
      </c>
      <c r="AL286" s="273">
        <v>0.6794</v>
      </c>
      <c r="AM286" s="273">
        <v>0.35439999999999999</v>
      </c>
      <c r="AN286" s="273">
        <v>0.30570000000000003</v>
      </c>
      <c r="AO286" s="273">
        <v>1</v>
      </c>
      <c r="AP286" s="130">
        <v>68200</v>
      </c>
      <c r="AQ286" s="130">
        <v>40400</v>
      </c>
      <c r="AR286" s="130">
        <v>3.59</v>
      </c>
      <c r="AS286" s="275">
        <v>0.16527777777777777</v>
      </c>
      <c r="AT286" s="273">
        <v>0.47370000000000001</v>
      </c>
      <c r="AU286" s="130">
        <v>41</v>
      </c>
      <c r="AV286" s="16">
        <v>2900</v>
      </c>
      <c r="AW286" s="16">
        <v>37400000</v>
      </c>
      <c r="AX286" s="16"/>
      <c r="AY286" s="16"/>
      <c r="AZ286" s="16"/>
    </row>
    <row r="287" spans="1:52" ht="12" customHeight="1">
      <c r="A287" s="270">
        <v>96</v>
      </c>
      <c r="B287" s="271" t="s">
        <v>2092</v>
      </c>
      <c r="C287" s="16" t="s">
        <v>1067</v>
      </c>
      <c r="D287" s="60" t="s">
        <v>1067</v>
      </c>
      <c r="E287" s="60" t="s">
        <v>720</v>
      </c>
      <c r="F287" s="16">
        <v>82</v>
      </c>
      <c r="G287" s="272">
        <v>730069</v>
      </c>
      <c r="H287" s="272">
        <v>10862</v>
      </c>
      <c r="I287" s="272">
        <v>6609</v>
      </c>
      <c r="J287" s="272">
        <v>6782</v>
      </c>
      <c r="K287" s="272">
        <v>314655</v>
      </c>
      <c r="L287" s="276"/>
      <c r="M287" s="272">
        <v>5000</v>
      </c>
      <c r="N287" s="274">
        <v>5.4050925925925924E-3</v>
      </c>
      <c r="O287" s="130">
        <f t="shared" si="1"/>
        <v>467</v>
      </c>
      <c r="P287" s="274">
        <v>2.0717592592592593E-3</v>
      </c>
      <c r="Q287" s="130">
        <f t="shared" si="2"/>
        <v>179</v>
      </c>
      <c r="R287" s="274">
        <v>2.1180555555555558E-3</v>
      </c>
      <c r="S287" s="130">
        <f t="shared" si="3"/>
        <v>183</v>
      </c>
      <c r="T287" s="274">
        <v>1.2962962962962963E-3</v>
      </c>
      <c r="U287" s="130">
        <f t="shared" si="4"/>
        <v>112</v>
      </c>
      <c r="V287" s="274">
        <v>2.9976851851851853E-3</v>
      </c>
      <c r="W287" s="130">
        <f t="shared" si="5"/>
        <v>259</v>
      </c>
      <c r="X287" s="16"/>
      <c r="Y287" s="130">
        <f t="shared" si="6"/>
        <v>0</v>
      </c>
      <c r="Z287" s="274">
        <v>6.7129629629629625E-4</v>
      </c>
      <c r="AA287" s="130">
        <f t="shared" si="7"/>
        <v>58</v>
      </c>
      <c r="AB287" s="130">
        <v>7.15</v>
      </c>
      <c r="AC287" s="130">
        <v>4.68</v>
      </c>
      <c r="AD287" s="130">
        <v>3.89</v>
      </c>
      <c r="AE287" s="130">
        <v>2.7</v>
      </c>
      <c r="AF287" s="130">
        <v>6.49</v>
      </c>
      <c r="AG287" s="16"/>
      <c r="AH287" s="130">
        <v>2.57</v>
      </c>
      <c r="AI287" s="273">
        <v>0.1235</v>
      </c>
      <c r="AJ287" s="273">
        <v>0.1653</v>
      </c>
      <c r="AK287" s="273">
        <v>0.28699999999999998</v>
      </c>
      <c r="AL287" s="273">
        <v>0.57989999999999997</v>
      </c>
      <c r="AM287" s="273">
        <v>0.21890000000000001</v>
      </c>
      <c r="AN287" s="277"/>
      <c r="AO287" s="273">
        <v>0.70099999999999996</v>
      </c>
      <c r="AP287" s="130">
        <v>97600</v>
      </c>
      <c r="AQ287" s="130">
        <v>57600</v>
      </c>
      <c r="AR287" s="130">
        <v>3.75</v>
      </c>
      <c r="AS287" s="275">
        <v>0.14374999999999999</v>
      </c>
      <c r="AT287" s="273">
        <v>0.42930000000000001</v>
      </c>
      <c r="AU287" s="130">
        <v>49</v>
      </c>
      <c r="AV287" s="16">
        <v>27100</v>
      </c>
      <c r="AW287" s="16">
        <v>1400000000</v>
      </c>
      <c r="AX287" s="16"/>
      <c r="AY287" s="16"/>
      <c r="AZ287" s="16"/>
    </row>
    <row r="288" spans="1:52" ht="12" customHeight="1">
      <c r="A288" s="270">
        <v>97</v>
      </c>
      <c r="B288" s="271" t="s">
        <v>2094</v>
      </c>
      <c r="C288" s="16" t="s">
        <v>1071</v>
      </c>
      <c r="D288" s="60" t="s">
        <v>2679</v>
      </c>
      <c r="E288" s="60" t="s">
        <v>720</v>
      </c>
      <c r="F288" s="16">
        <v>57</v>
      </c>
      <c r="G288" s="272">
        <v>19574</v>
      </c>
      <c r="H288" s="276"/>
      <c r="I288" s="272">
        <v>5000</v>
      </c>
      <c r="J288" s="276"/>
      <c r="K288" s="272">
        <v>14978</v>
      </c>
      <c r="L288" s="276"/>
      <c r="M288" s="276"/>
      <c r="N288" s="274">
        <v>3.7615740740740739E-3</v>
      </c>
      <c r="O288" s="130">
        <f t="shared" si="1"/>
        <v>325</v>
      </c>
      <c r="P288" s="16"/>
      <c r="Q288" s="130">
        <f t="shared" si="2"/>
        <v>0</v>
      </c>
      <c r="R288" s="16"/>
      <c r="S288" s="130">
        <f t="shared" si="3"/>
        <v>0</v>
      </c>
      <c r="T288" s="16"/>
      <c r="U288" s="130">
        <f t="shared" si="4"/>
        <v>0</v>
      </c>
      <c r="V288" s="274">
        <v>1.5740740740740741E-3</v>
      </c>
      <c r="W288" s="130">
        <f t="shared" si="5"/>
        <v>136</v>
      </c>
      <c r="X288" s="16"/>
      <c r="Y288" s="130">
        <f t="shared" si="6"/>
        <v>0</v>
      </c>
      <c r="Z288" s="16"/>
      <c r="AA288" s="130">
        <f t="shared" si="7"/>
        <v>0</v>
      </c>
      <c r="AB288" s="130">
        <v>3.49</v>
      </c>
      <c r="AC288" s="16"/>
      <c r="AD288" s="130">
        <v>1</v>
      </c>
      <c r="AE288" s="16"/>
      <c r="AF288" s="130">
        <v>2.88</v>
      </c>
      <c r="AG288" s="16"/>
      <c r="AH288" s="16"/>
      <c r="AI288" s="273">
        <v>0.48799999999999999</v>
      </c>
      <c r="AJ288" s="277"/>
      <c r="AK288" s="273">
        <v>1</v>
      </c>
      <c r="AL288" s="277"/>
      <c r="AM288" s="273">
        <v>0.44650000000000001</v>
      </c>
      <c r="AN288" s="277"/>
      <c r="AO288" s="277"/>
      <c r="AP288" s="130">
        <v>2100</v>
      </c>
      <c r="AQ288" s="130">
        <v>2100</v>
      </c>
      <c r="AR288" s="130">
        <v>1.5</v>
      </c>
      <c r="AS288" s="275">
        <v>3.888888888888889E-2</v>
      </c>
      <c r="AT288" s="273">
        <v>0.5</v>
      </c>
      <c r="AU288" s="130">
        <v>42</v>
      </c>
      <c r="AV288" s="16"/>
      <c r="AW288" s="16"/>
      <c r="AX288" s="16"/>
      <c r="AY288" s="16"/>
      <c r="AZ288" s="16"/>
    </row>
    <row r="289" spans="1:52" ht="12" customHeight="1">
      <c r="A289" s="270">
        <v>98</v>
      </c>
      <c r="B289" s="271" t="s">
        <v>2095</v>
      </c>
      <c r="C289" s="16" t="s">
        <v>1072</v>
      </c>
      <c r="D289" s="60" t="s">
        <v>2680</v>
      </c>
      <c r="E289" s="60" t="s">
        <v>720</v>
      </c>
      <c r="F289" s="16">
        <v>71</v>
      </c>
      <c r="G289" s="272">
        <v>268420</v>
      </c>
      <c r="H289" s="272">
        <v>5000</v>
      </c>
      <c r="I289" s="272">
        <v>29854</v>
      </c>
      <c r="J289" s="272">
        <v>5000</v>
      </c>
      <c r="K289" s="272">
        <v>101603</v>
      </c>
      <c r="L289" s="272">
        <v>5000</v>
      </c>
      <c r="M289" s="276"/>
      <c r="N289" s="274">
        <v>7.6504629629629631E-3</v>
      </c>
      <c r="O289" s="130">
        <f t="shared" si="1"/>
        <v>661</v>
      </c>
      <c r="P289" s="274">
        <v>1.261574074074074E-3</v>
      </c>
      <c r="Q289" s="130">
        <f t="shared" si="2"/>
        <v>109</v>
      </c>
      <c r="R289" s="274">
        <v>6.5972222222222222E-3</v>
      </c>
      <c r="S289" s="130">
        <f t="shared" si="3"/>
        <v>570</v>
      </c>
      <c r="T289" s="274">
        <v>5.6712962962962967E-4</v>
      </c>
      <c r="U289" s="130">
        <f t="shared" si="4"/>
        <v>49</v>
      </c>
      <c r="V289" s="274">
        <v>4.2708333333333331E-3</v>
      </c>
      <c r="W289" s="130">
        <f t="shared" si="5"/>
        <v>369</v>
      </c>
      <c r="X289" s="274">
        <v>2.3148148148148147E-5</v>
      </c>
      <c r="Y289" s="130">
        <f t="shared" si="6"/>
        <v>2</v>
      </c>
      <c r="Z289" s="16"/>
      <c r="AA289" s="130">
        <f t="shared" si="7"/>
        <v>0</v>
      </c>
      <c r="AB289" s="130">
        <v>12.25</v>
      </c>
      <c r="AC289" s="130">
        <v>4.59</v>
      </c>
      <c r="AD289" s="130">
        <v>17.8</v>
      </c>
      <c r="AE289" s="130">
        <v>2.38</v>
      </c>
      <c r="AF289" s="130">
        <v>8.67</v>
      </c>
      <c r="AG289" s="130">
        <v>1.1200000000000001</v>
      </c>
      <c r="AH289" s="16"/>
      <c r="AI289" s="273">
        <v>5.0999999999999997E-2</v>
      </c>
      <c r="AJ289" s="273">
        <v>0.55630000000000002</v>
      </c>
      <c r="AK289" s="273">
        <v>0.20369999999999999</v>
      </c>
      <c r="AL289" s="273">
        <v>0.45910000000000001</v>
      </c>
      <c r="AM289" s="273">
        <v>0.14269999999999999</v>
      </c>
      <c r="AN289" s="273">
        <v>0.98560000000000003</v>
      </c>
      <c r="AO289" s="277"/>
      <c r="AP289" s="130">
        <v>41700</v>
      </c>
      <c r="AQ289" s="130">
        <v>29900</v>
      </c>
      <c r="AR289" s="130">
        <v>5.0999999999999996</v>
      </c>
      <c r="AS289" s="275">
        <v>0.32500000000000001</v>
      </c>
      <c r="AT289" s="273">
        <v>0.35060000000000002</v>
      </c>
      <c r="AU289" s="130">
        <v>58</v>
      </c>
      <c r="AV289" s="16">
        <v>8100</v>
      </c>
      <c r="AW289" s="16">
        <v>26900000</v>
      </c>
      <c r="AX289" s="16"/>
      <c r="AY289" s="16"/>
      <c r="AZ289" s="16"/>
    </row>
    <row r="290" spans="1:52" ht="12" customHeight="1">
      <c r="A290" s="270">
        <v>99</v>
      </c>
      <c r="B290" s="271" t="s">
        <v>2096</v>
      </c>
      <c r="C290" s="16" t="s">
        <v>1076</v>
      </c>
      <c r="D290" s="60" t="s">
        <v>2681</v>
      </c>
      <c r="E290" s="60" t="s">
        <v>720</v>
      </c>
      <c r="F290" s="16">
        <v>57</v>
      </c>
      <c r="G290" s="272">
        <v>203423</v>
      </c>
      <c r="H290" s="272">
        <v>18133</v>
      </c>
      <c r="I290" s="272">
        <v>10149</v>
      </c>
      <c r="J290" s="272">
        <v>5000</v>
      </c>
      <c r="K290" s="272">
        <v>155576</v>
      </c>
      <c r="L290" s="276"/>
      <c r="M290" s="276"/>
      <c r="N290" s="274">
        <v>2.9861111111111113E-3</v>
      </c>
      <c r="O290" s="130">
        <f t="shared" si="1"/>
        <v>258</v>
      </c>
      <c r="P290" s="274">
        <v>3.8425925925925928E-3</v>
      </c>
      <c r="Q290" s="130">
        <f t="shared" si="2"/>
        <v>332</v>
      </c>
      <c r="R290" s="274">
        <v>1.9097222222222222E-3</v>
      </c>
      <c r="S290" s="130">
        <f t="shared" si="3"/>
        <v>165</v>
      </c>
      <c r="T290" s="274">
        <v>2.8472222222222223E-3</v>
      </c>
      <c r="U290" s="130">
        <f t="shared" si="4"/>
        <v>246</v>
      </c>
      <c r="V290" s="274">
        <v>1.3541666666666667E-3</v>
      </c>
      <c r="W290" s="130">
        <f t="shared" si="5"/>
        <v>117</v>
      </c>
      <c r="X290" s="16"/>
      <c r="Y290" s="130">
        <f t="shared" si="6"/>
        <v>0</v>
      </c>
      <c r="Z290" s="16"/>
      <c r="AA290" s="130">
        <f t="shared" si="7"/>
        <v>0</v>
      </c>
      <c r="AB290" s="130">
        <v>7.13</v>
      </c>
      <c r="AC290" s="130">
        <v>5.8</v>
      </c>
      <c r="AD290" s="130">
        <v>3.33</v>
      </c>
      <c r="AE290" s="130">
        <v>9.6</v>
      </c>
      <c r="AF290" s="130">
        <v>3.5</v>
      </c>
      <c r="AG290" s="16"/>
      <c r="AH290" s="16"/>
      <c r="AI290" s="273">
        <v>0.1988</v>
      </c>
      <c r="AJ290" s="273">
        <v>0.1709</v>
      </c>
      <c r="AK290" s="273">
        <v>0.1787</v>
      </c>
      <c r="AL290" s="273">
        <v>0.60529999999999995</v>
      </c>
      <c r="AM290" s="273">
        <v>0.56940000000000002</v>
      </c>
      <c r="AN290" s="277"/>
      <c r="AO290" s="277"/>
      <c r="AP290" s="130">
        <v>31700</v>
      </c>
      <c r="AQ290" s="130">
        <v>19100</v>
      </c>
      <c r="AR290" s="130">
        <v>4.5999999999999996</v>
      </c>
      <c r="AS290" s="275">
        <v>0.21180555555555555</v>
      </c>
      <c r="AT290" s="273">
        <v>0.25280000000000002</v>
      </c>
      <c r="AU290" s="130">
        <v>44</v>
      </c>
      <c r="AV290" s="16">
        <v>3600</v>
      </c>
      <c r="AW290" s="16">
        <v>459000000</v>
      </c>
      <c r="AX290" s="16"/>
      <c r="AY290" s="16"/>
      <c r="AZ290" s="16"/>
    </row>
    <row r="291" spans="1:52" ht="12" customHeight="1">
      <c r="A291" s="270">
        <v>100</v>
      </c>
      <c r="B291" s="271" t="s">
        <v>2098</v>
      </c>
      <c r="C291" s="16" t="s">
        <v>1079</v>
      </c>
      <c r="D291" s="60" t="s">
        <v>1079</v>
      </c>
      <c r="E291" s="60" t="s">
        <v>720</v>
      </c>
      <c r="F291" s="16">
        <v>38</v>
      </c>
      <c r="G291" s="272">
        <v>145987</v>
      </c>
      <c r="H291" s="272">
        <v>5000</v>
      </c>
      <c r="I291" s="272">
        <v>5000</v>
      </c>
      <c r="J291" s="272">
        <v>5000</v>
      </c>
      <c r="K291" s="272">
        <v>18606</v>
      </c>
      <c r="L291" s="272">
        <v>5000</v>
      </c>
      <c r="M291" s="272">
        <v>5000</v>
      </c>
      <c r="N291" s="274">
        <v>1.1446759259259259E-2</v>
      </c>
      <c r="O291" s="130">
        <f t="shared" si="1"/>
        <v>989</v>
      </c>
      <c r="P291" s="16"/>
      <c r="Q291" s="130">
        <f t="shared" si="2"/>
        <v>0</v>
      </c>
      <c r="R291" s="16"/>
      <c r="S291" s="130">
        <f t="shared" si="3"/>
        <v>0</v>
      </c>
      <c r="T291" s="274">
        <v>5.3935185185185188E-3</v>
      </c>
      <c r="U291" s="130">
        <f t="shared" si="4"/>
        <v>466</v>
      </c>
      <c r="V291" s="274">
        <v>1.2152777777777778E-3</v>
      </c>
      <c r="W291" s="130">
        <f t="shared" si="5"/>
        <v>105</v>
      </c>
      <c r="X291" s="274">
        <v>4.6296296296296294E-5</v>
      </c>
      <c r="Y291" s="130">
        <f t="shared" si="6"/>
        <v>4</v>
      </c>
      <c r="Z291" s="16"/>
      <c r="AA291" s="130">
        <f t="shared" si="7"/>
        <v>0</v>
      </c>
      <c r="AB291" s="130">
        <v>3.4</v>
      </c>
      <c r="AC291" s="130">
        <v>1</v>
      </c>
      <c r="AD291" s="130">
        <v>1</v>
      </c>
      <c r="AE291" s="130">
        <v>3.36</v>
      </c>
      <c r="AF291" s="130">
        <v>2.08</v>
      </c>
      <c r="AG291" s="130">
        <v>1.36</v>
      </c>
      <c r="AH291" s="130">
        <v>1</v>
      </c>
      <c r="AI291" s="273">
        <v>8.5099999999999995E-2</v>
      </c>
      <c r="AJ291" s="273">
        <v>1</v>
      </c>
      <c r="AK291" s="273">
        <v>1</v>
      </c>
      <c r="AL291" s="273">
        <v>0.40889999999999999</v>
      </c>
      <c r="AM291" s="273">
        <v>0.64359999999999995</v>
      </c>
      <c r="AN291" s="273">
        <v>0.64339999999999997</v>
      </c>
      <c r="AO291" s="273">
        <v>1</v>
      </c>
      <c r="AP291" s="130">
        <v>37700</v>
      </c>
      <c r="AQ291" s="130">
        <v>5500</v>
      </c>
      <c r="AR291" s="130">
        <v>2.65</v>
      </c>
      <c r="AS291" s="275">
        <v>0.72986111111111107</v>
      </c>
      <c r="AT291" s="273">
        <v>0.23530000000000001</v>
      </c>
      <c r="AU291" s="130">
        <v>53</v>
      </c>
      <c r="AV291" s="16">
        <v>1000</v>
      </c>
      <c r="AW291" s="16">
        <v>94200</v>
      </c>
      <c r="AX291" s="16"/>
      <c r="AY291" s="16"/>
      <c r="AZ291" s="16"/>
    </row>
    <row r="292" spans="1:52" ht="12" customHeight="1">
      <c r="A292" s="278">
        <v>1</v>
      </c>
      <c r="B292" s="279" t="s">
        <v>2099</v>
      </c>
      <c r="C292" s="16" t="s">
        <v>1082</v>
      </c>
      <c r="D292" s="76" t="s">
        <v>1082</v>
      </c>
      <c r="E292" s="76" t="s">
        <v>1083</v>
      </c>
      <c r="F292" s="16">
        <v>22</v>
      </c>
      <c r="G292" s="272">
        <v>26122</v>
      </c>
      <c r="H292" s="272">
        <v>5000</v>
      </c>
      <c r="I292" s="272">
        <v>5000</v>
      </c>
      <c r="J292" s="276"/>
      <c r="K292" s="272">
        <v>62302</v>
      </c>
      <c r="L292" s="276"/>
      <c r="M292" s="276"/>
      <c r="N292" s="274">
        <v>4.9537037037037041E-3</v>
      </c>
      <c r="O292" s="130">
        <f t="shared" si="1"/>
        <v>428</v>
      </c>
      <c r="P292" s="274">
        <v>5.7870370370370373E-5</v>
      </c>
      <c r="Q292" s="130">
        <f t="shared" si="2"/>
        <v>5</v>
      </c>
      <c r="R292" s="274">
        <v>5.3240740740740744E-4</v>
      </c>
      <c r="S292" s="130">
        <f t="shared" si="3"/>
        <v>46</v>
      </c>
      <c r="T292" s="16"/>
      <c r="U292" s="130">
        <f t="shared" si="4"/>
        <v>0</v>
      </c>
      <c r="V292" s="274">
        <v>6.4814814814814813E-4</v>
      </c>
      <c r="W292" s="130">
        <f t="shared" si="5"/>
        <v>56</v>
      </c>
      <c r="X292" s="16"/>
      <c r="Y292" s="130">
        <f t="shared" si="6"/>
        <v>0</v>
      </c>
      <c r="Z292" s="16"/>
      <c r="AA292" s="130">
        <f t="shared" si="7"/>
        <v>0</v>
      </c>
      <c r="AB292" s="130">
        <v>7.56</v>
      </c>
      <c r="AC292" s="130">
        <v>1.7</v>
      </c>
      <c r="AD292" s="130">
        <v>1.1200000000000001</v>
      </c>
      <c r="AE292" s="16"/>
      <c r="AF292" s="130">
        <v>1.81</v>
      </c>
      <c r="AG292" s="16"/>
      <c r="AH292" s="16"/>
      <c r="AI292" s="273">
        <v>0.3261</v>
      </c>
      <c r="AJ292" s="273">
        <v>0.5</v>
      </c>
      <c r="AK292" s="273">
        <v>0.87639999999999996</v>
      </c>
      <c r="AL292" s="277"/>
      <c r="AM292" s="273">
        <v>0.67349999999999999</v>
      </c>
      <c r="AN292" s="277"/>
      <c r="AO292" s="277"/>
      <c r="AP292" s="130">
        <v>4500</v>
      </c>
      <c r="AQ292" s="130">
        <v>4300</v>
      </c>
      <c r="AR292" s="130">
        <v>1</v>
      </c>
      <c r="AS292" s="275">
        <v>0</v>
      </c>
      <c r="AT292" s="273">
        <v>1</v>
      </c>
      <c r="AU292" s="130">
        <v>40</v>
      </c>
      <c r="AV292" s="16">
        <v>1300</v>
      </c>
      <c r="AW292" s="16">
        <v>958000000</v>
      </c>
      <c r="AX292" s="16"/>
      <c r="AY292" s="16"/>
      <c r="AZ292" s="16"/>
    </row>
    <row r="293" spans="1:52" ht="12" customHeight="1">
      <c r="A293" s="278">
        <v>2</v>
      </c>
      <c r="B293" s="279" t="s">
        <v>2100</v>
      </c>
      <c r="C293" s="16" t="s">
        <v>1086</v>
      </c>
      <c r="D293" s="76" t="s">
        <v>1086</v>
      </c>
      <c r="E293" s="76" t="s">
        <v>1083</v>
      </c>
      <c r="F293" s="16">
        <v>4</v>
      </c>
      <c r="G293" s="272">
        <v>188898</v>
      </c>
      <c r="H293" s="272">
        <v>5000</v>
      </c>
      <c r="I293" s="272">
        <v>13209</v>
      </c>
      <c r="J293" s="272">
        <v>7277</v>
      </c>
      <c r="K293" s="272">
        <v>295977</v>
      </c>
      <c r="L293" s="272">
        <v>5000</v>
      </c>
      <c r="M293" s="276"/>
      <c r="N293" s="274">
        <v>4.9652777777777777E-3</v>
      </c>
      <c r="O293" s="130">
        <f t="shared" si="1"/>
        <v>429</v>
      </c>
      <c r="P293" s="274">
        <v>0</v>
      </c>
      <c r="Q293" s="130">
        <f t="shared" si="2"/>
        <v>0</v>
      </c>
      <c r="R293" s="274">
        <v>1.2268518518518518E-3</v>
      </c>
      <c r="S293" s="130">
        <f t="shared" si="3"/>
        <v>106</v>
      </c>
      <c r="T293" s="274">
        <v>1.5625000000000001E-3</v>
      </c>
      <c r="U293" s="130">
        <f t="shared" si="4"/>
        <v>135</v>
      </c>
      <c r="V293" s="274">
        <v>1.25E-3</v>
      </c>
      <c r="W293" s="130">
        <f t="shared" si="5"/>
        <v>108</v>
      </c>
      <c r="X293" s="274">
        <v>1.1574074074074073E-5</v>
      </c>
      <c r="Y293" s="130">
        <f t="shared" si="6"/>
        <v>1</v>
      </c>
      <c r="Z293" s="16"/>
      <c r="AA293" s="130">
        <f t="shared" si="7"/>
        <v>0</v>
      </c>
      <c r="AB293" s="130">
        <v>4.2300000000000004</v>
      </c>
      <c r="AC293" s="130">
        <v>1</v>
      </c>
      <c r="AD293" s="130">
        <v>2.82</v>
      </c>
      <c r="AE293" s="130">
        <v>1.8</v>
      </c>
      <c r="AF293" s="130">
        <v>2.4</v>
      </c>
      <c r="AG293" s="130">
        <v>1.1399999999999999</v>
      </c>
      <c r="AH293" s="16"/>
      <c r="AI293" s="273">
        <v>0.35120000000000001</v>
      </c>
      <c r="AJ293" s="273">
        <v>1</v>
      </c>
      <c r="AK293" s="273">
        <v>0.58240000000000003</v>
      </c>
      <c r="AL293" s="273">
        <v>0.59260000000000002</v>
      </c>
      <c r="AM293" s="273">
        <v>0.61650000000000005</v>
      </c>
      <c r="AN293" s="273">
        <v>0.85670000000000002</v>
      </c>
      <c r="AO293" s="277"/>
      <c r="AP293" s="130">
        <v>85800</v>
      </c>
      <c r="AQ293" s="130">
        <v>55200</v>
      </c>
      <c r="AR293" s="130">
        <v>2.72</v>
      </c>
      <c r="AS293" s="275">
        <v>0.13055555555555556</v>
      </c>
      <c r="AT293" s="273">
        <v>0.51839999999999997</v>
      </c>
      <c r="AU293" s="130">
        <v>52</v>
      </c>
      <c r="AV293" s="16">
        <v>3600</v>
      </c>
      <c r="AW293" s="16">
        <v>1900000</v>
      </c>
      <c r="AX293" s="16"/>
      <c r="AY293" s="16"/>
      <c r="AZ293" s="16"/>
    </row>
    <row r="294" spans="1:52" ht="12" customHeight="1">
      <c r="A294" s="278">
        <v>3</v>
      </c>
      <c r="B294" s="279" t="s">
        <v>2102</v>
      </c>
      <c r="C294" s="16" t="s">
        <v>1090</v>
      </c>
      <c r="D294" s="76" t="s">
        <v>1090</v>
      </c>
      <c r="E294" s="76" t="s">
        <v>1083</v>
      </c>
      <c r="F294" s="16">
        <v>35</v>
      </c>
      <c r="G294" s="272">
        <v>149233</v>
      </c>
      <c r="H294" s="272">
        <v>5000</v>
      </c>
      <c r="I294" s="272">
        <v>216915</v>
      </c>
      <c r="J294" s="272">
        <v>5211</v>
      </c>
      <c r="K294" s="272">
        <v>371038</v>
      </c>
      <c r="L294" s="272">
        <v>107527</v>
      </c>
      <c r="M294" s="272">
        <v>24382</v>
      </c>
      <c r="N294" s="274">
        <v>7.9861111111111116E-4</v>
      </c>
      <c r="O294" s="130">
        <f t="shared" si="1"/>
        <v>69</v>
      </c>
      <c r="P294" s="274">
        <v>9.2592592592592588E-5</v>
      </c>
      <c r="Q294" s="130">
        <f t="shared" si="2"/>
        <v>8</v>
      </c>
      <c r="R294" s="274">
        <v>4.1666666666666669E-4</v>
      </c>
      <c r="S294" s="130">
        <f t="shared" si="3"/>
        <v>36</v>
      </c>
      <c r="T294" s="274">
        <v>9.7222222222222219E-4</v>
      </c>
      <c r="U294" s="130">
        <f t="shared" si="4"/>
        <v>84</v>
      </c>
      <c r="V294" s="274">
        <v>6.9444444444444447E-4</v>
      </c>
      <c r="W294" s="130">
        <f t="shared" si="5"/>
        <v>60</v>
      </c>
      <c r="X294" s="274">
        <v>5.6712962962962967E-4</v>
      </c>
      <c r="Y294" s="130">
        <f t="shared" si="6"/>
        <v>49</v>
      </c>
      <c r="Z294" s="274">
        <v>3.3564814814814812E-4</v>
      </c>
      <c r="AA294" s="130">
        <f t="shared" si="7"/>
        <v>29</v>
      </c>
      <c r="AB294" s="130">
        <v>1.5</v>
      </c>
      <c r="AC294" s="130">
        <v>1.29</v>
      </c>
      <c r="AD294" s="130">
        <v>1.63</v>
      </c>
      <c r="AE294" s="130">
        <v>1.8</v>
      </c>
      <c r="AF294" s="130">
        <v>1.67</v>
      </c>
      <c r="AG294" s="130">
        <v>1.49</v>
      </c>
      <c r="AH294" s="130">
        <v>1.26</v>
      </c>
      <c r="AI294" s="273">
        <v>0.76849999999999996</v>
      </c>
      <c r="AJ294" s="273">
        <v>0.71199999999999997</v>
      </c>
      <c r="AK294" s="273">
        <v>0.74219999999999997</v>
      </c>
      <c r="AL294" s="273">
        <v>0.71189999999999998</v>
      </c>
      <c r="AM294" s="273">
        <v>0.73319999999999996</v>
      </c>
      <c r="AN294" s="273">
        <v>0.80549999999999999</v>
      </c>
      <c r="AO294" s="273">
        <v>0.81830000000000003</v>
      </c>
      <c r="AP294" s="130">
        <v>251600</v>
      </c>
      <c r="AQ294" s="130">
        <v>206300</v>
      </c>
      <c r="AR294" s="130">
        <v>1.51</v>
      </c>
      <c r="AS294" s="275">
        <v>8.6805555555555552E-2</v>
      </c>
      <c r="AT294" s="273">
        <v>0.74399999999999999</v>
      </c>
      <c r="AU294" s="130">
        <v>52</v>
      </c>
      <c r="AV294" s="16">
        <v>8100</v>
      </c>
      <c r="AW294" s="16">
        <v>95</v>
      </c>
      <c r="AX294" s="16"/>
      <c r="AY294" s="16"/>
      <c r="AZ294" s="16"/>
    </row>
    <row r="295" spans="1:52" ht="12" customHeight="1">
      <c r="A295" s="278">
        <v>4</v>
      </c>
      <c r="B295" s="279" t="s">
        <v>2103</v>
      </c>
      <c r="C295" s="16" t="s">
        <v>1092</v>
      </c>
      <c r="D295" s="76" t="s">
        <v>1092</v>
      </c>
      <c r="E295" s="76" t="s">
        <v>1083</v>
      </c>
      <c r="F295" s="16">
        <v>31</v>
      </c>
      <c r="G295" s="272">
        <v>29890</v>
      </c>
      <c r="H295" s="272">
        <v>5000</v>
      </c>
      <c r="I295" s="272">
        <v>8592</v>
      </c>
      <c r="J295" s="272">
        <v>50000</v>
      </c>
      <c r="K295" s="272">
        <v>80865</v>
      </c>
      <c r="L295" s="272">
        <v>12318</v>
      </c>
      <c r="M295" s="272">
        <v>5000</v>
      </c>
      <c r="N295" s="274">
        <v>1.3078703703703703E-3</v>
      </c>
      <c r="O295" s="130">
        <f t="shared" si="1"/>
        <v>113</v>
      </c>
      <c r="P295" s="16"/>
      <c r="Q295" s="130">
        <f t="shared" si="2"/>
        <v>0</v>
      </c>
      <c r="R295" s="274">
        <v>5.5555555555555556E-4</v>
      </c>
      <c r="S295" s="130">
        <f t="shared" si="3"/>
        <v>48</v>
      </c>
      <c r="T295" s="274">
        <v>1.9675925925925926E-4</v>
      </c>
      <c r="U295" s="130">
        <f t="shared" si="4"/>
        <v>17</v>
      </c>
      <c r="V295" s="274">
        <v>9.2592592592592596E-4</v>
      </c>
      <c r="W295" s="130">
        <f t="shared" si="5"/>
        <v>80</v>
      </c>
      <c r="X295" s="274">
        <v>1.0763888888888889E-3</v>
      </c>
      <c r="Y295" s="130">
        <f t="shared" si="6"/>
        <v>93</v>
      </c>
      <c r="Z295" s="274">
        <v>5.6712962962962967E-4</v>
      </c>
      <c r="AA295" s="130">
        <f t="shared" si="7"/>
        <v>49</v>
      </c>
      <c r="AB295" s="130">
        <v>1.8</v>
      </c>
      <c r="AC295" s="130">
        <v>1.4</v>
      </c>
      <c r="AD295" s="130">
        <v>1.67</v>
      </c>
      <c r="AE295" s="130">
        <v>1.1399999999999999</v>
      </c>
      <c r="AF295" s="130">
        <v>1.9</v>
      </c>
      <c r="AG295" s="130">
        <v>1.64</v>
      </c>
      <c r="AH295" s="130">
        <v>1.1200000000000001</v>
      </c>
      <c r="AI295" s="273">
        <v>0.67620000000000002</v>
      </c>
      <c r="AJ295" s="273">
        <v>1</v>
      </c>
      <c r="AK295" s="273">
        <v>0.75960000000000005</v>
      </c>
      <c r="AL295" s="273">
        <v>0.86250000000000004</v>
      </c>
      <c r="AM295" s="273">
        <v>0.64490000000000003</v>
      </c>
      <c r="AN295" s="273">
        <v>0.72950000000000004</v>
      </c>
      <c r="AO295" s="273">
        <v>0.94089999999999996</v>
      </c>
      <c r="AP295" s="16"/>
      <c r="AQ295" s="16"/>
      <c r="AR295" s="16"/>
      <c r="AS295" s="16"/>
      <c r="AT295" s="277"/>
      <c r="AU295" s="130">
        <v>61</v>
      </c>
      <c r="AV295" s="16">
        <v>1600</v>
      </c>
      <c r="AW295" s="16">
        <v>29700000</v>
      </c>
      <c r="AX295" s="16"/>
      <c r="AY295" s="16"/>
      <c r="AZ295" s="16"/>
    </row>
    <row r="296" spans="1:52" ht="12" customHeight="1">
      <c r="A296" s="278">
        <v>5</v>
      </c>
      <c r="B296" s="279" t="s">
        <v>2105</v>
      </c>
      <c r="C296" s="16" t="s">
        <v>1097</v>
      </c>
      <c r="D296" s="76" t="s">
        <v>1097</v>
      </c>
      <c r="E296" s="76" t="s">
        <v>1083</v>
      </c>
      <c r="F296" s="16">
        <v>26</v>
      </c>
      <c r="G296" s="272">
        <v>9527</v>
      </c>
      <c r="H296" s="276"/>
      <c r="I296" s="272">
        <v>5714</v>
      </c>
      <c r="J296" s="272">
        <v>5000</v>
      </c>
      <c r="K296" s="272">
        <v>28286</v>
      </c>
      <c r="L296" s="272">
        <v>5000</v>
      </c>
      <c r="M296" s="272">
        <v>5000</v>
      </c>
      <c r="N296" s="274">
        <v>6.8287037037037036E-4</v>
      </c>
      <c r="O296" s="130">
        <f t="shared" si="1"/>
        <v>59</v>
      </c>
      <c r="P296" s="16"/>
      <c r="Q296" s="130">
        <f t="shared" si="2"/>
        <v>0</v>
      </c>
      <c r="R296" s="274">
        <v>1.273148148148148E-4</v>
      </c>
      <c r="S296" s="130">
        <f t="shared" si="3"/>
        <v>11</v>
      </c>
      <c r="T296" s="274">
        <v>5.2083333333333333E-4</v>
      </c>
      <c r="U296" s="130">
        <f t="shared" si="4"/>
        <v>45</v>
      </c>
      <c r="V296" s="274">
        <v>1.2731481481481483E-3</v>
      </c>
      <c r="W296" s="130">
        <f t="shared" si="5"/>
        <v>110</v>
      </c>
      <c r="X296" s="274">
        <v>2.4421296296296296E-3</v>
      </c>
      <c r="Y296" s="130">
        <f t="shared" si="6"/>
        <v>211</v>
      </c>
      <c r="Z296" s="274">
        <v>0</v>
      </c>
      <c r="AA296" s="130">
        <f t="shared" si="7"/>
        <v>0</v>
      </c>
      <c r="AB296" s="130">
        <v>1.84</v>
      </c>
      <c r="AC296" s="16"/>
      <c r="AD296" s="130">
        <v>1.46</v>
      </c>
      <c r="AE296" s="130">
        <v>1.18</v>
      </c>
      <c r="AF296" s="130">
        <v>2.68</v>
      </c>
      <c r="AG296" s="130">
        <v>1.78</v>
      </c>
      <c r="AH296" s="130">
        <v>1.06</v>
      </c>
      <c r="AI296" s="273">
        <v>0.45450000000000002</v>
      </c>
      <c r="AJ296" s="277"/>
      <c r="AK296" s="273">
        <v>0.78010000000000002</v>
      </c>
      <c r="AL296" s="273">
        <v>0.88</v>
      </c>
      <c r="AM296" s="273">
        <v>0.40939999999999999</v>
      </c>
      <c r="AN296" s="273">
        <v>0.70320000000000005</v>
      </c>
      <c r="AO296" s="273">
        <v>0.94220000000000004</v>
      </c>
      <c r="AP296" s="130">
        <v>8400</v>
      </c>
      <c r="AQ296" s="130">
        <v>5600</v>
      </c>
      <c r="AR296" s="130">
        <v>1.83</v>
      </c>
      <c r="AS296" s="275">
        <v>8.1944444444444445E-2</v>
      </c>
      <c r="AT296" s="273">
        <v>0.5</v>
      </c>
      <c r="AU296" s="130">
        <v>35</v>
      </c>
      <c r="AV296" s="16">
        <v>210</v>
      </c>
      <c r="AW296" s="16">
        <v>335000</v>
      </c>
      <c r="AX296" s="16"/>
      <c r="AY296" s="16"/>
      <c r="AZ296" s="16"/>
    </row>
    <row r="297" spans="1:52" ht="12" customHeight="1">
      <c r="A297" s="278">
        <v>6</v>
      </c>
      <c r="B297" s="279" t="s">
        <v>2106</v>
      </c>
      <c r="C297" s="16" t="s">
        <v>1098</v>
      </c>
      <c r="D297" s="76" t="s">
        <v>1098</v>
      </c>
      <c r="E297" s="76" t="s">
        <v>1083</v>
      </c>
      <c r="F297" s="16">
        <v>22</v>
      </c>
      <c r="G297" s="272">
        <v>13036</v>
      </c>
      <c r="H297" s="272">
        <v>5000</v>
      </c>
      <c r="I297" s="272">
        <v>13129</v>
      </c>
      <c r="J297" s="272">
        <v>5000</v>
      </c>
      <c r="K297" s="272">
        <v>78976</v>
      </c>
      <c r="L297" s="276"/>
      <c r="M297" s="272">
        <v>5000</v>
      </c>
      <c r="N297" s="274">
        <v>5.7870370370370367E-4</v>
      </c>
      <c r="O297" s="130">
        <f t="shared" si="1"/>
        <v>50</v>
      </c>
      <c r="P297" s="16"/>
      <c r="Q297" s="130">
        <f t="shared" si="2"/>
        <v>0</v>
      </c>
      <c r="R297" s="274">
        <v>5.7870370370370367E-4</v>
      </c>
      <c r="S297" s="130">
        <f t="shared" si="3"/>
        <v>50</v>
      </c>
      <c r="T297" s="16"/>
      <c r="U297" s="130">
        <f t="shared" si="4"/>
        <v>0</v>
      </c>
      <c r="V297" s="274">
        <v>9.2592592592592596E-4</v>
      </c>
      <c r="W297" s="130">
        <f t="shared" si="5"/>
        <v>80</v>
      </c>
      <c r="X297" s="16"/>
      <c r="Y297" s="130">
        <f t="shared" si="6"/>
        <v>0</v>
      </c>
      <c r="Z297" s="16"/>
      <c r="AA297" s="130">
        <f t="shared" si="7"/>
        <v>0</v>
      </c>
      <c r="AB297" s="130">
        <v>1.69</v>
      </c>
      <c r="AC297" s="130">
        <v>1.02</v>
      </c>
      <c r="AD297" s="130">
        <v>1.89</v>
      </c>
      <c r="AE297" s="130">
        <v>1</v>
      </c>
      <c r="AF297" s="130">
        <v>2.11</v>
      </c>
      <c r="AG297" s="16"/>
      <c r="AH297" s="130">
        <v>1</v>
      </c>
      <c r="AI297" s="273">
        <v>0.63890000000000002</v>
      </c>
      <c r="AJ297" s="273">
        <v>1</v>
      </c>
      <c r="AK297" s="273">
        <v>0.55789999999999995</v>
      </c>
      <c r="AL297" s="273">
        <v>1</v>
      </c>
      <c r="AM297" s="273">
        <v>0.54</v>
      </c>
      <c r="AN297" s="277"/>
      <c r="AO297" s="273">
        <v>1</v>
      </c>
      <c r="AP297" s="16"/>
      <c r="AQ297" s="16"/>
      <c r="AR297" s="16"/>
      <c r="AS297" s="16"/>
      <c r="AT297" s="277"/>
      <c r="AU297" s="130">
        <v>83</v>
      </c>
      <c r="AV297" s="16">
        <v>2900</v>
      </c>
      <c r="AW297" s="16">
        <v>4300000</v>
      </c>
      <c r="AX297" s="16"/>
      <c r="AY297" s="16"/>
      <c r="AZ297" s="16"/>
    </row>
    <row r="298" spans="1:52" ht="12" customHeight="1">
      <c r="A298" s="278">
        <v>7</v>
      </c>
      <c r="B298" s="279" t="s">
        <v>2107</v>
      </c>
      <c r="C298" s="16" t="s">
        <v>1103</v>
      </c>
      <c r="D298" s="76" t="s">
        <v>1103</v>
      </c>
      <c r="E298" s="76" t="s">
        <v>1083</v>
      </c>
      <c r="F298" s="16">
        <v>64</v>
      </c>
      <c r="G298" s="272">
        <v>31510</v>
      </c>
      <c r="H298" s="272">
        <v>5000</v>
      </c>
      <c r="I298" s="272">
        <v>31102</v>
      </c>
      <c r="J298" s="272">
        <v>5000</v>
      </c>
      <c r="K298" s="272">
        <v>146113</v>
      </c>
      <c r="L298" s="276"/>
      <c r="M298" s="272">
        <v>5000</v>
      </c>
      <c r="N298" s="274">
        <v>1.4351851851851852E-3</v>
      </c>
      <c r="O298" s="130">
        <f t="shared" si="1"/>
        <v>124</v>
      </c>
      <c r="P298" s="274">
        <v>2.4421296296296296E-3</v>
      </c>
      <c r="Q298" s="130">
        <f t="shared" si="2"/>
        <v>211</v>
      </c>
      <c r="R298" s="274">
        <v>1.1111111111111111E-3</v>
      </c>
      <c r="S298" s="130">
        <f t="shared" si="3"/>
        <v>96</v>
      </c>
      <c r="T298" s="274">
        <v>6.8287037037037036E-4</v>
      </c>
      <c r="U298" s="130">
        <f t="shared" si="4"/>
        <v>59</v>
      </c>
      <c r="V298" s="274">
        <v>1.7592592592592592E-3</v>
      </c>
      <c r="W298" s="130">
        <f t="shared" si="5"/>
        <v>152</v>
      </c>
      <c r="X298" s="16"/>
      <c r="Y298" s="130">
        <f t="shared" si="6"/>
        <v>0</v>
      </c>
      <c r="Z298" s="274">
        <v>1.6898148148148148E-3</v>
      </c>
      <c r="AA298" s="130">
        <f t="shared" si="7"/>
        <v>146</v>
      </c>
      <c r="AB298" s="130">
        <v>3.09</v>
      </c>
      <c r="AC298" s="130">
        <v>4.7699999999999996</v>
      </c>
      <c r="AD298" s="130">
        <v>3.58</v>
      </c>
      <c r="AE298" s="130">
        <v>1.93</v>
      </c>
      <c r="AF298" s="130">
        <v>6.27</v>
      </c>
      <c r="AG298" s="16"/>
      <c r="AH298" s="130">
        <v>3</v>
      </c>
      <c r="AI298" s="273">
        <v>0.64970000000000006</v>
      </c>
      <c r="AJ298" s="273">
        <v>0.54690000000000005</v>
      </c>
      <c r="AK298" s="273">
        <v>0.64480000000000004</v>
      </c>
      <c r="AL298" s="273">
        <v>0.79630000000000001</v>
      </c>
      <c r="AM298" s="273">
        <v>0.4284</v>
      </c>
      <c r="AN298" s="277"/>
      <c r="AO298" s="277"/>
      <c r="AP298" s="130">
        <v>274700</v>
      </c>
      <c r="AQ298" s="130">
        <v>181600</v>
      </c>
      <c r="AR298" s="130">
        <v>4.6500000000000004</v>
      </c>
      <c r="AS298" s="275">
        <v>0.31527777777777777</v>
      </c>
      <c r="AT298" s="273">
        <v>0.64410000000000001</v>
      </c>
      <c r="AU298" s="130">
        <v>78</v>
      </c>
      <c r="AV298" s="16">
        <v>22200</v>
      </c>
      <c r="AW298" s="16">
        <v>36500000</v>
      </c>
      <c r="AX298" s="16"/>
      <c r="AY298" s="16"/>
      <c r="AZ298" s="16"/>
    </row>
    <row r="299" spans="1:52" ht="12" customHeight="1">
      <c r="A299" s="278">
        <v>8</v>
      </c>
      <c r="B299" s="279" t="s">
        <v>2109</v>
      </c>
      <c r="C299" s="16" t="s">
        <v>1106</v>
      </c>
      <c r="D299" s="76" t="s">
        <v>1106</v>
      </c>
      <c r="E299" s="76" t="s">
        <v>1083</v>
      </c>
      <c r="F299" s="16">
        <v>31</v>
      </c>
      <c r="G299" s="272">
        <v>5000</v>
      </c>
      <c r="H299" s="276"/>
      <c r="I299" s="276"/>
      <c r="J299" s="276"/>
      <c r="K299" s="272">
        <v>5000</v>
      </c>
      <c r="L299" s="276"/>
      <c r="M299" s="276"/>
      <c r="N299" s="274">
        <v>4.2592592592592595E-3</v>
      </c>
      <c r="O299" s="130">
        <f t="shared" si="1"/>
        <v>368</v>
      </c>
      <c r="P299" s="16"/>
      <c r="Q299" s="130">
        <f t="shared" si="2"/>
        <v>0</v>
      </c>
      <c r="R299" s="16"/>
      <c r="S299" s="130">
        <f t="shared" si="3"/>
        <v>0</v>
      </c>
      <c r="T299" s="16"/>
      <c r="U299" s="130">
        <f t="shared" si="4"/>
        <v>0</v>
      </c>
      <c r="V299" s="274">
        <v>9.9537037037037042E-4</v>
      </c>
      <c r="W299" s="130">
        <f t="shared" si="5"/>
        <v>86</v>
      </c>
      <c r="X299" s="16"/>
      <c r="Y299" s="130">
        <f t="shared" si="6"/>
        <v>0</v>
      </c>
      <c r="Z299" s="16"/>
      <c r="AA299" s="130">
        <f t="shared" si="7"/>
        <v>0</v>
      </c>
      <c r="AB299" s="130">
        <v>1.29</v>
      </c>
      <c r="AC299" s="16"/>
      <c r="AD299" s="16"/>
      <c r="AE299" s="16"/>
      <c r="AF299" s="130">
        <v>3.42</v>
      </c>
      <c r="AG299" s="16"/>
      <c r="AH299" s="16"/>
      <c r="AI299" s="273">
        <v>0.71079999999999999</v>
      </c>
      <c r="AJ299" s="277"/>
      <c r="AK299" s="277"/>
      <c r="AL299" s="277"/>
      <c r="AM299" s="273">
        <v>0.32450000000000001</v>
      </c>
      <c r="AN299" s="277"/>
      <c r="AO299" s="277"/>
      <c r="AP299" s="16"/>
      <c r="AQ299" s="16"/>
      <c r="AR299" s="16"/>
      <c r="AS299" s="16"/>
      <c r="AT299" s="277"/>
      <c r="AU299" s="130">
        <v>12</v>
      </c>
      <c r="AV299" s="16">
        <v>20</v>
      </c>
      <c r="AW299" s="16"/>
      <c r="AX299" s="16"/>
      <c r="AY299" s="16"/>
      <c r="AZ299" s="16"/>
    </row>
    <row r="300" spans="1:52" ht="12" customHeight="1">
      <c r="A300" s="278">
        <v>9</v>
      </c>
      <c r="B300" s="279" t="s">
        <v>2110</v>
      </c>
      <c r="C300" s="16" t="s">
        <v>1107</v>
      </c>
      <c r="D300" s="76" t="s">
        <v>1107</v>
      </c>
      <c r="E300" s="76" t="s">
        <v>1083</v>
      </c>
      <c r="F300" s="16">
        <v>33</v>
      </c>
      <c r="G300" s="272">
        <v>241919</v>
      </c>
      <c r="H300" s="272">
        <v>5637</v>
      </c>
      <c r="I300" s="272">
        <v>11618</v>
      </c>
      <c r="J300" s="272">
        <v>5000</v>
      </c>
      <c r="K300" s="272">
        <v>234222</v>
      </c>
      <c r="L300" s="276"/>
      <c r="M300" s="276"/>
      <c r="N300" s="274">
        <v>4.5370370370370373E-3</v>
      </c>
      <c r="O300" s="130">
        <f t="shared" si="1"/>
        <v>392</v>
      </c>
      <c r="P300" s="274">
        <v>5.0925925925925921E-4</v>
      </c>
      <c r="Q300" s="130">
        <f t="shared" si="2"/>
        <v>44</v>
      </c>
      <c r="R300" s="274">
        <v>1.0532407407407407E-3</v>
      </c>
      <c r="S300" s="130">
        <f t="shared" si="3"/>
        <v>91</v>
      </c>
      <c r="T300" s="274">
        <v>2.1643518518518518E-3</v>
      </c>
      <c r="U300" s="130">
        <f t="shared" si="4"/>
        <v>187</v>
      </c>
      <c r="V300" s="274">
        <v>1.7939814814814815E-3</v>
      </c>
      <c r="W300" s="130">
        <f t="shared" si="5"/>
        <v>155</v>
      </c>
      <c r="X300" s="16"/>
      <c r="Y300" s="130">
        <f t="shared" si="6"/>
        <v>0</v>
      </c>
      <c r="Z300" s="16"/>
      <c r="AA300" s="130">
        <f t="shared" si="7"/>
        <v>0</v>
      </c>
      <c r="AB300" s="130">
        <v>5.79</v>
      </c>
      <c r="AC300" s="130">
        <v>1.24</v>
      </c>
      <c r="AD300" s="130">
        <v>2.12</v>
      </c>
      <c r="AE300" s="130">
        <v>2.56</v>
      </c>
      <c r="AF300" s="130">
        <v>3.53</v>
      </c>
      <c r="AG300" s="16"/>
      <c r="AH300" s="16"/>
      <c r="AI300" s="273">
        <v>0.1646</v>
      </c>
      <c r="AJ300" s="273">
        <v>0.76339999999999997</v>
      </c>
      <c r="AK300" s="273">
        <v>0.50729999999999997</v>
      </c>
      <c r="AL300" s="273">
        <v>0.6462</v>
      </c>
      <c r="AM300" s="273">
        <v>0.53400000000000003</v>
      </c>
      <c r="AN300" s="277"/>
      <c r="AO300" s="277"/>
      <c r="AP300" s="130">
        <v>381200</v>
      </c>
      <c r="AQ300" s="130">
        <v>36400</v>
      </c>
      <c r="AR300" s="130">
        <v>1.82</v>
      </c>
      <c r="AS300" s="275">
        <v>0.54513888888888884</v>
      </c>
      <c r="AT300" s="273">
        <v>0.80569999999999997</v>
      </c>
      <c r="AU300" s="130">
        <v>50</v>
      </c>
      <c r="AV300" s="16">
        <v>9900</v>
      </c>
      <c r="AW300" s="16">
        <v>2200000</v>
      </c>
      <c r="AX300" s="16"/>
      <c r="AY300" s="16"/>
      <c r="AZ300" s="16"/>
    </row>
    <row r="301" spans="1:52" ht="12" customHeight="1">
      <c r="A301" s="278">
        <v>10</v>
      </c>
      <c r="B301" s="279" t="s">
        <v>2111</v>
      </c>
      <c r="C301" s="16" t="s">
        <v>1110</v>
      </c>
      <c r="D301" s="76" t="s">
        <v>1110</v>
      </c>
      <c r="E301" s="76" t="s">
        <v>1083</v>
      </c>
      <c r="F301" s="16">
        <v>20</v>
      </c>
      <c r="G301" s="272">
        <v>205867</v>
      </c>
      <c r="H301" s="272">
        <v>5000</v>
      </c>
      <c r="I301" s="272">
        <v>5000</v>
      </c>
      <c r="J301" s="272">
        <v>5000</v>
      </c>
      <c r="K301" s="272">
        <v>114561</v>
      </c>
      <c r="L301" s="276"/>
      <c r="M301" s="276"/>
      <c r="N301" s="274">
        <v>3.3333333333333335E-3</v>
      </c>
      <c r="O301" s="130">
        <f t="shared" si="1"/>
        <v>288</v>
      </c>
      <c r="P301" s="16"/>
      <c r="Q301" s="130">
        <f t="shared" si="2"/>
        <v>0</v>
      </c>
      <c r="R301" s="274">
        <v>1.1342592592592593E-3</v>
      </c>
      <c r="S301" s="130">
        <f t="shared" si="3"/>
        <v>98</v>
      </c>
      <c r="T301" s="274">
        <v>3.3449074074074076E-3</v>
      </c>
      <c r="U301" s="130">
        <f t="shared" si="4"/>
        <v>289</v>
      </c>
      <c r="V301" s="274">
        <v>8.6805555555555551E-4</v>
      </c>
      <c r="W301" s="130">
        <f t="shared" si="5"/>
        <v>75</v>
      </c>
      <c r="X301" s="16"/>
      <c r="Y301" s="130">
        <f t="shared" si="6"/>
        <v>0</v>
      </c>
      <c r="Z301" s="16"/>
      <c r="AA301" s="130">
        <f t="shared" si="7"/>
        <v>0</v>
      </c>
      <c r="AB301" s="130">
        <v>10.27</v>
      </c>
      <c r="AC301" s="130">
        <v>1</v>
      </c>
      <c r="AD301" s="130">
        <v>2.02</v>
      </c>
      <c r="AE301" s="130">
        <v>16.66</v>
      </c>
      <c r="AF301" s="130">
        <v>2.52</v>
      </c>
      <c r="AG301" s="16"/>
      <c r="AH301" s="16"/>
      <c r="AI301" s="273">
        <v>0.1918</v>
      </c>
      <c r="AJ301" s="273">
        <v>1</v>
      </c>
      <c r="AK301" s="273">
        <v>0.67669999999999997</v>
      </c>
      <c r="AL301" s="273">
        <v>0.22620000000000001</v>
      </c>
      <c r="AM301" s="273">
        <v>0.51019999999999999</v>
      </c>
      <c r="AN301" s="277"/>
      <c r="AO301" s="277"/>
      <c r="AP301" s="130">
        <v>33900</v>
      </c>
      <c r="AQ301" s="130">
        <v>19600</v>
      </c>
      <c r="AR301" s="130">
        <v>12.6</v>
      </c>
      <c r="AS301" s="275">
        <v>0.40902777777777777</v>
      </c>
      <c r="AT301" s="273">
        <v>0.28239999999999998</v>
      </c>
      <c r="AU301" s="130">
        <v>50</v>
      </c>
      <c r="AV301" s="16">
        <v>12100</v>
      </c>
      <c r="AW301" s="16">
        <v>3800000</v>
      </c>
      <c r="AX301" s="16"/>
      <c r="AY301" s="16"/>
      <c r="AZ301" s="16"/>
    </row>
    <row r="302" spans="1:52" ht="12" customHeight="1">
      <c r="A302" s="278">
        <v>11</v>
      </c>
      <c r="B302" s="279" t="s">
        <v>2112</v>
      </c>
      <c r="C302" s="16" t="s">
        <v>1111</v>
      </c>
      <c r="D302" s="76" t="s">
        <v>1111</v>
      </c>
      <c r="E302" s="76" t="s">
        <v>1083</v>
      </c>
      <c r="F302" s="16">
        <v>29</v>
      </c>
      <c r="G302" s="272">
        <v>26008</v>
      </c>
      <c r="H302" s="272">
        <v>5000</v>
      </c>
      <c r="I302" s="272">
        <v>5000</v>
      </c>
      <c r="J302" s="272">
        <v>5000</v>
      </c>
      <c r="K302" s="272">
        <v>93012</v>
      </c>
      <c r="L302" s="276"/>
      <c r="M302" s="276"/>
      <c r="N302" s="274">
        <v>1.4236111111111112E-3</v>
      </c>
      <c r="O302" s="130">
        <f t="shared" si="1"/>
        <v>123</v>
      </c>
      <c r="P302" s="274">
        <v>7.0601851851851847E-4</v>
      </c>
      <c r="Q302" s="130">
        <f t="shared" si="2"/>
        <v>61</v>
      </c>
      <c r="R302" s="274">
        <v>1.2037037037037038E-3</v>
      </c>
      <c r="S302" s="130">
        <f t="shared" si="3"/>
        <v>104</v>
      </c>
      <c r="T302" s="274">
        <v>1.4467592592592592E-3</v>
      </c>
      <c r="U302" s="130">
        <f t="shared" si="4"/>
        <v>125</v>
      </c>
      <c r="V302" s="274">
        <v>1.5509259259259259E-3</v>
      </c>
      <c r="W302" s="130">
        <f t="shared" si="5"/>
        <v>134</v>
      </c>
      <c r="X302" s="16"/>
      <c r="Y302" s="130">
        <f t="shared" si="6"/>
        <v>0</v>
      </c>
      <c r="Z302" s="16"/>
      <c r="AA302" s="130">
        <f t="shared" si="7"/>
        <v>0</v>
      </c>
      <c r="AB302" s="130">
        <v>3.02</v>
      </c>
      <c r="AC302" s="130">
        <v>4.2</v>
      </c>
      <c r="AD302" s="130">
        <v>2.11</v>
      </c>
      <c r="AE302" s="130">
        <v>2.75</v>
      </c>
      <c r="AF302" s="130">
        <v>3.19</v>
      </c>
      <c r="AG302" s="16"/>
      <c r="AH302" s="16"/>
      <c r="AI302" s="273">
        <v>0.40139999999999998</v>
      </c>
      <c r="AJ302" s="273">
        <v>0.4662</v>
      </c>
      <c r="AK302" s="273">
        <v>0.37740000000000001</v>
      </c>
      <c r="AL302" s="273">
        <v>0.30420000000000003</v>
      </c>
      <c r="AM302" s="273">
        <v>0.36659999999999998</v>
      </c>
      <c r="AN302" s="277"/>
      <c r="AO302" s="277"/>
      <c r="AP302" s="130">
        <v>27400</v>
      </c>
      <c r="AQ302" s="130">
        <v>17000</v>
      </c>
      <c r="AR302" s="130">
        <v>1.91</v>
      </c>
      <c r="AS302" s="275">
        <v>6.8750000000000006E-2</v>
      </c>
      <c r="AT302" s="273">
        <v>0.51119999999999999</v>
      </c>
      <c r="AU302" s="130">
        <v>38</v>
      </c>
      <c r="AV302" s="16">
        <v>5400</v>
      </c>
      <c r="AW302" s="16">
        <v>461000</v>
      </c>
      <c r="AX302" s="16"/>
      <c r="AY302" s="16"/>
      <c r="AZ302" s="16"/>
    </row>
    <row r="303" spans="1:52" ht="12" customHeight="1">
      <c r="A303" s="278">
        <v>12</v>
      </c>
      <c r="B303" s="279" t="s">
        <v>2113</v>
      </c>
      <c r="C303" s="16" t="s">
        <v>1112</v>
      </c>
      <c r="D303" s="76" t="s">
        <v>1112</v>
      </c>
      <c r="E303" s="76" t="s">
        <v>1083</v>
      </c>
      <c r="F303" s="16">
        <v>26</v>
      </c>
      <c r="G303" s="272">
        <v>2065000</v>
      </c>
      <c r="H303" s="272">
        <v>67613</v>
      </c>
      <c r="I303" s="272">
        <v>9167</v>
      </c>
      <c r="J303" s="272">
        <v>20008</v>
      </c>
      <c r="K303" s="272">
        <v>380942</v>
      </c>
      <c r="L303" s="272">
        <v>19435</v>
      </c>
      <c r="M303" s="272">
        <v>5000</v>
      </c>
      <c r="N303" s="274">
        <v>5.2546296296296299E-3</v>
      </c>
      <c r="O303" s="130">
        <f t="shared" si="1"/>
        <v>454</v>
      </c>
      <c r="P303" s="274">
        <v>3.8657407407407408E-3</v>
      </c>
      <c r="Q303" s="130">
        <f t="shared" si="2"/>
        <v>334</v>
      </c>
      <c r="R303" s="274">
        <v>4.6412037037037038E-3</v>
      </c>
      <c r="S303" s="130">
        <f t="shared" si="3"/>
        <v>401</v>
      </c>
      <c r="T303" s="274">
        <v>3.2523148148148147E-3</v>
      </c>
      <c r="U303" s="130">
        <f t="shared" si="4"/>
        <v>281</v>
      </c>
      <c r="V303" s="274">
        <v>5.0115740740740737E-3</v>
      </c>
      <c r="W303" s="130">
        <f t="shared" si="5"/>
        <v>433</v>
      </c>
      <c r="X303" s="274">
        <v>4.3750000000000004E-3</v>
      </c>
      <c r="Y303" s="130">
        <f t="shared" si="6"/>
        <v>378</v>
      </c>
      <c r="Z303" s="16"/>
      <c r="AA303" s="130">
        <f t="shared" si="7"/>
        <v>0</v>
      </c>
      <c r="AB303" s="130">
        <v>9.9700000000000006</v>
      </c>
      <c r="AC303" s="130">
        <v>7.85</v>
      </c>
      <c r="AD303" s="130">
        <v>7.09</v>
      </c>
      <c r="AE303" s="130">
        <v>6.22</v>
      </c>
      <c r="AF303" s="130">
        <v>10.130000000000001</v>
      </c>
      <c r="AG303" s="130">
        <v>9.1199999999999992</v>
      </c>
      <c r="AH303" s="130">
        <v>1</v>
      </c>
      <c r="AI303" s="273">
        <v>7.8299999999999995E-2</v>
      </c>
      <c r="AJ303" s="273">
        <v>2.6200000000000001E-2</v>
      </c>
      <c r="AK303" s="273">
        <v>0.32129999999999997</v>
      </c>
      <c r="AL303" s="273">
        <v>0.15409999999999999</v>
      </c>
      <c r="AM303" s="273">
        <v>0.12379999999999999</v>
      </c>
      <c r="AN303" s="273">
        <v>0.22359999999999999</v>
      </c>
      <c r="AO303" s="273">
        <v>1</v>
      </c>
      <c r="AP303" s="130">
        <v>665900</v>
      </c>
      <c r="AQ303" s="130">
        <v>114100</v>
      </c>
      <c r="AR303" s="130">
        <v>4.49</v>
      </c>
      <c r="AS303" s="275">
        <v>0.25208333333333333</v>
      </c>
      <c r="AT303" s="273">
        <v>0.20050000000000001</v>
      </c>
      <c r="AU303" s="130">
        <v>40</v>
      </c>
      <c r="AV303" s="16">
        <v>22200</v>
      </c>
      <c r="AW303" s="16">
        <v>87</v>
      </c>
      <c r="AX303" s="16"/>
      <c r="AY303" s="16"/>
      <c r="AZ303" s="16"/>
    </row>
    <row r="304" spans="1:52" ht="12" customHeight="1">
      <c r="A304" s="278">
        <v>13</v>
      </c>
      <c r="B304" s="279" t="s">
        <v>2115</v>
      </c>
      <c r="C304" s="16" t="s">
        <v>1115</v>
      </c>
      <c r="D304" s="76" t="s">
        <v>1116</v>
      </c>
      <c r="E304" s="76" t="s">
        <v>1083</v>
      </c>
      <c r="F304" s="16">
        <v>36</v>
      </c>
      <c r="G304" s="272">
        <v>2036000</v>
      </c>
      <c r="H304" s="272">
        <v>130816</v>
      </c>
      <c r="I304" s="272">
        <v>7011000</v>
      </c>
      <c r="J304" s="272">
        <v>95505</v>
      </c>
      <c r="K304" s="272">
        <v>1903000</v>
      </c>
      <c r="L304" s="272">
        <v>5000</v>
      </c>
      <c r="M304" s="272">
        <v>8012</v>
      </c>
      <c r="N304" s="274">
        <v>3.9351851851851848E-3</v>
      </c>
      <c r="O304" s="130">
        <f t="shared" si="1"/>
        <v>340</v>
      </c>
      <c r="P304" s="274">
        <v>1.736111111111111E-3</v>
      </c>
      <c r="Q304" s="130">
        <f t="shared" si="2"/>
        <v>150</v>
      </c>
      <c r="R304" s="274">
        <v>5.6712962962962967E-4</v>
      </c>
      <c r="S304" s="130">
        <f t="shared" si="3"/>
        <v>49</v>
      </c>
      <c r="T304" s="274">
        <v>7.291666666666667E-4</v>
      </c>
      <c r="U304" s="130">
        <f t="shared" si="4"/>
        <v>63</v>
      </c>
      <c r="V304" s="274">
        <v>3.1481481481481482E-3</v>
      </c>
      <c r="W304" s="130">
        <f t="shared" si="5"/>
        <v>272</v>
      </c>
      <c r="X304" s="16"/>
      <c r="Y304" s="130">
        <f t="shared" si="6"/>
        <v>0</v>
      </c>
      <c r="Z304" s="274">
        <v>6.3657407407407413E-4</v>
      </c>
      <c r="AA304" s="130">
        <f t="shared" si="7"/>
        <v>55</v>
      </c>
      <c r="AB304" s="130">
        <v>6.43</v>
      </c>
      <c r="AC304" s="130">
        <v>2.34</v>
      </c>
      <c r="AD304" s="130">
        <v>2.2200000000000002</v>
      </c>
      <c r="AE304" s="130">
        <v>1.56</v>
      </c>
      <c r="AF304" s="130">
        <v>5.05</v>
      </c>
      <c r="AG304" s="130">
        <v>1</v>
      </c>
      <c r="AH304" s="130">
        <v>1.65</v>
      </c>
      <c r="AI304" s="273">
        <v>0.29730000000000001</v>
      </c>
      <c r="AJ304" s="273">
        <v>0.6018</v>
      </c>
      <c r="AK304" s="273">
        <v>0.33639999999999998</v>
      </c>
      <c r="AL304" s="273">
        <v>0.75329999999999997</v>
      </c>
      <c r="AM304" s="273">
        <v>0.50119999999999998</v>
      </c>
      <c r="AN304" s="273">
        <v>1</v>
      </c>
      <c r="AO304" s="273">
        <v>0.78420000000000001</v>
      </c>
      <c r="AP304" s="130">
        <v>2200000</v>
      </c>
      <c r="AQ304" s="130">
        <v>885300</v>
      </c>
      <c r="AR304" s="130">
        <v>3.18</v>
      </c>
      <c r="AS304" s="275">
        <v>0.2590277777777778</v>
      </c>
      <c r="AT304" s="273">
        <v>0.41689999999999999</v>
      </c>
      <c r="AU304" s="130">
        <v>67</v>
      </c>
      <c r="AV304" s="16">
        <v>70</v>
      </c>
      <c r="AW304" s="16">
        <v>9700000</v>
      </c>
      <c r="AX304" s="16"/>
      <c r="AY304" s="16"/>
      <c r="AZ304" s="16"/>
    </row>
    <row r="305" spans="1:52" ht="12" customHeight="1">
      <c r="A305" s="278">
        <v>14</v>
      </c>
      <c r="B305" s="279" t="s">
        <v>2117</v>
      </c>
      <c r="C305" s="16" t="s">
        <v>1117</v>
      </c>
      <c r="D305" s="76" t="s">
        <v>1117</v>
      </c>
      <c r="E305" s="76" t="s">
        <v>1083</v>
      </c>
      <c r="F305" s="16">
        <v>33</v>
      </c>
      <c r="G305" s="272">
        <v>8155</v>
      </c>
      <c r="H305" s="276"/>
      <c r="I305" s="272">
        <v>5000</v>
      </c>
      <c r="J305" s="272">
        <v>5000</v>
      </c>
      <c r="K305" s="272">
        <v>8376</v>
      </c>
      <c r="L305" s="276"/>
      <c r="M305" s="276"/>
      <c r="N305" s="274">
        <v>1.6087962962962963E-3</v>
      </c>
      <c r="O305" s="130">
        <f t="shared" si="1"/>
        <v>139</v>
      </c>
      <c r="P305" s="16"/>
      <c r="Q305" s="130">
        <f t="shared" si="2"/>
        <v>0</v>
      </c>
      <c r="R305" s="274">
        <v>3.1250000000000001E-4</v>
      </c>
      <c r="S305" s="130">
        <f t="shared" si="3"/>
        <v>27</v>
      </c>
      <c r="T305" s="274">
        <v>1.3425925925925925E-3</v>
      </c>
      <c r="U305" s="130">
        <f t="shared" si="4"/>
        <v>116</v>
      </c>
      <c r="V305" s="274">
        <v>1.6087962962962963E-3</v>
      </c>
      <c r="W305" s="130">
        <f t="shared" si="5"/>
        <v>139</v>
      </c>
      <c r="X305" s="16"/>
      <c r="Y305" s="130">
        <f t="shared" si="6"/>
        <v>0</v>
      </c>
      <c r="Z305" s="16"/>
      <c r="AA305" s="130">
        <f t="shared" si="7"/>
        <v>0</v>
      </c>
      <c r="AB305" s="130">
        <v>2.31</v>
      </c>
      <c r="AC305" s="16"/>
      <c r="AD305" s="130">
        <v>1.63</v>
      </c>
      <c r="AE305" s="130">
        <v>2.11</v>
      </c>
      <c r="AF305" s="130">
        <v>2.46</v>
      </c>
      <c r="AG305" s="16"/>
      <c r="AH305" s="16"/>
      <c r="AI305" s="273">
        <v>0.45</v>
      </c>
      <c r="AJ305" s="277"/>
      <c r="AK305" s="273">
        <v>0.4768</v>
      </c>
      <c r="AL305" s="273">
        <v>0.62809999999999999</v>
      </c>
      <c r="AM305" s="273">
        <v>0.371</v>
      </c>
      <c r="AN305" s="277"/>
      <c r="AO305" s="277"/>
      <c r="AP305" s="130">
        <v>8700</v>
      </c>
      <c r="AQ305" s="130">
        <v>8000</v>
      </c>
      <c r="AR305" s="130">
        <v>1.83</v>
      </c>
      <c r="AS305" s="275">
        <v>0.38819444444444445</v>
      </c>
      <c r="AT305" s="273">
        <v>0.58020000000000005</v>
      </c>
      <c r="AU305" s="130">
        <v>31</v>
      </c>
      <c r="AV305" s="16">
        <v>90</v>
      </c>
      <c r="AW305" s="16">
        <v>201000</v>
      </c>
      <c r="AX305" s="16"/>
      <c r="AY305" s="16"/>
      <c r="AZ305" s="16"/>
    </row>
    <row r="306" spans="1:52" ht="12" customHeight="1">
      <c r="A306" s="278">
        <v>15</v>
      </c>
      <c r="B306" s="279" t="s">
        <v>2119</v>
      </c>
      <c r="C306" s="16" t="s">
        <v>1120</v>
      </c>
      <c r="D306" s="76" t="s">
        <v>1120</v>
      </c>
      <c r="E306" s="76" t="s">
        <v>1083</v>
      </c>
      <c r="F306" s="16">
        <v>24</v>
      </c>
      <c r="G306" s="272">
        <v>4992000</v>
      </c>
      <c r="H306" s="272">
        <v>178440</v>
      </c>
      <c r="I306" s="272">
        <v>2352000</v>
      </c>
      <c r="J306" s="272">
        <v>67139</v>
      </c>
      <c r="K306" s="272">
        <v>2589000</v>
      </c>
      <c r="L306" s="272">
        <v>50000</v>
      </c>
      <c r="M306" s="272">
        <v>165650</v>
      </c>
      <c r="N306" s="274">
        <v>3.9699074074074072E-3</v>
      </c>
      <c r="O306" s="130">
        <f t="shared" si="1"/>
        <v>343</v>
      </c>
      <c r="P306" s="274">
        <v>1.2962962962962963E-2</v>
      </c>
      <c r="Q306" s="130">
        <f t="shared" si="2"/>
        <v>1120</v>
      </c>
      <c r="R306" s="274">
        <v>2.9745370370370373E-3</v>
      </c>
      <c r="S306" s="130">
        <f t="shared" si="3"/>
        <v>257</v>
      </c>
      <c r="T306" s="274">
        <v>1.9328703703703704E-3</v>
      </c>
      <c r="U306" s="130">
        <f t="shared" si="4"/>
        <v>167</v>
      </c>
      <c r="V306" s="274">
        <v>2.7662037037037039E-3</v>
      </c>
      <c r="W306" s="130">
        <f t="shared" si="5"/>
        <v>239</v>
      </c>
      <c r="X306" s="274">
        <v>2.1180555555555558E-3</v>
      </c>
      <c r="Y306" s="130">
        <f t="shared" si="6"/>
        <v>183</v>
      </c>
      <c r="Z306" s="274">
        <v>3.4722222222222224E-4</v>
      </c>
      <c r="AA306" s="130">
        <f t="shared" si="7"/>
        <v>30</v>
      </c>
      <c r="AB306" s="130">
        <v>5.34</v>
      </c>
      <c r="AC306" s="130">
        <v>4.54</v>
      </c>
      <c r="AD306" s="130">
        <v>4.88</v>
      </c>
      <c r="AE306" s="130">
        <v>1.99</v>
      </c>
      <c r="AF306" s="130">
        <v>4.3499999999999996</v>
      </c>
      <c r="AG306" s="130">
        <v>4.2</v>
      </c>
      <c r="AH306" s="130">
        <v>1.1499999999999999</v>
      </c>
      <c r="AI306" s="273">
        <v>0.215</v>
      </c>
      <c r="AJ306" s="273">
        <v>0.49580000000000002</v>
      </c>
      <c r="AK306" s="273">
        <v>0.17469999999999999</v>
      </c>
      <c r="AL306" s="273">
        <v>0.61480000000000001</v>
      </c>
      <c r="AM306" s="273">
        <v>0.39</v>
      </c>
      <c r="AN306" s="273">
        <v>0.5423</v>
      </c>
      <c r="AO306" s="273">
        <v>0.88419999999999999</v>
      </c>
      <c r="AP306" s="130">
        <v>2300000</v>
      </c>
      <c r="AQ306" s="130">
        <v>812700</v>
      </c>
      <c r="AR306" s="130">
        <v>1.99</v>
      </c>
      <c r="AS306" s="275">
        <v>0.16180555555555556</v>
      </c>
      <c r="AT306" s="273">
        <v>0.42820000000000003</v>
      </c>
      <c r="AU306" s="130">
        <v>80</v>
      </c>
      <c r="AV306" s="16">
        <v>33100</v>
      </c>
      <c r="AW306" s="16">
        <v>99</v>
      </c>
      <c r="AX306" s="16"/>
      <c r="AY306" s="16"/>
      <c r="AZ306" s="16"/>
    </row>
    <row r="307" spans="1:52" ht="12" customHeight="1">
      <c r="A307" s="278">
        <v>16</v>
      </c>
      <c r="B307" s="279" t="s">
        <v>2120</v>
      </c>
      <c r="C307" s="16" t="s">
        <v>1121</v>
      </c>
      <c r="D307" s="76" t="s">
        <v>1121</v>
      </c>
      <c r="E307" s="76" t="s">
        <v>1083</v>
      </c>
      <c r="F307" s="16">
        <v>32</v>
      </c>
      <c r="G307" s="272">
        <v>2566000</v>
      </c>
      <c r="H307" s="272">
        <v>181085</v>
      </c>
      <c r="I307" s="272">
        <v>76090</v>
      </c>
      <c r="J307" s="272">
        <v>103055</v>
      </c>
      <c r="K307" s="272">
        <v>1112000</v>
      </c>
      <c r="L307" s="272">
        <v>5000</v>
      </c>
      <c r="M307" s="272">
        <v>15644</v>
      </c>
      <c r="N307" s="274">
        <v>9.5601851851851855E-3</v>
      </c>
      <c r="O307" s="130">
        <f t="shared" si="1"/>
        <v>826</v>
      </c>
      <c r="P307" s="274">
        <v>0.12447916666666667</v>
      </c>
      <c r="Q307" s="130">
        <f t="shared" si="2"/>
        <v>10755</v>
      </c>
      <c r="R307" s="274">
        <v>9.1435185185185185E-4</v>
      </c>
      <c r="S307" s="130">
        <f t="shared" si="3"/>
        <v>79</v>
      </c>
      <c r="T307" s="274">
        <v>8.0902777777777778E-3</v>
      </c>
      <c r="U307" s="130">
        <f t="shared" si="4"/>
        <v>699</v>
      </c>
      <c r="V307" s="274">
        <v>4.8263888888888887E-3</v>
      </c>
      <c r="W307" s="130">
        <f t="shared" si="5"/>
        <v>417</v>
      </c>
      <c r="X307" s="274">
        <v>4.6064814814814814E-3</v>
      </c>
      <c r="Y307" s="130">
        <f t="shared" si="6"/>
        <v>398</v>
      </c>
      <c r="Z307" s="274">
        <v>5.9027777777777778E-4</v>
      </c>
      <c r="AA307" s="130">
        <f t="shared" si="7"/>
        <v>51</v>
      </c>
      <c r="AB307" s="130">
        <v>3.98</v>
      </c>
      <c r="AC307" s="130">
        <v>47.59</v>
      </c>
      <c r="AD307" s="130">
        <v>1.92</v>
      </c>
      <c r="AE307" s="130">
        <v>11.59</v>
      </c>
      <c r="AF307" s="130">
        <v>4.1399999999999997</v>
      </c>
      <c r="AG307" s="130">
        <v>7.15</v>
      </c>
      <c r="AH307" s="130">
        <v>1.53</v>
      </c>
      <c r="AI307" s="273">
        <v>0.16589999999999999</v>
      </c>
      <c r="AJ307" s="273">
        <v>0.15540000000000001</v>
      </c>
      <c r="AK307" s="273">
        <v>0.72909999999999997</v>
      </c>
      <c r="AL307" s="273">
        <v>0.54190000000000005</v>
      </c>
      <c r="AM307" s="273">
        <v>0.46879999999999999</v>
      </c>
      <c r="AN307" s="273">
        <v>0.4294</v>
      </c>
      <c r="AO307" s="273">
        <v>0.80820000000000003</v>
      </c>
      <c r="AP307" s="130">
        <v>3500000</v>
      </c>
      <c r="AQ307" s="130">
        <v>905700</v>
      </c>
      <c r="AR307" s="130">
        <v>4.21</v>
      </c>
      <c r="AS307" s="275">
        <v>0.40555555555555556</v>
      </c>
      <c r="AT307" s="273">
        <v>0.35020000000000001</v>
      </c>
      <c r="AU307" s="130">
        <v>75</v>
      </c>
      <c r="AV307" s="16">
        <v>49500</v>
      </c>
      <c r="AW307" s="16">
        <v>87</v>
      </c>
      <c r="AX307" s="16"/>
      <c r="AY307" s="16"/>
      <c r="AZ307" s="16"/>
    </row>
    <row r="308" spans="1:52" ht="12" customHeight="1">
      <c r="A308" s="278">
        <v>17</v>
      </c>
      <c r="B308" s="279" t="s">
        <v>2122</v>
      </c>
      <c r="C308" s="16" t="s">
        <v>1124</v>
      </c>
      <c r="D308" s="76" t="s">
        <v>1124</v>
      </c>
      <c r="E308" s="76" t="s">
        <v>1083</v>
      </c>
      <c r="F308" s="16">
        <v>48</v>
      </c>
      <c r="G308" s="272">
        <v>1224000</v>
      </c>
      <c r="H308" s="272">
        <v>33098</v>
      </c>
      <c r="I308" s="272">
        <v>138910</v>
      </c>
      <c r="J308" s="272">
        <v>15290</v>
      </c>
      <c r="K308" s="272">
        <v>570634</v>
      </c>
      <c r="L308" s="272">
        <v>5026</v>
      </c>
      <c r="M308" s="272">
        <v>15774</v>
      </c>
      <c r="N308" s="274">
        <v>2.9513888888888888E-3</v>
      </c>
      <c r="O308" s="130">
        <f t="shared" si="1"/>
        <v>255</v>
      </c>
      <c r="P308" s="274">
        <v>2.9976851851851853E-3</v>
      </c>
      <c r="Q308" s="130">
        <f t="shared" si="2"/>
        <v>259</v>
      </c>
      <c r="R308" s="274">
        <v>1.2731481481481483E-3</v>
      </c>
      <c r="S308" s="130">
        <f t="shared" si="3"/>
        <v>110</v>
      </c>
      <c r="T308" s="274">
        <v>2.3148148148148149E-4</v>
      </c>
      <c r="U308" s="130">
        <f t="shared" si="4"/>
        <v>20</v>
      </c>
      <c r="V308" s="274">
        <v>2.0601851851851853E-3</v>
      </c>
      <c r="W308" s="130">
        <f t="shared" si="5"/>
        <v>178</v>
      </c>
      <c r="X308" s="274">
        <v>1.4236111111111112E-3</v>
      </c>
      <c r="Y308" s="130">
        <f t="shared" si="6"/>
        <v>123</v>
      </c>
      <c r="Z308" s="274">
        <v>1.1574074074074073E-5</v>
      </c>
      <c r="AA308" s="130">
        <f t="shared" si="7"/>
        <v>1</v>
      </c>
      <c r="AB308" s="130">
        <v>6.41</v>
      </c>
      <c r="AC308" s="130">
        <v>3.83</v>
      </c>
      <c r="AD308" s="130">
        <v>2.5099999999999998</v>
      </c>
      <c r="AE308" s="130">
        <v>2.08</v>
      </c>
      <c r="AF308" s="130">
        <v>4.54</v>
      </c>
      <c r="AG308" s="130">
        <v>2.86</v>
      </c>
      <c r="AH308" s="130">
        <v>1.1000000000000001</v>
      </c>
      <c r="AI308" s="273">
        <v>0.2356</v>
      </c>
      <c r="AJ308" s="273">
        <v>0.4612</v>
      </c>
      <c r="AK308" s="273">
        <v>0.61229999999999996</v>
      </c>
      <c r="AL308" s="273">
        <v>0.66180000000000005</v>
      </c>
      <c r="AM308" s="273">
        <v>0.37840000000000001</v>
      </c>
      <c r="AN308" s="273">
        <v>0.251</v>
      </c>
      <c r="AO308" s="273">
        <v>0.9425</v>
      </c>
      <c r="AP308" s="130">
        <v>2700000</v>
      </c>
      <c r="AQ308" s="130">
        <v>772900</v>
      </c>
      <c r="AR308" s="130">
        <v>4.5999999999999996</v>
      </c>
      <c r="AS308" s="275">
        <v>0.36388888888888887</v>
      </c>
      <c r="AT308" s="273">
        <v>0.34710000000000002</v>
      </c>
      <c r="AU308" s="130">
        <v>68</v>
      </c>
      <c r="AV308" s="16">
        <v>110000</v>
      </c>
      <c r="AW308" s="16">
        <v>98</v>
      </c>
      <c r="AX308" s="16"/>
      <c r="AY308" s="16"/>
      <c r="AZ308" s="16"/>
    </row>
    <row r="309" spans="1:52" ht="12" customHeight="1">
      <c r="A309" s="278">
        <v>18</v>
      </c>
      <c r="B309" s="279" t="s">
        <v>2123</v>
      </c>
      <c r="C309" s="16" t="s">
        <v>1127</v>
      </c>
      <c r="D309" s="76" t="s">
        <v>2682</v>
      </c>
      <c r="E309" s="76" t="s">
        <v>1083</v>
      </c>
      <c r="F309" s="16">
        <v>12</v>
      </c>
      <c r="G309" s="272">
        <v>2259000</v>
      </c>
      <c r="H309" s="272">
        <v>200358</v>
      </c>
      <c r="I309" s="272">
        <v>44037</v>
      </c>
      <c r="J309" s="272">
        <v>22333</v>
      </c>
      <c r="K309" s="272">
        <v>343473</v>
      </c>
      <c r="L309" s="272">
        <v>6373</v>
      </c>
      <c r="M309" s="272">
        <v>5000</v>
      </c>
      <c r="N309" s="274">
        <v>5.2893518518518515E-3</v>
      </c>
      <c r="O309" s="130">
        <f t="shared" si="1"/>
        <v>457</v>
      </c>
      <c r="P309" s="274">
        <v>4.8032407407407407E-3</v>
      </c>
      <c r="Q309" s="130">
        <f t="shared" si="2"/>
        <v>415</v>
      </c>
      <c r="R309" s="274">
        <v>3.449074074074074E-3</v>
      </c>
      <c r="S309" s="130">
        <f t="shared" si="3"/>
        <v>298</v>
      </c>
      <c r="T309" s="274">
        <v>1.5393518518518519E-3</v>
      </c>
      <c r="U309" s="130">
        <f t="shared" si="4"/>
        <v>133</v>
      </c>
      <c r="V309" s="274">
        <v>5.092592592592593E-3</v>
      </c>
      <c r="W309" s="130">
        <f t="shared" si="5"/>
        <v>440</v>
      </c>
      <c r="X309" s="274">
        <v>2.7777777777777779E-3</v>
      </c>
      <c r="Y309" s="130">
        <f t="shared" si="6"/>
        <v>240</v>
      </c>
      <c r="Z309" s="274">
        <v>1.9675925925925924E-3</v>
      </c>
      <c r="AA309" s="130">
        <f t="shared" si="7"/>
        <v>170</v>
      </c>
      <c r="AB309" s="130">
        <v>8.81</v>
      </c>
      <c r="AC309" s="130">
        <v>5.53</v>
      </c>
      <c r="AD309" s="130">
        <v>12.52</v>
      </c>
      <c r="AE309" s="130">
        <v>3.52</v>
      </c>
      <c r="AF309" s="130">
        <v>10.01</v>
      </c>
      <c r="AG309" s="130">
        <v>6.19</v>
      </c>
      <c r="AH309" s="130">
        <v>2.39</v>
      </c>
      <c r="AI309" s="273">
        <v>6.3700000000000007E-2</v>
      </c>
      <c r="AJ309" s="273">
        <v>0.28689999999999999</v>
      </c>
      <c r="AK309" s="273">
        <v>0.32600000000000001</v>
      </c>
      <c r="AL309" s="273">
        <v>8.43E-2</v>
      </c>
      <c r="AM309" s="273">
        <v>0.1163</v>
      </c>
      <c r="AN309" s="273">
        <v>0.1757</v>
      </c>
      <c r="AO309" s="273">
        <v>0.62829999999999997</v>
      </c>
      <c r="AP309" s="130">
        <v>265100</v>
      </c>
      <c r="AQ309" s="130">
        <v>49700</v>
      </c>
      <c r="AR309" s="130">
        <v>3.4</v>
      </c>
      <c r="AS309" s="275">
        <v>0.375</v>
      </c>
      <c r="AT309" s="273">
        <v>0.2908</v>
      </c>
      <c r="AU309" s="130">
        <v>46</v>
      </c>
      <c r="AV309" s="16">
        <v>0</v>
      </c>
      <c r="AW309" s="16"/>
      <c r="AX309" s="16"/>
      <c r="AY309" s="16"/>
      <c r="AZ309" s="16"/>
    </row>
    <row r="310" spans="1:52" ht="12" customHeight="1">
      <c r="A310" s="278">
        <v>19</v>
      </c>
      <c r="B310" s="279" t="s">
        <v>2125</v>
      </c>
      <c r="C310" s="16" t="s">
        <v>1132</v>
      </c>
      <c r="D310" s="76" t="s">
        <v>1132</v>
      </c>
      <c r="E310" s="76" t="s">
        <v>1083</v>
      </c>
      <c r="F310" s="16">
        <v>44</v>
      </c>
      <c r="G310" s="272">
        <v>151964</v>
      </c>
      <c r="H310" s="276"/>
      <c r="I310" s="272">
        <v>5000</v>
      </c>
      <c r="J310" s="276"/>
      <c r="K310" s="272">
        <v>47054</v>
      </c>
      <c r="L310" s="272">
        <v>5846</v>
      </c>
      <c r="M310" s="272">
        <v>5000</v>
      </c>
      <c r="N310" s="274">
        <v>2.3842592592592591E-3</v>
      </c>
      <c r="O310" s="130">
        <f t="shared" si="1"/>
        <v>206</v>
      </c>
      <c r="P310" s="16"/>
      <c r="Q310" s="130">
        <f t="shared" si="2"/>
        <v>0</v>
      </c>
      <c r="R310" s="274">
        <v>5.7870370370370373E-5</v>
      </c>
      <c r="S310" s="130">
        <f t="shared" si="3"/>
        <v>5</v>
      </c>
      <c r="T310" s="16"/>
      <c r="U310" s="130">
        <f t="shared" si="4"/>
        <v>0</v>
      </c>
      <c r="V310" s="274">
        <v>1.2268518518518518E-3</v>
      </c>
      <c r="W310" s="130">
        <f t="shared" si="5"/>
        <v>106</v>
      </c>
      <c r="X310" s="274">
        <v>2.3032407407407407E-3</v>
      </c>
      <c r="Y310" s="130">
        <f t="shared" si="6"/>
        <v>199</v>
      </c>
      <c r="Z310" s="16"/>
      <c r="AA310" s="130">
        <f t="shared" si="7"/>
        <v>0</v>
      </c>
      <c r="AB310" s="130">
        <v>1.53</v>
      </c>
      <c r="AC310" s="16"/>
      <c r="AD310" s="130">
        <v>1.63</v>
      </c>
      <c r="AE310" s="16"/>
      <c r="AF310" s="130">
        <v>1.66</v>
      </c>
      <c r="AG310" s="130">
        <v>1.52</v>
      </c>
      <c r="AH310" s="130">
        <v>1</v>
      </c>
      <c r="AI310" s="273">
        <v>0.61670000000000003</v>
      </c>
      <c r="AJ310" s="277"/>
      <c r="AK310" s="273">
        <v>0.36799999999999999</v>
      </c>
      <c r="AL310" s="277"/>
      <c r="AM310" s="273">
        <v>0.64280000000000004</v>
      </c>
      <c r="AN310" s="273">
        <v>0.86480000000000001</v>
      </c>
      <c r="AO310" s="273">
        <v>1</v>
      </c>
      <c r="AP310" s="130">
        <v>49700</v>
      </c>
      <c r="AQ310" s="130">
        <v>8500</v>
      </c>
      <c r="AR310" s="130">
        <v>1.61</v>
      </c>
      <c r="AS310" s="275">
        <v>0.3611111111111111</v>
      </c>
      <c r="AT310" s="273">
        <v>0.46339999999999998</v>
      </c>
      <c r="AU310" s="130">
        <v>35</v>
      </c>
      <c r="AV310" s="16">
        <v>720</v>
      </c>
      <c r="AW310" s="16">
        <v>71900000</v>
      </c>
      <c r="AX310" s="16"/>
      <c r="AY310" s="16"/>
      <c r="AZ310" s="16"/>
    </row>
    <row r="311" spans="1:52" ht="12" customHeight="1">
      <c r="A311" s="278">
        <v>20</v>
      </c>
      <c r="B311" s="279" t="s">
        <v>2127</v>
      </c>
      <c r="C311" s="16" t="s">
        <v>1137</v>
      </c>
      <c r="D311" s="76" t="s">
        <v>1137</v>
      </c>
      <c r="E311" s="76" t="s">
        <v>1083</v>
      </c>
      <c r="F311" s="16">
        <v>17</v>
      </c>
      <c r="G311" s="272">
        <v>1409000</v>
      </c>
      <c r="H311" s="272">
        <v>31639</v>
      </c>
      <c r="I311" s="272">
        <v>12502</v>
      </c>
      <c r="J311" s="272">
        <v>19648</v>
      </c>
      <c r="K311" s="272">
        <v>451393</v>
      </c>
      <c r="L311" s="272">
        <v>15089</v>
      </c>
      <c r="M311" s="272">
        <v>5000</v>
      </c>
      <c r="N311" s="274">
        <v>4.0393518518518521E-3</v>
      </c>
      <c r="O311" s="130">
        <f t="shared" si="1"/>
        <v>349</v>
      </c>
      <c r="P311" s="274">
        <v>3.0208333333333333E-3</v>
      </c>
      <c r="Q311" s="130">
        <f t="shared" si="2"/>
        <v>261</v>
      </c>
      <c r="R311" s="274">
        <v>1.8171296296296297E-3</v>
      </c>
      <c r="S311" s="130">
        <f t="shared" si="3"/>
        <v>157</v>
      </c>
      <c r="T311" s="274">
        <v>1.9444444444444444E-3</v>
      </c>
      <c r="U311" s="130">
        <f t="shared" si="4"/>
        <v>168</v>
      </c>
      <c r="V311" s="274">
        <v>3.6574074074074074E-3</v>
      </c>
      <c r="W311" s="130">
        <f t="shared" si="5"/>
        <v>316</v>
      </c>
      <c r="X311" s="274">
        <v>6.5972222222222224E-4</v>
      </c>
      <c r="Y311" s="130">
        <f t="shared" si="6"/>
        <v>57</v>
      </c>
      <c r="Z311" s="16"/>
      <c r="AA311" s="130">
        <f t="shared" si="7"/>
        <v>0</v>
      </c>
      <c r="AB311" s="130">
        <v>5.9</v>
      </c>
      <c r="AC311" s="130">
        <v>2.66</v>
      </c>
      <c r="AD311" s="130">
        <v>2.95</v>
      </c>
      <c r="AE311" s="130">
        <v>1.64</v>
      </c>
      <c r="AF311" s="130">
        <v>6.58</v>
      </c>
      <c r="AG311" s="130">
        <v>2.2400000000000002</v>
      </c>
      <c r="AH311" s="130">
        <v>1</v>
      </c>
      <c r="AI311" s="273">
        <v>0.11899999999999999</v>
      </c>
      <c r="AJ311" s="273">
        <v>0.30049999999999999</v>
      </c>
      <c r="AK311" s="273">
        <v>0.45800000000000002</v>
      </c>
      <c r="AL311" s="273">
        <v>0.59670000000000001</v>
      </c>
      <c r="AM311" s="273">
        <v>0.19570000000000001</v>
      </c>
      <c r="AN311" s="273">
        <v>0.74180000000000001</v>
      </c>
      <c r="AO311" s="273">
        <v>1</v>
      </c>
      <c r="AP311" s="130">
        <v>241600</v>
      </c>
      <c r="AQ311" s="130">
        <v>62100</v>
      </c>
      <c r="AR311" s="130">
        <v>4.97</v>
      </c>
      <c r="AS311" s="275">
        <v>0.33124999999999999</v>
      </c>
      <c r="AT311" s="273">
        <v>0.2631</v>
      </c>
      <c r="AU311" s="130">
        <v>42</v>
      </c>
      <c r="AV311" s="16">
        <v>49500</v>
      </c>
      <c r="AW311" s="16">
        <v>2800000000</v>
      </c>
      <c r="AX311" s="16"/>
      <c r="AY311" s="16"/>
      <c r="AZ311" s="16"/>
    </row>
    <row r="312" spans="1:52" ht="12" customHeight="1">
      <c r="A312" s="278">
        <v>21</v>
      </c>
      <c r="B312" s="279" t="s">
        <v>2129</v>
      </c>
      <c r="C312" s="16" t="s">
        <v>1140</v>
      </c>
      <c r="D312" s="76" t="s">
        <v>1140</v>
      </c>
      <c r="E312" s="76" t="s">
        <v>1083</v>
      </c>
      <c r="F312" s="16">
        <v>0</v>
      </c>
      <c r="G312" s="272">
        <v>8384</v>
      </c>
      <c r="H312" s="272">
        <v>5000</v>
      </c>
      <c r="I312" s="272">
        <v>5000</v>
      </c>
      <c r="J312" s="272">
        <v>5000</v>
      </c>
      <c r="K312" s="272">
        <v>24887</v>
      </c>
      <c r="L312" s="276"/>
      <c r="M312" s="276"/>
      <c r="N312" s="274">
        <v>1.4351851851851852E-3</v>
      </c>
      <c r="O312" s="130">
        <f t="shared" si="1"/>
        <v>124</v>
      </c>
      <c r="P312" s="274">
        <v>2.0023148148148148E-3</v>
      </c>
      <c r="Q312" s="130">
        <f t="shared" si="2"/>
        <v>173</v>
      </c>
      <c r="R312" s="274">
        <v>1.1574074074074075E-4</v>
      </c>
      <c r="S312" s="130">
        <f t="shared" si="3"/>
        <v>10</v>
      </c>
      <c r="T312" s="274">
        <v>2.3148148148148147E-5</v>
      </c>
      <c r="U312" s="130">
        <f t="shared" si="4"/>
        <v>2</v>
      </c>
      <c r="V312" s="274">
        <v>1.0185185185185184E-3</v>
      </c>
      <c r="W312" s="130">
        <f t="shared" si="5"/>
        <v>88</v>
      </c>
      <c r="X312" s="16"/>
      <c r="Y312" s="130">
        <f t="shared" si="6"/>
        <v>0</v>
      </c>
      <c r="Z312" s="16"/>
      <c r="AA312" s="130">
        <f t="shared" si="7"/>
        <v>0</v>
      </c>
      <c r="AB312" s="130">
        <v>1.5</v>
      </c>
      <c r="AC312" s="130">
        <v>2.67</v>
      </c>
      <c r="AD312" s="130">
        <v>2</v>
      </c>
      <c r="AE312" s="130">
        <v>2</v>
      </c>
      <c r="AF312" s="130">
        <v>1.43</v>
      </c>
      <c r="AG312" s="16"/>
      <c r="AH312" s="16"/>
      <c r="AI312" s="273">
        <v>0.7792</v>
      </c>
      <c r="AJ312" s="277"/>
      <c r="AK312" s="277"/>
      <c r="AL312" s="277"/>
      <c r="AM312" s="273">
        <v>0.79830000000000001</v>
      </c>
      <c r="AN312" s="277"/>
      <c r="AO312" s="277"/>
      <c r="AP312" s="16"/>
      <c r="AQ312" s="16"/>
      <c r="AR312" s="16"/>
      <c r="AS312" s="16"/>
      <c r="AT312" s="277"/>
      <c r="AU312" s="130">
        <v>27</v>
      </c>
      <c r="AV312" s="16">
        <v>1900</v>
      </c>
      <c r="AW312" s="16">
        <v>1500000000</v>
      </c>
      <c r="AX312" s="16"/>
      <c r="AY312" s="16"/>
      <c r="AZ312" s="16"/>
    </row>
    <row r="313" spans="1:52" ht="12" customHeight="1">
      <c r="A313" s="278">
        <v>22</v>
      </c>
      <c r="B313" s="279" t="s">
        <v>2131</v>
      </c>
      <c r="C313" s="16" t="s">
        <v>117</v>
      </c>
      <c r="D313" s="76" t="s">
        <v>117</v>
      </c>
      <c r="E313" s="76" t="s">
        <v>1083</v>
      </c>
      <c r="F313" s="16">
        <v>16</v>
      </c>
      <c r="G313" s="272">
        <v>23380000</v>
      </c>
      <c r="H313" s="272">
        <v>857251</v>
      </c>
      <c r="I313" s="272">
        <v>152007</v>
      </c>
      <c r="J313" s="272">
        <v>226945</v>
      </c>
      <c r="K313" s="272">
        <v>3797000</v>
      </c>
      <c r="L313" s="272">
        <v>396075</v>
      </c>
      <c r="M313" s="272">
        <v>26486</v>
      </c>
      <c r="N313" s="274">
        <v>5.5555555555555558E-3</v>
      </c>
      <c r="O313" s="130">
        <f t="shared" si="1"/>
        <v>480</v>
      </c>
      <c r="P313" s="274">
        <v>5.4398148148148149E-3</v>
      </c>
      <c r="Q313" s="130">
        <f t="shared" si="2"/>
        <v>470</v>
      </c>
      <c r="R313" s="274">
        <v>3.5416666666666665E-3</v>
      </c>
      <c r="S313" s="130">
        <f t="shared" si="3"/>
        <v>306</v>
      </c>
      <c r="T313" s="274">
        <v>2.8587962962962963E-3</v>
      </c>
      <c r="U313" s="130">
        <f t="shared" si="4"/>
        <v>247</v>
      </c>
      <c r="V313" s="274">
        <v>5.0694444444444441E-3</v>
      </c>
      <c r="W313" s="130">
        <f t="shared" si="5"/>
        <v>438</v>
      </c>
      <c r="X313" s="274">
        <v>5.3935185185185188E-3</v>
      </c>
      <c r="Y313" s="130">
        <f t="shared" si="6"/>
        <v>466</v>
      </c>
      <c r="Z313" s="274">
        <v>9.4907407407407408E-4</v>
      </c>
      <c r="AA313" s="130">
        <f t="shared" si="7"/>
        <v>82</v>
      </c>
      <c r="AB313" s="130">
        <v>8.92</v>
      </c>
      <c r="AC313" s="130">
        <v>6.05</v>
      </c>
      <c r="AD313" s="130">
        <v>6.24</v>
      </c>
      <c r="AE313" s="130">
        <v>4.08</v>
      </c>
      <c r="AF313" s="130">
        <v>9.35</v>
      </c>
      <c r="AG313" s="130">
        <v>9.59</v>
      </c>
      <c r="AH313" s="130">
        <v>2.27</v>
      </c>
      <c r="AI313" s="273">
        <v>7.0000000000000007E-2</v>
      </c>
      <c r="AJ313" s="273">
        <v>0.21429999999999999</v>
      </c>
      <c r="AK313" s="273">
        <v>0.3543</v>
      </c>
      <c r="AL313" s="273">
        <v>0.25340000000000001</v>
      </c>
      <c r="AM313" s="273">
        <v>0.1011</v>
      </c>
      <c r="AN313" s="273">
        <v>8.3799999999999999E-2</v>
      </c>
      <c r="AO313" s="273">
        <v>0.70430000000000004</v>
      </c>
      <c r="AP313" s="130">
        <v>4100000</v>
      </c>
      <c r="AQ313" s="130">
        <v>768600</v>
      </c>
      <c r="AR313" s="130">
        <v>4</v>
      </c>
      <c r="AS313" s="275">
        <v>0.29583333333333334</v>
      </c>
      <c r="AT313" s="273">
        <v>0.20200000000000001</v>
      </c>
      <c r="AU313" s="130">
        <v>52</v>
      </c>
      <c r="AV313" s="16">
        <v>368000</v>
      </c>
      <c r="AW313" s="16">
        <v>481000000</v>
      </c>
      <c r="AX313" s="16"/>
      <c r="AY313" s="16"/>
      <c r="AZ313" s="16"/>
    </row>
    <row r="314" spans="1:52" ht="12" customHeight="1">
      <c r="A314" s="278">
        <v>23</v>
      </c>
      <c r="B314" s="279" t="s">
        <v>2132</v>
      </c>
      <c r="C314" s="16" t="s">
        <v>1142</v>
      </c>
      <c r="D314" s="76" t="s">
        <v>1142</v>
      </c>
      <c r="E314" s="76" t="s">
        <v>1083</v>
      </c>
      <c r="F314" s="16">
        <v>49</v>
      </c>
      <c r="G314" s="272">
        <v>53937</v>
      </c>
      <c r="H314" s="276"/>
      <c r="I314" s="276"/>
      <c r="J314" s="276"/>
      <c r="K314" s="272">
        <v>24415</v>
      </c>
      <c r="L314" s="276"/>
      <c r="M314" s="272">
        <v>5000</v>
      </c>
      <c r="N314" s="274">
        <v>2.0023148148148148E-3</v>
      </c>
      <c r="O314" s="130">
        <f t="shared" si="1"/>
        <v>173</v>
      </c>
      <c r="P314" s="16"/>
      <c r="Q314" s="130">
        <f t="shared" si="2"/>
        <v>0</v>
      </c>
      <c r="R314" s="16"/>
      <c r="S314" s="130">
        <f t="shared" si="3"/>
        <v>0</v>
      </c>
      <c r="T314" s="16"/>
      <c r="U314" s="130">
        <f t="shared" si="4"/>
        <v>0</v>
      </c>
      <c r="V314" s="274">
        <v>4.7453703703703704E-4</v>
      </c>
      <c r="W314" s="130">
        <f t="shared" si="5"/>
        <v>41</v>
      </c>
      <c r="X314" s="16"/>
      <c r="Y314" s="130">
        <f t="shared" si="6"/>
        <v>0</v>
      </c>
      <c r="Z314" s="16"/>
      <c r="AA314" s="130">
        <f t="shared" si="7"/>
        <v>0</v>
      </c>
      <c r="AB314" s="130">
        <v>1.42</v>
      </c>
      <c r="AC314" s="16"/>
      <c r="AD314" s="16"/>
      <c r="AE314" s="16"/>
      <c r="AF314" s="130">
        <v>1.7</v>
      </c>
      <c r="AG314" s="16"/>
      <c r="AH314" s="130">
        <v>1</v>
      </c>
      <c r="AI314" s="273">
        <v>0.7863</v>
      </c>
      <c r="AJ314" s="277"/>
      <c r="AK314" s="277"/>
      <c r="AL314" s="277"/>
      <c r="AM314" s="273">
        <v>0.81440000000000001</v>
      </c>
      <c r="AN314" s="277"/>
      <c r="AO314" s="273">
        <v>1</v>
      </c>
      <c r="AP314" s="130">
        <v>2700</v>
      </c>
      <c r="AQ314" s="130">
        <v>2700</v>
      </c>
      <c r="AR314" s="130">
        <v>1.99</v>
      </c>
      <c r="AS314" s="275">
        <v>7.013888888888889E-2</v>
      </c>
      <c r="AT314" s="273">
        <v>0.1081</v>
      </c>
      <c r="AU314" s="130">
        <v>26</v>
      </c>
      <c r="AV314" s="16">
        <v>5400</v>
      </c>
      <c r="AW314" s="16">
        <v>1300000000</v>
      </c>
      <c r="AX314" s="16"/>
      <c r="AY314" s="16"/>
      <c r="AZ314" s="16"/>
    </row>
    <row r="315" spans="1:52" ht="12" customHeight="1">
      <c r="A315" s="278">
        <v>24</v>
      </c>
      <c r="B315" s="279" t="s">
        <v>2133</v>
      </c>
      <c r="C315" s="16" t="s">
        <v>1143</v>
      </c>
      <c r="D315" s="76" t="s">
        <v>1143</v>
      </c>
      <c r="E315" s="76" t="s">
        <v>1083</v>
      </c>
      <c r="F315" s="16">
        <v>57</v>
      </c>
      <c r="G315" s="272">
        <v>414197</v>
      </c>
      <c r="H315" s="272">
        <v>6287</v>
      </c>
      <c r="I315" s="272">
        <v>5000</v>
      </c>
      <c r="J315" s="272">
        <v>5000</v>
      </c>
      <c r="K315" s="272">
        <v>22393</v>
      </c>
      <c r="L315" s="276"/>
      <c r="M315" s="276"/>
      <c r="N315" s="274">
        <v>3.8194444444444443E-3</v>
      </c>
      <c r="O315" s="130">
        <f t="shared" si="1"/>
        <v>330</v>
      </c>
      <c r="P315" s="274">
        <v>5.5092592592592589E-3</v>
      </c>
      <c r="Q315" s="130">
        <f t="shared" si="2"/>
        <v>476</v>
      </c>
      <c r="R315" s="274">
        <v>5.7870370370370373E-5</v>
      </c>
      <c r="S315" s="130">
        <f t="shared" si="3"/>
        <v>5</v>
      </c>
      <c r="T315" s="274">
        <v>1.1875E-2</v>
      </c>
      <c r="U315" s="130">
        <f t="shared" si="4"/>
        <v>1026</v>
      </c>
      <c r="V315" s="274">
        <v>3.0902777777777777E-3</v>
      </c>
      <c r="W315" s="130">
        <f t="shared" si="5"/>
        <v>267</v>
      </c>
      <c r="X315" s="16"/>
      <c r="Y315" s="130">
        <f t="shared" si="6"/>
        <v>0</v>
      </c>
      <c r="Z315" s="16"/>
      <c r="AA315" s="130">
        <f t="shared" si="7"/>
        <v>0</v>
      </c>
      <c r="AB315" s="130">
        <v>5.77</v>
      </c>
      <c r="AC315" s="130">
        <v>4.83</v>
      </c>
      <c r="AD315" s="130">
        <v>1.23</v>
      </c>
      <c r="AE315" s="130">
        <v>3.05</v>
      </c>
      <c r="AF315" s="130">
        <v>4.7</v>
      </c>
      <c r="AG315" s="16"/>
      <c r="AH315" s="16"/>
      <c r="AI315" s="273">
        <v>5.2600000000000001E-2</v>
      </c>
      <c r="AJ315" s="273">
        <v>0.29220000000000002</v>
      </c>
      <c r="AK315" s="273">
        <v>0.76539999999999997</v>
      </c>
      <c r="AL315" s="273">
        <v>0.28589999999999999</v>
      </c>
      <c r="AM315" s="273">
        <v>0.2122</v>
      </c>
      <c r="AN315" s="277"/>
      <c r="AO315" s="277"/>
      <c r="AP315" s="130">
        <v>103500</v>
      </c>
      <c r="AQ315" s="130">
        <v>13500</v>
      </c>
      <c r="AR315" s="130">
        <v>5.13</v>
      </c>
      <c r="AS315" s="275">
        <v>0.16458333333333333</v>
      </c>
      <c r="AT315" s="273">
        <v>0.19570000000000001</v>
      </c>
      <c r="AU315" s="130">
        <v>35</v>
      </c>
      <c r="AV315" s="16">
        <v>170</v>
      </c>
      <c r="AW315" s="16">
        <v>23800000</v>
      </c>
      <c r="AX315" s="16"/>
      <c r="AY315" s="16"/>
      <c r="AZ315" s="16"/>
    </row>
    <row r="316" spans="1:52" ht="12" customHeight="1">
      <c r="A316" s="278">
        <v>25</v>
      </c>
      <c r="B316" s="279" t="s">
        <v>2135</v>
      </c>
      <c r="C316" s="16" t="s">
        <v>1146</v>
      </c>
      <c r="D316" s="76" t="s">
        <v>2683</v>
      </c>
      <c r="E316" s="76" t="s">
        <v>1083</v>
      </c>
      <c r="F316" s="16">
        <v>45</v>
      </c>
      <c r="G316" s="272">
        <v>69701</v>
      </c>
      <c r="H316" s="276"/>
      <c r="I316" s="276"/>
      <c r="J316" s="276"/>
      <c r="K316" s="272">
        <v>8878</v>
      </c>
      <c r="L316" s="276"/>
      <c r="M316" s="276"/>
      <c r="N316" s="274">
        <v>8.9120370370370373E-4</v>
      </c>
      <c r="O316" s="130">
        <f t="shared" si="1"/>
        <v>77</v>
      </c>
      <c r="P316" s="16"/>
      <c r="Q316" s="130">
        <f t="shared" si="2"/>
        <v>0</v>
      </c>
      <c r="R316" s="16"/>
      <c r="S316" s="130">
        <f t="shared" si="3"/>
        <v>0</v>
      </c>
      <c r="T316" s="16"/>
      <c r="U316" s="130">
        <f t="shared" si="4"/>
        <v>0</v>
      </c>
      <c r="V316" s="274">
        <v>1.25E-3</v>
      </c>
      <c r="W316" s="130">
        <f t="shared" si="5"/>
        <v>108</v>
      </c>
      <c r="X316" s="16"/>
      <c r="Y316" s="130">
        <f t="shared" si="6"/>
        <v>0</v>
      </c>
      <c r="Z316" s="16"/>
      <c r="AA316" s="130">
        <f t="shared" si="7"/>
        <v>0</v>
      </c>
      <c r="AB316" s="130">
        <v>1.33</v>
      </c>
      <c r="AC316" s="16"/>
      <c r="AD316" s="16"/>
      <c r="AE316" s="16"/>
      <c r="AF316" s="130">
        <v>2.5</v>
      </c>
      <c r="AG316" s="16"/>
      <c r="AH316" s="16"/>
      <c r="AI316" s="273">
        <v>0.82650000000000001</v>
      </c>
      <c r="AJ316" s="277"/>
      <c r="AK316" s="277"/>
      <c r="AL316" s="277"/>
      <c r="AM316" s="273">
        <v>0.5383</v>
      </c>
      <c r="AN316" s="277"/>
      <c r="AO316" s="277"/>
      <c r="AP316" s="130">
        <v>11100</v>
      </c>
      <c r="AQ316" s="130">
        <v>5500</v>
      </c>
      <c r="AR316" s="130">
        <v>1.75</v>
      </c>
      <c r="AS316" s="275">
        <v>1.4583333333333334E-2</v>
      </c>
      <c r="AT316" s="273">
        <v>0.5</v>
      </c>
      <c r="AU316" s="130">
        <v>63</v>
      </c>
      <c r="AV316" s="16"/>
      <c r="AW316" s="16"/>
      <c r="AX316" s="16"/>
      <c r="AY316" s="16"/>
      <c r="AZ316" s="16"/>
    </row>
    <row r="317" spans="1:52" ht="12" customHeight="1">
      <c r="A317" s="278">
        <v>26</v>
      </c>
      <c r="B317" s="279" t="s">
        <v>2136</v>
      </c>
      <c r="C317" s="16" t="s">
        <v>1149</v>
      </c>
      <c r="D317" s="76" t="s">
        <v>1149</v>
      </c>
      <c r="E317" s="76" t="s">
        <v>1083</v>
      </c>
      <c r="F317" s="16">
        <v>17</v>
      </c>
      <c r="G317" s="272">
        <v>396208</v>
      </c>
      <c r="H317" s="272">
        <v>46051</v>
      </c>
      <c r="I317" s="272">
        <v>5000</v>
      </c>
      <c r="J317" s="272">
        <v>5000</v>
      </c>
      <c r="K317" s="272">
        <v>94549</v>
      </c>
      <c r="L317" s="276"/>
      <c r="M317" s="272">
        <v>5000</v>
      </c>
      <c r="N317" s="274">
        <v>2.9050925925925928E-3</v>
      </c>
      <c r="O317" s="130">
        <f t="shared" si="1"/>
        <v>251</v>
      </c>
      <c r="P317" s="274">
        <v>5.2199074074074075E-3</v>
      </c>
      <c r="Q317" s="130">
        <f t="shared" si="2"/>
        <v>451</v>
      </c>
      <c r="R317" s="274">
        <v>1.6435185185185185E-3</v>
      </c>
      <c r="S317" s="130">
        <f t="shared" si="3"/>
        <v>142</v>
      </c>
      <c r="T317" s="274">
        <v>6.4467592592592588E-3</v>
      </c>
      <c r="U317" s="130">
        <f t="shared" si="4"/>
        <v>557</v>
      </c>
      <c r="V317" s="274">
        <v>4.8148148148148152E-3</v>
      </c>
      <c r="W317" s="130">
        <f t="shared" si="5"/>
        <v>416</v>
      </c>
      <c r="X317" s="16"/>
      <c r="Y317" s="130">
        <f t="shared" si="6"/>
        <v>0</v>
      </c>
      <c r="Z317" s="274">
        <v>1.5509259259259259E-2</v>
      </c>
      <c r="AA317" s="130">
        <f t="shared" si="7"/>
        <v>1340</v>
      </c>
      <c r="AB317" s="130">
        <v>5.43</v>
      </c>
      <c r="AC317" s="130">
        <v>10.45</v>
      </c>
      <c r="AD317" s="130">
        <v>5.12</v>
      </c>
      <c r="AE317" s="130">
        <v>7.05</v>
      </c>
      <c r="AF317" s="130">
        <v>9.34</v>
      </c>
      <c r="AG317" s="16"/>
      <c r="AH317" s="130">
        <v>8</v>
      </c>
      <c r="AI317" s="273">
        <v>0.19209999999999999</v>
      </c>
      <c r="AJ317" s="273">
        <v>8.8999999999999999E-3</v>
      </c>
      <c r="AK317" s="273">
        <v>0.38379999999999997</v>
      </c>
      <c r="AL317" s="273">
        <v>0.1459</v>
      </c>
      <c r="AM317" s="273">
        <v>0.1217</v>
      </c>
      <c r="AN317" s="277"/>
      <c r="AO317" s="277"/>
      <c r="AP317" s="130">
        <v>59500</v>
      </c>
      <c r="AQ317" s="130">
        <v>15800</v>
      </c>
      <c r="AR317" s="130">
        <v>2.95</v>
      </c>
      <c r="AS317" s="275">
        <v>0.34791666666666665</v>
      </c>
      <c r="AT317" s="273">
        <v>0.25330000000000003</v>
      </c>
      <c r="AU317" s="130">
        <v>38</v>
      </c>
      <c r="AV317" s="16"/>
      <c r="AW317" s="16"/>
      <c r="AX317" s="16"/>
      <c r="AY317" s="16"/>
      <c r="AZ317" s="16"/>
    </row>
    <row r="318" spans="1:52" ht="12" customHeight="1">
      <c r="A318" s="278">
        <v>27</v>
      </c>
      <c r="B318" s="279" t="s">
        <v>2138</v>
      </c>
      <c r="C318" s="16" t="s">
        <v>1153</v>
      </c>
      <c r="D318" s="76" t="s">
        <v>1153</v>
      </c>
      <c r="E318" s="76" t="s">
        <v>1083</v>
      </c>
      <c r="F318" s="16">
        <v>21</v>
      </c>
      <c r="G318" s="272">
        <v>4100000</v>
      </c>
      <c r="H318" s="272">
        <v>88367</v>
      </c>
      <c r="I318" s="272">
        <v>18110</v>
      </c>
      <c r="J318" s="272">
        <v>31701</v>
      </c>
      <c r="K318" s="272">
        <v>1097000</v>
      </c>
      <c r="L318" s="272">
        <v>5748</v>
      </c>
      <c r="M318" s="272">
        <v>6723</v>
      </c>
      <c r="N318" s="274">
        <v>3.9583333333333337E-3</v>
      </c>
      <c r="O318" s="130">
        <f t="shared" si="1"/>
        <v>342</v>
      </c>
      <c r="P318" s="274">
        <v>1.9560185185185184E-3</v>
      </c>
      <c r="Q318" s="130">
        <f t="shared" si="2"/>
        <v>169</v>
      </c>
      <c r="R318" s="274">
        <v>3.6574074074074074E-3</v>
      </c>
      <c r="S318" s="130">
        <f t="shared" si="3"/>
        <v>316</v>
      </c>
      <c r="T318" s="274">
        <v>1.4004629629629629E-3</v>
      </c>
      <c r="U318" s="130">
        <f t="shared" si="4"/>
        <v>121</v>
      </c>
      <c r="V318" s="274">
        <v>3.8773148148148148E-3</v>
      </c>
      <c r="W318" s="130">
        <f t="shared" si="5"/>
        <v>335</v>
      </c>
      <c r="X318" s="274">
        <v>3.2523148148148147E-3</v>
      </c>
      <c r="Y318" s="130">
        <f t="shared" si="6"/>
        <v>281</v>
      </c>
      <c r="Z318" s="274">
        <v>4.6296296296296294E-5</v>
      </c>
      <c r="AA318" s="130">
        <f t="shared" si="7"/>
        <v>4</v>
      </c>
      <c r="AB318" s="130">
        <v>7.38</v>
      </c>
      <c r="AC318" s="130">
        <v>3.16</v>
      </c>
      <c r="AD318" s="130">
        <v>10.01</v>
      </c>
      <c r="AE318" s="130">
        <v>2.93</v>
      </c>
      <c r="AF318" s="130">
        <v>7.35</v>
      </c>
      <c r="AG318" s="130">
        <v>6.81</v>
      </c>
      <c r="AH318" s="130">
        <v>1.23</v>
      </c>
      <c r="AI318" s="273">
        <v>7.3599999999999999E-2</v>
      </c>
      <c r="AJ318" s="273">
        <v>0.26769999999999999</v>
      </c>
      <c r="AK318" s="273">
        <v>0.4531</v>
      </c>
      <c r="AL318" s="273">
        <v>0.27389999999999998</v>
      </c>
      <c r="AM318" s="273">
        <v>0.13639999999999999</v>
      </c>
      <c r="AN318" s="273">
        <v>0.1467</v>
      </c>
      <c r="AO318" s="273">
        <v>0.87539999999999996</v>
      </c>
      <c r="AP318" s="130">
        <v>855600</v>
      </c>
      <c r="AQ318" s="130">
        <v>156100</v>
      </c>
      <c r="AR318" s="130">
        <v>6.99</v>
      </c>
      <c r="AS318" s="275">
        <v>0.26458333333333334</v>
      </c>
      <c r="AT318" s="273">
        <v>0.1105</v>
      </c>
      <c r="AU318" s="130">
        <v>53</v>
      </c>
      <c r="AV318" s="16">
        <v>90500</v>
      </c>
      <c r="AW318" s="16">
        <v>47400000</v>
      </c>
      <c r="AX318" s="16"/>
      <c r="AY318" s="16"/>
      <c r="AZ318" s="16"/>
    </row>
    <row r="319" spans="1:52" ht="12" customHeight="1">
      <c r="A319" s="278">
        <v>28</v>
      </c>
      <c r="B319" s="280"/>
      <c r="C319" s="16" t="s">
        <v>1158</v>
      </c>
      <c r="D319" s="76" t="s">
        <v>1158</v>
      </c>
      <c r="E319" s="76" t="s">
        <v>1083</v>
      </c>
      <c r="F319" s="16">
        <v>0</v>
      </c>
      <c r="G319" s="281"/>
      <c r="H319" s="281"/>
      <c r="I319" s="281"/>
      <c r="J319" s="281"/>
      <c r="K319" s="281"/>
      <c r="L319" s="281"/>
      <c r="M319" s="281"/>
      <c r="N319" s="282"/>
      <c r="O319" s="130">
        <f t="shared" si="1"/>
        <v>0</v>
      </c>
      <c r="P319" s="282"/>
      <c r="Q319" s="130">
        <f t="shared" si="2"/>
        <v>0</v>
      </c>
      <c r="R319" s="282"/>
      <c r="S319" s="130">
        <f t="shared" si="3"/>
        <v>0</v>
      </c>
      <c r="T319" s="282"/>
      <c r="U319" s="130">
        <f t="shared" si="4"/>
        <v>0</v>
      </c>
      <c r="V319" s="282"/>
      <c r="W319" s="130">
        <f t="shared" si="5"/>
        <v>0</v>
      </c>
      <c r="X319" s="282"/>
      <c r="Y319" s="130">
        <f t="shared" si="6"/>
        <v>0</v>
      </c>
      <c r="Z319" s="282"/>
      <c r="AA319" s="130">
        <f t="shared" si="7"/>
        <v>0</v>
      </c>
      <c r="AB319" s="282"/>
      <c r="AC319" s="282"/>
      <c r="AD319" s="282"/>
      <c r="AE319" s="282"/>
      <c r="AF319" s="282"/>
      <c r="AG319" s="282"/>
      <c r="AH319" s="282"/>
      <c r="AI319" s="283"/>
      <c r="AJ319" s="283"/>
      <c r="AK319" s="283"/>
      <c r="AL319" s="283"/>
      <c r="AM319" s="283"/>
      <c r="AN319" s="283"/>
      <c r="AO319" s="283"/>
      <c r="AP319" s="282"/>
      <c r="AQ319" s="282"/>
      <c r="AR319" s="282"/>
      <c r="AS319" s="282"/>
      <c r="AT319" s="283"/>
      <c r="AU319" s="282"/>
      <c r="AV319" s="16">
        <v>20</v>
      </c>
      <c r="AW319" s="16"/>
      <c r="AX319" s="16"/>
      <c r="AY319" s="16"/>
      <c r="AZ319" s="16"/>
    </row>
    <row r="320" spans="1:52" ht="12" customHeight="1">
      <c r="A320" s="278">
        <v>29</v>
      </c>
      <c r="B320" s="279" t="s">
        <v>2139</v>
      </c>
      <c r="C320" s="16" t="s">
        <v>1159</v>
      </c>
      <c r="D320" s="76" t="s">
        <v>1159</v>
      </c>
      <c r="E320" s="76" t="s">
        <v>1083</v>
      </c>
      <c r="F320" s="16">
        <v>32</v>
      </c>
      <c r="G320" s="272">
        <v>1455000</v>
      </c>
      <c r="H320" s="272">
        <v>5000</v>
      </c>
      <c r="I320" s="272">
        <v>5000</v>
      </c>
      <c r="J320" s="272">
        <v>5000</v>
      </c>
      <c r="K320" s="272">
        <v>272382</v>
      </c>
      <c r="L320" s="276"/>
      <c r="M320" s="272">
        <v>5000</v>
      </c>
      <c r="N320" s="274">
        <v>2.0023148148148148E-3</v>
      </c>
      <c r="O320" s="130">
        <f t="shared" si="1"/>
        <v>173</v>
      </c>
      <c r="P320" s="16"/>
      <c r="Q320" s="130">
        <f t="shared" si="2"/>
        <v>0</v>
      </c>
      <c r="R320" s="274">
        <v>1.4120370370370369E-3</v>
      </c>
      <c r="S320" s="130">
        <f t="shared" si="3"/>
        <v>122</v>
      </c>
      <c r="T320" s="274">
        <v>3.1828703703703702E-3</v>
      </c>
      <c r="U320" s="130">
        <f t="shared" si="4"/>
        <v>275</v>
      </c>
      <c r="V320" s="274">
        <v>2.1064814814814813E-3</v>
      </c>
      <c r="W320" s="130">
        <f t="shared" si="5"/>
        <v>182</v>
      </c>
      <c r="X320" s="16"/>
      <c r="Y320" s="130">
        <f t="shared" si="6"/>
        <v>0</v>
      </c>
      <c r="Z320" s="274">
        <v>6.3773148148148148E-3</v>
      </c>
      <c r="AA320" s="130">
        <f t="shared" si="7"/>
        <v>551</v>
      </c>
      <c r="AB320" s="130">
        <v>1.7</v>
      </c>
      <c r="AC320" s="130">
        <v>1</v>
      </c>
      <c r="AD320" s="130">
        <v>2.69</v>
      </c>
      <c r="AE320" s="130">
        <v>1.8</v>
      </c>
      <c r="AF320" s="130">
        <v>1.91</v>
      </c>
      <c r="AG320" s="16"/>
      <c r="AH320" s="130">
        <v>2.4900000000000002</v>
      </c>
      <c r="AI320" s="273">
        <v>0.43890000000000001</v>
      </c>
      <c r="AJ320" s="273">
        <v>1</v>
      </c>
      <c r="AK320" s="273">
        <v>0.3911</v>
      </c>
      <c r="AL320" s="273">
        <v>0.8669</v>
      </c>
      <c r="AM320" s="273">
        <v>0.26790000000000003</v>
      </c>
      <c r="AN320" s="277"/>
      <c r="AO320" s="273">
        <v>0.50290000000000001</v>
      </c>
      <c r="AP320" s="130">
        <v>305300</v>
      </c>
      <c r="AQ320" s="130">
        <v>64000</v>
      </c>
      <c r="AR320" s="130">
        <v>1.63</v>
      </c>
      <c r="AS320" s="275">
        <v>0.3347222222222222</v>
      </c>
      <c r="AT320" s="273">
        <v>0.58279999999999998</v>
      </c>
      <c r="AU320" s="130">
        <v>40</v>
      </c>
      <c r="AV320" s="16">
        <v>74000</v>
      </c>
      <c r="AW320" s="16">
        <v>2500000000</v>
      </c>
      <c r="AX320" s="16"/>
      <c r="AY320" s="16"/>
      <c r="AZ320" s="16"/>
    </row>
    <row r="321" spans="1:52" ht="12" customHeight="1">
      <c r="A321" s="278">
        <v>30</v>
      </c>
      <c r="B321" s="279" t="s">
        <v>2140</v>
      </c>
      <c r="C321" s="16" t="s">
        <v>1162</v>
      </c>
      <c r="D321" s="76" t="s">
        <v>1162</v>
      </c>
      <c r="E321" s="76" t="s">
        <v>1083</v>
      </c>
      <c r="F321" s="16">
        <v>16</v>
      </c>
      <c r="G321" s="272">
        <v>2114000</v>
      </c>
      <c r="H321" s="272">
        <v>62436</v>
      </c>
      <c r="I321" s="272">
        <v>10716</v>
      </c>
      <c r="J321" s="272">
        <v>9955</v>
      </c>
      <c r="K321" s="272">
        <v>329748</v>
      </c>
      <c r="L321" s="272">
        <v>5000</v>
      </c>
      <c r="M321" s="272">
        <v>5000</v>
      </c>
      <c r="N321" s="274">
        <v>4.409722222222222E-3</v>
      </c>
      <c r="O321" s="130">
        <f t="shared" si="1"/>
        <v>381</v>
      </c>
      <c r="P321" s="274">
        <v>5.3587962962962964E-3</v>
      </c>
      <c r="Q321" s="130">
        <f t="shared" si="2"/>
        <v>463</v>
      </c>
      <c r="R321" s="274">
        <v>4.2013888888888891E-3</v>
      </c>
      <c r="S321" s="130">
        <f t="shared" si="3"/>
        <v>363</v>
      </c>
      <c r="T321" s="274">
        <v>4.5833333333333334E-3</v>
      </c>
      <c r="U321" s="130">
        <f t="shared" si="4"/>
        <v>396</v>
      </c>
      <c r="V321" s="274">
        <v>4.6296296296296294E-3</v>
      </c>
      <c r="W321" s="130">
        <f t="shared" si="5"/>
        <v>400</v>
      </c>
      <c r="X321" s="274">
        <v>4.8032407407407407E-3</v>
      </c>
      <c r="Y321" s="130">
        <f t="shared" si="6"/>
        <v>415</v>
      </c>
      <c r="Z321" s="274">
        <v>9.0277777777777774E-4</v>
      </c>
      <c r="AA321" s="130">
        <f t="shared" si="7"/>
        <v>78</v>
      </c>
      <c r="AB321" s="130">
        <v>6.06</v>
      </c>
      <c r="AC321" s="130">
        <v>6.74</v>
      </c>
      <c r="AD321" s="130">
        <v>5.51</v>
      </c>
      <c r="AE321" s="130">
        <v>3.71</v>
      </c>
      <c r="AF321" s="130">
        <v>6.74</v>
      </c>
      <c r="AG321" s="130">
        <v>7.85</v>
      </c>
      <c r="AH321" s="130">
        <v>2.21</v>
      </c>
      <c r="AI321" s="273">
        <v>5.9400000000000001E-2</v>
      </c>
      <c r="AJ321" s="273">
        <v>0.15840000000000001</v>
      </c>
      <c r="AK321" s="273">
        <v>0.2172</v>
      </c>
      <c r="AL321" s="273">
        <v>0.13420000000000001</v>
      </c>
      <c r="AM321" s="273">
        <v>0.28949999999999998</v>
      </c>
      <c r="AN321" s="273">
        <v>0.21560000000000001</v>
      </c>
      <c r="AO321" s="273">
        <v>0.75849999999999995</v>
      </c>
      <c r="AP321" s="130">
        <v>509300</v>
      </c>
      <c r="AQ321" s="130">
        <v>101100</v>
      </c>
      <c r="AR321" s="130">
        <v>3.56</v>
      </c>
      <c r="AS321" s="275">
        <v>0.28402777777777777</v>
      </c>
      <c r="AT321" s="273">
        <v>0.185</v>
      </c>
      <c r="AU321" s="130">
        <v>44</v>
      </c>
      <c r="AV321" s="16">
        <v>22200</v>
      </c>
      <c r="AW321" s="16">
        <v>2300000000</v>
      </c>
      <c r="AX321" s="16"/>
      <c r="AY321" s="16"/>
      <c r="AZ321" s="16"/>
    </row>
    <row r="322" spans="1:52" ht="12" customHeight="1">
      <c r="A322" s="278">
        <v>31</v>
      </c>
      <c r="B322" s="280"/>
      <c r="C322" s="16" t="s">
        <v>1166</v>
      </c>
      <c r="D322" s="76" t="s">
        <v>1166</v>
      </c>
      <c r="E322" s="76" t="s">
        <v>1083</v>
      </c>
      <c r="F322" s="16">
        <v>0</v>
      </c>
      <c r="G322" s="281"/>
      <c r="H322" s="281"/>
      <c r="I322" s="281"/>
      <c r="J322" s="281"/>
      <c r="K322" s="281"/>
      <c r="L322" s="281"/>
      <c r="M322" s="281"/>
      <c r="N322" s="282"/>
      <c r="O322" s="130">
        <f t="shared" si="1"/>
        <v>0</v>
      </c>
      <c r="P322" s="282"/>
      <c r="Q322" s="130">
        <f t="shared" si="2"/>
        <v>0</v>
      </c>
      <c r="R322" s="282"/>
      <c r="S322" s="130">
        <f t="shared" si="3"/>
        <v>0</v>
      </c>
      <c r="T322" s="282"/>
      <c r="U322" s="130">
        <f t="shared" si="4"/>
        <v>0</v>
      </c>
      <c r="V322" s="282"/>
      <c r="W322" s="130">
        <f t="shared" si="5"/>
        <v>0</v>
      </c>
      <c r="X322" s="282"/>
      <c r="Y322" s="130">
        <f t="shared" si="6"/>
        <v>0</v>
      </c>
      <c r="Z322" s="282"/>
      <c r="AA322" s="130">
        <f t="shared" si="7"/>
        <v>0</v>
      </c>
      <c r="AB322" s="282"/>
      <c r="AC322" s="282"/>
      <c r="AD322" s="282"/>
      <c r="AE322" s="282"/>
      <c r="AF322" s="282"/>
      <c r="AG322" s="282"/>
      <c r="AH322" s="282"/>
      <c r="AI322" s="283"/>
      <c r="AJ322" s="283"/>
      <c r="AK322" s="283"/>
      <c r="AL322" s="283"/>
      <c r="AM322" s="283"/>
      <c r="AN322" s="283"/>
      <c r="AO322" s="283"/>
      <c r="AP322" s="282"/>
      <c r="AQ322" s="282"/>
      <c r="AR322" s="282"/>
      <c r="AS322" s="282"/>
      <c r="AT322" s="283"/>
      <c r="AU322" s="282"/>
      <c r="AV322" s="16">
        <v>30</v>
      </c>
      <c r="AW322" s="16">
        <v>365000000</v>
      </c>
      <c r="AX322" s="16"/>
      <c r="AY322" s="16"/>
      <c r="AZ322" s="16"/>
    </row>
    <row r="323" spans="1:52" ht="12" customHeight="1">
      <c r="A323" s="278">
        <v>32</v>
      </c>
      <c r="B323" s="280"/>
      <c r="C323" s="16" t="s">
        <v>1168</v>
      </c>
      <c r="D323" s="76" t="s">
        <v>1168</v>
      </c>
      <c r="E323" s="76" t="s">
        <v>1083</v>
      </c>
      <c r="F323" s="16">
        <v>0</v>
      </c>
      <c r="G323" s="281"/>
      <c r="H323" s="281"/>
      <c r="I323" s="281"/>
      <c r="J323" s="281"/>
      <c r="K323" s="281"/>
      <c r="L323" s="281"/>
      <c r="M323" s="281"/>
      <c r="N323" s="282"/>
      <c r="O323" s="130">
        <f t="shared" si="1"/>
        <v>0</v>
      </c>
      <c r="P323" s="282"/>
      <c r="Q323" s="130">
        <f t="shared" si="2"/>
        <v>0</v>
      </c>
      <c r="R323" s="282"/>
      <c r="S323" s="130">
        <f t="shared" si="3"/>
        <v>0</v>
      </c>
      <c r="T323" s="282"/>
      <c r="U323" s="130">
        <f t="shared" si="4"/>
        <v>0</v>
      </c>
      <c r="V323" s="282"/>
      <c r="W323" s="130">
        <f t="shared" si="5"/>
        <v>0</v>
      </c>
      <c r="X323" s="282"/>
      <c r="Y323" s="130">
        <f t="shared" si="6"/>
        <v>0</v>
      </c>
      <c r="Z323" s="282"/>
      <c r="AA323" s="130">
        <f t="shared" si="7"/>
        <v>0</v>
      </c>
      <c r="AB323" s="282"/>
      <c r="AC323" s="282"/>
      <c r="AD323" s="282"/>
      <c r="AE323" s="282"/>
      <c r="AF323" s="282"/>
      <c r="AG323" s="282"/>
      <c r="AH323" s="282"/>
      <c r="AI323" s="283"/>
      <c r="AJ323" s="283"/>
      <c r="AK323" s="283"/>
      <c r="AL323" s="283"/>
      <c r="AM323" s="283"/>
      <c r="AN323" s="283"/>
      <c r="AO323" s="283"/>
      <c r="AP323" s="282"/>
      <c r="AQ323" s="282"/>
      <c r="AR323" s="282"/>
      <c r="AS323" s="282"/>
      <c r="AT323" s="283"/>
      <c r="AU323" s="282"/>
      <c r="AV323" s="16">
        <v>390</v>
      </c>
      <c r="AW323" s="16">
        <v>2600000000</v>
      </c>
      <c r="AX323" s="16"/>
      <c r="AY323" s="16"/>
      <c r="AZ323" s="16"/>
    </row>
    <row r="324" spans="1:52" ht="12" customHeight="1">
      <c r="A324" s="278">
        <v>33</v>
      </c>
      <c r="B324" s="279" t="s">
        <v>2142</v>
      </c>
      <c r="C324" s="16" t="s">
        <v>1169</v>
      </c>
      <c r="D324" s="76" t="s">
        <v>1169</v>
      </c>
      <c r="E324" s="76" t="s">
        <v>1083</v>
      </c>
      <c r="F324" s="16">
        <v>1</v>
      </c>
      <c r="G324" s="272">
        <v>305073</v>
      </c>
      <c r="H324" s="272">
        <v>10891</v>
      </c>
      <c r="I324" s="272">
        <v>9245</v>
      </c>
      <c r="J324" s="272">
        <v>5000</v>
      </c>
      <c r="K324" s="272">
        <v>155043</v>
      </c>
      <c r="L324" s="272">
        <v>5000</v>
      </c>
      <c r="M324" s="272">
        <v>5000</v>
      </c>
      <c r="N324" s="274">
        <v>4.1435185185185186E-3</v>
      </c>
      <c r="O324" s="130">
        <f t="shared" si="1"/>
        <v>358</v>
      </c>
      <c r="P324" s="274">
        <v>4.6412037037037038E-3</v>
      </c>
      <c r="Q324" s="130">
        <f t="shared" si="2"/>
        <v>401</v>
      </c>
      <c r="R324" s="274">
        <v>7.7546296296296295E-3</v>
      </c>
      <c r="S324" s="130">
        <f t="shared" si="3"/>
        <v>670</v>
      </c>
      <c r="T324" s="274">
        <v>9.0277777777777774E-4</v>
      </c>
      <c r="U324" s="130">
        <f t="shared" si="4"/>
        <v>78</v>
      </c>
      <c r="V324" s="274">
        <v>3.4953703703703705E-3</v>
      </c>
      <c r="W324" s="130">
        <f t="shared" si="5"/>
        <v>302</v>
      </c>
      <c r="X324" s="274">
        <v>2.6967592592592594E-3</v>
      </c>
      <c r="Y324" s="130">
        <f t="shared" si="6"/>
        <v>233</v>
      </c>
      <c r="Z324" s="237"/>
      <c r="AA324" s="130">
        <f t="shared" si="7"/>
        <v>0</v>
      </c>
      <c r="AB324" s="130">
        <v>4.93</v>
      </c>
      <c r="AC324" s="130">
        <v>6.06</v>
      </c>
      <c r="AD324" s="130">
        <v>8.2200000000000006</v>
      </c>
      <c r="AE324" s="130">
        <v>6.54</v>
      </c>
      <c r="AF324" s="130">
        <v>4.6399999999999997</v>
      </c>
      <c r="AG324" s="130">
        <v>2.94</v>
      </c>
      <c r="AH324" s="130">
        <v>1</v>
      </c>
      <c r="AI324" s="273">
        <v>0.27050000000000002</v>
      </c>
      <c r="AJ324" s="273">
        <v>0.20119999999999999</v>
      </c>
      <c r="AK324" s="273">
        <v>7.6799999999999993E-2</v>
      </c>
      <c r="AL324" s="284"/>
      <c r="AM324" s="273">
        <v>43.4</v>
      </c>
      <c r="AN324" s="273">
        <v>28.58</v>
      </c>
      <c r="AO324" s="273">
        <v>100</v>
      </c>
      <c r="AP324" s="130">
        <v>408600</v>
      </c>
      <c r="AQ324" s="130">
        <v>179200</v>
      </c>
      <c r="AR324" s="130">
        <v>2.62</v>
      </c>
      <c r="AS324" s="275">
        <v>0.24652777777777779</v>
      </c>
      <c r="AT324" s="273">
        <v>0.42180000000000001</v>
      </c>
      <c r="AU324" s="130">
        <v>39</v>
      </c>
      <c r="AV324" s="16">
        <v>1300</v>
      </c>
      <c r="AW324" s="16">
        <v>432000000</v>
      </c>
      <c r="AX324" s="16"/>
      <c r="AY324" s="16"/>
      <c r="AZ324" s="16"/>
    </row>
    <row r="325" spans="1:52" ht="12" customHeight="1">
      <c r="A325" s="278">
        <v>34</v>
      </c>
      <c r="B325" s="285" t="s">
        <v>2144</v>
      </c>
      <c r="C325" s="16" t="s">
        <v>1174</v>
      </c>
      <c r="D325" s="76" t="s">
        <v>1174</v>
      </c>
      <c r="E325" s="76" t="s">
        <v>1083</v>
      </c>
      <c r="F325" s="16">
        <v>24</v>
      </c>
      <c r="G325" s="272">
        <v>71606</v>
      </c>
      <c r="H325" s="276"/>
      <c r="I325" s="272">
        <v>5000</v>
      </c>
      <c r="J325" s="272">
        <v>5000</v>
      </c>
      <c r="K325" s="272">
        <v>5880</v>
      </c>
      <c r="L325" s="276"/>
      <c r="M325" s="276"/>
      <c r="N325" s="274">
        <v>1.261574074074074E-3</v>
      </c>
      <c r="O325" s="130">
        <f t="shared" si="1"/>
        <v>109</v>
      </c>
      <c r="P325" s="16"/>
      <c r="Q325" s="130">
        <f t="shared" si="2"/>
        <v>0</v>
      </c>
      <c r="R325" s="274">
        <v>7.5231481481481482E-4</v>
      </c>
      <c r="S325" s="130">
        <f t="shared" si="3"/>
        <v>65</v>
      </c>
      <c r="T325" s="274">
        <v>3.0092592592592595E-4</v>
      </c>
      <c r="U325" s="130">
        <f t="shared" si="4"/>
        <v>26</v>
      </c>
      <c r="V325" s="274">
        <v>1.6782407407407408E-3</v>
      </c>
      <c r="W325" s="130">
        <f t="shared" si="5"/>
        <v>145</v>
      </c>
      <c r="X325" s="16"/>
      <c r="Y325" s="130">
        <f t="shared" si="6"/>
        <v>0</v>
      </c>
      <c r="Z325" s="16"/>
      <c r="AA325" s="130">
        <f t="shared" si="7"/>
        <v>0</v>
      </c>
      <c r="AB325" s="130">
        <v>1.43</v>
      </c>
      <c r="AC325" s="16"/>
      <c r="AD325" s="130">
        <v>4</v>
      </c>
      <c r="AE325" s="130">
        <v>3</v>
      </c>
      <c r="AF325" s="130">
        <v>2.11</v>
      </c>
      <c r="AG325" s="16"/>
      <c r="AH325" s="16"/>
      <c r="AI325" s="273">
        <v>0.7702</v>
      </c>
      <c r="AJ325" s="277"/>
      <c r="AK325" s="277"/>
      <c r="AL325" s="277"/>
      <c r="AM325" s="273">
        <v>70.459999999999994</v>
      </c>
      <c r="AN325" s="277"/>
      <c r="AO325" s="277"/>
      <c r="AP325" s="130">
        <v>23800</v>
      </c>
      <c r="AQ325" s="130">
        <v>6600</v>
      </c>
      <c r="AR325" s="130">
        <v>1.1399999999999999</v>
      </c>
      <c r="AS325" s="275">
        <v>0.46319444444444446</v>
      </c>
      <c r="AT325" s="273">
        <v>0.89659999999999995</v>
      </c>
      <c r="AU325" s="130">
        <v>25</v>
      </c>
      <c r="AV325" s="16">
        <v>5400</v>
      </c>
      <c r="AW325" s="16">
        <v>171000000</v>
      </c>
      <c r="AX325" s="16"/>
      <c r="AY325" s="16"/>
      <c r="AZ325" s="16"/>
    </row>
    <row r="326" spans="1:52" ht="12" customHeight="1">
      <c r="A326" s="278">
        <v>35</v>
      </c>
      <c r="B326" s="279" t="s">
        <v>2145</v>
      </c>
      <c r="C326" s="16" t="s">
        <v>1176</v>
      </c>
      <c r="D326" s="76" t="s">
        <v>2684</v>
      </c>
      <c r="E326" s="76" t="s">
        <v>1083</v>
      </c>
      <c r="F326" s="16">
        <v>79</v>
      </c>
      <c r="G326" s="272">
        <v>68211</v>
      </c>
      <c r="H326" s="276"/>
      <c r="I326" s="272">
        <v>5000</v>
      </c>
      <c r="J326" s="272">
        <v>5000</v>
      </c>
      <c r="K326" s="272">
        <v>75283</v>
      </c>
      <c r="L326" s="276"/>
      <c r="M326" s="276"/>
      <c r="N326" s="274">
        <v>1.1921296296296296E-3</v>
      </c>
      <c r="O326" s="130">
        <f t="shared" si="1"/>
        <v>103</v>
      </c>
      <c r="P326" s="16"/>
      <c r="Q326" s="130">
        <f t="shared" si="2"/>
        <v>0</v>
      </c>
      <c r="R326" s="274">
        <v>5.3125000000000004E-3</v>
      </c>
      <c r="S326" s="130">
        <f t="shared" si="3"/>
        <v>459</v>
      </c>
      <c r="T326" s="274">
        <v>5.9027777777777778E-4</v>
      </c>
      <c r="U326" s="130">
        <f t="shared" si="4"/>
        <v>51</v>
      </c>
      <c r="V326" s="274">
        <v>1.5277777777777779E-3</v>
      </c>
      <c r="W326" s="130">
        <f t="shared" si="5"/>
        <v>132</v>
      </c>
      <c r="X326" s="16"/>
      <c r="Y326" s="130">
        <f t="shared" si="6"/>
        <v>0</v>
      </c>
      <c r="Z326" s="16"/>
      <c r="AA326" s="130">
        <f t="shared" si="7"/>
        <v>0</v>
      </c>
      <c r="AB326" s="130">
        <v>2.36</v>
      </c>
      <c r="AC326" s="16"/>
      <c r="AD326" s="130">
        <v>16.41</v>
      </c>
      <c r="AE326" s="130">
        <v>1.79</v>
      </c>
      <c r="AF326" s="130">
        <v>2.71</v>
      </c>
      <c r="AG326" s="16"/>
      <c r="AH326" s="16"/>
      <c r="AI326" s="273">
        <v>0.78600000000000003</v>
      </c>
      <c r="AJ326" s="277"/>
      <c r="AK326" s="273">
        <v>41.92</v>
      </c>
      <c r="AL326" s="273">
        <v>77.209999999999994</v>
      </c>
      <c r="AM326" s="273">
        <v>44.21</v>
      </c>
      <c r="AN326" s="277"/>
      <c r="AO326" s="277"/>
      <c r="AP326" s="130">
        <v>25200</v>
      </c>
      <c r="AQ326" s="130">
        <v>15500</v>
      </c>
      <c r="AR326" s="130">
        <v>2.2400000000000002</v>
      </c>
      <c r="AS326" s="275">
        <v>0.40833333333333333</v>
      </c>
      <c r="AT326" s="273">
        <v>0.41270000000000001</v>
      </c>
      <c r="AU326" s="130">
        <v>47</v>
      </c>
      <c r="AV326" s="16">
        <v>20</v>
      </c>
      <c r="AW326" s="16"/>
      <c r="AX326" s="16"/>
      <c r="AY326" s="16"/>
      <c r="AZ326" s="16"/>
    </row>
    <row r="327" spans="1:52" ht="12" customHeight="1">
      <c r="A327" s="278">
        <v>36</v>
      </c>
      <c r="B327" s="280"/>
      <c r="C327" s="16" t="s">
        <v>1179</v>
      </c>
      <c r="D327" s="76" t="s">
        <v>1179</v>
      </c>
      <c r="E327" s="76" t="s">
        <v>1083</v>
      </c>
      <c r="F327" s="16">
        <v>0</v>
      </c>
      <c r="G327" s="281"/>
      <c r="H327" s="281"/>
      <c r="I327" s="281"/>
      <c r="J327" s="281"/>
      <c r="K327" s="281"/>
      <c r="L327" s="281"/>
      <c r="M327" s="281"/>
      <c r="N327" s="282"/>
      <c r="O327" s="130">
        <f t="shared" si="1"/>
        <v>0</v>
      </c>
      <c r="P327" s="282"/>
      <c r="Q327" s="130">
        <f t="shared" si="2"/>
        <v>0</v>
      </c>
      <c r="R327" s="282"/>
      <c r="S327" s="130">
        <f t="shared" si="3"/>
        <v>0</v>
      </c>
      <c r="T327" s="282"/>
      <c r="U327" s="130">
        <f t="shared" si="4"/>
        <v>0</v>
      </c>
      <c r="V327" s="282"/>
      <c r="W327" s="130">
        <f t="shared" si="5"/>
        <v>0</v>
      </c>
      <c r="X327" s="282"/>
      <c r="Y327" s="130">
        <f t="shared" si="6"/>
        <v>0</v>
      </c>
      <c r="Z327" s="282"/>
      <c r="AA327" s="130">
        <f t="shared" si="7"/>
        <v>0</v>
      </c>
      <c r="AB327" s="282"/>
      <c r="AC327" s="282"/>
      <c r="AD327" s="282"/>
      <c r="AE327" s="282"/>
      <c r="AF327" s="282"/>
      <c r="AG327" s="282"/>
      <c r="AH327" s="282"/>
      <c r="AI327" s="283"/>
      <c r="AJ327" s="283"/>
      <c r="AK327" s="283"/>
      <c r="AL327" s="283"/>
      <c r="AM327" s="283"/>
      <c r="AN327" s="283"/>
      <c r="AO327" s="283"/>
      <c r="AP327" s="282"/>
      <c r="AQ327" s="282"/>
      <c r="AR327" s="282"/>
      <c r="AS327" s="282"/>
      <c r="AT327" s="283"/>
      <c r="AU327" s="282"/>
      <c r="AV327" s="16">
        <v>110</v>
      </c>
      <c r="AW327" s="16">
        <v>508000000</v>
      </c>
      <c r="AX327" s="16"/>
      <c r="AY327" s="16"/>
      <c r="AZ327" s="16"/>
    </row>
    <row r="328" spans="1:52" ht="12" customHeight="1">
      <c r="A328" s="278">
        <v>37</v>
      </c>
      <c r="B328" s="279" t="s">
        <v>2146</v>
      </c>
      <c r="C328" s="16" t="s">
        <v>274</v>
      </c>
      <c r="D328" s="76" t="s">
        <v>274</v>
      </c>
      <c r="E328" s="76" t="s">
        <v>1083</v>
      </c>
      <c r="F328" s="16">
        <v>53</v>
      </c>
      <c r="G328" s="272">
        <v>1332000</v>
      </c>
      <c r="H328" s="272">
        <v>5000</v>
      </c>
      <c r="I328" s="272">
        <v>1350000</v>
      </c>
      <c r="J328" s="272">
        <v>5000</v>
      </c>
      <c r="K328" s="272">
        <v>279134</v>
      </c>
      <c r="L328" s="276"/>
      <c r="M328" s="272">
        <v>5000</v>
      </c>
      <c r="N328" s="274">
        <v>1.3888888888888889E-3</v>
      </c>
      <c r="O328" s="130">
        <f t="shared" si="1"/>
        <v>120</v>
      </c>
      <c r="P328" s="274">
        <v>1.0254629629629629E-2</v>
      </c>
      <c r="Q328" s="130">
        <f t="shared" si="2"/>
        <v>886</v>
      </c>
      <c r="R328" s="274">
        <v>6.018518518518519E-4</v>
      </c>
      <c r="S328" s="130">
        <f t="shared" si="3"/>
        <v>52</v>
      </c>
      <c r="T328" s="237"/>
      <c r="U328" s="130">
        <f t="shared" si="4"/>
        <v>0</v>
      </c>
      <c r="V328" s="274">
        <v>2.1875000000000002E-3</v>
      </c>
      <c r="W328" s="130">
        <f t="shared" si="5"/>
        <v>189</v>
      </c>
      <c r="X328" s="16"/>
      <c r="Y328" s="130">
        <f t="shared" si="6"/>
        <v>0</v>
      </c>
      <c r="Z328" s="16"/>
      <c r="AA328" s="130">
        <f t="shared" si="7"/>
        <v>0</v>
      </c>
      <c r="AB328" s="130">
        <v>1.35</v>
      </c>
      <c r="AC328" s="130">
        <v>1.79</v>
      </c>
      <c r="AD328" s="130">
        <v>1.1000000000000001</v>
      </c>
      <c r="AE328" s="130">
        <v>1</v>
      </c>
      <c r="AF328" s="130">
        <v>1.82</v>
      </c>
      <c r="AG328" s="16"/>
      <c r="AH328" s="130">
        <v>1</v>
      </c>
      <c r="AI328" s="273">
        <v>0.77739999999999998</v>
      </c>
      <c r="AJ328" s="273">
        <v>21.45</v>
      </c>
      <c r="AK328" s="273">
        <v>92.76</v>
      </c>
      <c r="AL328" s="273">
        <v>100</v>
      </c>
      <c r="AM328" s="273">
        <v>61.96</v>
      </c>
      <c r="AN328" s="277"/>
      <c r="AO328" s="273">
        <v>100</v>
      </c>
      <c r="AP328" s="130">
        <v>1000000</v>
      </c>
      <c r="AQ328" s="130">
        <v>231700</v>
      </c>
      <c r="AR328" s="130">
        <v>1.28</v>
      </c>
      <c r="AS328" s="275">
        <v>0.3972222222222222</v>
      </c>
      <c r="AT328" s="273">
        <v>0.83209999999999995</v>
      </c>
      <c r="AU328" s="130">
        <v>39</v>
      </c>
      <c r="AV328" s="16">
        <v>49500</v>
      </c>
      <c r="AW328" s="16">
        <v>37600000</v>
      </c>
      <c r="AX328" s="16"/>
      <c r="AY328" s="16"/>
      <c r="AZ328" s="16"/>
    </row>
    <row r="329" spans="1:52" ht="12" customHeight="1">
      <c r="A329" s="278">
        <v>38</v>
      </c>
      <c r="B329" s="280"/>
      <c r="C329" s="16" t="s">
        <v>1181</v>
      </c>
      <c r="D329" s="76" t="s">
        <v>1181</v>
      </c>
      <c r="E329" s="76" t="s">
        <v>1083</v>
      </c>
      <c r="F329" s="16">
        <v>0</v>
      </c>
      <c r="G329" s="281"/>
      <c r="H329" s="281"/>
      <c r="I329" s="281"/>
      <c r="J329" s="281"/>
      <c r="K329" s="281"/>
      <c r="L329" s="281"/>
      <c r="M329" s="281"/>
      <c r="N329" s="282"/>
      <c r="O329" s="130">
        <f t="shared" si="1"/>
        <v>0</v>
      </c>
      <c r="P329" s="282"/>
      <c r="Q329" s="130">
        <f t="shared" si="2"/>
        <v>0</v>
      </c>
      <c r="R329" s="282"/>
      <c r="S329" s="130">
        <f t="shared" si="3"/>
        <v>0</v>
      </c>
      <c r="T329" s="282"/>
      <c r="U329" s="130">
        <f t="shared" si="4"/>
        <v>0</v>
      </c>
      <c r="V329" s="282"/>
      <c r="W329" s="130">
        <f t="shared" si="5"/>
        <v>0</v>
      </c>
      <c r="X329" s="282"/>
      <c r="Y329" s="130">
        <f t="shared" si="6"/>
        <v>0</v>
      </c>
      <c r="Z329" s="282"/>
      <c r="AA329" s="130">
        <f t="shared" si="7"/>
        <v>0</v>
      </c>
      <c r="AB329" s="282"/>
      <c r="AC329" s="282"/>
      <c r="AD329" s="282"/>
      <c r="AE329" s="282"/>
      <c r="AF329" s="282"/>
      <c r="AG329" s="282"/>
      <c r="AH329" s="282"/>
      <c r="AI329" s="283"/>
      <c r="AJ329" s="283"/>
      <c r="AK329" s="283"/>
      <c r="AL329" s="283"/>
      <c r="AM329" s="283"/>
      <c r="AN329" s="283"/>
      <c r="AO329" s="283"/>
      <c r="AP329" s="282"/>
      <c r="AQ329" s="282"/>
      <c r="AR329" s="282"/>
      <c r="AS329" s="282"/>
      <c r="AT329" s="283"/>
      <c r="AU329" s="282"/>
      <c r="AV329" s="16">
        <v>110</v>
      </c>
      <c r="AW329" s="16">
        <v>6900000</v>
      </c>
      <c r="AX329" s="16"/>
      <c r="AY329" s="16"/>
      <c r="AZ329" s="16"/>
    </row>
    <row r="330" spans="1:52" ht="12" customHeight="1">
      <c r="A330" s="278">
        <v>39</v>
      </c>
      <c r="B330" s="279" t="s">
        <v>2148</v>
      </c>
      <c r="C330" s="16" t="s">
        <v>1182</v>
      </c>
      <c r="D330" s="76" t="s">
        <v>1182</v>
      </c>
      <c r="E330" s="76" t="s">
        <v>1083</v>
      </c>
      <c r="F330" s="16">
        <v>22</v>
      </c>
      <c r="G330" s="272">
        <v>1261000</v>
      </c>
      <c r="H330" s="272">
        <v>113674</v>
      </c>
      <c r="I330" s="272">
        <v>250986</v>
      </c>
      <c r="J330" s="272">
        <v>96457</v>
      </c>
      <c r="K330" s="272">
        <v>2285000</v>
      </c>
      <c r="L330" s="272">
        <v>143117</v>
      </c>
      <c r="M330" s="272">
        <v>5000</v>
      </c>
      <c r="N330" s="274">
        <v>2.0717592592592593E-3</v>
      </c>
      <c r="O330" s="130">
        <f t="shared" si="1"/>
        <v>179</v>
      </c>
      <c r="P330" s="274">
        <v>4.43287037037037E-3</v>
      </c>
      <c r="Q330" s="130">
        <f t="shared" si="2"/>
        <v>383</v>
      </c>
      <c r="R330" s="274">
        <v>1.4004629629629629E-3</v>
      </c>
      <c r="S330" s="130">
        <f t="shared" si="3"/>
        <v>121</v>
      </c>
      <c r="T330" s="274">
        <v>1.4351851851851852E-3</v>
      </c>
      <c r="U330" s="130">
        <f t="shared" si="4"/>
        <v>124</v>
      </c>
      <c r="V330" s="274">
        <v>1.7013888888888888E-3</v>
      </c>
      <c r="W330" s="130">
        <f t="shared" si="5"/>
        <v>147</v>
      </c>
      <c r="X330" s="274">
        <v>1.712962962962963E-3</v>
      </c>
      <c r="Y330" s="130">
        <f t="shared" si="6"/>
        <v>148</v>
      </c>
      <c r="Z330" s="274">
        <v>5.6712962962962967E-4</v>
      </c>
      <c r="AA330" s="130">
        <f t="shared" si="7"/>
        <v>49</v>
      </c>
      <c r="AB330" s="130">
        <v>2.58</v>
      </c>
      <c r="AC330" s="130">
        <v>2.57</v>
      </c>
      <c r="AD330" s="130">
        <v>2.19</v>
      </c>
      <c r="AE330" s="130">
        <v>1.78</v>
      </c>
      <c r="AF330" s="130">
        <v>2.73</v>
      </c>
      <c r="AG330" s="130">
        <v>2.99</v>
      </c>
      <c r="AH330" s="130">
        <v>1.27</v>
      </c>
      <c r="AI330" s="273">
        <v>0.54769999999999996</v>
      </c>
      <c r="AJ330" s="273">
        <v>0.61939999999999995</v>
      </c>
      <c r="AK330" s="273">
        <v>0.63360000000000005</v>
      </c>
      <c r="AL330" s="273">
        <v>0.71919999999999995</v>
      </c>
      <c r="AM330" s="273">
        <v>0.50260000000000005</v>
      </c>
      <c r="AN330" s="273">
        <v>0.43730000000000002</v>
      </c>
      <c r="AO330" s="273">
        <v>0.90069999999999995</v>
      </c>
      <c r="AP330" s="130">
        <v>1500000</v>
      </c>
      <c r="AQ330" s="130">
        <v>952800</v>
      </c>
      <c r="AR330" s="130">
        <v>2.25</v>
      </c>
      <c r="AS330" s="275">
        <v>0.24652777777777779</v>
      </c>
      <c r="AT330" s="273">
        <v>0.57940000000000003</v>
      </c>
      <c r="AU330" s="177">
        <v>73</v>
      </c>
      <c r="AV330" s="16">
        <v>301000</v>
      </c>
      <c r="AW330" s="16">
        <v>90400000</v>
      </c>
      <c r="AX330" s="16"/>
      <c r="AY330" s="16"/>
      <c r="AZ330" s="16"/>
    </row>
    <row r="331" spans="1:52" ht="12" customHeight="1">
      <c r="A331" s="278">
        <v>40</v>
      </c>
      <c r="B331" s="279" t="s">
        <v>2150</v>
      </c>
      <c r="C331" s="16" t="s">
        <v>1185</v>
      </c>
      <c r="D331" s="76" t="s">
        <v>1185</v>
      </c>
      <c r="E331" s="76" t="s">
        <v>1083</v>
      </c>
      <c r="F331" s="16">
        <v>81</v>
      </c>
      <c r="G331" s="286">
        <v>5000</v>
      </c>
      <c r="H331" s="287"/>
      <c r="I331" s="286">
        <v>5000</v>
      </c>
      <c r="J331" s="287"/>
      <c r="K331" s="286">
        <v>5000</v>
      </c>
      <c r="L331" s="287"/>
      <c r="M331" s="287"/>
      <c r="N331" s="288">
        <v>1.9675925925925924E-3</v>
      </c>
      <c r="O331" s="130">
        <f t="shared" si="1"/>
        <v>170</v>
      </c>
      <c r="P331" s="237"/>
      <c r="Q331" s="130">
        <f t="shared" si="2"/>
        <v>0</v>
      </c>
      <c r="R331" s="288">
        <v>9.9537037037037042E-4</v>
      </c>
      <c r="S331" s="130">
        <f t="shared" si="3"/>
        <v>86</v>
      </c>
      <c r="T331" s="237"/>
      <c r="U331" s="130">
        <f t="shared" si="4"/>
        <v>0</v>
      </c>
      <c r="V331" s="288">
        <v>2.7777777777777778E-4</v>
      </c>
      <c r="W331" s="130">
        <f t="shared" si="5"/>
        <v>24</v>
      </c>
      <c r="X331" s="237"/>
      <c r="Y331" s="130">
        <f t="shared" si="6"/>
        <v>0</v>
      </c>
      <c r="Z331" s="237"/>
      <c r="AA331" s="130">
        <f t="shared" si="7"/>
        <v>0</v>
      </c>
      <c r="AB331" s="177">
        <v>2.4700000000000002</v>
      </c>
      <c r="AC331" s="237"/>
      <c r="AD331" s="177">
        <v>1.24</v>
      </c>
      <c r="AE331" s="237"/>
      <c r="AF331" s="177">
        <v>1.61</v>
      </c>
      <c r="AG331" s="237"/>
      <c r="AH331" s="237"/>
      <c r="AI331" s="273">
        <v>0.38080000000000003</v>
      </c>
      <c r="AJ331" s="284"/>
      <c r="AK331" s="273">
        <v>0.75539999999999996</v>
      </c>
      <c r="AL331" s="284"/>
      <c r="AM331" s="273">
        <v>0.63</v>
      </c>
      <c r="AN331" s="284"/>
      <c r="AO331" s="284"/>
      <c r="AP331" s="130">
        <v>5200</v>
      </c>
      <c r="AQ331" s="130">
        <v>3500</v>
      </c>
      <c r="AR331" s="175">
        <v>1.67</v>
      </c>
      <c r="AS331" s="275">
        <v>4.5138888888888888E-2</v>
      </c>
      <c r="AT331" s="289">
        <v>0.66669999999999996</v>
      </c>
      <c r="AU331" s="177">
        <v>28</v>
      </c>
      <c r="AV331" s="16">
        <v>14800</v>
      </c>
      <c r="AW331" s="16">
        <v>307000000</v>
      </c>
      <c r="AX331" s="16"/>
      <c r="AY331" s="16"/>
      <c r="AZ331" s="16"/>
    </row>
    <row r="332" spans="1:52" ht="12" customHeight="1">
      <c r="A332" s="278">
        <v>41</v>
      </c>
      <c r="B332" s="279" t="s">
        <v>2152</v>
      </c>
      <c r="C332" s="16" t="s">
        <v>1186</v>
      </c>
      <c r="D332" s="76" t="s">
        <v>1186</v>
      </c>
      <c r="E332" s="76" t="s">
        <v>1083</v>
      </c>
      <c r="F332" s="16">
        <v>31</v>
      </c>
      <c r="G332" s="286">
        <v>135963</v>
      </c>
      <c r="H332" s="287"/>
      <c r="I332" s="286">
        <v>5000</v>
      </c>
      <c r="J332" s="286">
        <v>5000</v>
      </c>
      <c r="K332" s="286">
        <v>15301</v>
      </c>
      <c r="L332" s="287"/>
      <c r="M332" s="286">
        <v>5000</v>
      </c>
      <c r="N332" s="288">
        <v>1.3425925925925925E-3</v>
      </c>
      <c r="O332" s="130">
        <f t="shared" si="1"/>
        <v>116</v>
      </c>
      <c r="P332" s="237"/>
      <c r="Q332" s="130">
        <f t="shared" si="2"/>
        <v>0</v>
      </c>
      <c r="R332" s="288">
        <v>7.291666666666667E-4</v>
      </c>
      <c r="S332" s="130">
        <f t="shared" si="3"/>
        <v>63</v>
      </c>
      <c r="T332" s="288">
        <v>1.5625000000000001E-3</v>
      </c>
      <c r="U332" s="130">
        <f t="shared" si="4"/>
        <v>135</v>
      </c>
      <c r="V332" s="288">
        <v>1.7476851851851852E-3</v>
      </c>
      <c r="W332" s="130">
        <f t="shared" si="5"/>
        <v>151</v>
      </c>
      <c r="X332" s="237"/>
      <c r="Y332" s="130">
        <f t="shared" si="6"/>
        <v>0</v>
      </c>
      <c r="Z332" s="288">
        <v>2.0023148148148148E-3</v>
      </c>
      <c r="AA332" s="130">
        <f t="shared" si="7"/>
        <v>173</v>
      </c>
      <c r="AB332" s="177">
        <v>1.93</v>
      </c>
      <c r="AC332" s="237"/>
      <c r="AD332" s="177">
        <v>2.23</v>
      </c>
      <c r="AE332" s="177">
        <v>1.1499999999999999</v>
      </c>
      <c r="AF332" s="177">
        <v>1.98</v>
      </c>
      <c r="AG332" s="237"/>
      <c r="AH332" s="177">
        <v>1.81</v>
      </c>
      <c r="AI332" s="273">
        <v>0.7792</v>
      </c>
      <c r="AJ332" s="284"/>
      <c r="AK332" s="273">
        <v>0.48680000000000001</v>
      </c>
      <c r="AL332" s="273">
        <v>0.85340000000000005</v>
      </c>
      <c r="AM332" s="273">
        <v>0.60540000000000005</v>
      </c>
      <c r="AN332" s="284"/>
      <c r="AO332" s="273">
        <v>0.53839999999999999</v>
      </c>
      <c r="AP332" s="130">
        <v>9900</v>
      </c>
      <c r="AQ332" s="16" t="s">
        <v>2685</v>
      </c>
      <c r="AR332" s="130">
        <v>1.44</v>
      </c>
      <c r="AS332" s="275">
        <v>2.013888888888889E-2</v>
      </c>
      <c r="AT332" s="273">
        <v>0.66669999999999996</v>
      </c>
      <c r="AU332" s="177">
        <v>33</v>
      </c>
      <c r="AV332" s="16">
        <v>4400</v>
      </c>
      <c r="AW332" s="16">
        <v>38000000</v>
      </c>
      <c r="AX332" s="16"/>
      <c r="AY332" s="16"/>
      <c r="AZ332" s="16"/>
    </row>
    <row r="333" spans="1:52" ht="12" customHeight="1">
      <c r="A333" s="278">
        <v>42</v>
      </c>
      <c r="B333" s="279" t="s">
        <v>2154</v>
      </c>
      <c r="C333" s="16" t="s">
        <v>1189</v>
      </c>
      <c r="D333" s="76" t="s">
        <v>1189</v>
      </c>
      <c r="E333" s="76" t="s">
        <v>1083</v>
      </c>
      <c r="F333" s="16">
        <v>31</v>
      </c>
      <c r="G333" s="286">
        <v>567564</v>
      </c>
      <c r="H333" s="286">
        <v>17833</v>
      </c>
      <c r="I333" s="286">
        <v>5000</v>
      </c>
      <c r="J333" s="286">
        <v>5000</v>
      </c>
      <c r="K333" s="286">
        <v>130169</v>
      </c>
      <c r="L333" s="286">
        <v>5000</v>
      </c>
      <c r="M333" s="287"/>
      <c r="N333" s="288">
        <v>5.8680555555555552E-3</v>
      </c>
      <c r="O333" s="130">
        <f t="shared" si="1"/>
        <v>507</v>
      </c>
      <c r="P333" s="288">
        <v>5.0231481481481481E-3</v>
      </c>
      <c r="Q333" s="130">
        <f t="shared" si="2"/>
        <v>434</v>
      </c>
      <c r="R333" s="288">
        <v>7.3495370370370372E-3</v>
      </c>
      <c r="S333" s="130">
        <f t="shared" si="3"/>
        <v>635</v>
      </c>
      <c r="T333" s="288">
        <v>1.4930555555555556E-3</v>
      </c>
      <c r="U333" s="130">
        <f t="shared" si="4"/>
        <v>129</v>
      </c>
      <c r="V333" s="288">
        <v>4.5370370370370373E-3</v>
      </c>
      <c r="W333" s="130">
        <f t="shared" si="5"/>
        <v>392</v>
      </c>
      <c r="X333" s="237"/>
      <c r="Y333" s="130">
        <f t="shared" si="6"/>
        <v>0</v>
      </c>
      <c r="Z333" s="237"/>
      <c r="AA333" s="130">
        <f t="shared" si="7"/>
        <v>0</v>
      </c>
      <c r="AB333" s="177">
        <v>7.46</v>
      </c>
      <c r="AC333" s="177">
        <v>3.71</v>
      </c>
      <c r="AD333" s="177">
        <v>12.73</v>
      </c>
      <c r="AE333" s="177">
        <v>1.76</v>
      </c>
      <c r="AF333" s="177">
        <v>7.16</v>
      </c>
      <c r="AG333" s="177">
        <v>1</v>
      </c>
      <c r="AH333" s="237"/>
      <c r="AI333" s="273">
        <v>0.10630000000000001</v>
      </c>
      <c r="AJ333" s="273">
        <v>0.32600000000000001</v>
      </c>
      <c r="AK333" s="284"/>
      <c r="AL333" s="273">
        <v>0.58520000000000005</v>
      </c>
      <c r="AM333" s="273">
        <v>0.10050000000000001</v>
      </c>
      <c r="AN333" s="273">
        <v>1</v>
      </c>
      <c r="AO333" s="284"/>
      <c r="AP333" s="130">
        <v>109800</v>
      </c>
      <c r="AQ333" s="130">
        <v>33200</v>
      </c>
      <c r="AR333" s="175">
        <v>3.53</v>
      </c>
      <c r="AS333" s="275">
        <v>0.32361111111111113</v>
      </c>
      <c r="AT333" s="289">
        <v>0.28410000000000002</v>
      </c>
      <c r="AU333" s="177">
        <v>40</v>
      </c>
      <c r="AV333" s="16">
        <v>320</v>
      </c>
      <c r="AW333" s="16">
        <v>28500000</v>
      </c>
      <c r="AX333" s="16"/>
      <c r="AY333" s="16"/>
      <c r="AZ333" s="16"/>
    </row>
    <row r="334" spans="1:52" ht="12" customHeight="1">
      <c r="A334" s="278">
        <v>43</v>
      </c>
      <c r="B334" s="279" t="s">
        <v>2156</v>
      </c>
      <c r="C334" s="16" t="s">
        <v>1193</v>
      </c>
      <c r="D334" s="76" t="s">
        <v>1193</v>
      </c>
      <c r="E334" s="76" t="s">
        <v>1083</v>
      </c>
      <c r="F334" s="16">
        <v>50</v>
      </c>
      <c r="G334" s="286">
        <v>446307</v>
      </c>
      <c r="H334" s="287"/>
      <c r="I334" s="286">
        <v>5000</v>
      </c>
      <c r="J334" s="287"/>
      <c r="K334" s="286">
        <v>44712</v>
      </c>
      <c r="L334" s="287"/>
      <c r="M334" s="286">
        <v>5000</v>
      </c>
      <c r="N334" s="288">
        <v>8.564814814814815E-4</v>
      </c>
      <c r="O334" s="130">
        <f t="shared" si="1"/>
        <v>74</v>
      </c>
      <c r="P334" s="237"/>
      <c r="Q334" s="130">
        <f t="shared" si="2"/>
        <v>0</v>
      </c>
      <c r="R334" s="288">
        <v>1.2268518518518518E-3</v>
      </c>
      <c r="S334" s="130">
        <f t="shared" si="3"/>
        <v>106</v>
      </c>
      <c r="T334" s="237"/>
      <c r="U334" s="130">
        <f t="shared" si="4"/>
        <v>0</v>
      </c>
      <c r="V334" s="288">
        <v>6.9444444444444447E-4</v>
      </c>
      <c r="W334" s="130">
        <f t="shared" si="5"/>
        <v>60</v>
      </c>
      <c r="X334" s="237"/>
      <c r="Y334" s="130">
        <f t="shared" si="6"/>
        <v>0</v>
      </c>
      <c r="Z334" s="237"/>
      <c r="AA334" s="130">
        <f t="shared" si="7"/>
        <v>0</v>
      </c>
      <c r="AB334" s="177">
        <v>1.24</v>
      </c>
      <c r="AC334" s="237"/>
      <c r="AD334" s="177">
        <v>2.85</v>
      </c>
      <c r="AE334" s="237"/>
      <c r="AF334" s="177">
        <v>1.73</v>
      </c>
      <c r="AG334" s="237"/>
      <c r="AH334" s="177">
        <v>1</v>
      </c>
      <c r="AI334" s="273">
        <v>0.85429999999999995</v>
      </c>
      <c r="AJ334" s="284"/>
      <c r="AK334" s="273">
        <v>0.57499999999999996</v>
      </c>
      <c r="AL334" s="284"/>
      <c r="AM334" s="273">
        <v>0.71160000000000001</v>
      </c>
      <c r="AN334" s="284"/>
      <c r="AO334" s="273">
        <v>1</v>
      </c>
      <c r="AP334" s="130">
        <v>32100</v>
      </c>
      <c r="AQ334" s="130">
        <v>14500</v>
      </c>
      <c r="AR334" s="130">
        <v>1.1599999999999999</v>
      </c>
      <c r="AS334" s="275">
        <v>0.53541666666666665</v>
      </c>
      <c r="AT334" s="273">
        <v>0.8387</v>
      </c>
      <c r="AU334" s="177">
        <v>38</v>
      </c>
      <c r="AV334" s="16">
        <v>5400</v>
      </c>
      <c r="AW334" s="16">
        <v>39500000</v>
      </c>
      <c r="AX334" s="16"/>
      <c r="AY334" s="16"/>
      <c r="AZ334" s="16"/>
    </row>
    <row r="335" spans="1:52" ht="12" customHeight="1">
      <c r="A335" s="278">
        <v>44</v>
      </c>
      <c r="B335" s="279" t="s">
        <v>2158</v>
      </c>
      <c r="C335" s="16" t="s">
        <v>176</v>
      </c>
      <c r="D335" s="76" t="s">
        <v>176</v>
      </c>
      <c r="E335" s="76" t="s">
        <v>1083</v>
      </c>
      <c r="F335" s="16">
        <v>24</v>
      </c>
      <c r="G335" s="286">
        <v>11810000</v>
      </c>
      <c r="H335" s="286">
        <v>620637</v>
      </c>
      <c r="I335" s="286">
        <v>2024000</v>
      </c>
      <c r="J335" s="286">
        <v>164769</v>
      </c>
      <c r="K335" s="286">
        <v>6019000</v>
      </c>
      <c r="L335" s="286">
        <v>322357</v>
      </c>
      <c r="M335" s="286">
        <v>328974</v>
      </c>
      <c r="N335" s="288">
        <v>4.5023148148148149E-3</v>
      </c>
      <c r="O335" s="130">
        <f t="shared" si="1"/>
        <v>389</v>
      </c>
      <c r="P335" s="288">
        <v>3.4027777777777776E-3</v>
      </c>
      <c r="Q335" s="130">
        <f t="shared" si="2"/>
        <v>294</v>
      </c>
      <c r="R335" s="288">
        <v>5.0231481481481481E-3</v>
      </c>
      <c r="S335" s="130">
        <f t="shared" si="3"/>
        <v>434</v>
      </c>
      <c r="T335" s="288">
        <v>2.2916666666666667E-3</v>
      </c>
      <c r="U335" s="130">
        <f t="shared" si="4"/>
        <v>198</v>
      </c>
      <c r="V335" s="288">
        <v>4.5949074074074078E-3</v>
      </c>
      <c r="W335" s="130">
        <f t="shared" si="5"/>
        <v>397</v>
      </c>
      <c r="X335" s="288">
        <v>4.43287037037037E-3</v>
      </c>
      <c r="Y335" s="130">
        <f t="shared" si="6"/>
        <v>383</v>
      </c>
      <c r="Z335" s="288">
        <v>2.3611111111111111E-3</v>
      </c>
      <c r="AA335" s="130">
        <f t="shared" si="7"/>
        <v>204</v>
      </c>
      <c r="AB335" s="177">
        <v>10.59</v>
      </c>
      <c r="AC335" s="177">
        <v>6.1</v>
      </c>
      <c r="AD335" s="177">
        <v>11.47</v>
      </c>
      <c r="AE335" s="177">
        <v>4.18</v>
      </c>
      <c r="AF335" s="177">
        <v>10.44</v>
      </c>
      <c r="AG335" s="177">
        <v>8.52</v>
      </c>
      <c r="AH335" s="177">
        <v>3.21</v>
      </c>
      <c r="AI335" s="273">
        <v>9.5399999999999999E-2</v>
      </c>
      <c r="AJ335" s="273">
        <v>0.36349999999999999</v>
      </c>
      <c r="AK335" s="273">
        <v>7.2700000000000001E-2</v>
      </c>
      <c r="AL335" s="273">
        <v>0.47420000000000001</v>
      </c>
      <c r="AM335" s="273">
        <v>0.1158</v>
      </c>
      <c r="AN335" s="273">
        <v>0.21340000000000001</v>
      </c>
      <c r="AO335" s="273">
        <v>0.5343</v>
      </c>
      <c r="AP335" s="16"/>
      <c r="AQ335" s="16"/>
      <c r="AR335" s="16"/>
      <c r="AS335" s="16"/>
      <c r="AT335" s="277"/>
      <c r="AU335" s="177">
        <v>38</v>
      </c>
      <c r="AV335" s="16">
        <v>301000</v>
      </c>
      <c r="AW335" s="16">
        <v>98</v>
      </c>
      <c r="AX335" s="16"/>
      <c r="AY335" s="16"/>
      <c r="AZ335" s="16"/>
    </row>
    <row r="336" spans="1:52" ht="12" customHeight="1">
      <c r="A336" s="278">
        <v>45</v>
      </c>
      <c r="B336" s="280"/>
      <c r="C336" s="16" t="s">
        <v>1194</v>
      </c>
      <c r="D336" s="76" t="s">
        <v>2686</v>
      </c>
      <c r="E336" s="76" t="s">
        <v>1083</v>
      </c>
      <c r="F336" s="16">
        <v>0</v>
      </c>
      <c r="G336" s="281"/>
      <c r="H336" s="281"/>
      <c r="I336" s="281"/>
      <c r="J336" s="281"/>
      <c r="K336" s="281"/>
      <c r="L336" s="281"/>
      <c r="M336" s="281"/>
      <c r="N336" s="282"/>
      <c r="O336" s="130">
        <f t="shared" si="1"/>
        <v>0</v>
      </c>
      <c r="P336" s="282"/>
      <c r="Q336" s="130">
        <f t="shared" si="2"/>
        <v>0</v>
      </c>
      <c r="R336" s="282"/>
      <c r="S336" s="130">
        <f t="shared" si="3"/>
        <v>0</v>
      </c>
      <c r="T336" s="282"/>
      <c r="U336" s="130">
        <f t="shared" si="4"/>
        <v>0</v>
      </c>
      <c r="V336" s="282"/>
      <c r="W336" s="130">
        <f t="shared" si="5"/>
        <v>0</v>
      </c>
      <c r="X336" s="282"/>
      <c r="Y336" s="130">
        <f t="shared" si="6"/>
        <v>0</v>
      </c>
      <c r="Z336" s="282"/>
      <c r="AA336" s="130">
        <f t="shared" si="7"/>
        <v>0</v>
      </c>
      <c r="AB336" s="282"/>
      <c r="AC336" s="282"/>
      <c r="AD336" s="282"/>
      <c r="AE336" s="282"/>
      <c r="AF336" s="282"/>
      <c r="AG336" s="282"/>
      <c r="AH336" s="282"/>
      <c r="AI336" s="283"/>
      <c r="AJ336" s="283"/>
      <c r="AK336" s="283"/>
      <c r="AL336" s="283"/>
      <c r="AM336" s="283"/>
      <c r="AN336" s="283"/>
      <c r="AO336" s="283"/>
      <c r="AP336" s="282"/>
      <c r="AQ336" s="282"/>
      <c r="AR336" s="282"/>
      <c r="AS336" s="282"/>
      <c r="AT336" s="283"/>
      <c r="AU336" s="282"/>
      <c r="AV336" s="16">
        <v>50</v>
      </c>
      <c r="AW336" s="16">
        <v>69600000</v>
      </c>
      <c r="AX336" s="16"/>
      <c r="AY336" s="16"/>
      <c r="AZ336" s="16"/>
    </row>
    <row r="337" spans="1:52" ht="12" customHeight="1">
      <c r="A337" s="278">
        <v>46</v>
      </c>
      <c r="B337" s="279" t="s">
        <v>2159</v>
      </c>
      <c r="C337" s="16" t="s">
        <v>1195</v>
      </c>
      <c r="D337" s="76" t="s">
        <v>1195</v>
      </c>
      <c r="E337" s="76" t="s">
        <v>1083</v>
      </c>
      <c r="F337" s="16">
        <v>80</v>
      </c>
      <c r="G337" s="286">
        <v>5000</v>
      </c>
      <c r="H337" s="287"/>
      <c r="I337" s="286">
        <v>5000</v>
      </c>
      <c r="J337" s="287"/>
      <c r="K337" s="286">
        <v>5000</v>
      </c>
      <c r="L337" s="286">
        <v>5000</v>
      </c>
      <c r="M337" s="287"/>
      <c r="N337" s="288">
        <v>1.0995370370370371E-3</v>
      </c>
      <c r="O337" s="130">
        <f t="shared" si="1"/>
        <v>95</v>
      </c>
      <c r="P337" s="237"/>
      <c r="Q337" s="130">
        <f t="shared" si="2"/>
        <v>0</v>
      </c>
      <c r="R337" s="237"/>
      <c r="S337" s="130">
        <f t="shared" si="3"/>
        <v>0</v>
      </c>
      <c r="T337" s="237"/>
      <c r="U337" s="130">
        <f t="shared" si="4"/>
        <v>0</v>
      </c>
      <c r="V337" s="288">
        <v>2.3148148148148147E-3</v>
      </c>
      <c r="W337" s="130">
        <f t="shared" si="5"/>
        <v>200</v>
      </c>
      <c r="X337" s="288">
        <v>1.5046296296296297E-4</v>
      </c>
      <c r="Y337" s="130">
        <f t="shared" si="6"/>
        <v>13</v>
      </c>
      <c r="Z337" s="237"/>
      <c r="AA337" s="130">
        <f t="shared" si="7"/>
        <v>0</v>
      </c>
      <c r="AB337" s="177">
        <v>1.54</v>
      </c>
      <c r="AC337" s="237"/>
      <c r="AD337" s="177">
        <v>1</v>
      </c>
      <c r="AE337" s="237"/>
      <c r="AF337" s="177">
        <v>1.81</v>
      </c>
      <c r="AG337" s="177">
        <v>1.42</v>
      </c>
      <c r="AH337" s="237"/>
      <c r="AI337" s="273">
        <v>0.76939999999999997</v>
      </c>
      <c r="AJ337" s="284"/>
      <c r="AK337" s="273">
        <v>1</v>
      </c>
      <c r="AL337" s="284"/>
      <c r="AM337" s="273">
        <v>0.53849999999999998</v>
      </c>
      <c r="AN337" s="273">
        <v>0.76319999999999999</v>
      </c>
      <c r="AO337" s="284"/>
      <c r="AP337" s="237"/>
      <c r="AQ337" s="237"/>
      <c r="AR337" s="237"/>
      <c r="AS337" s="237"/>
      <c r="AT337" s="284"/>
      <c r="AU337" s="177">
        <v>38</v>
      </c>
      <c r="AV337" s="16">
        <v>10</v>
      </c>
      <c r="AW337" s="16"/>
      <c r="AX337" s="16"/>
      <c r="AY337" s="16"/>
      <c r="AZ337" s="16"/>
    </row>
    <row r="338" spans="1:52" ht="12" customHeight="1">
      <c r="A338" s="278">
        <v>47</v>
      </c>
      <c r="B338" s="279" t="s">
        <v>2160</v>
      </c>
      <c r="C338" s="16" t="s">
        <v>1196</v>
      </c>
      <c r="D338" s="76" t="s">
        <v>1196</v>
      </c>
      <c r="E338" s="76" t="s">
        <v>1083</v>
      </c>
      <c r="F338" s="16">
        <v>20</v>
      </c>
      <c r="G338" s="286">
        <v>52080000</v>
      </c>
      <c r="H338" s="286">
        <v>3290000</v>
      </c>
      <c r="I338" s="286">
        <v>440746</v>
      </c>
      <c r="J338" s="286">
        <v>1350000</v>
      </c>
      <c r="K338" s="286">
        <v>11220000</v>
      </c>
      <c r="L338" s="286">
        <v>292379</v>
      </c>
      <c r="M338" s="286">
        <v>102434</v>
      </c>
      <c r="N338" s="288">
        <v>5.0694444444444441E-3</v>
      </c>
      <c r="O338" s="130">
        <f t="shared" si="1"/>
        <v>438</v>
      </c>
      <c r="P338" s="288">
        <v>4.7569444444444447E-3</v>
      </c>
      <c r="Q338" s="130">
        <f t="shared" si="2"/>
        <v>411</v>
      </c>
      <c r="R338" s="288">
        <v>3.9699074074074072E-3</v>
      </c>
      <c r="S338" s="130">
        <f t="shared" si="3"/>
        <v>343</v>
      </c>
      <c r="T338" s="288">
        <v>3.449074074074074E-3</v>
      </c>
      <c r="U338" s="130">
        <f t="shared" si="4"/>
        <v>298</v>
      </c>
      <c r="V338" s="288">
        <v>4.7685185185185183E-3</v>
      </c>
      <c r="W338" s="130">
        <f t="shared" si="5"/>
        <v>412</v>
      </c>
      <c r="X338" s="288">
        <v>7.0023148148148145E-3</v>
      </c>
      <c r="Y338" s="130">
        <f t="shared" si="6"/>
        <v>605</v>
      </c>
      <c r="Z338" s="288">
        <v>2.5231481481481481E-3</v>
      </c>
      <c r="AA338" s="130">
        <f t="shared" si="7"/>
        <v>218</v>
      </c>
      <c r="AB338" s="177">
        <v>7.74</v>
      </c>
      <c r="AC338" s="177">
        <v>6.25</v>
      </c>
      <c r="AD338" s="177">
        <v>6.72</v>
      </c>
      <c r="AE338" s="177">
        <v>3.93</v>
      </c>
      <c r="AF338" s="177">
        <v>6.97</v>
      </c>
      <c r="AG338" s="177">
        <v>9.48</v>
      </c>
      <c r="AH338" s="177">
        <v>3.74</v>
      </c>
      <c r="AI338" s="273">
        <v>5.9400000000000001E-2</v>
      </c>
      <c r="AJ338" s="273">
        <v>0.1593</v>
      </c>
      <c r="AK338" s="273">
        <v>0.21340000000000001</v>
      </c>
      <c r="AL338" s="273">
        <v>0.2016</v>
      </c>
      <c r="AM338" s="273">
        <v>0.192</v>
      </c>
      <c r="AN338" s="273">
        <v>0.1191</v>
      </c>
      <c r="AO338" s="273">
        <v>0.49199999999999999</v>
      </c>
      <c r="AP338" s="130">
        <v>12200000</v>
      </c>
      <c r="AQ338" s="130">
        <v>2900000</v>
      </c>
      <c r="AR338" s="130">
        <v>5.91</v>
      </c>
      <c r="AS338" s="275">
        <v>0.29722222222222222</v>
      </c>
      <c r="AT338" s="273">
        <v>0.18290000000000001</v>
      </c>
      <c r="AU338" s="177">
        <v>57</v>
      </c>
      <c r="AV338" s="16">
        <v>3600</v>
      </c>
      <c r="AW338" s="16">
        <v>426000</v>
      </c>
      <c r="AX338" s="16"/>
      <c r="AY338" s="16"/>
      <c r="AZ338" s="16"/>
    </row>
    <row r="339" spans="1:52" ht="12" customHeight="1">
      <c r="A339" s="278">
        <v>48</v>
      </c>
      <c r="B339" s="279" t="s">
        <v>2162</v>
      </c>
      <c r="C339" s="16" t="s">
        <v>1197</v>
      </c>
      <c r="D339" s="76" t="s">
        <v>1197</v>
      </c>
      <c r="E339" s="76" t="s">
        <v>1083</v>
      </c>
      <c r="F339" s="16">
        <v>20</v>
      </c>
      <c r="G339" s="286">
        <v>1038000</v>
      </c>
      <c r="H339" s="286">
        <v>56748</v>
      </c>
      <c r="I339" s="286">
        <v>166528</v>
      </c>
      <c r="J339" s="286">
        <v>48692</v>
      </c>
      <c r="K339" s="286">
        <v>891498</v>
      </c>
      <c r="L339" s="287"/>
      <c r="M339" s="286">
        <v>5371</v>
      </c>
      <c r="N339" s="288">
        <v>5.7986111111111112E-3</v>
      </c>
      <c r="O339" s="130">
        <f t="shared" si="1"/>
        <v>501</v>
      </c>
      <c r="P339" s="288">
        <v>4.5833333333333334E-3</v>
      </c>
      <c r="Q339" s="130">
        <f t="shared" si="2"/>
        <v>396</v>
      </c>
      <c r="R339" s="288">
        <v>6.9212962962962961E-3</v>
      </c>
      <c r="S339" s="130">
        <f t="shared" si="3"/>
        <v>598</v>
      </c>
      <c r="T339" s="288">
        <v>2.6157407407407405E-3</v>
      </c>
      <c r="U339" s="130">
        <f t="shared" si="4"/>
        <v>226</v>
      </c>
      <c r="V339" s="288">
        <v>1.5277777777777779E-3</v>
      </c>
      <c r="W339" s="130">
        <f t="shared" si="5"/>
        <v>132</v>
      </c>
      <c r="X339" s="237"/>
      <c r="Y339" s="130">
        <f t="shared" si="6"/>
        <v>0</v>
      </c>
      <c r="Z339" s="288">
        <v>1.1296296296296296E-2</v>
      </c>
      <c r="AA339" s="130">
        <f t="shared" si="7"/>
        <v>976</v>
      </c>
      <c r="AB339" s="177">
        <v>4.55</v>
      </c>
      <c r="AC339" s="177">
        <v>4.2300000000000004</v>
      </c>
      <c r="AD339" s="177">
        <v>5.2</v>
      </c>
      <c r="AE339" s="177">
        <v>3.24</v>
      </c>
      <c r="AF339" s="177">
        <v>2.3199999999999998</v>
      </c>
      <c r="AG339" s="237"/>
      <c r="AH339" s="177">
        <v>17.8</v>
      </c>
      <c r="AI339" s="273">
        <v>0.40589999999999998</v>
      </c>
      <c r="AJ339" s="273">
        <v>0.39879999999999999</v>
      </c>
      <c r="AK339" s="273">
        <v>0.29160000000000003</v>
      </c>
      <c r="AL339" s="273">
        <v>0.56089999999999995</v>
      </c>
      <c r="AM339" s="273">
        <v>0.64100000000000001</v>
      </c>
      <c r="AN339" s="284"/>
      <c r="AO339" s="273">
        <v>0.12670000000000001</v>
      </c>
      <c r="AP339" s="130">
        <v>1300000</v>
      </c>
      <c r="AQ339" s="130">
        <v>899200</v>
      </c>
      <c r="AR339" s="130">
        <v>2</v>
      </c>
      <c r="AS339" s="275">
        <v>0.4201388888888889</v>
      </c>
      <c r="AT339" s="273">
        <v>0.73680000000000001</v>
      </c>
      <c r="AU339" s="177">
        <v>78</v>
      </c>
      <c r="AV339" s="16">
        <v>3600</v>
      </c>
      <c r="AW339" s="16">
        <v>191000000</v>
      </c>
      <c r="AX339" s="16"/>
      <c r="AY339" s="16"/>
      <c r="AZ339" s="16"/>
    </row>
    <row r="340" spans="1:52" ht="12" customHeight="1">
      <c r="A340" s="278">
        <v>49</v>
      </c>
      <c r="B340" s="279" t="s">
        <v>2164</v>
      </c>
      <c r="C340" s="16" t="s">
        <v>1201</v>
      </c>
      <c r="D340" s="76" t="s">
        <v>1201</v>
      </c>
      <c r="E340" s="76" t="s">
        <v>1083</v>
      </c>
      <c r="F340" s="16">
        <v>52</v>
      </c>
      <c r="G340" s="286">
        <v>9655000</v>
      </c>
      <c r="H340" s="286">
        <v>1190000</v>
      </c>
      <c r="I340" s="286">
        <v>3832000</v>
      </c>
      <c r="J340" s="286">
        <v>413263</v>
      </c>
      <c r="K340" s="286">
        <v>6306000</v>
      </c>
      <c r="L340" s="286">
        <v>274760</v>
      </c>
      <c r="M340" s="286">
        <v>144047</v>
      </c>
      <c r="N340" s="288">
        <v>5.4398148148148149E-3</v>
      </c>
      <c r="O340" s="130">
        <f t="shared" si="1"/>
        <v>470</v>
      </c>
      <c r="P340" s="288">
        <v>1.7824074074074075E-3</v>
      </c>
      <c r="Q340" s="130">
        <f t="shared" si="2"/>
        <v>154</v>
      </c>
      <c r="R340" s="288">
        <v>1.2847222222222223E-3</v>
      </c>
      <c r="S340" s="130">
        <f t="shared" si="3"/>
        <v>111</v>
      </c>
      <c r="T340" s="288">
        <v>1.4814814814814814E-3</v>
      </c>
      <c r="U340" s="130">
        <f t="shared" si="4"/>
        <v>128</v>
      </c>
      <c r="V340" s="288">
        <v>2.0601851851851853E-3</v>
      </c>
      <c r="W340" s="130">
        <f t="shared" si="5"/>
        <v>178</v>
      </c>
      <c r="X340" s="288">
        <v>2.1064814814814813E-3</v>
      </c>
      <c r="Y340" s="130">
        <f t="shared" si="6"/>
        <v>182</v>
      </c>
      <c r="Z340" s="288">
        <v>4.9768518518518521E-4</v>
      </c>
      <c r="AA340" s="130">
        <f t="shared" si="7"/>
        <v>43</v>
      </c>
      <c r="AB340" s="177">
        <v>8.09</v>
      </c>
      <c r="AC340" s="177">
        <v>2.41</v>
      </c>
      <c r="AD340" s="177">
        <v>2.0099999999999998</v>
      </c>
      <c r="AE340" s="177">
        <v>2.12</v>
      </c>
      <c r="AF340" s="177">
        <v>3.93</v>
      </c>
      <c r="AG340" s="177">
        <v>3.49</v>
      </c>
      <c r="AH340" s="177">
        <v>1.58</v>
      </c>
      <c r="AI340" s="273">
        <v>0.27739999999999998</v>
      </c>
      <c r="AJ340" s="273">
        <v>0.74170000000000003</v>
      </c>
      <c r="AK340" s="273">
        <v>0.74299999999999999</v>
      </c>
      <c r="AL340" s="273">
        <v>0.76459999999999995</v>
      </c>
      <c r="AM340" s="273">
        <v>0.42630000000000001</v>
      </c>
      <c r="AN340" s="273">
        <v>0.3785</v>
      </c>
      <c r="AO340" s="273">
        <v>0.79730000000000001</v>
      </c>
      <c r="AP340" s="130">
        <v>3900000</v>
      </c>
      <c r="AQ340" s="130">
        <v>1700000</v>
      </c>
      <c r="AR340" s="130">
        <v>3.48</v>
      </c>
      <c r="AS340" s="275">
        <v>0.43194444444444446</v>
      </c>
      <c r="AT340" s="273">
        <v>0.54400000000000004</v>
      </c>
      <c r="AU340" s="177">
        <v>64</v>
      </c>
      <c r="AV340" s="16">
        <v>201000</v>
      </c>
      <c r="AW340" s="16">
        <v>91</v>
      </c>
      <c r="AX340" s="16"/>
      <c r="AY340" s="16"/>
      <c r="AZ340" s="16"/>
    </row>
    <row r="341" spans="1:52" ht="12" customHeight="1">
      <c r="A341" s="278">
        <v>50</v>
      </c>
      <c r="B341" s="279" t="s">
        <v>2166</v>
      </c>
      <c r="C341" s="16" t="s">
        <v>1204</v>
      </c>
      <c r="D341" s="76" t="s">
        <v>1204</v>
      </c>
      <c r="E341" s="76" t="s">
        <v>1083</v>
      </c>
      <c r="F341" s="16">
        <v>25</v>
      </c>
      <c r="G341" s="286">
        <v>1720000000</v>
      </c>
      <c r="H341" s="286">
        <v>21620000</v>
      </c>
      <c r="I341" s="286">
        <v>23480000</v>
      </c>
      <c r="J341" s="286">
        <v>5177000</v>
      </c>
      <c r="K341" s="286">
        <v>197100000</v>
      </c>
      <c r="L341" s="286">
        <v>7171000</v>
      </c>
      <c r="M341" s="286">
        <v>5662000</v>
      </c>
      <c r="N341" s="288">
        <v>5.4166666666666669E-3</v>
      </c>
      <c r="O341" s="130">
        <f t="shared" si="1"/>
        <v>468</v>
      </c>
      <c r="P341" s="288">
        <v>7.6273148148148151E-3</v>
      </c>
      <c r="Q341" s="130">
        <f t="shared" si="2"/>
        <v>659</v>
      </c>
      <c r="R341" s="288">
        <v>4.6759259259259263E-3</v>
      </c>
      <c r="S341" s="130">
        <f t="shared" si="3"/>
        <v>404</v>
      </c>
      <c r="T341" s="288">
        <v>7.8703703703703696E-3</v>
      </c>
      <c r="U341" s="130">
        <f t="shared" si="4"/>
        <v>680</v>
      </c>
      <c r="V341" s="288">
        <v>5.9143518518518521E-3</v>
      </c>
      <c r="W341" s="130">
        <f t="shared" si="5"/>
        <v>511</v>
      </c>
      <c r="X341" s="288">
        <v>5.6597222222222222E-3</v>
      </c>
      <c r="Y341" s="130">
        <f t="shared" si="6"/>
        <v>489</v>
      </c>
      <c r="Z341" s="288">
        <v>3.5185185185185185E-3</v>
      </c>
      <c r="AA341" s="130">
        <f t="shared" si="7"/>
        <v>304</v>
      </c>
      <c r="AB341" s="177">
        <v>12.29</v>
      </c>
      <c r="AC341" s="177">
        <v>9.0500000000000007</v>
      </c>
      <c r="AD341" s="177">
        <v>9.75</v>
      </c>
      <c r="AE341" s="177">
        <v>7.45</v>
      </c>
      <c r="AF341" s="177">
        <v>13.61</v>
      </c>
      <c r="AG341" s="177">
        <v>9.91</v>
      </c>
      <c r="AH341" s="177">
        <v>5.15</v>
      </c>
      <c r="AI341" s="273">
        <v>6.4799999999999996E-2</v>
      </c>
      <c r="AJ341" s="273">
        <v>0.19989999999999999</v>
      </c>
      <c r="AK341" s="273">
        <v>0.24410000000000001</v>
      </c>
      <c r="AL341" s="273">
        <v>0.28349999999999997</v>
      </c>
      <c r="AM341" s="273">
        <v>0.1051</v>
      </c>
      <c r="AN341" s="273">
        <v>0.29970000000000002</v>
      </c>
      <c r="AO341" s="273">
        <v>0.54700000000000004</v>
      </c>
      <c r="AP341" s="130">
        <v>241600000</v>
      </c>
      <c r="AQ341" s="130">
        <v>67900000</v>
      </c>
      <c r="AR341" s="130">
        <v>4.03</v>
      </c>
      <c r="AS341" s="275">
        <v>0.35347222222222224</v>
      </c>
      <c r="AT341" s="273">
        <v>0.25629999999999997</v>
      </c>
      <c r="AU341" s="177">
        <v>67</v>
      </c>
      <c r="AV341" s="16">
        <v>49500</v>
      </c>
      <c r="AW341" s="16">
        <v>62100000</v>
      </c>
      <c r="AX341" s="16"/>
      <c r="AY341" s="16"/>
      <c r="AZ341" s="16"/>
    </row>
    <row r="342" spans="1:52" ht="12" customHeight="1">
      <c r="A342" s="278">
        <v>51</v>
      </c>
      <c r="B342" s="279" t="s">
        <v>2168</v>
      </c>
      <c r="C342" s="16" t="s">
        <v>1205</v>
      </c>
      <c r="D342" s="76" t="s">
        <v>1205</v>
      </c>
      <c r="E342" s="76" t="s">
        <v>1083</v>
      </c>
      <c r="F342" s="16">
        <v>35</v>
      </c>
      <c r="G342" s="286">
        <v>116862</v>
      </c>
      <c r="H342" s="287"/>
      <c r="I342" s="286">
        <v>5000</v>
      </c>
      <c r="J342" s="287"/>
      <c r="K342" s="286">
        <v>18227</v>
      </c>
      <c r="L342" s="287"/>
      <c r="M342" s="287"/>
      <c r="N342" s="288">
        <v>3.3101851851851851E-3</v>
      </c>
      <c r="O342" s="130">
        <f t="shared" si="1"/>
        <v>286</v>
      </c>
      <c r="P342" s="237"/>
      <c r="Q342" s="130">
        <f t="shared" si="2"/>
        <v>0</v>
      </c>
      <c r="R342" s="237"/>
      <c r="S342" s="130">
        <f t="shared" si="3"/>
        <v>0</v>
      </c>
      <c r="T342" s="237"/>
      <c r="U342" s="130">
        <f t="shared" si="4"/>
        <v>0</v>
      </c>
      <c r="V342" s="288">
        <v>4.340277777777778E-3</v>
      </c>
      <c r="W342" s="130">
        <f t="shared" si="5"/>
        <v>375</v>
      </c>
      <c r="X342" s="237"/>
      <c r="Y342" s="130">
        <f t="shared" si="6"/>
        <v>0</v>
      </c>
      <c r="Z342" s="237"/>
      <c r="AA342" s="130">
        <f t="shared" si="7"/>
        <v>0</v>
      </c>
      <c r="AB342" s="177">
        <v>3.5</v>
      </c>
      <c r="AC342" s="237"/>
      <c r="AD342" s="177">
        <v>1</v>
      </c>
      <c r="AE342" s="237"/>
      <c r="AF342" s="177">
        <v>7.21</v>
      </c>
      <c r="AG342" s="237"/>
      <c r="AH342" s="237"/>
      <c r="AI342" s="273">
        <v>0.1588</v>
      </c>
      <c r="AJ342" s="284"/>
      <c r="AK342" s="273">
        <v>1</v>
      </c>
      <c r="AL342" s="284"/>
      <c r="AM342" s="273">
        <v>0.1217</v>
      </c>
      <c r="AN342" s="284"/>
      <c r="AO342" s="284"/>
      <c r="AP342" s="130">
        <v>7800</v>
      </c>
      <c r="AQ342" s="130">
        <v>3300</v>
      </c>
      <c r="AR342" s="130">
        <v>1.1399999999999999</v>
      </c>
      <c r="AS342" s="275">
        <v>0.33194444444444443</v>
      </c>
      <c r="AT342" s="273">
        <v>0.85709999999999997</v>
      </c>
      <c r="AU342" s="177">
        <v>18</v>
      </c>
      <c r="AV342" s="16">
        <v>1600</v>
      </c>
      <c r="AW342" s="16">
        <v>97</v>
      </c>
      <c r="AX342" s="16"/>
      <c r="AY342" s="16"/>
      <c r="AZ342" s="16"/>
    </row>
    <row r="343" spans="1:52" ht="12" customHeight="1">
      <c r="A343" s="278">
        <v>52</v>
      </c>
      <c r="B343" s="280"/>
      <c r="C343" s="16" t="s">
        <v>1207</v>
      </c>
      <c r="D343" s="76" t="s">
        <v>1207</v>
      </c>
      <c r="E343" s="76" t="s">
        <v>1083</v>
      </c>
      <c r="F343" s="16">
        <v>0</v>
      </c>
      <c r="G343" s="281"/>
      <c r="H343" s="281"/>
      <c r="I343" s="281"/>
      <c r="J343" s="281"/>
      <c r="K343" s="281"/>
      <c r="L343" s="281"/>
      <c r="M343" s="281"/>
      <c r="N343" s="282"/>
      <c r="O343" s="130">
        <f t="shared" si="1"/>
        <v>0</v>
      </c>
      <c r="P343" s="282"/>
      <c r="Q343" s="130">
        <f t="shared" si="2"/>
        <v>0</v>
      </c>
      <c r="R343" s="282"/>
      <c r="S343" s="130">
        <f t="shared" si="3"/>
        <v>0</v>
      </c>
      <c r="T343" s="282"/>
      <c r="U343" s="130">
        <f t="shared" si="4"/>
        <v>0</v>
      </c>
      <c r="V343" s="282"/>
      <c r="W343" s="130">
        <f t="shared" si="5"/>
        <v>0</v>
      </c>
      <c r="X343" s="282"/>
      <c r="Y343" s="130">
        <f t="shared" si="6"/>
        <v>0</v>
      </c>
      <c r="Z343" s="282"/>
      <c r="AA343" s="130">
        <f t="shared" si="7"/>
        <v>0</v>
      </c>
      <c r="AB343" s="282"/>
      <c r="AC343" s="282"/>
      <c r="AD343" s="282"/>
      <c r="AE343" s="282"/>
      <c r="AF343" s="282"/>
      <c r="AG343" s="282"/>
      <c r="AH343" s="282"/>
      <c r="AI343" s="283"/>
      <c r="AJ343" s="283"/>
      <c r="AK343" s="283"/>
      <c r="AL343" s="283"/>
      <c r="AM343" s="283"/>
      <c r="AN343" s="283"/>
      <c r="AO343" s="283"/>
      <c r="AP343" s="282"/>
      <c r="AQ343" s="282"/>
      <c r="AR343" s="282"/>
      <c r="AS343" s="282"/>
      <c r="AT343" s="283"/>
      <c r="AU343" s="282"/>
      <c r="AV343" s="16">
        <v>10</v>
      </c>
      <c r="AW343" s="16"/>
      <c r="AX343" s="16"/>
      <c r="AY343" s="16"/>
      <c r="AZ343" s="16"/>
    </row>
    <row r="344" spans="1:52" ht="12" customHeight="1">
      <c r="A344" s="278">
        <v>53</v>
      </c>
      <c r="B344" s="280"/>
      <c r="C344" s="16" t="s">
        <v>1208</v>
      </c>
      <c r="D344" s="76" t="s">
        <v>1208</v>
      </c>
      <c r="E344" s="76" t="s">
        <v>1083</v>
      </c>
      <c r="F344" s="16">
        <v>0</v>
      </c>
      <c r="G344" s="281"/>
      <c r="H344" s="281"/>
      <c r="I344" s="281"/>
      <c r="J344" s="281"/>
      <c r="K344" s="281"/>
      <c r="L344" s="281"/>
      <c r="M344" s="281"/>
      <c r="N344" s="282"/>
      <c r="O344" s="130">
        <f t="shared" si="1"/>
        <v>0</v>
      </c>
      <c r="P344" s="282"/>
      <c r="Q344" s="130">
        <f t="shared" si="2"/>
        <v>0</v>
      </c>
      <c r="R344" s="282"/>
      <c r="S344" s="130">
        <f t="shared" si="3"/>
        <v>0</v>
      </c>
      <c r="T344" s="282"/>
      <c r="U344" s="130">
        <f t="shared" si="4"/>
        <v>0</v>
      </c>
      <c r="V344" s="282"/>
      <c r="W344" s="130">
        <f t="shared" si="5"/>
        <v>0</v>
      </c>
      <c r="X344" s="282"/>
      <c r="Y344" s="130">
        <f t="shared" si="6"/>
        <v>0</v>
      </c>
      <c r="Z344" s="282"/>
      <c r="AA344" s="130">
        <f t="shared" si="7"/>
        <v>0</v>
      </c>
      <c r="AB344" s="282"/>
      <c r="AC344" s="282"/>
      <c r="AD344" s="282"/>
      <c r="AE344" s="282"/>
      <c r="AF344" s="282"/>
      <c r="AG344" s="282"/>
      <c r="AH344" s="282"/>
      <c r="AI344" s="283"/>
      <c r="AJ344" s="283"/>
      <c r="AK344" s="283"/>
      <c r="AL344" s="283"/>
      <c r="AM344" s="283"/>
      <c r="AN344" s="283"/>
      <c r="AO344" s="283"/>
      <c r="AP344" s="282"/>
      <c r="AQ344" s="282"/>
      <c r="AR344" s="282"/>
      <c r="AS344" s="282"/>
      <c r="AT344" s="283"/>
      <c r="AU344" s="282"/>
      <c r="AV344" s="16">
        <v>210</v>
      </c>
      <c r="AW344" s="16">
        <v>9900000</v>
      </c>
      <c r="AX344" s="16"/>
      <c r="AY344" s="16"/>
      <c r="AZ344" s="16"/>
    </row>
    <row r="345" spans="1:52" ht="12" customHeight="1">
      <c r="A345" s="278">
        <v>54</v>
      </c>
      <c r="B345" s="279" t="s">
        <v>2170</v>
      </c>
      <c r="C345" s="16" t="s">
        <v>1209</v>
      </c>
      <c r="D345" s="76" t="s">
        <v>1209</v>
      </c>
      <c r="E345" s="76" t="s">
        <v>1083</v>
      </c>
      <c r="F345" s="16">
        <v>20</v>
      </c>
      <c r="G345" s="272">
        <v>292706</v>
      </c>
      <c r="H345" s="286">
        <v>5000</v>
      </c>
      <c r="I345" s="286">
        <v>5000</v>
      </c>
      <c r="J345" s="287"/>
      <c r="K345" s="286">
        <v>58683</v>
      </c>
      <c r="L345" s="286">
        <v>20698</v>
      </c>
      <c r="M345" s="286">
        <v>5000</v>
      </c>
      <c r="N345" s="274">
        <v>1.9791666666666668E-3</v>
      </c>
      <c r="O345" s="130">
        <f t="shared" si="1"/>
        <v>171</v>
      </c>
      <c r="P345" s="237"/>
      <c r="Q345" s="130">
        <f t="shared" si="2"/>
        <v>0</v>
      </c>
      <c r="R345" s="274">
        <v>1.3425925925925925E-3</v>
      </c>
      <c r="S345" s="130">
        <f t="shared" si="3"/>
        <v>116</v>
      </c>
      <c r="T345" s="237"/>
      <c r="U345" s="130">
        <f t="shared" si="4"/>
        <v>0</v>
      </c>
      <c r="V345" s="274">
        <v>2.685185185185185E-3</v>
      </c>
      <c r="W345" s="130">
        <f t="shared" si="5"/>
        <v>232</v>
      </c>
      <c r="X345" s="274">
        <v>2.9629629629629628E-3</v>
      </c>
      <c r="Y345" s="130">
        <f t="shared" si="6"/>
        <v>256</v>
      </c>
      <c r="Z345" s="274">
        <v>7.5115740740740742E-3</v>
      </c>
      <c r="AA345" s="130">
        <f t="shared" si="7"/>
        <v>649</v>
      </c>
      <c r="AB345" s="177">
        <v>1.45</v>
      </c>
      <c r="AC345" s="130">
        <v>1</v>
      </c>
      <c r="AD345" s="177">
        <v>1.54</v>
      </c>
      <c r="AE345" s="237"/>
      <c r="AF345" s="177">
        <v>2.2200000000000002</v>
      </c>
      <c r="AG345" s="177">
        <v>2.06</v>
      </c>
      <c r="AH345" s="177">
        <v>1.58</v>
      </c>
      <c r="AI345" s="273">
        <v>0.69840000000000002</v>
      </c>
      <c r="AJ345" s="273">
        <v>1</v>
      </c>
      <c r="AK345" s="273">
        <v>0.81320000000000003</v>
      </c>
      <c r="AL345" s="284"/>
      <c r="AM345" s="273">
        <v>0.4592</v>
      </c>
      <c r="AN345" s="273">
        <v>0.45710000000000001</v>
      </c>
      <c r="AO345" s="273">
        <v>0.71109999999999995</v>
      </c>
      <c r="AP345" s="130">
        <v>63100</v>
      </c>
      <c r="AQ345" s="130">
        <v>17700</v>
      </c>
      <c r="AR345" s="130">
        <v>1.77</v>
      </c>
      <c r="AS345" s="275">
        <v>0.25</v>
      </c>
      <c r="AT345" s="273">
        <v>0.60189999999999999</v>
      </c>
      <c r="AU345" s="177">
        <v>38</v>
      </c>
      <c r="AV345" s="16">
        <v>2400</v>
      </c>
      <c r="AW345" s="16">
        <v>45800000</v>
      </c>
      <c r="AX345" s="16"/>
      <c r="AY345" s="16"/>
      <c r="AZ345" s="16"/>
    </row>
    <row r="346" spans="1:52" ht="12" customHeight="1">
      <c r="A346" s="278">
        <v>55</v>
      </c>
      <c r="B346" s="279" t="s">
        <v>2172</v>
      </c>
      <c r="C346" s="16" t="s">
        <v>1213</v>
      </c>
      <c r="D346" s="76" t="s">
        <v>2687</v>
      </c>
      <c r="E346" s="76" t="s">
        <v>1083</v>
      </c>
      <c r="F346" s="16">
        <v>35</v>
      </c>
      <c r="G346" s="272">
        <v>197548</v>
      </c>
      <c r="H346" s="272">
        <v>5000</v>
      </c>
      <c r="I346" s="272">
        <v>9158</v>
      </c>
      <c r="J346" s="287"/>
      <c r="K346" s="272">
        <v>54077</v>
      </c>
      <c r="L346" s="272">
        <v>5000</v>
      </c>
      <c r="M346" s="286">
        <v>5000</v>
      </c>
      <c r="N346" s="274">
        <v>7.0601851851851847E-4</v>
      </c>
      <c r="O346" s="130">
        <f t="shared" si="1"/>
        <v>61</v>
      </c>
      <c r="P346" s="274">
        <v>1.4351851851851852E-3</v>
      </c>
      <c r="Q346" s="130">
        <f t="shared" si="2"/>
        <v>124</v>
      </c>
      <c r="R346" s="274">
        <v>4.6296296296296294E-5</v>
      </c>
      <c r="S346" s="130">
        <f t="shared" si="3"/>
        <v>4</v>
      </c>
      <c r="T346" s="237"/>
      <c r="U346" s="130">
        <f t="shared" si="4"/>
        <v>0</v>
      </c>
      <c r="V346" s="274">
        <v>6.4814814814814813E-4</v>
      </c>
      <c r="W346" s="130">
        <f t="shared" si="5"/>
        <v>56</v>
      </c>
      <c r="X346" s="237"/>
      <c r="Y346" s="130">
        <f t="shared" si="6"/>
        <v>0</v>
      </c>
      <c r="Z346" s="237"/>
      <c r="AA346" s="130">
        <f t="shared" si="7"/>
        <v>0</v>
      </c>
      <c r="AB346" s="177">
        <v>1.27</v>
      </c>
      <c r="AC346" s="130">
        <v>7.78</v>
      </c>
      <c r="AD346" s="177">
        <v>1.24</v>
      </c>
      <c r="AE346" s="237"/>
      <c r="AF346" s="177">
        <v>1.83</v>
      </c>
      <c r="AG346" s="177">
        <v>1</v>
      </c>
      <c r="AH346" s="177">
        <v>1</v>
      </c>
      <c r="AI346" s="273">
        <v>0.87160000000000004</v>
      </c>
      <c r="AJ346" s="284"/>
      <c r="AK346" s="273">
        <v>0.85840000000000005</v>
      </c>
      <c r="AL346" s="284"/>
      <c r="AM346" s="273">
        <v>0.59599999999999997</v>
      </c>
      <c r="AN346" s="273">
        <v>1</v>
      </c>
      <c r="AO346" s="273">
        <v>1</v>
      </c>
      <c r="AP346" s="130">
        <v>30300</v>
      </c>
      <c r="AQ346" s="130">
        <v>9500</v>
      </c>
      <c r="AR346" s="130">
        <v>1.25</v>
      </c>
      <c r="AS346" s="275">
        <v>4.7222222222222221E-2</v>
      </c>
      <c r="AT346" s="273">
        <v>0.74750000000000005</v>
      </c>
      <c r="AU346" s="177">
        <v>37</v>
      </c>
      <c r="AV346" s="16">
        <v>10</v>
      </c>
      <c r="AW346" s="16"/>
      <c r="AX346" s="16"/>
      <c r="AY346" s="16"/>
      <c r="AZ346" s="16"/>
    </row>
    <row r="347" spans="1:52" ht="12" customHeight="1">
      <c r="A347" s="278">
        <v>56</v>
      </c>
      <c r="B347" s="280"/>
      <c r="C347" s="16" t="s">
        <v>1216</v>
      </c>
      <c r="D347" s="76" t="s">
        <v>1216</v>
      </c>
      <c r="E347" s="76" t="s">
        <v>1083</v>
      </c>
      <c r="F347" s="16">
        <v>0</v>
      </c>
      <c r="G347" s="281"/>
      <c r="H347" s="281"/>
      <c r="I347" s="281"/>
      <c r="J347" s="281"/>
      <c r="K347" s="281"/>
      <c r="L347" s="281"/>
      <c r="M347" s="281"/>
      <c r="N347" s="282"/>
      <c r="O347" s="130">
        <f t="shared" si="1"/>
        <v>0</v>
      </c>
      <c r="P347" s="282"/>
      <c r="Q347" s="130">
        <f t="shared" si="2"/>
        <v>0</v>
      </c>
      <c r="R347" s="282"/>
      <c r="S347" s="130">
        <f t="shared" si="3"/>
        <v>0</v>
      </c>
      <c r="T347" s="282"/>
      <c r="U347" s="130">
        <f t="shared" si="4"/>
        <v>0</v>
      </c>
      <c r="V347" s="282"/>
      <c r="W347" s="130">
        <f t="shared" si="5"/>
        <v>0</v>
      </c>
      <c r="X347" s="282"/>
      <c r="Y347" s="130">
        <f t="shared" si="6"/>
        <v>0</v>
      </c>
      <c r="Z347" s="282"/>
      <c r="AA347" s="130">
        <f t="shared" si="7"/>
        <v>0</v>
      </c>
      <c r="AB347" s="282"/>
      <c r="AC347" s="282"/>
      <c r="AD347" s="282"/>
      <c r="AE347" s="282"/>
      <c r="AF347" s="282"/>
      <c r="AG347" s="282"/>
      <c r="AH347" s="282"/>
      <c r="AI347" s="283"/>
      <c r="AJ347" s="283"/>
      <c r="AK347" s="283"/>
      <c r="AL347" s="283"/>
      <c r="AM347" s="283"/>
      <c r="AN347" s="283"/>
      <c r="AO347" s="283"/>
      <c r="AP347" s="282"/>
      <c r="AQ347" s="282"/>
      <c r="AR347" s="282"/>
      <c r="AS347" s="282"/>
      <c r="AT347" s="283"/>
      <c r="AU347" s="282"/>
      <c r="AV347" s="16">
        <v>10</v>
      </c>
      <c r="AW347" s="16"/>
      <c r="AX347" s="16"/>
      <c r="AY347" s="16"/>
      <c r="AZ347" s="16"/>
    </row>
    <row r="348" spans="1:52" ht="12" customHeight="1">
      <c r="A348" s="278">
        <v>57</v>
      </c>
      <c r="B348" s="279" t="s">
        <v>2174</v>
      </c>
      <c r="C348" s="16" t="s">
        <v>1217</v>
      </c>
      <c r="D348" s="76" t="s">
        <v>1217</v>
      </c>
      <c r="E348" s="76" t="s">
        <v>1083</v>
      </c>
      <c r="F348" s="16">
        <v>35</v>
      </c>
      <c r="G348" s="272">
        <v>4588000</v>
      </c>
      <c r="H348" s="272">
        <v>183989</v>
      </c>
      <c r="I348" s="272">
        <v>1544000</v>
      </c>
      <c r="J348" s="272">
        <v>291738</v>
      </c>
      <c r="K348" s="272">
        <v>1237000</v>
      </c>
      <c r="L348" s="272">
        <v>81695</v>
      </c>
      <c r="M348" s="272">
        <v>5877</v>
      </c>
      <c r="N348" s="274">
        <v>4.2939814814814811E-3</v>
      </c>
      <c r="O348" s="130">
        <f t="shared" si="1"/>
        <v>371</v>
      </c>
      <c r="P348" s="274">
        <v>3.0439814814814813E-3</v>
      </c>
      <c r="Q348" s="130">
        <f t="shared" si="2"/>
        <v>263</v>
      </c>
      <c r="R348" s="274">
        <v>4.6759259259259263E-3</v>
      </c>
      <c r="S348" s="130">
        <f t="shared" si="3"/>
        <v>404</v>
      </c>
      <c r="T348" s="274">
        <v>5.0000000000000001E-3</v>
      </c>
      <c r="U348" s="130">
        <f t="shared" si="4"/>
        <v>432</v>
      </c>
      <c r="V348" s="274">
        <v>3.1365740740740742E-3</v>
      </c>
      <c r="W348" s="130">
        <f t="shared" si="5"/>
        <v>271</v>
      </c>
      <c r="X348" s="274">
        <v>2.0254629629629629E-3</v>
      </c>
      <c r="Y348" s="130">
        <f t="shared" si="6"/>
        <v>175</v>
      </c>
      <c r="Z348" s="274">
        <v>1.3541666666666667E-3</v>
      </c>
      <c r="AA348" s="130">
        <f t="shared" si="7"/>
        <v>117</v>
      </c>
      <c r="AB348" s="130">
        <v>6.41</v>
      </c>
      <c r="AC348" s="130">
        <v>4.34</v>
      </c>
      <c r="AD348" s="130">
        <v>8.42</v>
      </c>
      <c r="AE348" s="130">
        <v>9.6999999999999993</v>
      </c>
      <c r="AF348" s="130">
        <v>7.06</v>
      </c>
      <c r="AG348" s="130">
        <v>4.5599999999999996</v>
      </c>
      <c r="AH348" s="130">
        <v>2.36</v>
      </c>
      <c r="AI348" s="273">
        <v>0.16619999999999999</v>
      </c>
      <c r="AJ348" s="273">
        <v>0.44729999999999998</v>
      </c>
      <c r="AK348" s="273">
        <v>0.1532</v>
      </c>
      <c r="AL348" s="273">
        <v>0.32640000000000002</v>
      </c>
      <c r="AM348" s="273">
        <v>0.35730000000000001</v>
      </c>
      <c r="AN348" s="273">
        <v>0.39079999999999998</v>
      </c>
      <c r="AO348" s="273">
        <v>0.78029999999999999</v>
      </c>
      <c r="AP348" s="130">
        <v>535900</v>
      </c>
      <c r="AQ348" s="130">
        <v>259500</v>
      </c>
      <c r="AR348" s="130">
        <v>5.03</v>
      </c>
      <c r="AS348" s="275">
        <v>0.3611111111111111</v>
      </c>
      <c r="AT348" s="273">
        <v>0.36099999999999999</v>
      </c>
      <c r="AU348" s="130">
        <v>63</v>
      </c>
      <c r="AV348" s="16">
        <v>2900</v>
      </c>
      <c r="AW348" s="16">
        <v>44100000</v>
      </c>
      <c r="AX348" s="16"/>
      <c r="AY348" s="16"/>
      <c r="AZ348" s="16"/>
    </row>
    <row r="349" spans="1:52" ht="12" customHeight="1">
      <c r="A349" s="278">
        <v>58</v>
      </c>
      <c r="B349" s="280"/>
      <c r="C349" s="16" t="s">
        <v>1221</v>
      </c>
      <c r="D349" s="76" t="s">
        <v>1221</v>
      </c>
      <c r="E349" s="76" t="s">
        <v>1083</v>
      </c>
      <c r="F349" s="16">
        <v>0</v>
      </c>
      <c r="G349" s="281"/>
      <c r="H349" s="281"/>
      <c r="I349" s="281"/>
      <c r="J349" s="281"/>
      <c r="K349" s="281"/>
      <c r="L349" s="281"/>
      <c r="M349" s="281"/>
      <c r="N349" s="282"/>
      <c r="O349" s="130">
        <f t="shared" si="1"/>
        <v>0</v>
      </c>
      <c r="P349" s="282"/>
      <c r="Q349" s="130">
        <f t="shared" si="2"/>
        <v>0</v>
      </c>
      <c r="R349" s="282"/>
      <c r="S349" s="130">
        <f t="shared" si="3"/>
        <v>0</v>
      </c>
      <c r="T349" s="282"/>
      <c r="U349" s="130">
        <f t="shared" si="4"/>
        <v>0</v>
      </c>
      <c r="V349" s="282"/>
      <c r="W349" s="130">
        <f t="shared" si="5"/>
        <v>0</v>
      </c>
      <c r="X349" s="282"/>
      <c r="Y349" s="130">
        <f t="shared" si="6"/>
        <v>0</v>
      </c>
      <c r="Z349" s="282"/>
      <c r="AA349" s="130">
        <f t="shared" si="7"/>
        <v>0</v>
      </c>
      <c r="AB349" s="282"/>
      <c r="AC349" s="282"/>
      <c r="AD349" s="282"/>
      <c r="AE349" s="282"/>
      <c r="AF349" s="282"/>
      <c r="AG349" s="282"/>
      <c r="AH349" s="282"/>
      <c r="AI349" s="283"/>
      <c r="AJ349" s="283"/>
      <c r="AK349" s="283"/>
      <c r="AL349" s="283"/>
      <c r="AM349" s="283"/>
      <c r="AN349" s="283"/>
      <c r="AO349" s="283"/>
      <c r="AP349" s="282"/>
      <c r="AQ349" s="282"/>
      <c r="AR349" s="282"/>
      <c r="AS349" s="282"/>
      <c r="AT349" s="283"/>
      <c r="AU349" s="282"/>
      <c r="AV349" s="16"/>
      <c r="AW349" s="16"/>
      <c r="AX349" s="16"/>
      <c r="AY349" s="16"/>
      <c r="AZ349" s="16"/>
    </row>
    <row r="350" spans="1:52" ht="12" customHeight="1">
      <c r="A350" s="278">
        <v>59</v>
      </c>
      <c r="B350" s="279" t="s">
        <v>2175</v>
      </c>
      <c r="C350" s="16" t="s">
        <v>1224</v>
      </c>
      <c r="D350" s="76" t="s">
        <v>2688</v>
      </c>
      <c r="E350" s="76" t="s">
        <v>1083</v>
      </c>
      <c r="F350" s="16">
        <v>0</v>
      </c>
      <c r="G350" s="272">
        <v>164768</v>
      </c>
      <c r="H350" s="276"/>
      <c r="I350" s="272">
        <v>5000</v>
      </c>
      <c r="J350" s="276"/>
      <c r="K350" s="272">
        <v>67348</v>
      </c>
      <c r="L350" s="276"/>
      <c r="M350" s="276"/>
      <c r="N350" s="274">
        <v>6.018518518518519E-4</v>
      </c>
      <c r="O350" s="130">
        <f t="shared" si="1"/>
        <v>52</v>
      </c>
      <c r="P350" s="16"/>
      <c r="Q350" s="130">
        <f t="shared" si="2"/>
        <v>0</v>
      </c>
      <c r="R350" s="274">
        <v>1.1111111111111111E-3</v>
      </c>
      <c r="S350" s="130">
        <f t="shared" si="3"/>
        <v>96</v>
      </c>
      <c r="T350" s="16"/>
      <c r="U350" s="130">
        <f t="shared" si="4"/>
        <v>0</v>
      </c>
      <c r="V350" s="274">
        <v>5.3240740740740744E-4</v>
      </c>
      <c r="W350" s="130">
        <f t="shared" si="5"/>
        <v>46</v>
      </c>
      <c r="X350" s="16"/>
      <c r="Y350" s="130">
        <f t="shared" si="6"/>
        <v>0</v>
      </c>
      <c r="Z350" s="16"/>
      <c r="AA350" s="130">
        <f t="shared" si="7"/>
        <v>0</v>
      </c>
      <c r="AB350" s="130">
        <v>1.21</v>
      </c>
      <c r="AC350" s="16"/>
      <c r="AD350" s="130">
        <v>3.04</v>
      </c>
      <c r="AE350" s="16"/>
      <c r="AF350" s="130">
        <v>1.25</v>
      </c>
      <c r="AG350" s="16"/>
      <c r="AH350" s="16"/>
      <c r="AI350" s="273">
        <v>0.83950000000000002</v>
      </c>
      <c r="AJ350" s="277"/>
      <c r="AK350" s="277"/>
      <c r="AL350" s="277"/>
      <c r="AM350" s="273">
        <v>0.85829999999999995</v>
      </c>
      <c r="AN350" s="277"/>
      <c r="AO350" s="277"/>
      <c r="AP350" s="130">
        <v>60700</v>
      </c>
      <c r="AQ350" s="130">
        <v>11600</v>
      </c>
      <c r="AR350" s="130">
        <v>1.43</v>
      </c>
      <c r="AS350" s="275">
        <v>6.805555555555555E-2</v>
      </c>
      <c r="AT350" s="273">
        <v>0.8095</v>
      </c>
      <c r="AU350" s="130">
        <v>32</v>
      </c>
      <c r="AV350" s="16">
        <v>8100</v>
      </c>
      <c r="AW350" s="16">
        <v>38800000</v>
      </c>
      <c r="AX350" s="16"/>
      <c r="AY350" s="16"/>
      <c r="AZ350" s="16"/>
    </row>
    <row r="351" spans="1:52" ht="12" customHeight="1">
      <c r="A351" s="278">
        <v>60</v>
      </c>
      <c r="B351" s="279" t="s">
        <v>2177</v>
      </c>
      <c r="C351" s="16" t="s">
        <v>1226</v>
      </c>
      <c r="D351" s="76" t="s">
        <v>1226</v>
      </c>
      <c r="E351" s="76" t="s">
        <v>1083</v>
      </c>
      <c r="F351" s="16">
        <v>42</v>
      </c>
      <c r="G351" s="272">
        <v>196285</v>
      </c>
      <c r="H351" s="272">
        <v>5000</v>
      </c>
      <c r="I351" s="272">
        <v>5000</v>
      </c>
      <c r="J351" s="272">
        <v>5000</v>
      </c>
      <c r="K351" s="272">
        <v>42902</v>
      </c>
      <c r="L351" s="272">
        <v>5000</v>
      </c>
      <c r="M351" s="276"/>
      <c r="N351" s="274">
        <v>2.2222222222222222E-3</v>
      </c>
      <c r="O351" s="130">
        <f t="shared" si="1"/>
        <v>192</v>
      </c>
      <c r="P351" s="274">
        <v>7.2916666666666668E-3</v>
      </c>
      <c r="Q351" s="130">
        <f t="shared" si="2"/>
        <v>630</v>
      </c>
      <c r="R351" s="274">
        <v>2.4652777777777776E-3</v>
      </c>
      <c r="S351" s="130">
        <f t="shared" si="3"/>
        <v>213</v>
      </c>
      <c r="T351" s="274">
        <v>2.199074074074074E-4</v>
      </c>
      <c r="U351" s="130">
        <f t="shared" si="4"/>
        <v>19</v>
      </c>
      <c r="V351" s="274">
        <v>2.3495370370370371E-3</v>
      </c>
      <c r="W351" s="130">
        <f t="shared" si="5"/>
        <v>203</v>
      </c>
      <c r="X351" s="16"/>
      <c r="Y351" s="130">
        <f t="shared" si="6"/>
        <v>0</v>
      </c>
      <c r="Z351" s="16"/>
      <c r="AA351" s="130">
        <f t="shared" si="7"/>
        <v>0</v>
      </c>
      <c r="AB351" s="130">
        <v>1.39</v>
      </c>
      <c r="AC351" s="130">
        <v>3.37</v>
      </c>
      <c r="AD351" s="130">
        <v>3.6</v>
      </c>
      <c r="AE351" s="130">
        <v>1.66</v>
      </c>
      <c r="AF351" s="130">
        <v>2.97</v>
      </c>
      <c r="AG351" s="130">
        <v>1</v>
      </c>
      <c r="AH351" s="16"/>
      <c r="AI351" s="273">
        <v>0.7752</v>
      </c>
      <c r="AJ351" s="273">
        <v>0.61650000000000005</v>
      </c>
      <c r="AK351" s="273">
        <v>0.41110000000000002</v>
      </c>
      <c r="AL351" s="273">
        <v>0.34060000000000001</v>
      </c>
      <c r="AM351" s="273">
        <v>0.42270000000000002</v>
      </c>
      <c r="AN351" s="273">
        <v>1</v>
      </c>
      <c r="AO351" s="277"/>
      <c r="AP351" s="130">
        <v>3300</v>
      </c>
      <c r="AQ351" s="130">
        <v>3300</v>
      </c>
      <c r="AR351" s="175">
        <v>2.67</v>
      </c>
      <c r="AS351" s="275">
        <v>8.4027777777777785E-2</v>
      </c>
      <c r="AT351" s="289">
        <v>0.66669999999999996</v>
      </c>
      <c r="AU351" s="130">
        <v>38</v>
      </c>
      <c r="AV351" s="16">
        <v>4400</v>
      </c>
      <c r="AW351" s="16">
        <v>68300000</v>
      </c>
      <c r="AX351" s="16"/>
      <c r="AY351" s="16"/>
      <c r="AZ351" s="16"/>
    </row>
    <row r="352" spans="1:52" ht="12" customHeight="1">
      <c r="A352" s="278">
        <v>61</v>
      </c>
      <c r="B352" s="279" t="s">
        <v>2179</v>
      </c>
      <c r="C352" s="16" t="s">
        <v>1230</v>
      </c>
      <c r="D352" s="76" t="s">
        <v>1230</v>
      </c>
      <c r="E352" s="76" t="s">
        <v>1083</v>
      </c>
      <c r="F352" s="16">
        <v>40</v>
      </c>
      <c r="G352" s="272">
        <v>42856</v>
      </c>
      <c r="H352" s="272">
        <v>30807</v>
      </c>
      <c r="I352" s="272">
        <v>23977</v>
      </c>
      <c r="J352" s="272">
        <v>5000</v>
      </c>
      <c r="K352" s="272">
        <v>35083</v>
      </c>
      <c r="L352" s="276"/>
      <c r="M352" s="272">
        <v>5000</v>
      </c>
      <c r="N352" s="274">
        <v>3.1018518518518517E-3</v>
      </c>
      <c r="O352" s="130">
        <f t="shared" si="1"/>
        <v>268</v>
      </c>
      <c r="P352" s="274">
        <v>1.2268518518518518E-3</v>
      </c>
      <c r="Q352" s="130">
        <f t="shared" si="2"/>
        <v>106</v>
      </c>
      <c r="R352" s="274">
        <v>5.2546296296296299E-3</v>
      </c>
      <c r="S352" s="130">
        <f t="shared" si="3"/>
        <v>454</v>
      </c>
      <c r="T352" s="274">
        <v>3.9699074074074072E-3</v>
      </c>
      <c r="U352" s="130">
        <f t="shared" si="4"/>
        <v>343</v>
      </c>
      <c r="V352" s="274">
        <v>1.1574074074074073E-3</v>
      </c>
      <c r="W352" s="130">
        <f t="shared" si="5"/>
        <v>100</v>
      </c>
      <c r="X352" s="16"/>
      <c r="Y352" s="130">
        <f t="shared" si="6"/>
        <v>0</v>
      </c>
      <c r="Z352" s="16"/>
      <c r="AA352" s="130">
        <f t="shared" si="7"/>
        <v>0</v>
      </c>
      <c r="AB352" s="130">
        <v>6.51</v>
      </c>
      <c r="AC352" s="130">
        <v>1.74</v>
      </c>
      <c r="AD352" s="130">
        <v>5.83</v>
      </c>
      <c r="AE352" s="130">
        <v>4.1900000000000004</v>
      </c>
      <c r="AF352" s="130">
        <v>2.11</v>
      </c>
      <c r="AG352" s="16"/>
      <c r="AH352" s="130">
        <v>1</v>
      </c>
      <c r="AI352" s="273">
        <v>0.49959999999999999</v>
      </c>
      <c r="AJ352" s="273">
        <v>0.85260000000000002</v>
      </c>
      <c r="AK352" s="273">
        <v>2.1999999999999999E-2</v>
      </c>
      <c r="AL352" s="273">
        <v>0.7954</v>
      </c>
      <c r="AM352" s="273">
        <v>0.54700000000000004</v>
      </c>
      <c r="AN352" s="277"/>
      <c r="AO352" s="273">
        <v>1</v>
      </c>
      <c r="AP352" s="130">
        <v>40600</v>
      </c>
      <c r="AQ352" s="130">
        <v>6700</v>
      </c>
      <c r="AR352" s="130">
        <v>4.5599999999999996</v>
      </c>
      <c r="AS352" s="275">
        <v>0.92708333333333337</v>
      </c>
      <c r="AT352" s="273">
        <v>0.29049999999999998</v>
      </c>
      <c r="AU352" s="130">
        <v>38</v>
      </c>
      <c r="AV352" s="16"/>
      <c r="AW352" s="16"/>
      <c r="AX352" s="16"/>
      <c r="AY352" s="16"/>
      <c r="AZ352" s="16"/>
    </row>
    <row r="353" spans="1:52" ht="12" customHeight="1">
      <c r="A353" s="278">
        <v>62</v>
      </c>
      <c r="B353" s="280"/>
      <c r="C353" s="16" t="s">
        <v>1232</v>
      </c>
      <c r="D353" s="76" t="s">
        <v>1232</v>
      </c>
      <c r="E353" s="76" t="s">
        <v>1083</v>
      </c>
      <c r="F353" s="16">
        <v>0</v>
      </c>
      <c r="G353" s="281"/>
      <c r="H353" s="281"/>
      <c r="I353" s="281"/>
      <c r="J353" s="281"/>
      <c r="K353" s="281"/>
      <c r="L353" s="281"/>
      <c r="M353" s="281"/>
      <c r="N353" s="282"/>
      <c r="O353" s="130">
        <f t="shared" si="1"/>
        <v>0</v>
      </c>
      <c r="P353" s="282"/>
      <c r="Q353" s="130">
        <f t="shared" si="2"/>
        <v>0</v>
      </c>
      <c r="R353" s="282"/>
      <c r="S353" s="130">
        <f t="shared" si="3"/>
        <v>0</v>
      </c>
      <c r="T353" s="282"/>
      <c r="U353" s="130">
        <f t="shared" si="4"/>
        <v>0</v>
      </c>
      <c r="V353" s="282"/>
      <c r="W353" s="130">
        <f t="shared" si="5"/>
        <v>0</v>
      </c>
      <c r="X353" s="282"/>
      <c r="Y353" s="130">
        <f t="shared" si="6"/>
        <v>0</v>
      </c>
      <c r="Z353" s="282"/>
      <c r="AA353" s="130">
        <f t="shared" si="7"/>
        <v>0</v>
      </c>
      <c r="AB353" s="282"/>
      <c r="AC353" s="282"/>
      <c r="AD353" s="282"/>
      <c r="AE353" s="282"/>
      <c r="AF353" s="282"/>
      <c r="AG353" s="282"/>
      <c r="AH353" s="282"/>
      <c r="AI353" s="283"/>
      <c r="AJ353" s="283"/>
      <c r="AK353" s="283"/>
      <c r="AL353" s="283"/>
      <c r="AM353" s="283"/>
      <c r="AN353" s="283"/>
      <c r="AO353" s="283"/>
      <c r="AP353" s="282"/>
      <c r="AQ353" s="282"/>
      <c r="AR353" s="282"/>
      <c r="AS353" s="282"/>
      <c r="AT353" s="283"/>
      <c r="AU353" s="282"/>
      <c r="AV353" s="16">
        <v>10</v>
      </c>
      <c r="AW353" s="16"/>
      <c r="AX353" s="16"/>
      <c r="AY353" s="16"/>
      <c r="AZ353" s="16"/>
    </row>
    <row r="354" spans="1:52" ht="12" customHeight="1">
      <c r="A354" s="278">
        <v>63</v>
      </c>
      <c r="B354" s="279" t="s">
        <v>2181</v>
      </c>
      <c r="C354" s="16" t="s">
        <v>1233</v>
      </c>
      <c r="D354" s="76" t="s">
        <v>1233</v>
      </c>
      <c r="E354" s="76" t="s">
        <v>1083</v>
      </c>
      <c r="F354" s="16">
        <v>18</v>
      </c>
      <c r="G354" s="272">
        <v>23150000</v>
      </c>
      <c r="H354" s="272">
        <v>641345</v>
      </c>
      <c r="I354" s="272">
        <v>1008000</v>
      </c>
      <c r="J354" s="272">
        <v>396616</v>
      </c>
      <c r="K354" s="272">
        <v>7423000</v>
      </c>
      <c r="L354" s="272">
        <v>751879</v>
      </c>
      <c r="M354" s="272">
        <v>183138</v>
      </c>
      <c r="N354" s="274">
        <v>2.5000000000000001E-3</v>
      </c>
      <c r="O354" s="130">
        <f t="shared" si="1"/>
        <v>216</v>
      </c>
      <c r="P354" s="274">
        <v>1.8634259259259259E-3</v>
      </c>
      <c r="Q354" s="130">
        <f t="shared" si="2"/>
        <v>161</v>
      </c>
      <c r="R354" s="274">
        <v>3.2060185185185186E-3</v>
      </c>
      <c r="S354" s="130">
        <f t="shared" si="3"/>
        <v>277</v>
      </c>
      <c r="T354" s="274">
        <v>1.0995370370370371E-3</v>
      </c>
      <c r="U354" s="130">
        <f t="shared" si="4"/>
        <v>95</v>
      </c>
      <c r="V354" s="274">
        <v>2.1412037037037038E-3</v>
      </c>
      <c r="W354" s="130">
        <f t="shared" si="5"/>
        <v>185</v>
      </c>
      <c r="X354" s="274">
        <v>1.9212962962962964E-3</v>
      </c>
      <c r="Y354" s="130">
        <f t="shared" si="6"/>
        <v>166</v>
      </c>
      <c r="Z354" s="274">
        <v>3.7037037037037035E-4</v>
      </c>
      <c r="AA354" s="130">
        <f t="shared" si="7"/>
        <v>32</v>
      </c>
      <c r="AB354" s="130">
        <v>5.38</v>
      </c>
      <c r="AC354" s="130">
        <v>3.25</v>
      </c>
      <c r="AD354" s="130">
        <v>5.98</v>
      </c>
      <c r="AE354" s="130">
        <v>2.2000000000000002</v>
      </c>
      <c r="AF354" s="130">
        <v>3.75</v>
      </c>
      <c r="AG354" s="130">
        <v>3.37</v>
      </c>
      <c r="AH354" s="130">
        <v>1.37</v>
      </c>
      <c r="AI354" s="273">
        <v>0.23</v>
      </c>
      <c r="AJ354" s="273">
        <v>0.39179999999999998</v>
      </c>
      <c r="AK354" s="273">
        <v>0.3765</v>
      </c>
      <c r="AL354" s="273">
        <v>0.60150000000000003</v>
      </c>
      <c r="AM354" s="273">
        <v>0.54579999999999995</v>
      </c>
      <c r="AN354" s="273">
        <v>0.56179999999999997</v>
      </c>
      <c r="AO354" s="273">
        <v>0.8125</v>
      </c>
      <c r="AP354" s="130">
        <v>7900000</v>
      </c>
      <c r="AQ354" s="130">
        <v>2200000</v>
      </c>
      <c r="AR354" s="130">
        <v>3.09</v>
      </c>
      <c r="AS354" s="275">
        <v>0.23402777777777778</v>
      </c>
      <c r="AT354" s="273">
        <v>0.34639999999999999</v>
      </c>
      <c r="AU354" s="130">
        <v>72</v>
      </c>
      <c r="AV354" s="16">
        <v>301000</v>
      </c>
      <c r="AW354" s="16">
        <v>198000000</v>
      </c>
      <c r="AX354" s="16"/>
      <c r="AY354" s="16"/>
      <c r="AZ354" s="16"/>
    </row>
    <row r="355" spans="1:52" ht="12" customHeight="1">
      <c r="A355" s="278">
        <v>64</v>
      </c>
      <c r="B355" s="279" t="s">
        <v>2183</v>
      </c>
      <c r="C355" s="16" t="s">
        <v>1237</v>
      </c>
      <c r="D355" s="76" t="s">
        <v>2689</v>
      </c>
      <c r="E355" s="76" t="s">
        <v>1083</v>
      </c>
      <c r="F355" s="16">
        <v>21</v>
      </c>
      <c r="G355" s="272">
        <v>2237000</v>
      </c>
      <c r="H355" s="272">
        <v>90849</v>
      </c>
      <c r="I355" s="272">
        <v>571485</v>
      </c>
      <c r="J355" s="272">
        <v>18636</v>
      </c>
      <c r="K355" s="272">
        <v>862546</v>
      </c>
      <c r="L355" s="272">
        <v>97268</v>
      </c>
      <c r="M355" s="272">
        <v>5000</v>
      </c>
      <c r="N355" s="274">
        <v>3.3333333333333335E-3</v>
      </c>
      <c r="O355" s="130">
        <f t="shared" si="1"/>
        <v>288</v>
      </c>
      <c r="P355" s="274">
        <v>1.6550925925925926E-3</v>
      </c>
      <c r="Q355" s="130">
        <f t="shared" si="2"/>
        <v>143</v>
      </c>
      <c r="R355" s="274">
        <v>9.7222222222222219E-4</v>
      </c>
      <c r="S355" s="130">
        <f t="shared" si="3"/>
        <v>84</v>
      </c>
      <c r="T355" s="274">
        <v>7.407407407407407E-4</v>
      </c>
      <c r="U355" s="130">
        <f t="shared" si="4"/>
        <v>64</v>
      </c>
      <c r="V355" s="274">
        <v>3.1018518518518517E-3</v>
      </c>
      <c r="W355" s="130">
        <f t="shared" si="5"/>
        <v>268</v>
      </c>
      <c r="X355" s="274">
        <v>3.8425925925925928E-3</v>
      </c>
      <c r="Y355" s="130">
        <f t="shared" si="6"/>
        <v>332</v>
      </c>
      <c r="Z355" s="274">
        <v>2.3032407407407407E-3</v>
      </c>
      <c r="AA355" s="130">
        <f t="shared" si="7"/>
        <v>199</v>
      </c>
      <c r="AB355" s="130">
        <v>1.94</v>
      </c>
      <c r="AC355" s="130">
        <v>1.3</v>
      </c>
      <c r="AD355" s="130">
        <v>1.21</v>
      </c>
      <c r="AE355" s="130">
        <v>1.19</v>
      </c>
      <c r="AF355" s="130">
        <v>2.19</v>
      </c>
      <c r="AG355" s="130">
        <v>2.31</v>
      </c>
      <c r="AH355" s="130">
        <v>1.3</v>
      </c>
      <c r="AI355" s="273">
        <v>0.40400000000000003</v>
      </c>
      <c r="AJ355" s="273">
        <v>0.81440000000000001</v>
      </c>
      <c r="AK355" s="273">
        <v>0.87539999999999996</v>
      </c>
      <c r="AL355" s="273">
        <v>0.87139999999999995</v>
      </c>
      <c r="AM355" s="273">
        <v>0.38279999999999997</v>
      </c>
      <c r="AN355" s="273">
        <v>0.36620000000000003</v>
      </c>
      <c r="AO355" s="273">
        <v>0.7651</v>
      </c>
      <c r="AP355" s="130">
        <v>466400</v>
      </c>
      <c r="AQ355" s="130">
        <v>93400</v>
      </c>
      <c r="AR355" s="175">
        <v>1.43</v>
      </c>
      <c r="AS355" s="275">
        <v>0.3923611111111111</v>
      </c>
      <c r="AT355" s="289">
        <v>0.73619999999999997</v>
      </c>
      <c r="AU355" s="130">
        <v>48</v>
      </c>
      <c r="AV355" s="16">
        <v>1600</v>
      </c>
      <c r="AW355" s="16">
        <v>4600000</v>
      </c>
      <c r="AX355" s="16"/>
      <c r="AY355" s="16"/>
      <c r="AZ355" s="16"/>
    </row>
    <row r="356" spans="1:52" ht="12" customHeight="1">
      <c r="A356" s="278">
        <v>65</v>
      </c>
      <c r="B356" s="279" t="s">
        <v>2185</v>
      </c>
      <c r="C356" s="16" t="s">
        <v>1239</v>
      </c>
      <c r="D356" s="76" t="s">
        <v>2690</v>
      </c>
      <c r="E356" s="76" t="s">
        <v>1083</v>
      </c>
      <c r="F356" s="16">
        <v>69</v>
      </c>
      <c r="G356" s="272">
        <v>472748</v>
      </c>
      <c r="H356" s="272">
        <v>5000</v>
      </c>
      <c r="I356" s="272">
        <v>5000</v>
      </c>
      <c r="J356" s="272">
        <v>5000</v>
      </c>
      <c r="K356" s="272">
        <v>139909</v>
      </c>
      <c r="L356" s="276"/>
      <c r="M356" s="272">
        <v>5000</v>
      </c>
      <c r="N356" s="274">
        <v>1.2152777777777778E-3</v>
      </c>
      <c r="O356" s="130">
        <f t="shared" si="1"/>
        <v>105</v>
      </c>
      <c r="P356" s="16"/>
      <c r="Q356" s="130">
        <f t="shared" si="2"/>
        <v>0</v>
      </c>
      <c r="R356" s="274">
        <v>4.3750000000000004E-3</v>
      </c>
      <c r="S356" s="130">
        <f t="shared" si="3"/>
        <v>378</v>
      </c>
      <c r="T356" s="16"/>
      <c r="U356" s="130">
        <f t="shared" si="4"/>
        <v>0</v>
      </c>
      <c r="V356" s="274">
        <v>8.2175925925925927E-4</v>
      </c>
      <c r="W356" s="130">
        <f t="shared" si="5"/>
        <v>71</v>
      </c>
      <c r="X356" s="16"/>
      <c r="Y356" s="130">
        <f t="shared" si="6"/>
        <v>0</v>
      </c>
      <c r="Z356" s="274">
        <v>9.2592592592592588E-5</v>
      </c>
      <c r="AA356" s="130">
        <f t="shared" si="7"/>
        <v>8</v>
      </c>
      <c r="AB356" s="130">
        <v>1.65</v>
      </c>
      <c r="AC356" s="130">
        <v>1</v>
      </c>
      <c r="AD356" s="130">
        <v>1.96</v>
      </c>
      <c r="AE356" s="130">
        <v>1</v>
      </c>
      <c r="AF356" s="130">
        <v>1.52</v>
      </c>
      <c r="AG356" s="16"/>
      <c r="AH356" s="130">
        <v>4</v>
      </c>
      <c r="AI356" s="273">
        <v>0.79259999999999997</v>
      </c>
      <c r="AJ356" s="273">
        <v>1</v>
      </c>
      <c r="AK356" s="273">
        <v>0.48509999999999998</v>
      </c>
      <c r="AL356" s="273">
        <v>1</v>
      </c>
      <c r="AM356" s="273">
        <v>0.78129999999999999</v>
      </c>
      <c r="AN356" s="277"/>
      <c r="AO356" s="277"/>
      <c r="AP356" s="130">
        <v>103900</v>
      </c>
      <c r="AQ356" s="130">
        <v>12900</v>
      </c>
      <c r="AR356" s="130">
        <v>1.35</v>
      </c>
      <c r="AS356" s="275">
        <v>0.80486111111111114</v>
      </c>
      <c r="AT356" s="273">
        <v>0.78820000000000001</v>
      </c>
      <c r="AU356" s="130">
        <v>57</v>
      </c>
      <c r="AV356" s="16">
        <v>9900</v>
      </c>
      <c r="AW356" s="16">
        <v>95</v>
      </c>
      <c r="AX356" s="16"/>
      <c r="AY356" s="16"/>
      <c r="AZ356" s="16"/>
    </row>
    <row r="357" spans="1:52" ht="12" customHeight="1">
      <c r="A357" s="278">
        <v>66</v>
      </c>
      <c r="B357" s="279" t="s">
        <v>2187</v>
      </c>
      <c r="C357" s="16" t="s">
        <v>1242</v>
      </c>
      <c r="D357" s="76" t="s">
        <v>2691</v>
      </c>
      <c r="E357" s="76" t="s">
        <v>1083</v>
      </c>
      <c r="F357" s="16">
        <v>29</v>
      </c>
      <c r="G357" s="276"/>
      <c r="H357" s="276"/>
      <c r="I357" s="276"/>
      <c r="J357" s="276"/>
      <c r="K357" s="276"/>
      <c r="L357" s="276"/>
      <c r="M357" s="276"/>
      <c r="N357" s="16"/>
      <c r="O357" s="130">
        <f t="shared" si="1"/>
        <v>0</v>
      </c>
      <c r="P357" s="16"/>
      <c r="Q357" s="130">
        <f t="shared" si="2"/>
        <v>0</v>
      </c>
      <c r="R357" s="16"/>
      <c r="S357" s="130">
        <f t="shared" si="3"/>
        <v>0</v>
      </c>
      <c r="T357" s="16"/>
      <c r="U357" s="130">
        <f t="shared" si="4"/>
        <v>0</v>
      </c>
      <c r="V357" s="16"/>
      <c r="W357" s="130">
        <f t="shared" si="5"/>
        <v>0</v>
      </c>
      <c r="X357" s="16"/>
      <c r="Y357" s="130">
        <f t="shared" si="6"/>
        <v>0</v>
      </c>
      <c r="Z357" s="16"/>
      <c r="AA357" s="130">
        <f t="shared" si="7"/>
        <v>0</v>
      </c>
      <c r="AB357" s="16"/>
      <c r="AC357" s="16"/>
      <c r="AD357" s="16"/>
      <c r="AE357" s="16"/>
      <c r="AF357" s="16"/>
      <c r="AG357" s="16"/>
      <c r="AH357" s="16"/>
      <c r="AI357" s="277"/>
      <c r="AJ357" s="277"/>
      <c r="AK357" s="277"/>
      <c r="AL357" s="277"/>
      <c r="AM357" s="277"/>
      <c r="AN357" s="277"/>
      <c r="AO357" s="277"/>
      <c r="AP357" s="130">
        <v>29200000</v>
      </c>
      <c r="AQ357" s="130">
        <v>7300000</v>
      </c>
      <c r="AR357" s="175">
        <v>7.59</v>
      </c>
      <c r="AS357" s="275">
        <v>0.28888888888888886</v>
      </c>
      <c r="AT357" s="289">
        <v>0.22090000000000001</v>
      </c>
      <c r="AU357" s="130">
        <v>57</v>
      </c>
      <c r="AV357" s="16">
        <v>10</v>
      </c>
      <c r="AW357" s="16"/>
      <c r="AX357" s="16"/>
      <c r="AY357" s="16"/>
      <c r="AZ357" s="16"/>
    </row>
    <row r="358" spans="1:52" ht="12" customHeight="1">
      <c r="A358" s="278">
        <v>67</v>
      </c>
      <c r="B358" s="279" t="s">
        <v>2188</v>
      </c>
      <c r="C358" s="16" t="s">
        <v>1243</v>
      </c>
      <c r="D358" s="76" t="s">
        <v>1243</v>
      </c>
      <c r="E358" s="76" t="s">
        <v>1083</v>
      </c>
      <c r="F358" s="16">
        <v>75</v>
      </c>
      <c r="G358" s="276"/>
      <c r="H358" s="276"/>
      <c r="I358" s="276"/>
      <c r="J358" s="276"/>
      <c r="K358" s="276"/>
      <c r="L358" s="276"/>
      <c r="M358" s="276"/>
      <c r="N358" s="16"/>
      <c r="O358" s="130">
        <f t="shared" si="1"/>
        <v>0</v>
      </c>
      <c r="P358" s="16"/>
      <c r="Q358" s="130">
        <f t="shared" si="2"/>
        <v>0</v>
      </c>
      <c r="R358" s="16"/>
      <c r="S358" s="130">
        <f t="shared" si="3"/>
        <v>0</v>
      </c>
      <c r="T358" s="16"/>
      <c r="U358" s="130">
        <f t="shared" si="4"/>
        <v>0</v>
      </c>
      <c r="V358" s="16"/>
      <c r="W358" s="130">
        <f t="shared" si="5"/>
        <v>0</v>
      </c>
      <c r="X358" s="16"/>
      <c r="Y358" s="130">
        <f t="shared" si="6"/>
        <v>0</v>
      </c>
      <c r="Z358" s="16"/>
      <c r="AA358" s="130">
        <f t="shared" si="7"/>
        <v>0</v>
      </c>
      <c r="AB358" s="16"/>
      <c r="AC358" s="16"/>
      <c r="AD358" s="16"/>
      <c r="AE358" s="16"/>
      <c r="AF358" s="16"/>
      <c r="AG358" s="16"/>
      <c r="AH358" s="16"/>
      <c r="AI358" s="277"/>
      <c r="AJ358" s="277"/>
      <c r="AK358" s="277"/>
      <c r="AL358" s="277"/>
      <c r="AM358" s="277"/>
      <c r="AN358" s="277"/>
      <c r="AO358" s="277"/>
      <c r="AP358" s="237"/>
      <c r="AQ358" s="237"/>
      <c r="AR358" s="237"/>
      <c r="AS358" s="237"/>
      <c r="AT358" s="284"/>
      <c r="AU358" s="130">
        <v>27</v>
      </c>
      <c r="AV358" s="16"/>
      <c r="AW358" s="16"/>
      <c r="AX358" s="16"/>
      <c r="AY358" s="16"/>
      <c r="AZ358" s="16"/>
    </row>
    <row r="359" spans="1:52" ht="12" customHeight="1">
      <c r="A359" s="278">
        <v>68</v>
      </c>
      <c r="B359" s="279" t="s">
        <v>2189</v>
      </c>
      <c r="C359" s="16" t="s">
        <v>1244</v>
      </c>
      <c r="D359" s="76" t="s">
        <v>1244</v>
      </c>
      <c r="E359" s="76" t="s">
        <v>1083</v>
      </c>
      <c r="F359" s="16">
        <v>35</v>
      </c>
      <c r="G359" s="272">
        <v>153867</v>
      </c>
      <c r="H359" s="272">
        <v>5000</v>
      </c>
      <c r="I359" s="272">
        <v>6189</v>
      </c>
      <c r="J359" s="276"/>
      <c r="K359" s="272">
        <v>32332</v>
      </c>
      <c r="L359" s="272">
        <v>5000</v>
      </c>
      <c r="M359" s="276"/>
      <c r="N359" s="274">
        <v>1.2268518518518518E-3</v>
      </c>
      <c r="O359" s="130">
        <f t="shared" si="1"/>
        <v>106</v>
      </c>
      <c r="P359" s="274">
        <v>3.472222222222222E-3</v>
      </c>
      <c r="Q359" s="130">
        <f t="shared" si="2"/>
        <v>300</v>
      </c>
      <c r="R359" s="274">
        <v>1.4351851851851852E-3</v>
      </c>
      <c r="S359" s="130">
        <f t="shared" si="3"/>
        <v>124</v>
      </c>
      <c r="T359" s="16"/>
      <c r="U359" s="130">
        <f t="shared" si="4"/>
        <v>0</v>
      </c>
      <c r="V359" s="274">
        <v>2.4652777777777776E-3</v>
      </c>
      <c r="W359" s="130">
        <f t="shared" si="5"/>
        <v>213</v>
      </c>
      <c r="X359" s="274">
        <v>1.1111111111111111E-3</v>
      </c>
      <c r="Y359" s="130">
        <f t="shared" si="6"/>
        <v>96</v>
      </c>
      <c r="Z359" s="16"/>
      <c r="AA359" s="130">
        <f t="shared" si="7"/>
        <v>0</v>
      </c>
      <c r="AB359" s="130">
        <v>1.59</v>
      </c>
      <c r="AC359" s="130">
        <v>1.9</v>
      </c>
      <c r="AD359" s="130">
        <v>1.4</v>
      </c>
      <c r="AE359" s="16"/>
      <c r="AF359" s="130">
        <v>2.57</v>
      </c>
      <c r="AG359" s="130">
        <v>2.21</v>
      </c>
      <c r="AH359" s="16"/>
      <c r="AI359" s="273">
        <v>0.6411</v>
      </c>
      <c r="AJ359" s="277"/>
      <c r="AK359" s="273">
        <v>0.76839999999999997</v>
      </c>
      <c r="AL359" s="277"/>
      <c r="AM359" s="273">
        <v>0.40479999999999999</v>
      </c>
      <c r="AN359" s="273">
        <v>0.47770000000000001</v>
      </c>
      <c r="AO359" s="277"/>
      <c r="AP359" s="130">
        <v>229100</v>
      </c>
      <c r="AQ359" s="130">
        <v>37300</v>
      </c>
      <c r="AR359" s="130">
        <v>1.34</v>
      </c>
      <c r="AS359" s="275">
        <v>7.5694444444444439E-2</v>
      </c>
      <c r="AT359" s="273">
        <v>0.75890000000000002</v>
      </c>
      <c r="AU359" s="130">
        <v>39</v>
      </c>
      <c r="AV359" s="16">
        <v>12100</v>
      </c>
      <c r="AW359" s="16">
        <v>221000</v>
      </c>
      <c r="AX359" s="16"/>
      <c r="AY359" s="16"/>
      <c r="AZ359" s="16"/>
    </row>
    <row r="360" spans="1:52" ht="12" customHeight="1">
      <c r="A360" s="278">
        <v>69</v>
      </c>
      <c r="B360" s="280"/>
      <c r="C360" s="16" t="s">
        <v>1247</v>
      </c>
      <c r="D360" s="76" t="s">
        <v>1247</v>
      </c>
      <c r="E360" s="76" t="s">
        <v>1083</v>
      </c>
      <c r="F360" s="16">
        <v>0</v>
      </c>
      <c r="G360" s="281"/>
      <c r="H360" s="281"/>
      <c r="I360" s="281"/>
      <c r="J360" s="281"/>
      <c r="K360" s="281"/>
      <c r="L360" s="281"/>
      <c r="M360" s="281"/>
      <c r="N360" s="282"/>
      <c r="O360" s="130">
        <f t="shared" si="1"/>
        <v>0</v>
      </c>
      <c r="P360" s="282"/>
      <c r="Q360" s="130">
        <f t="shared" si="2"/>
        <v>0</v>
      </c>
      <c r="R360" s="282"/>
      <c r="S360" s="130">
        <f t="shared" si="3"/>
        <v>0</v>
      </c>
      <c r="T360" s="282"/>
      <c r="U360" s="130">
        <f t="shared" si="4"/>
        <v>0</v>
      </c>
      <c r="V360" s="282"/>
      <c r="W360" s="130">
        <f t="shared" si="5"/>
        <v>0</v>
      </c>
      <c r="X360" s="282"/>
      <c r="Y360" s="130">
        <f t="shared" si="6"/>
        <v>0</v>
      </c>
      <c r="Z360" s="282"/>
      <c r="AA360" s="130">
        <f t="shared" si="7"/>
        <v>0</v>
      </c>
      <c r="AB360" s="282"/>
      <c r="AC360" s="282"/>
      <c r="AD360" s="282"/>
      <c r="AE360" s="282"/>
      <c r="AF360" s="282"/>
      <c r="AG360" s="282"/>
      <c r="AH360" s="282"/>
      <c r="AI360" s="283"/>
      <c r="AJ360" s="283"/>
      <c r="AK360" s="283"/>
      <c r="AL360" s="283"/>
      <c r="AM360" s="283"/>
      <c r="AN360" s="283"/>
      <c r="AO360" s="283"/>
      <c r="AP360" s="282"/>
      <c r="AQ360" s="282"/>
      <c r="AR360" s="282"/>
      <c r="AS360" s="282"/>
      <c r="AT360" s="283"/>
      <c r="AU360" s="282"/>
      <c r="AV360" s="16">
        <v>480</v>
      </c>
      <c r="AW360" s="16">
        <v>24800000</v>
      </c>
      <c r="AX360" s="16"/>
      <c r="AY360" s="16"/>
      <c r="AZ360" s="16"/>
    </row>
    <row r="361" spans="1:52" ht="12" customHeight="1">
      <c r="A361" s="278">
        <v>70</v>
      </c>
      <c r="B361" s="279" t="s">
        <v>2191</v>
      </c>
      <c r="C361" s="16" t="s">
        <v>1248</v>
      </c>
      <c r="D361" s="76" t="s">
        <v>1248</v>
      </c>
      <c r="E361" s="76" t="s">
        <v>1083</v>
      </c>
      <c r="F361" s="16">
        <v>0</v>
      </c>
      <c r="G361" s="272">
        <v>5000</v>
      </c>
      <c r="H361" s="276"/>
      <c r="I361" s="272">
        <v>5000</v>
      </c>
      <c r="J361" s="276"/>
      <c r="K361" s="272">
        <v>5000</v>
      </c>
      <c r="L361" s="276"/>
      <c r="M361" s="276"/>
      <c r="N361" s="274">
        <v>4.6296296296296294E-5</v>
      </c>
      <c r="O361" s="130">
        <f t="shared" si="1"/>
        <v>4</v>
      </c>
      <c r="P361" s="16"/>
      <c r="Q361" s="130">
        <f t="shared" si="2"/>
        <v>0</v>
      </c>
      <c r="R361" s="16"/>
      <c r="S361" s="130">
        <f t="shared" si="3"/>
        <v>0</v>
      </c>
      <c r="T361" s="16"/>
      <c r="U361" s="130">
        <f t="shared" si="4"/>
        <v>0</v>
      </c>
      <c r="V361" s="274">
        <v>1.2268518518518518E-3</v>
      </c>
      <c r="W361" s="130">
        <f t="shared" si="5"/>
        <v>106</v>
      </c>
      <c r="X361" s="16"/>
      <c r="Y361" s="130">
        <f t="shared" si="6"/>
        <v>0</v>
      </c>
      <c r="Z361" s="16"/>
      <c r="AA361" s="130">
        <f t="shared" si="7"/>
        <v>0</v>
      </c>
      <c r="AB361" s="130">
        <v>1.56</v>
      </c>
      <c r="AC361" s="16"/>
      <c r="AD361" s="130">
        <v>1</v>
      </c>
      <c r="AE361" s="16"/>
      <c r="AF361" s="130">
        <v>3.91</v>
      </c>
      <c r="AG361" s="16"/>
      <c r="AH361" s="16"/>
      <c r="AI361" s="273">
        <v>0.53620000000000001</v>
      </c>
      <c r="AJ361" s="277"/>
      <c r="AK361" s="273">
        <v>1</v>
      </c>
      <c r="AL361" s="277"/>
      <c r="AM361" s="273">
        <v>0.2412</v>
      </c>
      <c r="AN361" s="277"/>
      <c r="AO361" s="277"/>
      <c r="AP361" s="237"/>
      <c r="AQ361" s="237"/>
      <c r="AR361" s="237"/>
      <c r="AS361" s="237"/>
      <c r="AT361" s="284"/>
      <c r="AU361" s="130">
        <v>38</v>
      </c>
      <c r="AV361" s="16">
        <v>390</v>
      </c>
      <c r="AW361" s="16">
        <v>21500000</v>
      </c>
      <c r="AX361" s="16"/>
      <c r="AY361" s="16"/>
      <c r="AZ361" s="16"/>
    </row>
    <row r="362" spans="1:52" ht="12" customHeight="1">
      <c r="A362" s="278">
        <v>71</v>
      </c>
      <c r="B362" s="279" t="s">
        <v>2192</v>
      </c>
      <c r="C362" s="16" t="s">
        <v>1251</v>
      </c>
      <c r="D362" s="76" t="s">
        <v>1251</v>
      </c>
      <c r="E362" s="76" t="s">
        <v>1083</v>
      </c>
      <c r="F362" s="16">
        <v>0</v>
      </c>
      <c r="G362" s="272">
        <v>5000</v>
      </c>
      <c r="H362" s="276"/>
      <c r="I362" s="276"/>
      <c r="J362" s="272">
        <v>5000</v>
      </c>
      <c r="K362" s="272">
        <v>5000</v>
      </c>
      <c r="L362" s="276"/>
      <c r="M362" s="276"/>
      <c r="N362" s="274">
        <v>7.8703703703703705E-4</v>
      </c>
      <c r="O362" s="130">
        <f t="shared" si="1"/>
        <v>68</v>
      </c>
      <c r="P362" s="16"/>
      <c r="Q362" s="130">
        <f t="shared" si="2"/>
        <v>0</v>
      </c>
      <c r="R362" s="16"/>
      <c r="S362" s="130">
        <f t="shared" si="3"/>
        <v>0</v>
      </c>
      <c r="T362" s="274">
        <v>3.7268518518518519E-3</v>
      </c>
      <c r="U362" s="130">
        <f t="shared" si="4"/>
        <v>322</v>
      </c>
      <c r="V362" s="274">
        <v>1.1342592592592593E-3</v>
      </c>
      <c r="W362" s="130">
        <f t="shared" si="5"/>
        <v>98</v>
      </c>
      <c r="X362" s="16"/>
      <c r="Y362" s="130">
        <f t="shared" si="6"/>
        <v>0</v>
      </c>
      <c r="Z362" s="16"/>
      <c r="AA362" s="130">
        <f t="shared" si="7"/>
        <v>0</v>
      </c>
      <c r="AB362" s="130">
        <v>3.43</v>
      </c>
      <c r="AC362" s="16"/>
      <c r="AD362" s="16"/>
      <c r="AE362" s="130">
        <v>3</v>
      </c>
      <c r="AF362" s="130">
        <v>3.24</v>
      </c>
      <c r="AG362" s="16"/>
      <c r="AH362" s="16"/>
      <c r="AI362" s="273">
        <v>0.46229999999999999</v>
      </c>
      <c r="AJ362" s="277"/>
      <c r="AK362" s="277"/>
      <c r="AL362" s="277"/>
      <c r="AM362" s="273">
        <v>0.3533</v>
      </c>
      <c r="AN362" s="277"/>
      <c r="AO362" s="277"/>
      <c r="AP362" s="130">
        <v>7400</v>
      </c>
      <c r="AQ362" s="130">
        <v>4600</v>
      </c>
      <c r="AR362" s="130">
        <v>1.43</v>
      </c>
      <c r="AS362" s="275">
        <v>6.805555555555555E-2</v>
      </c>
      <c r="AT362" s="273">
        <v>0.78039999999999998</v>
      </c>
      <c r="AU362" s="130">
        <v>38</v>
      </c>
      <c r="AV362" s="16">
        <v>10</v>
      </c>
      <c r="AW362" s="16"/>
      <c r="AX362" s="16"/>
      <c r="AY362" s="16"/>
      <c r="AZ362" s="16"/>
    </row>
    <row r="363" spans="1:52" ht="12" customHeight="1">
      <c r="A363" s="278">
        <v>72</v>
      </c>
      <c r="B363" s="279" t="s">
        <v>2193</v>
      </c>
      <c r="C363" s="16" t="s">
        <v>1252</v>
      </c>
      <c r="D363" s="76" t="s">
        <v>1252</v>
      </c>
      <c r="E363" s="76" t="s">
        <v>1083</v>
      </c>
      <c r="F363" s="16">
        <v>0</v>
      </c>
      <c r="G363" s="276"/>
      <c r="H363" s="276"/>
      <c r="I363" s="276"/>
      <c r="J363" s="276"/>
      <c r="K363" s="272">
        <v>5000</v>
      </c>
      <c r="L363" s="276"/>
      <c r="M363" s="276"/>
      <c r="N363" s="16"/>
      <c r="O363" s="130">
        <f t="shared" si="1"/>
        <v>0</v>
      </c>
      <c r="P363" s="16"/>
      <c r="Q363" s="130">
        <f t="shared" si="2"/>
        <v>0</v>
      </c>
      <c r="R363" s="16"/>
      <c r="S363" s="130">
        <f t="shared" si="3"/>
        <v>0</v>
      </c>
      <c r="T363" s="16"/>
      <c r="U363" s="130">
        <f t="shared" si="4"/>
        <v>0</v>
      </c>
      <c r="V363" s="274">
        <v>1.7361111111111112E-4</v>
      </c>
      <c r="W363" s="130">
        <f t="shared" si="5"/>
        <v>15</v>
      </c>
      <c r="X363" s="16"/>
      <c r="Y363" s="130">
        <f t="shared" si="6"/>
        <v>0</v>
      </c>
      <c r="Z363" s="16"/>
      <c r="AA363" s="130">
        <f t="shared" si="7"/>
        <v>0</v>
      </c>
      <c r="AB363" s="16"/>
      <c r="AC363" s="16"/>
      <c r="AD363" s="16"/>
      <c r="AE363" s="16"/>
      <c r="AF363" s="130">
        <v>1.57</v>
      </c>
      <c r="AG363" s="16"/>
      <c r="AH363" s="16"/>
      <c r="AI363" s="277"/>
      <c r="AJ363" s="277"/>
      <c r="AK363" s="277"/>
      <c r="AL363" s="277"/>
      <c r="AM363" s="273">
        <v>0.61119999999999997</v>
      </c>
      <c r="AN363" s="277"/>
      <c r="AO363" s="277"/>
      <c r="AP363" s="237"/>
      <c r="AQ363" s="237"/>
      <c r="AR363" s="237"/>
      <c r="AS363" s="237"/>
      <c r="AT363" s="284"/>
      <c r="AU363" s="130">
        <v>21</v>
      </c>
      <c r="AV363" s="16"/>
      <c r="AW363" s="16"/>
      <c r="AX363" s="16"/>
      <c r="AY363" s="16"/>
      <c r="AZ363" s="16"/>
    </row>
    <row r="364" spans="1:52" ht="12" customHeight="1">
      <c r="A364" s="278">
        <v>73</v>
      </c>
      <c r="B364" s="279" t="s">
        <v>2195</v>
      </c>
      <c r="C364" s="16" t="s">
        <v>1253</v>
      </c>
      <c r="D364" s="76" t="s">
        <v>2692</v>
      </c>
      <c r="E364" s="76" t="s">
        <v>1083</v>
      </c>
      <c r="F364" s="16">
        <v>16</v>
      </c>
      <c r="G364" s="272">
        <v>103300000</v>
      </c>
      <c r="H364" s="272">
        <v>3171000</v>
      </c>
      <c r="I364" s="272">
        <v>1487000</v>
      </c>
      <c r="J364" s="272">
        <v>921106</v>
      </c>
      <c r="K364" s="272">
        <v>20810000</v>
      </c>
      <c r="L364" s="272">
        <v>144158</v>
      </c>
      <c r="M364" s="272">
        <v>119701</v>
      </c>
      <c r="N364" s="274">
        <v>4.3287037037037035E-3</v>
      </c>
      <c r="O364" s="130">
        <f t="shared" si="1"/>
        <v>374</v>
      </c>
      <c r="P364" s="274">
        <v>5.2777777777777779E-3</v>
      </c>
      <c r="Q364" s="130">
        <f t="shared" si="2"/>
        <v>456</v>
      </c>
      <c r="R364" s="274">
        <v>3.1712962962962962E-3</v>
      </c>
      <c r="S364" s="130">
        <f t="shared" si="3"/>
        <v>274</v>
      </c>
      <c r="T364" s="274">
        <v>4.7569444444444447E-3</v>
      </c>
      <c r="U364" s="130">
        <f t="shared" si="4"/>
        <v>411</v>
      </c>
      <c r="V364" s="274">
        <v>4.6874999999999998E-3</v>
      </c>
      <c r="W364" s="130">
        <f t="shared" si="5"/>
        <v>405</v>
      </c>
      <c r="X364" s="274">
        <v>6.1805555555555555E-3</v>
      </c>
      <c r="Y364" s="130">
        <f t="shared" si="6"/>
        <v>534</v>
      </c>
      <c r="Z364" s="274">
        <v>3.0439814814814813E-3</v>
      </c>
      <c r="AA364" s="130">
        <f t="shared" si="7"/>
        <v>263</v>
      </c>
      <c r="AB364" s="130">
        <v>7.93</v>
      </c>
      <c r="AC364" s="130">
        <v>6.18</v>
      </c>
      <c r="AD364" s="130">
        <v>6.6</v>
      </c>
      <c r="AE364" s="130">
        <v>5.29</v>
      </c>
      <c r="AF364" s="130">
        <v>8.25</v>
      </c>
      <c r="AG364" s="130">
        <v>7.55</v>
      </c>
      <c r="AH364" s="130">
        <v>2.95</v>
      </c>
      <c r="AI364" s="273">
        <v>4.9399999999999999E-2</v>
      </c>
      <c r="AJ364" s="273">
        <v>0.1623</v>
      </c>
      <c r="AK364" s="273">
        <v>0.17610000000000001</v>
      </c>
      <c r="AL364" s="273">
        <v>0.19409999999999999</v>
      </c>
      <c r="AM364" s="273">
        <v>8.7300000000000003E-2</v>
      </c>
      <c r="AN364" s="273">
        <v>0.33279999999999998</v>
      </c>
      <c r="AO364" s="273">
        <v>0.66120000000000001</v>
      </c>
      <c r="AP364" s="130">
        <v>18400000</v>
      </c>
      <c r="AQ364" s="130">
        <v>3800000</v>
      </c>
      <c r="AR364" s="130">
        <v>5.13</v>
      </c>
      <c r="AS364" s="275">
        <v>0.28125</v>
      </c>
      <c r="AT364" s="273">
        <v>0.16059999999999999</v>
      </c>
      <c r="AU364" s="130">
        <v>62</v>
      </c>
      <c r="AV364" s="16">
        <v>10</v>
      </c>
      <c r="AW364" s="16"/>
      <c r="AX364" s="16"/>
      <c r="AY364" s="16"/>
      <c r="AZ364" s="16"/>
    </row>
    <row r="365" spans="1:52" ht="12" customHeight="1">
      <c r="A365" s="278">
        <v>74</v>
      </c>
      <c r="B365" s="279" t="s">
        <v>2196</v>
      </c>
      <c r="C365" s="16" t="s">
        <v>1254</v>
      </c>
      <c r="D365" s="76" t="s">
        <v>1254</v>
      </c>
      <c r="E365" s="76" t="s">
        <v>1083</v>
      </c>
      <c r="F365" s="16">
        <v>18</v>
      </c>
      <c r="G365" s="272">
        <v>209782</v>
      </c>
      <c r="H365" s="276"/>
      <c r="I365" s="272">
        <v>5000</v>
      </c>
      <c r="J365" s="272">
        <v>5000</v>
      </c>
      <c r="K365" s="272">
        <v>18179</v>
      </c>
      <c r="L365" s="276"/>
      <c r="M365" s="276"/>
      <c r="N365" s="274">
        <v>1.5856481481481481E-3</v>
      </c>
      <c r="O365" s="130">
        <f t="shared" si="1"/>
        <v>137</v>
      </c>
      <c r="P365" s="16"/>
      <c r="Q365" s="130">
        <f t="shared" si="2"/>
        <v>0</v>
      </c>
      <c r="R365" s="274">
        <v>1.2268518518518518E-3</v>
      </c>
      <c r="S365" s="130">
        <f t="shared" si="3"/>
        <v>106</v>
      </c>
      <c r="T365" s="16"/>
      <c r="U365" s="130">
        <f t="shared" si="4"/>
        <v>0</v>
      </c>
      <c r="V365" s="274">
        <v>1.1921296296296296E-3</v>
      </c>
      <c r="W365" s="130">
        <f t="shared" si="5"/>
        <v>103</v>
      </c>
      <c r="X365" s="16"/>
      <c r="Y365" s="130">
        <f t="shared" si="6"/>
        <v>0</v>
      </c>
      <c r="Z365" s="16"/>
      <c r="AA365" s="130">
        <f t="shared" si="7"/>
        <v>0</v>
      </c>
      <c r="AB365" s="130">
        <v>2.6</v>
      </c>
      <c r="AC365" s="16"/>
      <c r="AD365" s="130">
        <v>2.3199999999999998</v>
      </c>
      <c r="AE365" s="130">
        <v>1</v>
      </c>
      <c r="AF365" s="130">
        <v>1.9</v>
      </c>
      <c r="AG365" s="16"/>
      <c r="AH365" s="16"/>
      <c r="AI365" s="273">
        <v>0.74809999999999999</v>
      </c>
      <c r="AJ365" s="277"/>
      <c r="AK365" s="273">
        <v>0.3402</v>
      </c>
      <c r="AL365" s="273">
        <v>1</v>
      </c>
      <c r="AM365" s="273">
        <v>0.59770000000000001</v>
      </c>
      <c r="AN365" s="277"/>
      <c r="AO365" s="277"/>
      <c r="AP365" s="130">
        <v>43000</v>
      </c>
      <c r="AQ365" s="130">
        <v>8800</v>
      </c>
      <c r="AR365" s="130">
        <v>2.11</v>
      </c>
      <c r="AS365" s="275">
        <v>0.50694444444444442</v>
      </c>
      <c r="AT365" s="273">
        <v>0.38800000000000001</v>
      </c>
      <c r="AU365" s="130">
        <v>33</v>
      </c>
      <c r="AV365" s="16">
        <v>6600</v>
      </c>
      <c r="AW365" s="16">
        <v>548000000</v>
      </c>
      <c r="AX365" s="16"/>
      <c r="AY365" s="16"/>
      <c r="AZ365" s="16"/>
    </row>
    <row r="366" spans="1:52" ht="12" customHeight="1">
      <c r="A366" s="278">
        <v>75</v>
      </c>
      <c r="B366" s="280"/>
      <c r="C366" s="16" t="s">
        <v>1258</v>
      </c>
      <c r="D366" s="76" t="s">
        <v>1258</v>
      </c>
      <c r="E366" s="76" t="s">
        <v>1083</v>
      </c>
      <c r="F366" s="16">
        <v>0</v>
      </c>
      <c r="G366" s="281"/>
      <c r="H366" s="281"/>
      <c r="I366" s="281"/>
      <c r="J366" s="281"/>
      <c r="K366" s="281"/>
      <c r="L366" s="281"/>
      <c r="M366" s="281"/>
      <c r="N366" s="282"/>
      <c r="O366" s="130">
        <f t="shared" si="1"/>
        <v>0</v>
      </c>
      <c r="P366" s="282"/>
      <c r="Q366" s="130">
        <f t="shared" si="2"/>
        <v>0</v>
      </c>
      <c r="R366" s="282"/>
      <c r="S366" s="130">
        <f t="shared" si="3"/>
        <v>0</v>
      </c>
      <c r="T366" s="282"/>
      <c r="U366" s="130">
        <f t="shared" si="4"/>
        <v>0</v>
      </c>
      <c r="V366" s="282"/>
      <c r="W366" s="130">
        <f t="shared" si="5"/>
        <v>0</v>
      </c>
      <c r="X366" s="282"/>
      <c r="Y366" s="130">
        <f t="shared" si="6"/>
        <v>0</v>
      </c>
      <c r="Z366" s="282"/>
      <c r="AA366" s="130">
        <f t="shared" si="7"/>
        <v>0</v>
      </c>
      <c r="AB366" s="282"/>
      <c r="AC366" s="282"/>
      <c r="AD366" s="282"/>
      <c r="AE366" s="282"/>
      <c r="AF366" s="282"/>
      <c r="AG366" s="282"/>
      <c r="AH366" s="282"/>
      <c r="AI366" s="283"/>
      <c r="AJ366" s="283"/>
      <c r="AK366" s="283"/>
      <c r="AL366" s="283"/>
      <c r="AM366" s="283"/>
      <c r="AN366" s="283"/>
      <c r="AO366" s="283"/>
      <c r="AP366" s="282"/>
      <c r="AQ366" s="282"/>
      <c r="AR366" s="282"/>
      <c r="AS366" s="282"/>
      <c r="AT366" s="283"/>
      <c r="AU366" s="282"/>
      <c r="AV366" s="16">
        <v>260</v>
      </c>
      <c r="AW366" s="16">
        <v>22400000</v>
      </c>
      <c r="AX366" s="16"/>
      <c r="AY366" s="16"/>
      <c r="AZ366" s="16"/>
    </row>
    <row r="367" spans="1:52" ht="12" customHeight="1">
      <c r="A367" s="278">
        <v>76</v>
      </c>
      <c r="B367" s="279" t="s">
        <v>2198</v>
      </c>
      <c r="C367" s="16" t="s">
        <v>436</v>
      </c>
      <c r="D367" s="76" t="s">
        <v>436</v>
      </c>
      <c r="E367" s="76" t="s">
        <v>1083</v>
      </c>
      <c r="F367" s="16">
        <v>17</v>
      </c>
      <c r="G367" s="272">
        <v>6316000</v>
      </c>
      <c r="H367" s="272">
        <v>247246</v>
      </c>
      <c r="I367" s="272">
        <v>19124</v>
      </c>
      <c r="J367" s="272">
        <v>96013</v>
      </c>
      <c r="K367" s="272">
        <v>929580</v>
      </c>
      <c r="L367" s="272">
        <v>99896</v>
      </c>
      <c r="M367" s="272">
        <v>6071</v>
      </c>
      <c r="N367" s="274">
        <v>4.6412037037037038E-3</v>
      </c>
      <c r="O367" s="130">
        <f t="shared" si="1"/>
        <v>401</v>
      </c>
      <c r="P367" s="274">
        <v>2.7777777777777779E-3</v>
      </c>
      <c r="Q367" s="130">
        <f t="shared" si="2"/>
        <v>240</v>
      </c>
      <c r="R367" s="274">
        <v>2.9398148148148148E-3</v>
      </c>
      <c r="S367" s="130">
        <f t="shared" si="3"/>
        <v>254</v>
      </c>
      <c r="T367" s="274">
        <v>1.4583333333333334E-3</v>
      </c>
      <c r="U367" s="130">
        <f t="shared" si="4"/>
        <v>126</v>
      </c>
      <c r="V367" s="274">
        <v>4.9652777777777777E-3</v>
      </c>
      <c r="W367" s="130">
        <f t="shared" si="5"/>
        <v>429</v>
      </c>
      <c r="X367" s="274">
        <v>4.5486111111111109E-3</v>
      </c>
      <c r="Y367" s="130">
        <f t="shared" si="6"/>
        <v>393</v>
      </c>
      <c r="Z367" s="274">
        <v>4.1203703703703706E-3</v>
      </c>
      <c r="AA367" s="130">
        <f t="shared" si="7"/>
        <v>356</v>
      </c>
      <c r="AB367" s="130">
        <v>7.01</v>
      </c>
      <c r="AC367" s="130">
        <v>3.4</v>
      </c>
      <c r="AD367" s="130">
        <v>6.43</v>
      </c>
      <c r="AE367" s="130">
        <v>2.3199999999999998</v>
      </c>
      <c r="AF367" s="130">
        <v>7.12</v>
      </c>
      <c r="AG367" s="130">
        <v>7.43</v>
      </c>
      <c r="AH367" s="130">
        <v>3.68</v>
      </c>
      <c r="AI367" s="273">
        <v>8.1799999999999998E-2</v>
      </c>
      <c r="AJ367" s="273">
        <v>0.53100000000000003</v>
      </c>
      <c r="AK367" s="273">
        <v>0.27260000000000001</v>
      </c>
      <c r="AL367" s="273">
        <v>0.63500000000000001</v>
      </c>
      <c r="AM367" s="273">
        <v>0.1618</v>
      </c>
      <c r="AN367" s="273">
        <v>0.1104</v>
      </c>
      <c r="AO367" s="273">
        <v>0.43790000000000001</v>
      </c>
      <c r="AP367" s="130">
        <v>1100000</v>
      </c>
      <c r="AQ367" s="130">
        <v>259900</v>
      </c>
      <c r="AR367" s="130">
        <v>5.21</v>
      </c>
      <c r="AS367" s="275">
        <v>0.37361111111111112</v>
      </c>
      <c r="AT367" s="273">
        <v>0.2172</v>
      </c>
      <c r="AU367" s="130">
        <v>44</v>
      </c>
      <c r="AV367" s="16">
        <v>33100</v>
      </c>
      <c r="AW367" s="16">
        <v>95</v>
      </c>
      <c r="AX367" s="16"/>
      <c r="AY367" s="16"/>
      <c r="AZ367" s="16"/>
    </row>
    <row r="368" spans="1:52" ht="12" customHeight="1">
      <c r="A368" s="278">
        <v>77</v>
      </c>
      <c r="B368" s="279" t="s">
        <v>2200</v>
      </c>
      <c r="C368" s="16" t="s">
        <v>1261</v>
      </c>
      <c r="D368" s="76" t="s">
        <v>2693</v>
      </c>
      <c r="E368" s="76" t="s">
        <v>1083</v>
      </c>
      <c r="F368" s="16">
        <v>54</v>
      </c>
      <c r="G368" s="272">
        <v>25460</v>
      </c>
      <c r="H368" s="272">
        <v>5000</v>
      </c>
      <c r="I368" s="272">
        <v>5000</v>
      </c>
      <c r="J368" s="272">
        <v>5000</v>
      </c>
      <c r="K368" s="272">
        <v>9655</v>
      </c>
      <c r="L368" s="272">
        <v>5000</v>
      </c>
      <c r="M368" s="276"/>
      <c r="N368" s="274">
        <v>1.9444444444444444E-3</v>
      </c>
      <c r="O368" s="130">
        <f t="shared" si="1"/>
        <v>168</v>
      </c>
      <c r="P368" s="16"/>
      <c r="Q368" s="130">
        <f t="shared" si="2"/>
        <v>0</v>
      </c>
      <c r="R368" s="274">
        <v>5.7870370370370367E-4</v>
      </c>
      <c r="S368" s="130">
        <f t="shared" si="3"/>
        <v>50</v>
      </c>
      <c r="T368" s="274">
        <v>8.1018518518518516E-5</v>
      </c>
      <c r="U368" s="130">
        <f t="shared" si="4"/>
        <v>7</v>
      </c>
      <c r="V368" s="274">
        <v>2.1412037037037038E-3</v>
      </c>
      <c r="W368" s="130">
        <f t="shared" si="5"/>
        <v>185</v>
      </c>
      <c r="X368" s="274">
        <v>1.1574074074074075E-4</v>
      </c>
      <c r="Y368" s="130">
        <f t="shared" si="6"/>
        <v>10</v>
      </c>
      <c r="Z368" s="16"/>
      <c r="AA368" s="130">
        <f t="shared" si="7"/>
        <v>0</v>
      </c>
      <c r="AB368" s="130">
        <v>1.57</v>
      </c>
      <c r="AC368" s="130">
        <v>1</v>
      </c>
      <c r="AD368" s="130">
        <v>1.56</v>
      </c>
      <c r="AE368" s="130">
        <v>1.22</v>
      </c>
      <c r="AF368" s="130">
        <v>2.16</v>
      </c>
      <c r="AG368" s="130">
        <v>1.95</v>
      </c>
      <c r="AH368" s="16"/>
      <c r="AI368" s="273">
        <v>0.5968</v>
      </c>
      <c r="AJ368" s="273">
        <v>1</v>
      </c>
      <c r="AK368" s="273">
        <v>0.80330000000000001</v>
      </c>
      <c r="AL368" s="273">
        <v>0.78010000000000002</v>
      </c>
      <c r="AM368" s="273">
        <v>0.47820000000000001</v>
      </c>
      <c r="AN368" s="273">
        <v>0.60389999999999999</v>
      </c>
      <c r="AO368" s="277"/>
      <c r="AP368" s="130">
        <v>44800</v>
      </c>
      <c r="AQ368" s="130">
        <v>6600</v>
      </c>
      <c r="AR368" s="130">
        <v>1.63</v>
      </c>
      <c r="AS368" s="275">
        <v>0.30694444444444446</v>
      </c>
      <c r="AT368" s="273">
        <v>0.80489999999999995</v>
      </c>
      <c r="AU368" s="130">
        <v>38</v>
      </c>
      <c r="AV368" s="16">
        <v>480</v>
      </c>
      <c r="AW368" s="16">
        <v>14400000</v>
      </c>
      <c r="AX368" s="16"/>
      <c r="AY368" s="16"/>
      <c r="AZ368" s="16"/>
    </row>
    <row r="369" spans="1:52" ht="12" customHeight="1">
      <c r="A369" s="278">
        <v>78</v>
      </c>
      <c r="B369" s="279" t="s">
        <v>2202</v>
      </c>
      <c r="C369" s="16" t="s">
        <v>1265</v>
      </c>
      <c r="D369" s="76" t="s">
        <v>1265</v>
      </c>
      <c r="E369" s="76" t="s">
        <v>1083</v>
      </c>
      <c r="F369" s="16">
        <v>50</v>
      </c>
      <c r="G369" s="272">
        <v>155127</v>
      </c>
      <c r="H369" s="272">
        <v>5000</v>
      </c>
      <c r="I369" s="272">
        <v>5000</v>
      </c>
      <c r="J369" s="272">
        <v>5000</v>
      </c>
      <c r="K369" s="272">
        <v>28947</v>
      </c>
      <c r="L369" s="276"/>
      <c r="M369" s="272">
        <v>5000</v>
      </c>
      <c r="N369" s="274">
        <v>4.4560185185185189E-3</v>
      </c>
      <c r="O369" s="130">
        <f t="shared" si="1"/>
        <v>385</v>
      </c>
      <c r="P369" s="16"/>
      <c r="Q369" s="130">
        <f t="shared" si="2"/>
        <v>0</v>
      </c>
      <c r="R369" s="16"/>
      <c r="S369" s="130">
        <f t="shared" si="3"/>
        <v>0</v>
      </c>
      <c r="T369" s="274">
        <v>1.1574074074074073E-5</v>
      </c>
      <c r="U369" s="130">
        <f t="shared" si="4"/>
        <v>1</v>
      </c>
      <c r="V369" s="274">
        <v>3.5069444444444445E-3</v>
      </c>
      <c r="W369" s="130">
        <f t="shared" si="5"/>
        <v>303</v>
      </c>
      <c r="X369" s="16"/>
      <c r="Y369" s="130">
        <f t="shared" si="6"/>
        <v>0</v>
      </c>
      <c r="Z369" s="274">
        <v>1.2256944444444445E-2</v>
      </c>
      <c r="AA369" s="130">
        <f t="shared" si="7"/>
        <v>1059</v>
      </c>
      <c r="AB369" s="130">
        <v>12.03</v>
      </c>
      <c r="AC369" s="130">
        <v>1</v>
      </c>
      <c r="AD369" s="130">
        <v>1</v>
      </c>
      <c r="AE369" s="130">
        <v>2</v>
      </c>
      <c r="AF369" s="130">
        <v>4.82</v>
      </c>
      <c r="AG369" s="16"/>
      <c r="AH369" s="130">
        <v>16</v>
      </c>
      <c r="AI369" s="273">
        <v>5.3900000000000003E-2</v>
      </c>
      <c r="AJ369" s="273">
        <v>1</v>
      </c>
      <c r="AK369" s="273">
        <v>1</v>
      </c>
      <c r="AL369" s="277"/>
      <c r="AM369" s="273">
        <v>0.29260000000000003</v>
      </c>
      <c r="AN369" s="277"/>
      <c r="AO369" s="277"/>
      <c r="AP369" s="130">
        <v>56800</v>
      </c>
      <c r="AQ369" s="130">
        <v>4300</v>
      </c>
      <c r="AR369" s="130">
        <v>2.98</v>
      </c>
      <c r="AS369" s="275">
        <v>5.5555555555555552E-2</v>
      </c>
      <c r="AT369" s="273">
        <v>2.5000000000000001E-2</v>
      </c>
      <c r="AU369" s="130">
        <v>33</v>
      </c>
      <c r="AV369" s="16">
        <v>246000</v>
      </c>
      <c r="AW369" s="16">
        <v>240000000</v>
      </c>
      <c r="AX369" s="16"/>
      <c r="AY369" s="16"/>
      <c r="AZ369" s="16"/>
    </row>
    <row r="370" spans="1:52" ht="12" customHeight="1">
      <c r="A370" s="278">
        <v>79</v>
      </c>
      <c r="B370" s="279" t="s">
        <v>2204</v>
      </c>
      <c r="C370" s="16" t="s">
        <v>1269</v>
      </c>
      <c r="D370" s="76" t="s">
        <v>1269</v>
      </c>
      <c r="E370" s="76" t="s">
        <v>1083</v>
      </c>
      <c r="F370" s="16">
        <v>0</v>
      </c>
      <c r="G370" s="272">
        <v>5000</v>
      </c>
      <c r="H370" s="272">
        <v>5000</v>
      </c>
      <c r="I370" s="272">
        <v>5000</v>
      </c>
      <c r="J370" s="276"/>
      <c r="K370" s="272">
        <v>5000</v>
      </c>
      <c r="L370" s="276"/>
      <c r="M370" s="276"/>
      <c r="N370" s="274">
        <v>3.2175925925925926E-3</v>
      </c>
      <c r="O370" s="130">
        <f t="shared" si="1"/>
        <v>278</v>
      </c>
      <c r="P370" s="274">
        <v>3.0324074074074073E-3</v>
      </c>
      <c r="Q370" s="130">
        <f t="shared" si="2"/>
        <v>262</v>
      </c>
      <c r="R370" s="274">
        <v>6.9444444444444444E-5</v>
      </c>
      <c r="S370" s="130">
        <f t="shared" si="3"/>
        <v>6</v>
      </c>
      <c r="T370" s="16"/>
      <c r="U370" s="130">
        <f t="shared" si="4"/>
        <v>0</v>
      </c>
      <c r="V370" s="274">
        <v>9.6064814814814819E-4</v>
      </c>
      <c r="W370" s="130">
        <f t="shared" si="5"/>
        <v>83</v>
      </c>
      <c r="X370" s="16"/>
      <c r="Y370" s="130">
        <f t="shared" si="6"/>
        <v>0</v>
      </c>
      <c r="Z370" s="16"/>
      <c r="AA370" s="130">
        <f t="shared" si="7"/>
        <v>0</v>
      </c>
      <c r="AB370" s="130">
        <v>2.63</v>
      </c>
      <c r="AC370" s="130">
        <v>3.54</v>
      </c>
      <c r="AD370" s="130">
        <v>1.97</v>
      </c>
      <c r="AE370" s="16"/>
      <c r="AF370" s="130">
        <v>3.84</v>
      </c>
      <c r="AG370" s="16"/>
      <c r="AH370" s="16"/>
      <c r="AI370" s="273">
        <v>0.17019999999999999</v>
      </c>
      <c r="AJ370" s="277"/>
      <c r="AK370" s="273">
        <v>0.67789999999999995</v>
      </c>
      <c r="AL370" s="277"/>
      <c r="AM370" s="273">
        <v>0.2671</v>
      </c>
      <c r="AN370" s="277"/>
      <c r="AO370" s="277"/>
      <c r="AP370" s="130">
        <v>4400</v>
      </c>
      <c r="AQ370" s="130">
        <v>2200</v>
      </c>
      <c r="AR370" s="130">
        <v>2.5</v>
      </c>
      <c r="AS370" s="275">
        <v>1.4583333333333334E-2</v>
      </c>
      <c r="AT370" s="273">
        <v>0</v>
      </c>
      <c r="AU370" s="130">
        <v>27</v>
      </c>
      <c r="AV370" s="16">
        <v>50</v>
      </c>
      <c r="AW370" s="16">
        <v>4900000</v>
      </c>
      <c r="AX370" s="16"/>
      <c r="AY370" s="16"/>
      <c r="AZ370" s="16"/>
    </row>
    <row r="371" spans="1:52" ht="12" customHeight="1">
      <c r="A371" s="278">
        <v>80</v>
      </c>
      <c r="B371" s="279" t="s">
        <v>2205</v>
      </c>
      <c r="C371" s="16" t="s">
        <v>1270</v>
      </c>
      <c r="D371" s="76" t="s">
        <v>1270</v>
      </c>
      <c r="E371" s="76" t="s">
        <v>1083</v>
      </c>
      <c r="F371" s="16">
        <v>8</v>
      </c>
      <c r="G371" s="272">
        <v>1970000</v>
      </c>
      <c r="H371" s="272">
        <v>5000</v>
      </c>
      <c r="I371" s="272">
        <v>33387</v>
      </c>
      <c r="J371" s="272">
        <v>5000</v>
      </c>
      <c r="K371" s="272">
        <v>1579000</v>
      </c>
      <c r="L371" s="272">
        <v>10485</v>
      </c>
      <c r="M371" s="272">
        <v>5000</v>
      </c>
      <c r="N371" s="274">
        <v>1.1689814814814816E-3</v>
      </c>
      <c r="O371" s="130">
        <f t="shared" si="1"/>
        <v>101</v>
      </c>
      <c r="P371" s="274">
        <v>2.5925925925925925E-3</v>
      </c>
      <c r="Q371" s="130">
        <f t="shared" si="2"/>
        <v>224</v>
      </c>
      <c r="R371" s="274">
        <v>3.4722222222222224E-4</v>
      </c>
      <c r="S371" s="130">
        <f t="shared" si="3"/>
        <v>30</v>
      </c>
      <c r="T371" s="274">
        <v>2.4305555555555556E-3</v>
      </c>
      <c r="U371" s="130">
        <f t="shared" si="4"/>
        <v>210</v>
      </c>
      <c r="V371" s="274">
        <v>6.3657407407407413E-4</v>
      </c>
      <c r="W371" s="130">
        <f t="shared" si="5"/>
        <v>55</v>
      </c>
      <c r="X371" s="274">
        <v>5.7638888888888887E-3</v>
      </c>
      <c r="Y371" s="130">
        <f t="shared" si="6"/>
        <v>498</v>
      </c>
      <c r="Z371" s="274">
        <v>5.8796296296296296E-3</v>
      </c>
      <c r="AA371" s="130">
        <f t="shared" si="7"/>
        <v>508</v>
      </c>
      <c r="AB371" s="130">
        <v>2.21</v>
      </c>
      <c r="AC371" s="130">
        <v>4.2699999999999996</v>
      </c>
      <c r="AD371" s="130">
        <v>1.58</v>
      </c>
      <c r="AE371" s="130">
        <v>4.71</v>
      </c>
      <c r="AF371" s="130">
        <v>1.64</v>
      </c>
      <c r="AG371" s="130">
        <v>9.58</v>
      </c>
      <c r="AH371" s="130">
        <v>4.24</v>
      </c>
      <c r="AI371" s="273">
        <v>0.72</v>
      </c>
      <c r="AJ371" s="273">
        <v>0.19020000000000001</v>
      </c>
      <c r="AK371" s="273">
        <v>0.85819999999999996</v>
      </c>
      <c r="AL371" s="273">
        <v>0.48980000000000001</v>
      </c>
      <c r="AM371" s="273">
        <v>0.71279999999999999</v>
      </c>
      <c r="AN371" s="273">
        <v>0.2389</v>
      </c>
      <c r="AO371" s="273">
        <v>0.60519999999999996</v>
      </c>
      <c r="AP371" s="130">
        <v>1000000</v>
      </c>
      <c r="AQ371" s="130">
        <v>491900</v>
      </c>
      <c r="AR371" s="130">
        <v>1.66</v>
      </c>
      <c r="AS371" s="275">
        <v>0.18333333333333332</v>
      </c>
      <c r="AT371" s="273">
        <v>0.66930000000000001</v>
      </c>
      <c r="AU371" s="130">
        <v>43</v>
      </c>
      <c r="AV371" s="16">
        <v>90500</v>
      </c>
      <c r="AW371" s="16">
        <v>479000000</v>
      </c>
      <c r="AX371" s="16"/>
      <c r="AY371" s="16"/>
      <c r="AZ371" s="16"/>
    </row>
    <row r="372" spans="1:52" ht="12" customHeight="1">
      <c r="A372" s="278">
        <v>81</v>
      </c>
      <c r="B372" s="279" t="s">
        <v>2207</v>
      </c>
      <c r="C372" s="16" t="s">
        <v>1273</v>
      </c>
      <c r="D372" s="76" t="s">
        <v>1273</v>
      </c>
      <c r="E372" s="76" t="s">
        <v>1083</v>
      </c>
      <c r="F372" s="16">
        <v>52</v>
      </c>
      <c r="G372" s="272">
        <v>281588</v>
      </c>
      <c r="H372" s="272">
        <v>5000</v>
      </c>
      <c r="I372" s="272">
        <v>9748</v>
      </c>
      <c r="J372" s="272">
        <v>5000</v>
      </c>
      <c r="K372" s="272">
        <v>36535</v>
      </c>
      <c r="L372" s="272">
        <v>5000</v>
      </c>
      <c r="M372" s="276"/>
      <c r="N372" s="274">
        <v>2.9166666666666668E-3</v>
      </c>
      <c r="O372" s="130">
        <f t="shared" si="1"/>
        <v>252</v>
      </c>
      <c r="P372" s="274">
        <v>1.4467592592592592E-3</v>
      </c>
      <c r="Q372" s="130">
        <f t="shared" si="2"/>
        <v>125</v>
      </c>
      <c r="R372" s="274">
        <v>3.3449074074074076E-3</v>
      </c>
      <c r="S372" s="130">
        <f t="shared" si="3"/>
        <v>289</v>
      </c>
      <c r="T372" s="274">
        <v>7.9861111111111116E-4</v>
      </c>
      <c r="U372" s="130">
        <f t="shared" si="4"/>
        <v>69</v>
      </c>
      <c r="V372" s="274">
        <v>2.650462962962963E-3</v>
      </c>
      <c r="W372" s="130">
        <f t="shared" si="5"/>
        <v>229</v>
      </c>
      <c r="X372" s="274">
        <v>1.6550925925925926E-3</v>
      </c>
      <c r="Y372" s="130">
        <f t="shared" si="6"/>
        <v>143</v>
      </c>
      <c r="Z372" s="16"/>
      <c r="AA372" s="130">
        <f t="shared" si="7"/>
        <v>0</v>
      </c>
      <c r="AB372" s="130">
        <v>2.2599999999999998</v>
      </c>
      <c r="AC372" s="130">
        <v>2.23</v>
      </c>
      <c r="AD372" s="130">
        <v>4.99</v>
      </c>
      <c r="AE372" s="130">
        <v>1.96</v>
      </c>
      <c r="AF372" s="130">
        <v>2.73</v>
      </c>
      <c r="AG372" s="130">
        <v>3.9</v>
      </c>
      <c r="AH372" s="16"/>
      <c r="AI372" s="273">
        <v>0.39129999999999998</v>
      </c>
      <c r="AJ372" s="273">
        <v>0.67230000000000001</v>
      </c>
      <c r="AK372" s="273">
        <v>0.3866</v>
      </c>
      <c r="AL372" s="273">
        <v>0.51829999999999998</v>
      </c>
      <c r="AM372" s="273">
        <v>0.49690000000000001</v>
      </c>
      <c r="AN372" s="273">
        <v>0.42120000000000002</v>
      </c>
      <c r="AO372" s="277"/>
      <c r="AP372" s="130">
        <v>25100</v>
      </c>
      <c r="AQ372" s="130">
        <v>9500</v>
      </c>
      <c r="AR372" s="130">
        <v>2.17</v>
      </c>
      <c r="AS372" s="275">
        <v>0.44583333333333336</v>
      </c>
      <c r="AT372" s="273">
        <v>0.4138</v>
      </c>
      <c r="AU372" s="130">
        <v>38</v>
      </c>
      <c r="AV372" s="16">
        <v>10</v>
      </c>
      <c r="AW372" s="16"/>
      <c r="AX372" s="16"/>
      <c r="AY372" s="16"/>
      <c r="AZ372" s="16"/>
    </row>
    <row r="373" spans="1:52" ht="12" customHeight="1">
      <c r="A373" s="278">
        <v>82</v>
      </c>
      <c r="B373" s="279" t="s">
        <v>2209</v>
      </c>
      <c r="C373" s="16" t="s">
        <v>1275</v>
      </c>
      <c r="D373" s="76" t="s">
        <v>1275</v>
      </c>
      <c r="E373" s="76" t="s">
        <v>1083</v>
      </c>
      <c r="F373" s="16">
        <v>74</v>
      </c>
      <c r="G373" s="272">
        <v>215043</v>
      </c>
      <c r="H373" s="272">
        <v>5000</v>
      </c>
      <c r="I373" s="272">
        <v>7646</v>
      </c>
      <c r="J373" s="272">
        <v>5000</v>
      </c>
      <c r="K373" s="272">
        <v>36778</v>
      </c>
      <c r="L373" s="276"/>
      <c r="M373" s="276"/>
      <c r="N373" s="274">
        <v>1.3425925925925925E-3</v>
      </c>
      <c r="O373" s="130">
        <f t="shared" si="1"/>
        <v>116</v>
      </c>
      <c r="P373" s="274">
        <v>4.1319444444444442E-3</v>
      </c>
      <c r="Q373" s="130">
        <f t="shared" si="2"/>
        <v>357</v>
      </c>
      <c r="R373" s="274">
        <v>2.0601851851851853E-3</v>
      </c>
      <c r="S373" s="130">
        <f t="shared" si="3"/>
        <v>178</v>
      </c>
      <c r="T373" s="274">
        <v>4.6296296296296294E-5</v>
      </c>
      <c r="U373" s="130">
        <f t="shared" si="4"/>
        <v>4</v>
      </c>
      <c r="V373" s="274">
        <v>1.0532407407407407E-3</v>
      </c>
      <c r="W373" s="130">
        <f t="shared" si="5"/>
        <v>91</v>
      </c>
      <c r="X373" s="16"/>
      <c r="Y373" s="130">
        <f t="shared" si="6"/>
        <v>0</v>
      </c>
      <c r="Z373" s="16"/>
      <c r="AA373" s="130">
        <f t="shared" si="7"/>
        <v>0</v>
      </c>
      <c r="AB373" s="130">
        <v>1.74</v>
      </c>
      <c r="AC373" s="130">
        <v>1.3</v>
      </c>
      <c r="AD373" s="130">
        <v>3.59</v>
      </c>
      <c r="AE373" s="130">
        <v>2.08</v>
      </c>
      <c r="AF373" s="130">
        <v>2.09</v>
      </c>
      <c r="AG373" s="16"/>
      <c r="AH373" s="16"/>
      <c r="AI373" s="273">
        <v>0.76639999999999997</v>
      </c>
      <c r="AJ373" s="273">
        <v>0.69540000000000002</v>
      </c>
      <c r="AK373" s="273">
        <v>0.29699999999999999</v>
      </c>
      <c r="AL373" s="273">
        <v>0.46110000000000001</v>
      </c>
      <c r="AM373" s="273">
        <v>0.68120000000000003</v>
      </c>
      <c r="AN373" s="277"/>
      <c r="AO373" s="277"/>
      <c r="AP373" s="130">
        <v>17900</v>
      </c>
      <c r="AQ373" s="130">
        <v>5500</v>
      </c>
      <c r="AR373" s="130">
        <v>1.69</v>
      </c>
      <c r="AS373" s="275">
        <v>0.51666666666666672</v>
      </c>
      <c r="AT373" s="273">
        <v>0.6552</v>
      </c>
      <c r="AU373" s="130">
        <v>40</v>
      </c>
      <c r="AV373" s="16">
        <v>60500</v>
      </c>
      <c r="AW373" s="16">
        <v>98</v>
      </c>
      <c r="AX373" s="16"/>
      <c r="AY373" s="16"/>
      <c r="AZ373" s="16"/>
    </row>
    <row r="374" spans="1:52" ht="12" customHeight="1">
      <c r="A374" s="278">
        <v>83</v>
      </c>
      <c r="B374" s="280"/>
      <c r="C374" s="16" t="s">
        <v>1278</v>
      </c>
      <c r="D374" s="76" t="s">
        <v>1278</v>
      </c>
      <c r="E374" s="76" t="s">
        <v>1083</v>
      </c>
      <c r="F374" s="16">
        <v>0</v>
      </c>
      <c r="G374" s="281"/>
      <c r="H374" s="281"/>
      <c r="I374" s="281"/>
      <c r="J374" s="281"/>
      <c r="K374" s="281"/>
      <c r="L374" s="281"/>
      <c r="M374" s="281"/>
      <c r="N374" s="282"/>
      <c r="O374" s="130">
        <f t="shared" si="1"/>
        <v>0</v>
      </c>
      <c r="P374" s="282"/>
      <c r="Q374" s="130">
        <f t="shared" si="2"/>
        <v>0</v>
      </c>
      <c r="R374" s="282"/>
      <c r="S374" s="130">
        <f t="shared" si="3"/>
        <v>0</v>
      </c>
      <c r="T374" s="282"/>
      <c r="U374" s="130">
        <f t="shared" si="4"/>
        <v>0</v>
      </c>
      <c r="V374" s="282"/>
      <c r="W374" s="130">
        <f t="shared" si="5"/>
        <v>0</v>
      </c>
      <c r="X374" s="282"/>
      <c r="Y374" s="130">
        <f t="shared" si="6"/>
        <v>0</v>
      </c>
      <c r="Z374" s="282"/>
      <c r="AA374" s="130">
        <f t="shared" si="7"/>
        <v>0</v>
      </c>
      <c r="AB374" s="282"/>
      <c r="AC374" s="282"/>
      <c r="AD374" s="282"/>
      <c r="AE374" s="282"/>
      <c r="AF374" s="282"/>
      <c r="AG374" s="282"/>
      <c r="AH374" s="282"/>
      <c r="AI374" s="283"/>
      <c r="AJ374" s="283"/>
      <c r="AK374" s="283"/>
      <c r="AL374" s="283"/>
      <c r="AM374" s="283"/>
      <c r="AN374" s="283"/>
      <c r="AO374" s="283"/>
      <c r="AP374" s="282"/>
      <c r="AQ374" s="282"/>
      <c r="AR374" s="282"/>
      <c r="AS374" s="282"/>
      <c r="AT374" s="283"/>
      <c r="AU374" s="282"/>
      <c r="AV374" s="16">
        <v>10</v>
      </c>
      <c r="AW374" s="16"/>
      <c r="AX374" s="16"/>
      <c r="AY374" s="16"/>
      <c r="AZ374" s="16"/>
    </row>
    <row r="375" spans="1:52" ht="12" customHeight="1">
      <c r="A375" s="278">
        <v>84</v>
      </c>
      <c r="B375" s="279" t="s">
        <v>2211</v>
      </c>
      <c r="C375" s="16" t="s">
        <v>1279</v>
      </c>
      <c r="D375" s="76" t="s">
        <v>1279</v>
      </c>
      <c r="E375" s="76" t="s">
        <v>1083</v>
      </c>
      <c r="F375" s="16">
        <v>15</v>
      </c>
      <c r="G375" s="272">
        <v>1499000</v>
      </c>
      <c r="H375" s="272">
        <v>107183</v>
      </c>
      <c r="I375" s="272">
        <v>14174</v>
      </c>
      <c r="J375" s="272">
        <v>24594</v>
      </c>
      <c r="K375" s="272">
        <v>478978</v>
      </c>
      <c r="L375" s="272">
        <v>5000</v>
      </c>
      <c r="M375" s="272">
        <v>5000</v>
      </c>
      <c r="N375" s="274">
        <v>3.9814814814814817E-3</v>
      </c>
      <c r="O375" s="130">
        <f t="shared" si="1"/>
        <v>344</v>
      </c>
      <c r="P375" s="274">
        <v>5.0810185185185186E-3</v>
      </c>
      <c r="Q375" s="130">
        <f t="shared" si="2"/>
        <v>439</v>
      </c>
      <c r="R375" s="274">
        <v>2.6041666666666665E-3</v>
      </c>
      <c r="S375" s="130">
        <f t="shared" si="3"/>
        <v>225</v>
      </c>
      <c r="T375" s="274">
        <v>7.5925925925925926E-3</v>
      </c>
      <c r="U375" s="130">
        <f t="shared" si="4"/>
        <v>656</v>
      </c>
      <c r="V375" s="274">
        <v>3.414351851851852E-3</v>
      </c>
      <c r="W375" s="130">
        <f t="shared" si="5"/>
        <v>295</v>
      </c>
      <c r="X375" s="274">
        <v>1.3888888888888889E-4</v>
      </c>
      <c r="Y375" s="130">
        <f t="shared" si="6"/>
        <v>12</v>
      </c>
      <c r="Z375" s="274">
        <v>1.9212962962962964E-3</v>
      </c>
      <c r="AA375" s="130">
        <f t="shared" si="7"/>
        <v>166</v>
      </c>
      <c r="AB375" s="130">
        <v>6.23</v>
      </c>
      <c r="AC375" s="130">
        <v>4.1100000000000003</v>
      </c>
      <c r="AD375" s="130">
        <v>6.49</v>
      </c>
      <c r="AE375" s="130">
        <v>3.84</v>
      </c>
      <c r="AF375" s="130">
        <v>5.29</v>
      </c>
      <c r="AG375" s="130">
        <v>1.75</v>
      </c>
      <c r="AH375" s="130">
        <v>1.99</v>
      </c>
      <c r="AI375" s="273">
        <v>7.7899999999999997E-2</v>
      </c>
      <c r="AJ375" s="273">
        <v>0.126</v>
      </c>
      <c r="AK375" s="273">
        <v>0.34899999999999998</v>
      </c>
      <c r="AL375" s="273">
        <v>0.33539999999999998</v>
      </c>
      <c r="AM375" s="273">
        <v>0.1525</v>
      </c>
      <c r="AN375" s="273">
        <v>0.58960000000000001</v>
      </c>
      <c r="AO375" s="273">
        <v>0.6482</v>
      </c>
      <c r="AP375" s="130">
        <v>354000</v>
      </c>
      <c r="AQ375" s="130">
        <v>87700</v>
      </c>
      <c r="AR375" s="130">
        <v>3.48</v>
      </c>
      <c r="AS375" s="275">
        <v>0.23125000000000001</v>
      </c>
      <c r="AT375" s="273">
        <v>0.23760000000000001</v>
      </c>
      <c r="AU375" s="130">
        <v>48</v>
      </c>
      <c r="AV375" s="16">
        <v>1300</v>
      </c>
      <c r="AW375" s="16">
        <v>90200000</v>
      </c>
      <c r="AX375" s="16"/>
      <c r="AY375" s="16"/>
      <c r="AZ375" s="16"/>
    </row>
    <row r="376" spans="1:52" ht="12" customHeight="1">
      <c r="A376" s="278">
        <v>85</v>
      </c>
      <c r="B376" s="279" t="s">
        <v>2213</v>
      </c>
      <c r="C376" s="16" t="s">
        <v>1283</v>
      </c>
      <c r="D376" s="76" t="s">
        <v>1283</v>
      </c>
      <c r="E376" s="76" t="s">
        <v>1083</v>
      </c>
      <c r="F376" s="16">
        <v>28</v>
      </c>
      <c r="G376" s="272">
        <v>960748</v>
      </c>
      <c r="H376" s="272">
        <v>12201</v>
      </c>
      <c r="I376" s="272">
        <v>14419</v>
      </c>
      <c r="J376" s="272">
        <v>7861</v>
      </c>
      <c r="K376" s="272">
        <v>299118</v>
      </c>
      <c r="L376" s="272">
        <v>11650</v>
      </c>
      <c r="M376" s="272">
        <v>5000</v>
      </c>
      <c r="N376" s="274">
        <v>3.6805555555555554E-3</v>
      </c>
      <c r="O376" s="130">
        <f t="shared" si="1"/>
        <v>318</v>
      </c>
      <c r="P376" s="274">
        <v>2.8356481481481483E-3</v>
      </c>
      <c r="Q376" s="130">
        <f t="shared" si="2"/>
        <v>245</v>
      </c>
      <c r="R376" s="274">
        <v>3.8541666666666668E-3</v>
      </c>
      <c r="S376" s="130">
        <f t="shared" si="3"/>
        <v>333</v>
      </c>
      <c r="T376" s="274">
        <v>1.3888888888888889E-4</v>
      </c>
      <c r="U376" s="130">
        <f t="shared" si="4"/>
        <v>12</v>
      </c>
      <c r="V376" s="274">
        <v>3.7847222222222223E-3</v>
      </c>
      <c r="W376" s="130">
        <f t="shared" si="5"/>
        <v>327</v>
      </c>
      <c r="X376" s="274">
        <v>4.5138888888888885E-3</v>
      </c>
      <c r="Y376" s="130">
        <f t="shared" si="6"/>
        <v>390</v>
      </c>
      <c r="Z376" s="274">
        <v>4.6296296296296294E-5</v>
      </c>
      <c r="AA376" s="130">
        <f t="shared" si="7"/>
        <v>4</v>
      </c>
      <c r="AB376" s="130">
        <v>7.65</v>
      </c>
      <c r="AC376" s="130">
        <v>4.63</v>
      </c>
      <c r="AD376" s="130">
        <v>6.24</v>
      </c>
      <c r="AE376" s="130">
        <v>1.79</v>
      </c>
      <c r="AF376" s="130">
        <v>8.5500000000000007</v>
      </c>
      <c r="AG376" s="130">
        <v>8.19</v>
      </c>
      <c r="AH376" s="130">
        <v>1.55</v>
      </c>
      <c r="AI376" s="273">
        <v>7.8299999999999995E-2</v>
      </c>
      <c r="AJ376" s="273">
        <v>0.13850000000000001</v>
      </c>
      <c r="AK376" s="273">
        <v>0.32650000000000001</v>
      </c>
      <c r="AL376" s="273">
        <v>0.25559999999999999</v>
      </c>
      <c r="AM376" s="273">
        <v>0.12540000000000001</v>
      </c>
      <c r="AN376" s="273">
        <v>0.1293</v>
      </c>
      <c r="AO376" s="273">
        <v>0.73899999999999999</v>
      </c>
      <c r="AP376" s="130">
        <v>244500</v>
      </c>
      <c r="AQ376" s="16" t="s">
        <v>2694</v>
      </c>
      <c r="AR376" s="130">
        <v>7.4</v>
      </c>
      <c r="AS376" s="275">
        <v>0.20347222222222222</v>
      </c>
      <c r="AT376" s="273">
        <v>0.1002</v>
      </c>
      <c r="AU376" s="130">
        <v>41</v>
      </c>
      <c r="AV376" s="16">
        <v>480</v>
      </c>
      <c r="AW376" s="16">
        <v>793000</v>
      </c>
      <c r="AX376" s="16"/>
      <c r="AY376" s="16"/>
      <c r="AZ376" s="16"/>
    </row>
    <row r="377" spans="1:52" ht="12" customHeight="1">
      <c r="A377" s="278">
        <v>86</v>
      </c>
      <c r="B377" s="280"/>
      <c r="C377" s="16" t="s">
        <v>1288</v>
      </c>
      <c r="D377" s="76" t="s">
        <v>1288</v>
      </c>
      <c r="E377" s="76" t="s">
        <v>1083</v>
      </c>
      <c r="F377" s="16">
        <v>0</v>
      </c>
      <c r="G377" s="281"/>
      <c r="H377" s="281"/>
      <c r="I377" s="281"/>
      <c r="J377" s="281"/>
      <c r="K377" s="281"/>
      <c r="L377" s="281"/>
      <c r="M377" s="281"/>
      <c r="N377" s="282"/>
      <c r="O377" s="130">
        <f t="shared" si="1"/>
        <v>0</v>
      </c>
      <c r="P377" s="282"/>
      <c r="Q377" s="130">
        <f t="shared" si="2"/>
        <v>0</v>
      </c>
      <c r="R377" s="282"/>
      <c r="S377" s="130">
        <f t="shared" si="3"/>
        <v>0</v>
      </c>
      <c r="T377" s="282"/>
      <c r="U377" s="130">
        <f t="shared" si="4"/>
        <v>0</v>
      </c>
      <c r="V377" s="282"/>
      <c r="W377" s="130">
        <f t="shared" si="5"/>
        <v>0</v>
      </c>
      <c r="X377" s="282"/>
      <c r="Y377" s="130">
        <f t="shared" si="6"/>
        <v>0</v>
      </c>
      <c r="Z377" s="282"/>
      <c r="AA377" s="130">
        <f t="shared" si="7"/>
        <v>0</v>
      </c>
      <c r="AB377" s="282"/>
      <c r="AC377" s="282"/>
      <c r="AD377" s="282"/>
      <c r="AE377" s="282"/>
      <c r="AF377" s="282"/>
      <c r="AG377" s="282"/>
      <c r="AH377" s="282"/>
      <c r="AI377" s="283"/>
      <c r="AJ377" s="283"/>
      <c r="AK377" s="283"/>
      <c r="AL377" s="283"/>
      <c r="AM377" s="283"/>
      <c r="AN377" s="283"/>
      <c r="AO377" s="283"/>
      <c r="AP377" s="282"/>
      <c r="AQ377" s="282"/>
      <c r="AR377" s="282"/>
      <c r="AS377" s="282"/>
      <c r="AT377" s="283"/>
      <c r="AU377" s="282"/>
      <c r="AV377" s="16">
        <v>40</v>
      </c>
      <c r="AW377" s="16">
        <v>1100000</v>
      </c>
      <c r="AX377" s="16"/>
      <c r="AY377" s="16"/>
      <c r="AZ377" s="16"/>
    </row>
    <row r="378" spans="1:52" ht="12" customHeight="1">
      <c r="A378" s="278">
        <v>87</v>
      </c>
      <c r="B378" s="280"/>
      <c r="C378" s="16" t="s">
        <v>1289</v>
      </c>
      <c r="D378" s="76" t="s">
        <v>1289</v>
      </c>
      <c r="E378" s="76" t="s">
        <v>1083</v>
      </c>
      <c r="F378" s="16">
        <v>0</v>
      </c>
      <c r="G378" s="281"/>
      <c r="H378" s="281"/>
      <c r="I378" s="281"/>
      <c r="J378" s="281"/>
      <c r="K378" s="281"/>
      <c r="L378" s="281"/>
      <c r="M378" s="281"/>
      <c r="N378" s="282"/>
      <c r="O378" s="130">
        <f t="shared" si="1"/>
        <v>0</v>
      </c>
      <c r="P378" s="282"/>
      <c r="Q378" s="130">
        <f t="shared" si="2"/>
        <v>0</v>
      </c>
      <c r="R378" s="282"/>
      <c r="S378" s="130">
        <f t="shared" si="3"/>
        <v>0</v>
      </c>
      <c r="T378" s="282"/>
      <c r="U378" s="130">
        <f t="shared" si="4"/>
        <v>0</v>
      </c>
      <c r="V378" s="282"/>
      <c r="W378" s="130">
        <f t="shared" si="5"/>
        <v>0</v>
      </c>
      <c r="X378" s="282"/>
      <c r="Y378" s="130">
        <f t="shared" si="6"/>
        <v>0</v>
      </c>
      <c r="Z378" s="282"/>
      <c r="AA378" s="130">
        <f t="shared" si="7"/>
        <v>0</v>
      </c>
      <c r="AB378" s="282"/>
      <c r="AC378" s="282"/>
      <c r="AD378" s="282"/>
      <c r="AE378" s="282"/>
      <c r="AF378" s="282"/>
      <c r="AG378" s="282"/>
      <c r="AH378" s="282"/>
      <c r="AI378" s="283"/>
      <c r="AJ378" s="283"/>
      <c r="AK378" s="283"/>
      <c r="AL378" s="283"/>
      <c r="AM378" s="283"/>
      <c r="AN378" s="283"/>
      <c r="AO378" s="283"/>
      <c r="AP378" s="282"/>
      <c r="AQ378" s="282"/>
      <c r="AR378" s="282"/>
      <c r="AS378" s="282"/>
      <c r="AT378" s="283"/>
      <c r="AU378" s="282"/>
      <c r="AV378" s="16">
        <v>260</v>
      </c>
      <c r="AW378" s="16">
        <v>651000</v>
      </c>
      <c r="AX378" s="16"/>
      <c r="AY378" s="16"/>
      <c r="AZ378" s="16"/>
    </row>
    <row r="379" spans="1:52" ht="12" customHeight="1">
      <c r="A379" s="278">
        <v>88</v>
      </c>
      <c r="B379" s="280"/>
      <c r="C379" s="16" t="s">
        <v>1290</v>
      </c>
      <c r="D379" s="76" t="s">
        <v>2695</v>
      </c>
      <c r="E379" s="76" t="s">
        <v>1083</v>
      </c>
      <c r="F379" s="16">
        <v>0</v>
      </c>
      <c r="G379" s="281"/>
      <c r="H379" s="281"/>
      <c r="I379" s="281"/>
      <c r="J379" s="281"/>
      <c r="K379" s="281"/>
      <c r="L379" s="281"/>
      <c r="M379" s="281"/>
      <c r="N379" s="282"/>
      <c r="O379" s="130">
        <f t="shared" si="1"/>
        <v>0</v>
      </c>
      <c r="P379" s="282"/>
      <c r="Q379" s="130">
        <f t="shared" si="2"/>
        <v>0</v>
      </c>
      <c r="R379" s="282"/>
      <c r="S379" s="130">
        <f t="shared" si="3"/>
        <v>0</v>
      </c>
      <c r="T379" s="282"/>
      <c r="U379" s="130">
        <f t="shared" si="4"/>
        <v>0</v>
      </c>
      <c r="V379" s="282"/>
      <c r="W379" s="130">
        <f t="shared" si="5"/>
        <v>0</v>
      </c>
      <c r="X379" s="282"/>
      <c r="Y379" s="130">
        <f t="shared" si="6"/>
        <v>0</v>
      </c>
      <c r="Z379" s="282"/>
      <c r="AA379" s="130">
        <f t="shared" si="7"/>
        <v>0</v>
      </c>
      <c r="AB379" s="282"/>
      <c r="AC379" s="282"/>
      <c r="AD379" s="282"/>
      <c r="AE379" s="282"/>
      <c r="AF379" s="282"/>
      <c r="AG379" s="282"/>
      <c r="AH379" s="282"/>
      <c r="AI379" s="283"/>
      <c r="AJ379" s="283"/>
      <c r="AK379" s="283"/>
      <c r="AL379" s="283"/>
      <c r="AM379" s="283"/>
      <c r="AN379" s="283"/>
      <c r="AO379" s="283"/>
      <c r="AP379" s="282"/>
      <c r="AQ379" s="282"/>
      <c r="AR379" s="282"/>
      <c r="AS379" s="282"/>
      <c r="AT379" s="283"/>
      <c r="AU379" s="282"/>
      <c r="AV379" s="16"/>
      <c r="AW379" s="16"/>
      <c r="AX379" s="16"/>
      <c r="AY379" s="16"/>
      <c r="AZ379" s="16"/>
    </row>
    <row r="380" spans="1:52" ht="12" customHeight="1">
      <c r="A380" s="278">
        <v>89</v>
      </c>
      <c r="B380" s="279" t="s">
        <v>2215</v>
      </c>
      <c r="C380" s="16" t="s">
        <v>690</v>
      </c>
      <c r="D380" s="76" t="s">
        <v>690</v>
      </c>
      <c r="E380" s="76" t="s">
        <v>1083</v>
      </c>
      <c r="F380" s="16">
        <v>16</v>
      </c>
      <c r="G380" s="272">
        <v>2068000</v>
      </c>
      <c r="H380" s="272">
        <v>74854</v>
      </c>
      <c r="I380" s="272">
        <v>15985</v>
      </c>
      <c r="J380" s="272">
        <v>16727</v>
      </c>
      <c r="K380" s="272">
        <v>389228</v>
      </c>
      <c r="L380" s="272">
        <v>27819</v>
      </c>
      <c r="M380" s="272">
        <v>5000</v>
      </c>
      <c r="N380" s="274">
        <v>5.208333333333333E-3</v>
      </c>
      <c r="O380" s="130">
        <f t="shared" si="1"/>
        <v>450</v>
      </c>
      <c r="P380" s="274">
        <v>2.650462962962963E-3</v>
      </c>
      <c r="Q380" s="130">
        <f t="shared" si="2"/>
        <v>229</v>
      </c>
      <c r="R380" s="274">
        <v>4.9652777777777777E-3</v>
      </c>
      <c r="S380" s="130">
        <f t="shared" si="3"/>
        <v>429</v>
      </c>
      <c r="T380" s="274">
        <v>3.6689814814814814E-3</v>
      </c>
      <c r="U380" s="130">
        <f t="shared" si="4"/>
        <v>317</v>
      </c>
      <c r="V380" s="274">
        <v>5.5208333333333333E-3</v>
      </c>
      <c r="W380" s="130">
        <f t="shared" si="5"/>
        <v>477</v>
      </c>
      <c r="X380" s="274">
        <v>6.3657407407407404E-3</v>
      </c>
      <c r="Y380" s="130">
        <f t="shared" si="6"/>
        <v>550</v>
      </c>
      <c r="Z380" s="274">
        <v>6.4814814814814813E-4</v>
      </c>
      <c r="AA380" s="130">
        <f t="shared" si="7"/>
        <v>56</v>
      </c>
      <c r="AB380" s="130">
        <v>8.42</v>
      </c>
      <c r="AC380" s="130">
        <v>3.89</v>
      </c>
      <c r="AD380" s="130">
        <v>4.74</v>
      </c>
      <c r="AE380" s="130">
        <v>3.54</v>
      </c>
      <c r="AF380" s="130">
        <v>8.86</v>
      </c>
      <c r="AG380" s="130">
        <v>9.35</v>
      </c>
      <c r="AH380" s="130">
        <v>2.0699999999999998</v>
      </c>
      <c r="AI380" s="273">
        <v>7.3400000000000007E-2</v>
      </c>
      <c r="AJ380" s="273">
        <v>0.25829999999999997</v>
      </c>
      <c r="AK380" s="273">
        <v>0.4904</v>
      </c>
      <c r="AL380" s="273">
        <v>0.25990000000000002</v>
      </c>
      <c r="AM380" s="273">
        <v>0.1452</v>
      </c>
      <c r="AN380" s="273">
        <v>0.1759</v>
      </c>
      <c r="AO380" s="273">
        <v>0.65180000000000005</v>
      </c>
      <c r="AP380" s="130">
        <v>444100</v>
      </c>
      <c r="AQ380" s="130">
        <v>128400</v>
      </c>
      <c r="AR380" s="130">
        <v>3.32</v>
      </c>
      <c r="AS380" s="275">
        <v>0.26805555555555555</v>
      </c>
      <c r="AT380" s="273">
        <v>0.25359999999999999</v>
      </c>
      <c r="AU380" s="130">
        <v>40</v>
      </c>
      <c r="AV380" s="16">
        <v>33100</v>
      </c>
      <c r="AW380" s="16">
        <v>255000</v>
      </c>
      <c r="AX380" s="16"/>
      <c r="AY380" s="16"/>
      <c r="AZ380" s="16"/>
    </row>
    <row r="381" spans="1:52" ht="12" customHeight="1">
      <c r="A381" s="278">
        <v>90</v>
      </c>
      <c r="B381" s="279" t="s">
        <v>2217</v>
      </c>
      <c r="C381" s="16" t="s">
        <v>1291</v>
      </c>
      <c r="D381" s="76" t="s">
        <v>1291</v>
      </c>
      <c r="E381" s="76" t="s">
        <v>1083</v>
      </c>
      <c r="F381" s="16">
        <v>13</v>
      </c>
      <c r="G381" s="272">
        <v>1747000</v>
      </c>
      <c r="H381" s="272">
        <v>16084</v>
      </c>
      <c r="I381" s="272">
        <v>30942</v>
      </c>
      <c r="J381" s="286">
        <v>11121</v>
      </c>
      <c r="K381" s="286">
        <v>368332</v>
      </c>
      <c r="L381" s="286">
        <v>5000</v>
      </c>
      <c r="M381" s="286">
        <v>5000</v>
      </c>
      <c r="N381" s="288">
        <v>3.8773148148148148E-3</v>
      </c>
      <c r="O381" s="130">
        <f t="shared" si="1"/>
        <v>335</v>
      </c>
      <c r="P381" s="288">
        <v>1.6550925925925926E-3</v>
      </c>
      <c r="Q381" s="130">
        <f t="shared" si="2"/>
        <v>143</v>
      </c>
      <c r="R381" s="288">
        <v>3.7962962962962963E-3</v>
      </c>
      <c r="S381" s="130">
        <f t="shared" si="3"/>
        <v>328</v>
      </c>
      <c r="T381" s="288">
        <v>1.1574074074074073E-3</v>
      </c>
      <c r="U381" s="130">
        <f t="shared" si="4"/>
        <v>100</v>
      </c>
      <c r="V381" s="288">
        <v>3.9930555555555552E-3</v>
      </c>
      <c r="W381" s="130">
        <f t="shared" si="5"/>
        <v>345</v>
      </c>
      <c r="X381" s="288">
        <v>6.4814814814814813E-4</v>
      </c>
      <c r="Y381" s="130">
        <f t="shared" si="6"/>
        <v>56</v>
      </c>
      <c r="Z381" s="288">
        <v>1.1574074074074075E-4</v>
      </c>
      <c r="AA381" s="130">
        <f t="shared" si="7"/>
        <v>10</v>
      </c>
      <c r="AB381" s="177">
        <v>6.91</v>
      </c>
      <c r="AC381" s="177">
        <v>2.97</v>
      </c>
      <c r="AD381" s="177">
        <v>6.66</v>
      </c>
      <c r="AE381" s="177">
        <v>2.1800000000000002</v>
      </c>
      <c r="AF381" s="177">
        <v>6.87</v>
      </c>
      <c r="AG381" s="177">
        <v>2.21</v>
      </c>
      <c r="AH381" s="177">
        <v>2.11</v>
      </c>
      <c r="AI381" s="273">
        <v>7.85E-2</v>
      </c>
      <c r="AJ381" s="273">
        <v>0.25019999999999998</v>
      </c>
      <c r="AK381" s="273">
        <v>0.16950000000000001</v>
      </c>
      <c r="AL381" s="273">
        <v>0.4234</v>
      </c>
      <c r="AM381" s="273">
        <v>6.25E-2</v>
      </c>
      <c r="AN381" s="273">
        <v>0.69710000000000005</v>
      </c>
      <c r="AO381" s="273">
        <v>0.60409999999999997</v>
      </c>
      <c r="AP381" s="130">
        <v>219900</v>
      </c>
      <c r="AQ381" s="130">
        <v>39200</v>
      </c>
      <c r="AR381" s="130">
        <v>5.92</v>
      </c>
      <c r="AS381" s="275">
        <v>0.32013888888888886</v>
      </c>
      <c r="AT381" s="273">
        <v>0.21260000000000001</v>
      </c>
      <c r="AU381" s="130">
        <v>41</v>
      </c>
      <c r="AV381" s="16">
        <v>9900</v>
      </c>
      <c r="AW381" s="16">
        <v>2100000000</v>
      </c>
      <c r="AX381" s="16"/>
      <c r="AY381" s="16"/>
      <c r="AZ381" s="16"/>
    </row>
    <row r="382" spans="1:52" ht="12" customHeight="1">
      <c r="A382" s="278">
        <v>91</v>
      </c>
      <c r="B382" s="279" t="s">
        <v>2219</v>
      </c>
      <c r="C382" s="16" t="s">
        <v>1295</v>
      </c>
      <c r="D382" s="76" t="s">
        <v>1295</v>
      </c>
      <c r="E382" s="76" t="s">
        <v>1083</v>
      </c>
      <c r="F382" s="16">
        <v>37</v>
      </c>
      <c r="G382" s="272">
        <v>122888</v>
      </c>
      <c r="H382" s="281"/>
      <c r="I382" s="272">
        <v>9947</v>
      </c>
      <c r="J382" s="286">
        <v>5000</v>
      </c>
      <c r="K382" s="286">
        <v>68281</v>
      </c>
      <c r="L382" s="286">
        <v>5000</v>
      </c>
      <c r="M382" s="287"/>
      <c r="N382" s="288">
        <v>1.261574074074074E-3</v>
      </c>
      <c r="O382" s="130">
        <f t="shared" si="1"/>
        <v>109</v>
      </c>
      <c r="P382" s="237"/>
      <c r="Q382" s="130">
        <f t="shared" si="2"/>
        <v>0</v>
      </c>
      <c r="R382" s="288">
        <v>2.476851851851852E-3</v>
      </c>
      <c r="S382" s="130">
        <f t="shared" si="3"/>
        <v>214</v>
      </c>
      <c r="T382" s="288">
        <v>5.0925925925925921E-4</v>
      </c>
      <c r="U382" s="130">
        <f t="shared" si="4"/>
        <v>44</v>
      </c>
      <c r="V382" s="288">
        <v>2.1064814814814813E-3</v>
      </c>
      <c r="W382" s="130">
        <f t="shared" si="5"/>
        <v>182</v>
      </c>
      <c r="X382" s="288">
        <v>4.7685185185185183E-3</v>
      </c>
      <c r="Y382" s="130">
        <f t="shared" si="6"/>
        <v>412</v>
      </c>
      <c r="Z382" s="237"/>
      <c r="AA382" s="130">
        <f t="shared" si="7"/>
        <v>0</v>
      </c>
      <c r="AB382" s="177">
        <v>1.39</v>
      </c>
      <c r="AC382" s="237"/>
      <c r="AD382" s="177">
        <v>2.75</v>
      </c>
      <c r="AE382" s="177">
        <v>1.65</v>
      </c>
      <c r="AF382" s="177">
        <v>2.5299999999999998</v>
      </c>
      <c r="AG382" s="177">
        <v>3.24</v>
      </c>
      <c r="AH382" s="237"/>
      <c r="AI382" s="273">
        <v>0.80059999999999998</v>
      </c>
      <c r="AJ382" s="284"/>
      <c r="AK382" s="273">
        <v>0.39610000000000001</v>
      </c>
      <c r="AL382" s="273">
        <v>0.78239999999999998</v>
      </c>
      <c r="AM382" s="273">
        <v>0.49130000000000001</v>
      </c>
      <c r="AN382" s="273">
        <v>0.43009999999999998</v>
      </c>
      <c r="AO382" s="284"/>
      <c r="AP382" s="130">
        <v>9200</v>
      </c>
      <c r="AQ382" s="130">
        <v>5500</v>
      </c>
      <c r="AR382" s="130">
        <v>2.2999999999999998</v>
      </c>
      <c r="AS382" s="275">
        <v>0.4236111111111111</v>
      </c>
      <c r="AT382" s="273">
        <v>0.5</v>
      </c>
      <c r="AU382" s="130">
        <v>38</v>
      </c>
      <c r="AV382" s="16">
        <v>140</v>
      </c>
      <c r="AW382" s="16">
        <v>1200000000</v>
      </c>
      <c r="AX382" s="16"/>
      <c r="AY382" s="16"/>
      <c r="AZ382" s="16"/>
    </row>
    <row r="383" spans="1:52" ht="12" customHeight="1">
      <c r="A383" s="278">
        <v>92</v>
      </c>
      <c r="B383" s="280"/>
      <c r="C383" s="16" t="s">
        <v>1297</v>
      </c>
      <c r="D383" s="76" t="s">
        <v>1297</v>
      </c>
      <c r="E383" s="76" t="s">
        <v>1083</v>
      </c>
      <c r="F383" s="16">
        <v>0</v>
      </c>
      <c r="G383" s="281"/>
      <c r="H383" s="281"/>
      <c r="I383" s="281"/>
      <c r="J383" s="281"/>
      <c r="K383" s="281"/>
      <c r="L383" s="281"/>
      <c r="M383" s="281"/>
      <c r="N383" s="282"/>
      <c r="O383" s="130">
        <f t="shared" si="1"/>
        <v>0</v>
      </c>
      <c r="P383" s="282"/>
      <c r="Q383" s="130">
        <f t="shared" si="2"/>
        <v>0</v>
      </c>
      <c r="R383" s="282"/>
      <c r="S383" s="130">
        <f t="shared" si="3"/>
        <v>0</v>
      </c>
      <c r="T383" s="282"/>
      <c r="U383" s="130">
        <f t="shared" si="4"/>
        <v>0</v>
      </c>
      <c r="V383" s="282"/>
      <c r="W383" s="130">
        <f t="shared" si="5"/>
        <v>0</v>
      </c>
      <c r="X383" s="282"/>
      <c r="Y383" s="130">
        <f t="shared" si="6"/>
        <v>0</v>
      </c>
      <c r="Z383" s="282"/>
      <c r="AA383" s="130">
        <f t="shared" si="7"/>
        <v>0</v>
      </c>
      <c r="AB383" s="282"/>
      <c r="AC383" s="282"/>
      <c r="AD383" s="282"/>
      <c r="AE383" s="282"/>
      <c r="AF383" s="282"/>
      <c r="AG383" s="282"/>
      <c r="AH383" s="282"/>
      <c r="AI383" s="283"/>
      <c r="AJ383" s="283"/>
      <c r="AK383" s="283"/>
      <c r="AL383" s="283"/>
      <c r="AM383" s="283"/>
      <c r="AN383" s="283"/>
      <c r="AO383" s="283"/>
      <c r="AP383" s="282"/>
      <c r="AQ383" s="282"/>
      <c r="AR383" s="282"/>
      <c r="AS383" s="282"/>
      <c r="AT383" s="283"/>
      <c r="AU383" s="282"/>
      <c r="AV383" s="16"/>
      <c r="AW383" s="16"/>
      <c r="AX383" s="16"/>
      <c r="AY383" s="16"/>
      <c r="AZ383" s="16"/>
    </row>
    <row r="384" spans="1:52" ht="12" customHeight="1">
      <c r="A384" s="278">
        <v>93</v>
      </c>
      <c r="B384" s="280"/>
      <c r="C384" s="16" t="s">
        <v>1298</v>
      </c>
      <c r="D384" s="76" t="s">
        <v>2696</v>
      </c>
      <c r="E384" s="76" t="s">
        <v>1083</v>
      </c>
      <c r="F384" s="16">
        <v>0</v>
      </c>
      <c r="G384" s="281"/>
      <c r="H384" s="281"/>
      <c r="I384" s="281"/>
      <c r="J384" s="281"/>
      <c r="K384" s="281"/>
      <c r="L384" s="281"/>
      <c r="M384" s="281"/>
      <c r="N384" s="282"/>
      <c r="O384" s="130">
        <f t="shared" si="1"/>
        <v>0</v>
      </c>
      <c r="P384" s="282"/>
      <c r="Q384" s="130">
        <f t="shared" si="2"/>
        <v>0</v>
      </c>
      <c r="R384" s="282"/>
      <c r="S384" s="130">
        <f t="shared" si="3"/>
        <v>0</v>
      </c>
      <c r="T384" s="282"/>
      <c r="U384" s="130">
        <f t="shared" si="4"/>
        <v>0</v>
      </c>
      <c r="V384" s="282"/>
      <c r="W384" s="130">
        <f t="shared" si="5"/>
        <v>0</v>
      </c>
      <c r="X384" s="282"/>
      <c r="Y384" s="130">
        <f t="shared" si="6"/>
        <v>0</v>
      </c>
      <c r="Z384" s="282"/>
      <c r="AA384" s="130">
        <f t="shared" si="7"/>
        <v>0</v>
      </c>
      <c r="AB384" s="282"/>
      <c r="AC384" s="282"/>
      <c r="AD384" s="282"/>
      <c r="AE384" s="282"/>
      <c r="AF384" s="282"/>
      <c r="AG384" s="282"/>
      <c r="AH384" s="282"/>
      <c r="AI384" s="283"/>
      <c r="AJ384" s="283"/>
      <c r="AK384" s="283"/>
      <c r="AL384" s="283"/>
      <c r="AM384" s="283"/>
      <c r="AN384" s="283"/>
      <c r="AO384" s="283"/>
      <c r="AP384" s="282"/>
      <c r="AQ384" s="282"/>
      <c r="AR384" s="282"/>
      <c r="AS384" s="282"/>
      <c r="AT384" s="283"/>
      <c r="AU384" s="282"/>
      <c r="AV384" s="16"/>
      <c r="AW384" s="16"/>
      <c r="AX384" s="16"/>
      <c r="AY384" s="16"/>
      <c r="AZ384" s="16"/>
    </row>
    <row r="385" spans="1:52" ht="12" customHeight="1">
      <c r="A385" s="278">
        <v>94</v>
      </c>
      <c r="B385" s="280"/>
      <c r="C385" s="16" t="s">
        <v>1299</v>
      </c>
      <c r="D385" s="76" t="s">
        <v>1299</v>
      </c>
      <c r="E385" s="76" t="s">
        <v>1083</v>
      </c>
      <c r="F385" s="16">
        <v>0</v>
      </c>
      <c r="G385" s="281"/>
      <c r="H385" s="281"/>
      <c r="I385" s="281"/>
      <c r="J385" s="281"/>
      <c r="K385" s="281"/>
      <c r="L385" s="281"/>
      <c r="M385" s="281"/>
      <c r="N385" s="282"/>
      <c r="O385" s="130">
        <f t="shared" si="1"/>
        <v>0</v>
      </c>
      <c r="P385" s="282"/>
      <c r="Q385" s="130">
        <f t="shared" si="2"/>
        <v>0</v>
      </c>
      <c r="R385" s="282"/>
      <c r="S385" s="130">
        <f t="shared" si="3"/>
        <v>0</v>
      </c>
      <c r="T385" s="282"/>
      <c r="U385" s="130">
        <f t="shared" si="4"/>
        <v>0</v>
      </c>
      <c r="V385" s="282"/>
      <c r="W385" s="130">
        <f t="shared" si="5"/>
        <v>0</v>
      </c>
      <c r="X385" s="282"/>
      <c r="Y385" s="130">
        <f t="shared" si="6"/>
        <v>0</v>
      </c>
      <c r="Z385" s="282"/>
      <c r="AA385" s="130">
        <f t="shared" si="7"/>
        <v>0</v>
      </c>
      <c r="AB385" s="282"/>
      <c r="AC385" s="282"/>
      <c r="AD385" s="282"/>
      <c r="AE385" s="282"/>
      <c r="AF385" s="282"/>
      <c r="AG385" s="282"/>
      <c r="AH385" s="282"/>
      <c r="AI385" s="283"/>
      <c r="AJ385" s="283"/>
      <c r="AK385" s="283"/>
      <c r="AL385" s="283"/>
      <c r="AM385" s="283"/>
      <c r="AN385" s="283"/>
      <c r="AO385" s="283"/>
      <c r="AP385" s="282"/>
      <c r="AQ385" s="282"/>
      <c r="AR385" s="282"/>
      <c r="AS385" s="282"/>
      <c r="AT385" s="283"/>
      <c r="AU385" s="282"/>
      <c r="AV385" s="16">
        <v>390</v>
      </c>
      <c r="AW385" s="16">
        <v>173000000</v>
      </c>
      <c r="AX385" s="16"/>
      <c r="AY385" s="16"/>
      <c r="AZ385" s="16"/>
    </row>
    <row r="386" spans="1:52" ht="12" customHeight="1">
      <c r="A386" s="278">
        <v>95</v>
      </c>
      <c r="B386" s="279" t="s">
        <v>2221</v>
      </c>
      <c r="C386" s="16" t="s">
        <v>53</v>
      </c>
      <c r="D386" s="76" t="s">
        <v>53</v>
      </c>
      <c r="E386" s="76" t="s">
        <v>1083</v>
      </c>
      <c r="F386" s="16">
        <v>38</v>
      </c>
      <c r="G386" s="272">
        <v>196400000</v>
      </c>
      <c r="H386" s="272">
        <v>12140000</v>
      </c>
      <c r="I386" s="272">
        <v>8390000</v>
      </c>
      <c r="J386" s="272">
        <v>3482000</v>
      </c>
      <c r="K386" s="272">
        <v>53580000</v>
      </c>
      <c r="L386" s="272">
        <v>2285000</v>
      </c>
      <c r="M386" s="272">
        <v>1164000</v>
      </c>
      <c r="N386" s="274">
        <v>4.7106481481481478E-3</v>
      </c>
      <c r="O386" s="130">
        <f t="shared" si="1"/>
        <v>407</v>
      </c>
      <c r="P386" s="274">
        <v>6.9791666666666665E-3</v>
      </c>
      <c r="Q386" s="130">
        <f t="shared" si="2"/>
        <v>603</v>
      </c>
      <c r="R386" s="274">
        <v>4.4560185185185189E-3</v>
      </c>
      <c r="S386" s="130">
        <f t="shared" si="3"/>
        <v>385</v>
      </c>
      <c r="T386" s="274">
        <v>4.8495370370370368E-3</v>
      </c>
      <c r="U386" s="130">
        <f t="shared" si="4"/>
        <v>419</v>
      </c>
      <c r="V386" s="274">
        <v>4.6180555555555558E-3</v>
      </c>
      <c r="W386" s="130">
        <f t="shared" si="5"/>
        <v>399</v>
      </c>
      <c r="X386" s="274">
        <v>4.9189814814814816E-3</v>
      </c>
      <c r="Y386" s="130">
        <f t="shared" si="6"/>
        <v>425</v>
      </c>
      <c r="Z386" s="274">
        <v>2.1412037037037038E-3</v>
      </c>
      <c r="AA386" s="130">
        <f t="shared" si="7"/>
        <v>185</v>
      </c>
      <c r="AB386" s="130">
        <v>6.64</v>
      </c>
      <c r="AC386" s="130">
        <v>5.68</v>
      </c>
      <c r="AD386" s="130">
        <v>6.75</v>
      </c>
      <c r="AE386" s="130">
        <v>4.51</v>
      </c>
      <c r="AF386" s="130">
        <v>6.68</v>
      </c>
      <c r="AG386" s="130">
        <v>6.91</v>
      </c>
      <c r="AH386" s="130">
        <v>3.81</v>
      </c>
      <c r="AI386" s="273">
        <v>8.2299999999999998E-2</v>
      </c>
      <c r="AJ386" s="273">
        <v>17.510000000000002</v>
      </c>
      <c r="AK386" s="273">
        <v>0.14979999999999999</v>
      </c>
      <c r="AL386" s="273">
        <v>0.24229999999999999</v>
      </c>
      <c r="AM386" s="273">
        <v>0.16170000000000001</v>
      </c>
      <c r="AN386" s="273">
        <v>0.1295</v>
      </c>
      <c r="AO386" s="273">
        <v>0.58199999999999996</v>
      </c>
      <c r="AP386" s="130">
        <v>35300000</v>
      </c>
      <c r="AQ386" s="130">
        <v>10400000</v>
      </c>
      <c r="AR386" s="130">
        <v>6.56</v>
      </c>
      <c r="AS386" s="275">
        <v>0.3125</v>
      </c>
      <c r="AT386" s="273">
        <v>0.22700000000000001</v>
      </c>
      <c r="AU386" s="130">
        <v>67</v>
      </c>
      <c r="AV386" s="16">
        <v>4100000</v>
      </c>
      <c r="AW386" s="16">
        <v>2600000000</v>
      </c>
      <c r="AX386" s="16"/>
      <c r="AY386" s="16"/>
      <c r="AZ386" s="16"/>
    </row>
    <row r="387" spans="1:52" ht="12" customHeight="1">
      <c r="A387" s="278">
        <v>96</v>
      </c>
      <c r="B387" s="279" t="s">
        <v>2222</v>
      </c>
      <c r="C387" s="16" t="s">
        <v>1300</v>
      </c>
      <c r="D387" s="76" t="s">
        <v>1300</v>
      </c>
      <c r="E387" s="76" t="s">
        <v>1083</v>
      </c>
      <c r="F387" s="16">
        <v>60</v>
      </c>
      <c r="G387" s="272">
        <v>26730000</v>
      </c>
      <c r="H387" s="272">
        <v>5075000</v>
      </c>
      <c r="I387" s="272">
        <v>699511</v>
      </c>
      <c r="J387" s="272">
        <v>2037000</v>
      </c>
      <c r="K387" s="272">
        <v>7331000</v>
      </c>
      <c r="L387" s="272">
        <v>207343</v>
      </c>
      <c r="M387" s="272">
        <v>121114</v>
      </c>
      <c r="N387" s="274">
        <v>3.1828703703703702E-3</v>
      </c>
      <c r="O387" s="130">
        <f t="shared" si="1"/>
        <v>275</v>
      </c>
      <c r="P387" s="274">
        <v>1.7824074074074075E-3</v>
      </c>
      <c r="Q387" s="130">
        <f t="shared" si="2"/>
        <v>154</v>
      </c>
      <c r="R387" s="274">
        <v>3.2060185185185186E-3</v>
      </c>
      <c r="S387" s="130">
        <f t="shared" si="3"/>
        <v>277</v>
      </c>
      <c r="T387" s="274">
        <v>2.2916666666666667E-3</v>
      </c>
      <c r="U387" s="130">
        <f t="shared" si="4"/>
        <v>198</v>
      </c>
      <c r="V387" s="274">
        <v>3.0555555555555557E-3</v>
      </c>
      <c r="W387" s="130">
        <f t="shared" si="5"/>
        <v>264</v>
      </c>
      <c r="X387" s="274">
        <v>2.9745370370370373E-3</v>
      </c>
      <c r="Y387" s="130">
        <f t="shared" si="6"/>
        <v>257</v>
      </c>
      <c r="Z387" s="274">
        <v>6.4814814814814813E-4</v>
      </c>
      <c r="AA387" s="130">
        <f t="shared" si="7"/>
        <v>56</v>
      </c>
      <c r="AB387" s="130">
        <v>6.92</v>
      </c>
      <c r="AC387" s="130">
        <v>3.51</v>
      </c>
      <c r="AD387" s="130">
        <v>4.13</v>
      </c>
      <c r="AE387" s="130">
        <v>3.6</v>
      </c>
      <c r="AF387" s="130">
        <v>6.45</v>
      </c>
      <c r="AG387" s="130">
        <v>5.68</v>
      </c>
      <c r="AH387" s="130">
        <v>1.71</v>
      </c>
      <c r="AI387" s="273">
        <v>0.10299999999999999</v>
      </c>
      <c r="AJ387" s="273">
        <v>17.57</v>
      </c>
      <c r="AK387" s="273">
        <v>0.39439999999999997</v>
      </c>
      <c r="AL387" s="273">
        <v>0.316</v>
      </c>
      <c r="AM387" s="273">
        <v>0.17760000000000001</v>
      </c>
      <c r="AN387" s="273">
        <v>0.34420000000000001</v>
      </c>
      <c r="AO387" s="273">
        <v>0.81340000000000001</v>
      </c>
      <c r="AP387" s="130">
        <v>8000000</v>
      </c>
      <c r="AQ387" s="130">
        <v>2100000</v>
      </c>
      <c r="AR387" s="130">
        <v>6.38</v>
      </c>
      <c r="AS387" s="275">
        <v>0.62152777777777779</v>
      </c>
      <c r="AT387" s="273">
        <v>0.24740000000000001</v>
      </c>
      <c r="AU387" s="130">
        <v>67</v>
      </c>
      <c r="AV387" s="16">
        <v>1300</v>
      </c>
      <c r="AW387" s="16">
        <v>24900000</v>
      </c>
      <c r="AX387" s="16"/>
      <c r="AY387" s="16"/>
      <c r="AZ387" s="16"/>
    </row>
    <row r="388" spans="1:52" ht="12" customHeight="1">
      <c r="A388" s="278">
        <v>97</v>
      </c>
      <c r="B388" s="279" t="s">
        <v>2224</v>
      </c>
      <c r="C388" s="16" t="s">
        <v>297</v>
      </c>
      <c r="D388" s="76" t="s">
        <v>297</v>
      </c>
      <c r="E388" s="76" t="s">
        <v>1083</v>
      </c>
      <c r="F388" s="16">
        <v>17</v>
      </c>
      <c r="G388" s="272">
        <v>4852000</v>
      </c>
      <c r="H388" s="272">
        <v>137340</v>
      </c>
      <c r="I388" s="272">
        <v>328229</v>
      </c>
      <c r="J388" s="272">
        <v>33166</v>
      </c>
      <c r="K388" s="272">
        <v>1048000</v>
      </c>
      <c r="L388" s="272">
        <v>61711</v>
      </c>
      <c r="M388" s="272">
        <v>8549</v>
      </c>
      <c r="N388" s="274">
        <v>4.7453703703703703E-3</v>
      </c>
      <c r="O388" s="130">
        <f t="shared" si="1"/>
        <v>410</v>
      </c>
      <c r="P388" s="274">
        <v>2.488425925925926E-3</v>
      </c>
      <c r="Q388" s="130">
        <f t="shared" si="2"/>
        <v>215</v>
      </c>
      <c r="R388" s="274">
        <v>2.8472222222222223E-3</v>
      </c>
      <c r="S388" s="130">
        <f t="shared" si="3"/>
        <v>246</v>
      </c>
      <c r="T388" s="274">
        <v>2.2685185185185187E-3</v>
      </c>
      <c r="U388" s="130">
        <f t="shared" si="4"/>
        <v>196</v>
      </c>
      <c r="V388" s="274">
        <v>3.9583333333333337E-3</v>
      </c>
      <c r="W388" s="130">
        <f t="shared" si="5"/>
        <v>342</v>
      </c>
      <c r="X388" s="274">
        <v>4.409722222222222E-3</v>
      </c>
      <c r="Y388" s="130">
        <f t="shared" si="6"/>
        <v>381</v>
      </c>
      <c r="Z388" s="274">
        <v>3.0092592592592595E-4</v>
      </c>
      <c r="AA388" s="130">
        <f t="shared" si="7"/>
        <v>26</v>
      </c>
      <c r="AB388" s="130">
        <v>10.81</v>
      </c>
      <c r="AC388" s="130">
        <v>5.15</v>
      </c>
      <c r="AD388" s="130">
        <v>6.28</v>
      </c>
      <c r="AE388" s="130">
        <v>4.8099999999999996</v>
      </c>
      <c r="AF388" s="130">
        <v>9.3699999999999992</v>
      </c>
      <c r="AG388" s="130">
        <v>7.32</v>
      </c>
      <c r="AH388" s="130">
        <v>1.36</v>
      </c>
      <c r="AI388" s="273">
        <v>9.4399999999999998E-2</v>
      </c>
      <c r="AJ388" s="273">
        <v>18.760000000000002</v>
      </c>
      <c r="AK388" s="273">
        <v>0.18340000000000001</v>
      </c>
      <c r="AL388" s="273">
        <v>0.2243</v>
      </c>
      <c r="AM388" s="273">
        <v>0.1789</v>
      </c>
      <c r="AN388" s="273">
        <v>0.28649999999999998</v>
      </c>
      <c r="AO388" s="273">
        <v>0.93230000000000002</v>
      </c>
      <c r="AP388" s="130">
        <v>1200000</v>
      </c>
      <c r="AQ388" s="130">
        <v>272500</v>
      </c>
      <c r="AR388" s="130">
        <v>4.78</v>
      </c>
      <c r="AS388" s="275">
        <v>0.19444444444444445</v>
      </c>
      <c r="AT388" s="273">
        <v>0.15959999999999999</v>
      </c>
      <c r="AU388" s="130">
        <v>51</v>
      </c>
      <c r="AV388" s="16">
        <v>60500</v>
      </c>
      <c r="AW388" s="16">
        <v>3300000</v>
      </c>
      <c r="AX388" s="16"/>
      <c r="AY388" s="16"/>
      <c r="AZ388" s="16"/>
    </row>
    <row r="389" spans="1:52" ht="12" customHeight="1">
      <c r="A389" s="278">
        <v>98</v>
      </c>
      <c r="B389" s="279" t="s">
        <v>2226</v>
      </c>
      <c r="C389" s="16" t="s">
        <v>1305</v>
      </c>
      <c r="D389" s="76" t="s">
        <v>1305</v>
      </c>
      <c r="E389" s="76" t="s">
        <v>1083</v>
      </c>
      <c r="F389" s="16">
        <v>51</v>
      </c>
      <c r="G389" s="272">
        <v>7531000</v>
      </c>
      <c r="H389" s="272">
        <v>130840</v>
      </c>
      <c r="I389" s="272">
        <v>183625</v>
      </c>
      <c r="J389" s="272">
        <v>34123</v>
      </c>
      <c r="K389" s="272">
        <v>757239</v>
      </c>
      <c r="L389" s="272">
        <v>5000</v>
      </c>
      <c r="M389" s="272">
        <v>5000</v>
      </c>
      <c r="N389" s="274">
        <v>4.409722222222222E-3</v>
      </c>
      <c r="O389" s="130">
        <f t="shared" si="1"/>
        <v>381</v>
      </c>
      <c r="P389" s="274">
        <v>4.4444444444444444E-3</v>
      </c>
      <c r="Q389" s="130">
        <f t="shared" si="2"/>
        <v>384</v>
      </c>
      <c r="R389" s="274">
        <v>2.8935185185185184E-3</v>
      </c>
      <c r="S389" s="130">
        <f t="shared" si="3"/>
        <v>250</v>
      </c>
      <c r="T389" s="274">
        <v>3.9004629629629628E-3</v>
      </c>
      <c r="U389" s="130">
        <f t="shared" si="4"/>
        <v>337</v>
      </c>
      <c r="V389" s="274">
        <v>4.386574074074074E-3</v>
      </c>
      <c r="W389" s="130">
        <f t="shared" si="5"/>
        <v>379</v>
      </c>
      <c r="X389" s="274">
        <v>2.6157407407407405E-3</v>
      </c>
      <c r="Y389" s="130">
        <f t="shared" si="6"/>
        <v>226</v>
      </c>
      <c r="Z389" s="274">
        <v>2.3148148148148147E-5</v>
      </c>
      <c r="AA389" s="130">
        <f t="shared" si="7"/>
        <v>2</v>
      </c>
      <c r="AB389" s="130">
        <v>6.67</v>
      </c>
      <c r="AC389" s="130">
        <v>4.42</v>
      </c>
      <c r="AD389" s="130">
        <v>7.37</v>
      </c>
      <c r="AE389" s="130">
        <v>3.54</v>
      </c>
      <c r="AF389" s="130">
        <v>6.41</v>
      </c>
      <c r="AG389" s="130">
        <v>4.17</v>
      </c>
      <c r="AH389" s="130">
        <v>1.1599999999999999</v>
      </c>
      <c r="AI389" s="273">
        <v>5.2600000000000001E-2</v>
      </c>
      <c r="AJ389" s="273">
        <v>31.53</v>
      </c>
      <c r="AK389" s="273">
        <v>0.12189999999999999</v>
      </c>
      <c r="AL389" s="273">
        <v>0.44779999999999998</v>
      </c>
      <c r="AM389" s="273">
        <v>0.18459999999999999</v>
      </c>
      <c r="AN389" s="273">
        <v>0.36170000000000002</v>
      </c>
      <c r="AO389" s="273">
        <v>0.86009999999999998</v>
      </c>
      <c r="AP389" s="130">
        <v>2000000</v>
      </c>
      <c r="AQ389" s="130">
        <v>305900</v>
      </c>
      <c r="AR389" s="130">
        <v>5.61</v>
      </c>
      <c r="AS389" s="275">
        <v>0.2298611111111111</v>
      </c>
      <c r="AT389" s="273">
        <v>0.1234</v>
      </c>
      <c r="AU389" s="130">
        <v>43</v>
      </c>
      <c r="AV389" s="16">
        <v>40500</v>
      </c>
      <c r="AW389" s="16">
        <v>111000000</v>
      </c>
      <c r="AX389" s="16"/>
      <c r="AY389" s="16"/>
      <c r="AZ389" s="16"/>
    </row>
    <row r="390" spans="1:52" ht="12" customHeight="1">
      <c r="A390" s="278">
        <v>99</v>
      </c>
      <c r="B390" s="280"/>
      <c r="C390" s="16" t="s">
        <v>1309</v>
      </c>
      <c r="D390" s="76" t="s">
        <v>1309</v>
      </c>
      <c r="E390" s="76" t="s">
        <v>1083</v>
      </c>
      <c r="F390" s="16">
        <v>0</v>
      </c>
      <c r="G390" s="281"/>
      <c r="H390" s="281"/>
      <c r="I390" s="281"/>
      <c r="J390" s="281"/>
      <c r="K390" s="281"/>
      <c r="L390" s="281"/>
      <c r="M390" s="281"/>
      <c r="N390" s="282"/>
      <c r="O390" s="130">
        <f t="shared" si="1"/>
        <v>0</v>
      </c>
      <c r="P390" s="282"/>
      <c r="Q390" s="130">
        <f t="shared" si="2"/>
        <v>0</v>
      </c>
      <c r="R390" s="282"/>
      <c r="S390" s="130">
        <f t="shared" si="3"/>
        <v>0</v>
      </c>
      <c r="T390" s="282"/>
      <c r="U390" s="130">
        <f t="shared" si="4"/>
        <v>0</v>
      </c>
      <c r="V390" s="282"/>
      <c r="W390" s="130">
        <f t="shared" si="5"/>
        <v>0</v>
      </c>
      <c r="X390" s="282"/>
      <c r="Y390" s="130">
        <f t="shared" si="6"/>
        <v>0</v>
      </c>
      <c r="Z390" s="282"/>
      <c r="AA390" s="130">
        <f t="shared" si="7"/>
        <v>0</v>
      </c>
      <c r="AB390" s="282"/>
      <c r="AC390" s="282"/>
      <c r="AD390" s="282"/>
      <c r="AE390" s="282"/>
      <c r="AF390" s="282"/>
      <c r="AG390" s="282"/>
      <c r="AH390" s="282"/>
      <c r="AI390" s="283"/>
      <c r="AJ390" s="283"/>
      <c r="AK390" s="283"/>
      <c r="AL390" s="283"/>
      <c r="AM390" s="283"/>
      <c r="AN390" s="283"/>
      <c r="AO390" s="283"/>
      <c r="AP390" s="282"/>
      <c r="AQ390" s="282"/>
      <c r="AR390" s="282"/>
      <c r="AS390" s="282"/>
      <c r="AT390" s="283"/>
      <c r="AU390" s="282"/>
      <c r="AV390" s="16"/>
      <c r="AW390" s="16"/>
      <c r="AX390" s="16"/>
      <c r="AY390" s="16"/>
      <c r="AZ390" s="16"/>
    </row>
    <row r="391" spans="1:52" ht="12" customHeight="1">
      <c r="A391" s="278">
        <v>100</v>
      </c>
      <c r="B391" s="279" t="s">
        <v>2227</v>
      </c>
      <c r="C391" s="16" t="s">
        <v>1310</v>
      </c>
      <c r="D391" s="76" t="s">
        <v>2697</v>
      </c>
      <c r="E391" s="76" t="s">
        <v>1083</v>
      </c>
      <c r="F391" s="16">
        <v>0</v>
      </c>
      <c r="G391" s="272">
        <v>2905000</v>
      </c>
      <c r="H391" s="272">
        <v>9327</v>
      </c>
      <c r="I391" s="272">
        <v>61963</v>
      </c>
      <c r="J391" s="272">
        <v>8840</v>
      </c>
      <c r="K391" s="272">
        <v>1021000</v>
      </c>
      <c r="L391" s="272">
        <v>11495</v>
      </c>
      <c r="M391" s="272">
        <v>5000</v>
      </c>
      <c r="N391" s="274">
        <v>1.1458333333333333E-3</v>
      </c>
      <c r="O391" s="130">
        <f t="shared" si="1"/>
        <v>99</v>
      </c>
      <c r="P391" s="274">
        <v>6.2500000000000003E-3</v>
      </c>
      <c r="Q391" s="130">
        <f t="shared" si="2"/>
        <v>540</v>
      </c>
      <c r="R391" s="274">
        <v>1.4699074074074074E-3</v>
      </c>
      <c r="S391" s="130">
        <f t="shared" si="3"/>
        <v>127</v>
      </c>
      <c r="T391" s="274">
        <v>1.5277777777777779E-3</v>
      </c>
      <c r="U391" s="130">
        <f t="shared" si="4"/>
        <v>132</v>
      </c>
      <c r="V391" s="274">
        <v>1.5972222222222223E-3</v>
      </c>
      <c r="W391" s="130">
        <f t="shared" si="5"/>
        <v>138</v>
      </c>
      <c r="X391" s="274">
        <v>1.3657407407407407E-3</v>
      </c>
      <c r="Y391" s="130">
        <f t="shared" si="6"/>
        <v>118</v>
      </c>
      <c r="Z391" s="16"/>
      <c r="AA391" s="130">
        <f t="shared" si="7"/>
        <v>0</v>
      </c>
      <c r="AB391" s="130">
        <v>1.5</v>
      </c>
      <c r="AC391" s="130">
        <v>3.75</v>
      </c>
      <c r="AD391" s="130">
        <v>2.4900000000000002</v>
      </c>
      <c r="AE391" s="130">
        <v>1.41</v>
      </c>
      <c r="AF391" s="130">
        <v>1.78</v>
      </c>
      <c r="AG391" s="130">
        <v>2.1800000000000002</v>
      </c>
      <c r="AH391" s="130">
        <v>1</v>
      </c>
      <c r="AI391" s="273">
        <v>0.79459999999999997</v>
      </c>
      <c r="AJ391" s="273">
        <v>0.39550000000000002</v>
      </c>
      <c r="AK391" s="273">
        <v>0.58179999999999998</v>
      </c>
      <c r="AL391" s="273">
        <v>0.75360000000000005</v>
      </c>
      <c r="AM391" s="273">
        <v>0.72509999999999997</v>
      </c>
      <c r="AN391" s="273">
        <v>0.3427</v>
      </c>
      <c r="AO391" s="273">
        <v>10</v>
      </c>
      <c r="AP391" s="130">
        <v>556500</v>
      </c>
      <c r="AQ391" s="130">
        <v>132100</v>
      </c>
      <c r="AR391" s="130">
        <v>1.4</v>
      </c>
      <c r="AS391" s="275">
        <v>0.46736111111111112</v>
      </c>
      <c r="AT391" s="273">
        <v>0.79290000000000005</v>
      </c>
      <c r="AU391" s="130">
        <v>46</v>
      </c>
      <c r="AV391" s="16">
        <v>50</v>
      </c>
      <c r="AW391" s="16">
        <v>37500000</v>
      </c>
      <c r="AX391" s="16"/>
      <c r="AY391" s="16"/>
      <c r="AZ391" s="16"/>
    </row>
    <row r="392" spans="1:52" ht="12" customHeight="1">
      <c r="A392" s="278">
        <v>101</v>
      </c>
      <c r="B392" s="279" t="s">
        <v>2229</v>
      </c>
      <c r="C392" s="16" t="s">
        <v>1311</v>
      </c>
      <c r="D392" s="76" t="s">
        <v>1311</v>
      </c>
      <c r="E392" s="76" t="s">
        <v>1083</v>
      </c>
      <c r="F392" s="16">
        <v>52</v>
      </c>
      <c r="G392" s="272">
        <v>952000000</v>
      </c>
      <c r="H392" s="272">
        <v>38040000</v>
      </c>
      <c r="I392" s="272">
        <v>13930000</v>
      </c>
      <c r="J392" s="272">
        <v>11610000</v>
      </c>
      <c r="K392" s="272">
        <v>167700000</v>
      </c>
      <c r="L392" s="272">
        <v>738411</v>
      </c>
      <c r="M392" s="272">
        <v>2271000</v>
      </c>
      <c r="N392" s="274">
        <v>4.8495370370370368E-3</v>
      </c>
      <c r="O392" s="130">
        <f t="shared" si="1"/>
        <v>419</v>
      </c>
      <c r="P392" s="274">
        <v>5.8101851851851856E-3</v>
      </c>
      <c r="Q392" s="130">
        <f t="shared" si="2"/>
        <v>502</v>
      </c>
      <c r="R392" s="274">
        <v>4.9652777777777777E-3</v>
      </c>
      <c r="S392" s="130">
        <f t="shared" si="3"/>
        <v>429</v>
      </c>
      <c r="T392" s="274">
        <v>5.4282407407407404E-3</v>
      </c>
      <c r="U392" s="130">
        <f t="shared" si="4"/>
        <v>469</v>
      </c>
      <c r="V392" s="274">
        <v>5.4398148148148149E-3</v>
      </c>
      <c r="W392" s="130">
        <f t="shared" si="5"/>
        <v>470</v>
      </c>
      <c r="X392" s="274">
        <v>5.4282407407407404E-3</v>
      </c>
      <c r="Y392" s="130">
        <f t="shared" si="6"/>
        <v>469</v>
      </c>
      <c r="Z392" s="274">
        <v>2.4074074074074076E-3</v>
      </c>
      <c r="AA392" s="130">
        <f t="shared" si="7"/>
        <v>208</v>
      </c>
      <c r="AB392" s="130">
        <v>12.65</v>
      </c>
      <c r="AC392" s="130">
        <v>9.7100000000000009</v>
      </c>
      <c r="AD392" s="130">
        <v>9.02</v>
      </c>
      <c r="AE392" s="130">
        <v>7.33</v>
      </c>
      <c r="AF392" s="130">
        <v>13.62</v>
      </c>
      <c r="AG392" s="130">
        <v>9.42</v>
      </c>
      <c r="AH392" s="130">
        <v>4.2</v>
      </c>
      <c r="AI392" s="273">
        <v>5.57E-2</v>
      </c>
      <c r="AJ392" s="273">
        <v>0.1555</v>
      </c>
      <c r="AK392" s="273">
        <v>0.13919999999999999</v>
      </c>
      <c r="AL392" s="273">
        <v>0.18529999999999999</v>
      </c>
      <c r="AM392" s="273">
        <v>7.8600000000000003E-2</v>
      </c>
      <c r="AN392" s="273">
        <v>0.25019999999999998</v>
      </c>
      <c r="AO392" s="273">
        <v>0.5958</v>
      </c>
      <c r="AP392" s="130">
        <v>169100000</v>
      </c>
      <c r="AQ392" s="130">
        <v>39300000</v>
      </c>
      <c r="AR392" s="130">
        <v>6.08</v>
      </c>
      <c r="AS392" s="275">
        <v>0.30972222222222223</v>
      </c>
      <c r="AT392" s="273">
        <v>0.22339999999999999</v>
      </c>
      <c r="AU392" s="130">
        <v>76</v>
      </c>
      <c r="AV392" s="16">
        <v>1000000</v>
      </c>
      <c r="AW392" s="16">
        <v>85</v>
      </c>
      <c r="AX392" s="16"/>
      <c r="AY392" s="16"/>
      <c r="AZ392" s="16"/>
    </row>
    <row r="393" spans="1:52" ht="12" customHeight="1">
      <c r="A393" s="278">
        <v>102</v>
      </c>
      <c r="B393" s="279" t="s">
        <v>2230</v>
      </c>
      <c r="C393" s="16" t="s">
        <v>1313</v>
      </c>
      <c r="D393" s="76" t="s">
        <v>1313</v>
      </c>
      <c r="E393" s="76" t="s">
        <v>1083</v>
      </c>
      <c r="F393" s="16">
        <v>51</v>
      </c>
      <c r="G393" s="272">
        <v>711720</v>
      </c>
      <c r="H393" s="272">
        <v>5000</v>
      </c>
      <c r="I393" s="272">
        <v>47144</v>
      </c>
      <c r="J393" s="272">
        <v>5000</v>
      </c>
      <c r="K393" s="272">
        <v>169942</v>
      </c>
      <c r="L393" s="272">
        <v>5000</v>
      </c>
      <c r="M393" s="272">
        <v>5000</v>
      </c>
      <c r="N393" s="274">
        <v>2.5578703703703705E-3</v>
      </c>
      <c r="O393" s="130">
        <f t="shared" si="1"/>
        <v>221</v>
      </c>
      <c r="P393" s="274">
        <v>4.6296296296296298E-4</v>
      </c>
      <c r="Q393" s="130">
        <f t="shared" si="2"/>
        <v>40</v>
      </c>
      <c r="R393" s="274">
        <v>1.6319444444444445E-3</v>
      </c>
      <c r="S393" s="130">
        <f t="shared" si="3"/>
        <v>141</v>
      </c>
      <c r="T393" s="274">
        <v>0</v>
      </c>
      <c r="U393" s="130">
        <f t="shared" si="4"/>
        <v>0</v>
      </c>
      <c r="V393" s="274">
        <v>1.9097222222222222E-3</v>
      </c>
      <c r="W393" s="130">
        <f t="shared" si="5"/>
        <v>165</v>
      </c>
      <c r="X393" s="274">
        <v>1.7592592592592592E-3</v>
      </c>
      <c r="Y393" s="130">
        <f t="shared" si="6"/>
        <v>152</v>
      </c>
      <c r="Z393" s="16"/>
      <c r="AA393" s="130">
        <f t="shared" si="7"/>
        <v>0</v>
      </c>
      <c r="AB393" s="130">
        <v>1.74</v>
      </c>
      <c r="AC393" s="130">
        <v>1.45</v>
      </c>
      <c r="AD393" s="130">
        <v>1.37</v>
      </c>
      <c r="AE393" s="130">
        <v>1.1599999999999999</v>
      </c>
      <c r="AF393" s="130">
        <v>2.09</v>
      </c>
      <c r="AG393" s="130">
        <v>1.38</v>
      </c>
      <c r="AH393" s="130">
        <v>1</v>
      </c>
      <c r="AI393" s="273">
        <v>0.46710000000000002</v>
      </c>
      <c r="AJ393" s="273">
        <v>0.55049999999999999</v>
      </c>
      <c r="AK393" s="273">
        <v>0.77769999999999995</v>
      </c>
      <c r="AL393" s="273">
        <v>0.84350000000000003</v>
      </c>
      <c r="AM393" s="273">
        <v>0.48859999999999998</v>
      </c>
      <c r="AN393" s="273">
        <v>0.72330000000000005</v>
      </c>
      <c r="AO393" s="273">
        <v>1</v>
      </c>
      <c r="AP393" s="130">
        <v>862600</v>
      </c>
      <c r="AQ393" s="130">
        <v>141800</v>
      </c>
      <c r="AR393" s="130">
        <v>1.55</v>
      </c>
      <c r="AS393" s="275">
        <v>0.3215277777777778</v>
      </c>
      <c r="AT393" s="273">
        <v>0.65690000000000004</v>
      </c>
      <c r="AU393" s="130">
        <v>38</v>
      </c>
      <c r="AV393" s="16">
        <v>33100</v>
      </c>
      <c r="AW393" s="16">
        <v>51300000</v>
      </c>
      <c r="AX393" s="16"/>
      <c r="AY393" s="16"/>
      <c r="AZ393" s="16"/>
    </row>
    <row r="394" spans="1:52" ht="12" customHeight="1">
      <c r="A394" s="278">
        <v>103</v>
      </c>
      <c r="B394" s="280"/>
      <c r="C394" s="16" t="s">
        <v>1317</v>
      </c>
      <c r="D394" s="76" t="s">
        <v>1317</v>
      </c>
      <c r="E394" s="76" t="s">
        <v>1083</v>
      </c>
      <c r="F394" s="16">
        <v>0</v>
      </c>
      <c r="G394" s="281"/>
      <c r="H394" s="281"/>
      <c r="I394" s="281"/>
      <c r="J394" s="281"/>
      <c r="K394" s="281"/>
      <c r="L394" s="281"/>
      <c r="M394" s="281"/>
      <c r="N394" s="282"/>
      <c r="O394" s="130">
        <f t="shared" si="1"/>
        <v>0</v>
      </c>
      <c r="P394" s="282"/>
      <c r="Q394" s="130">
        <f t="shared" si="2"/>
        <v>0</v>
      </c>
      <c r="R394" s="282"/>
      <c r="S394" s="130">
        <f t="shared" si="3"/>
        <v>0</v>
      </c>
      <c r="T394" s="282"/>
      <c r="U394" s="130">
        <f t="shared" si="4"/>
        <v>0</v>
      </c>
      <c r="V394" s="282"/>
      <c r="W394" s="130">
        <f t="shared" si="5"/>
        <v>0</v>
      </c>
      <c r="X394" s="282"/>
      <c r="Y394" s="130">
        <f t="shared" si="6"/>
        <v>0</v>
      </c>
      <c r="Z394" s="282"/>
      <c r="AA394" s="130">
        <f t="shared" si="7"/>
        <v>0</v>
      </c>
      <c r="AB394" s="282"/>
      <c r="AC394" s="282"/>
      <c r="AD394" s="282"/>
      <c r="AE394" s="282"/>
      <c r="AF394" s="282"/>
      <c r="AG394" s="282"/>
      <c r="AH394" s="282"/>
      <c r="AI394" s="283"/>
      <c r="AJ394" s="283"/>
      <c r="AK394" s="283"/>
      <c r="AL394" s="283"/>
      <c r="AM394" s="283"/>
      <c r="AN394" s="283"/>
      <c r="AO394" s="283"/>
      <c r="AP394" s="282"/>
      <c r="AQ394" s="282"/>
      <c r="AR394" s="282"/>
      <c r="AS394" s="282"/>
      <c r="AT394" s="283"/>
      <c r="AU394" s="282"/>
      <c r="AV394" s="16">
        <v>210</v>
      </c>
      <c r="AW394" s="16">
        <v>17900000</v>
      </c>
      <c r="AX394" s="16"/>
      <c r="AY394" s="16"/>
      <c r="AZ394" s="16"/>
    </row>
    <row r="395" spans="1:52" ht="12" customHeight="1">
      <c r="A395" s="278">
        <v>104</v>
      </c>
      <c r="B395" s="279" t="s">
        <v>2232</v>
      </c>
      <c r="C395" s="16" t="s">
        <v>1318</v>
      </c>
      <c r="D395" s="76" t="s">
        <v>2698</v>
      </c>
      <c r="E395" s="76" t="s">
        <v>1083</v>
      </c>
      <c r="F395" s="16">
        <v>71</v>
      </c>
      <c r="G395" s="272">
        <v>364195</v>
      </c>
      <c r="H395" s="276"/>
      <c r="I395" s="272">
        <v>5000</v>
      </c>
      <c r="J395" s="276"/>
      <c r="K395" s="272">
        <v>81586</v>
      </c>
      <c r="L395" s="276"/>
      <c r="M395" s="276"/>
      <c r="N395" s="274">
        <v>3.0902777777777777E-3</v>
      </c>
      <c r="O395" s="130">
        <f t="shared" si="1"/>
        <v>267</v>
      </c>
      <c r="P395" s="16"/>
      <c r="Q395" s="130">
        <f t="shared" si="2"/>
        <v>0</v>
      </c>
      <c r="R395" s="274">
        <v>1.0416666666666667E-4</v>
      </c>
      <c r="S395" s="130">
        <f t="shared" si="3"/>
        <v>9</v>
      </c>
      <c r="T395" s="16"/>
      <c r="U395" s="130">
        <f t="shared" si="4"/>
        <v>0</v>
      </c>
      <c r="V395" s="274">
        <v>2.2106481481481482E-3</v>
      </c>
      <c r="W395" s="130">
        <f t="shared" si="5"/>
        <v>191</v>
      </c>
      <c r="X395" s="16"/>
      <c r="Y395" s="130">
        <f t="shared" si="6"/>
        <v>0</v>
      </c>
      <c r="Z395" s="16"/>
      <c r="AA395" s="130">
        <f t="shared" si="7"/>
        <v>0</v>
      </c>
      <c r="AB395" s="130">
        <v>1.78</v>
      </c>
      <c r="AC395" s="16"/>
      <c r="AD395" s="16">
        <v>1.54</v>
      </c>
      <c r="AE395" s="16"/>
      <c r="AF395" s="130">
        <v>1.77</v>
      </c>
      <c r="AG395" s="16"/>
      <c r="AH395" s="16"/>
      <c r="AI395" s="273">
        <v>0.3382</v>
      </c>
      <c r="AJ395" s="277"/>
      <c r="AK395" s="273">
        <v>0.4551</v>
      </c>
      <c r="AL395" s="277"/>
      <c r="AM395" s="273">
        <v>0.47799999999999998</v>
      </c>
      <c r="AN395" s="277"/>
      <c r="AO395" s="277"/>
      <c r="AP395" s="130">
        <v>68000</v>
      </c>
      <c r="AQ395" s="130">
        <v>12200</v>
      </c>
      <c r="AR395" s="130">
        <v>1.86</v>
      </c>
      <c r="AS395" s="275">
        <v>0.21736111111111112</v>
      </c>
      <c r="AT395" s="273">
        <v>0.36649999999999999</v>
      </c>
      <c r="AU395" s="130">
        <v>33</v>
      </c>
      <c r="AV395" s="16"/>
      <c r="AW395" s="16"/>
      <c r="AX395" s="16"/>
      <c r="AY395" s="16"/>
      <c r="AZ395" s="16"/>
    </row>
    <row r="396" spans="1:52" ht="12" customHeight="1">
      <c r="A396" s="278">
        <v>105</v>
      </c>
      <c r="B396" s="279" t="s">
        <v>2234</v>
      </c>
      <c r="C396" s="16" t="s">
        <v>1320</v>
      </c>
      <c r="D396" s="76" t="s">
        <v>1320</v>
      </c>
      <c r="E396" s="76" t="s">
        <v>1083</v>
      </c>
      <c r="F396" s="16">
        <v>33</v>
      </c>
      <c r="G396" s="272">
        <v>3193000</v>
      </c>
      <c r="H396" s="272">
        <v>60018</v>
      </c>
      <c r="I396" s="272">
        <v>209846</v>
      </c>
      <c r="J396" s="272">
        <v>54279</v>
      </c>
      <c r="K396" s="272">
        <v>895651</v>
      </c>
      <c r="L396" s="272">
        <v>5000</v>
      </c>
      <c r="M396" s="272">
        <v>5000</v>
      </c>
      <c r="N396" s="274">
        <v>0</v>
      </c>
      <c r="O396" s="130">
        <f t="shared" si="1"/>
        <v>0</v>
      </c>
      <c r="P396" s="274">
        <v>3.425925925925926E-3</v>
      </c>
      <c r="Q396" s="130">
        <f t="shared" si="2"/>
        <v>296</v>
      </c>
      <c r="R396" s="274">
        <v>2.5000000000000001E-3</v>
      </c>
      <c r="S396" s="130">
        <f t="shared" si="3"/>
        <v>216</v>
      </c>
      <c r="T396" s="274">
        <v>1.6898148148148148E-3</v>
      </c>
      <c r="U396" s="130">
        <f t="shared" si="4"/>
        <v>146</v>
      </c>
      <c r="V396" s="274">
        <v>1.2847222222222223E-3</v>
      </c>
      <c r="W396" s="130">
        <f t="shared" si="5"/>
        <v>111</v>
      </c>
      <c r="X396" s="274">
        <v>3.1597222222222222E-3</v>
      </c>
      <c r="Y396" s="130">
        <f t="shared" si="6"/>
        <v>273</v>
      </c>
      <c r="Z396" s="274">
        <v>4.5023148148148149E-3</v>
      </c>
      <c r="AA396" s="130">
        <f t="shared" si="7"/>
        <v>389</v>
      </c>
      <c r="AB396" s="274"/>
      <c r="AC396" s="130">
        <v>4.38</v>
      </c>
      <c r="AD396" s="130">
        <v>2.88</v>
      </c>
      <c r="AE396" s="130">
        <v>2.75</v>
      </c>
      <c r="AF396" s="130">
        <v>1.58</v>
      </c>
      <c r="AG396" s="130">
        <v>3.86</v>
      </c>
      <c r="AH396" s="130">
        <v>2.78</v>
      </c>
      <c r="AI396" s="273">
        <v>3.1</v>
      </c>
      <c r="AJ396" s="273">
        <v>0.1033</v>
      </c>
      <c r="AK396" s="273">
        <v>0.60319999999999996</v>
      </c>
      <c r="AL396" s="273">
        <v>0.3382</v>
      </c>
      <c r="AM396" s="273">
        <v>0.78700000000000003</v>
      </c>
      <c r="AN396" s="273">
        <v>0.25340000000000001</v>
      </c>
      <c r="AO396" s="273">
        <v>0.4219</v>
      </c>
      <c r="AP396" s="130">
        <v>0.63590000000000002</v>
      </c>
      <c r="AQ396" s="130">
        <v>76400</v>
      </c>
      <c r="AR396" s="130">
        <v>3.97</v>
      </c>
      <c r="AS396" s="275">
        <v>0.29444444444444445</v>
      </c>
      <c r="AT396" s="273">
        <v>0.31209999999999999</v>
      </c>
      <c r="AU396" s="130">
        <v>61</v>
      </c>
      <c r="AV396" s="16"/>
      <c r="AW396" s="16"/>
      <c r="AX396" s="16"/>
      <c r="AY396" s="16"/>
      <c r="AZ396" s="16"/>
    </row>
    <row r="397" spans="1:52" ht="12" customHeight="1">
      <c r="A397" s="184">
        <v>1</v>
      </c>
      <c r="B397" s="185" t="s">
        <v>2495</v>
      </c>
      <c r="C397" s="16" t="s">
        <v>52</v>
      </c>
      <c r="D397" s="290" t="s">
        <v>52</v>
      </c>
      <c r="E397" s="184" t="s">
        <v>2236</v>
      </c>
      <c r="F397" s="16">
        <v>24</v>
      </c>
      <c r="G397" s="276">
        <v>368300000</v>
      </c>
      <c r="H397" s="276">
        <v>5999000</v>
      </c>
      <c r="I397" s="276">
        <v>2540000</v>
      </c>
      <c r="J397" s="276">
        <v>1662000</v>
      </c>
      <c r="K397" s="276">
        <v>47730000</v>
      </c>
      <c r="L397" s="276">
        <v>2076000</v>
      </c>
      <c r="M397" s="276">
        <v>591076</v>
      </c>
      <c r="N397" s="291">
        <v>5.0000000000000001E-3</v>
      </c>
      <c r="O397" s="130">
        <f t="shared" si="1"/>
        <v>432</v>
      </c>
      <c r="P397" s="291">
        <v>6.4583333333333333E-3</v>
      </c>
      <c r="Q397" s="130">
        <f t="shared" si="2"/>
        <v>558</v>
      </c>
      <c r="R397" s="291">
        <v>3.37962962962963E-3</v>
      </c>
      <c r="S397" s="130">
        <f t="shared" si="3"/>
        <v>292</v>
      </c>
      <c r="T397" s="291">
        <v>5.1157407407407401E-3</v>
      </c>
      <c r="U397" s="130">
        <f t="shared" si="4"/>
        <v>442</v>
      </c>
      <c r="V397" s="291">
        <v>5.4976851851851853E-3</v>
      </c>
      <c r="W397" s="130">
        <f t="shared" si="5"/>
        <v>475</v>
      </c>
      <c r="X397" s="291">
        <v>4.9537037037037041E-3</v>
      </c>
      <c r="Y397" s="130">
        <f t="shared" si="6"/>
        <v>428</v>
      </c>
      <c r="Z397" s="291">
        <v>4.1435185185185186E-3</v>
      </c>
      <c r="AA397" s="130">
        <f t="shared" si="7"/>
        <v>358</v>
      </c>
      <c r="AB397" s="16">
        <v>8.1</v>
      </c>
      <c r="AC397" s="16">
        <v>4.92</v>
      </c>
      <c r="AD397" s="16">
        <v>4.7</v>
      </c>
      <c r="AE397" s="16">
        <v>4.07</v>
      </c>
      <c r="AF397" s="16">
        <v>8.7899999999999991</v>
      </c>
      <c r="AG397" s="16">
        <v>9.6300000000000008</v>
      </c>
      <c r="AH397" s="16">
        <v>5.29</v>
      </c>
      <c r="AI397" s="277">
        <v>7.0599999999999996E-2</v>
      </c>
      <c r="AJ397" s="277">
        <v>0.38919999999999999</v>
      </c>
      <c r="AK397" s="277">
        <v>0.44540000000000002</v>
      </c>
      <c r="AL397" s="277">
        <v>0.45169999999999999</v>
      </c>
      <c r="AM397" s="277">
        <v>0.1147</v>
      </c>
      <c r="AN397" s="277">
        <v>0.1168</v>
      </c>
      <c r="AO397" s="277">
        <v>0.28010000000000002</v>
      </c>
      <c r="AP397" s="130">
        <v>128400</v>
      </c>
      <c r="AQ397" s="130">
        <v>39000</v>
      </c>
      <c r="AR397" s="130">
        <v>6.9</v>
      </c>
      <c r="AS397" s="275">
        <v>0.45277777777777778</v>
      </c>
      <c r="AT397" s="273">
        <v>9.1899999999999996E-2</v>
      </c>
      <c r="AU397" s="130">
        <v>44</v>
      </c>
      <c r="AV397" s="16">
        <v>4400</v>
      </c>
      <c r="AW397" s="16">
        <v>74</v>
      </c>
      <c r="AX397" s="16"/>
      <c r="AY397" s="16"/>
      <c r="AZ397" s="16"/>
    </row>
    <row r="398" spans="1:52" ht="12" customHeight="1">
      <c r="A398" s="184">
        <v>2</v>
      </c>
      <c r="B398" s="292" t="s">
        <v>2181</v>
      </c>
      <c r="C398" s="16" t="s">
        <v>1324</v>
      </c>
      <c r="D398" s="290" t="s">
        <v>2699</v>
      </c>
      <c r="E398" s="184" t="s">
        <v>2236</v>
      </c>
      <c r="F398" s="16">
        <v>18</v>
      </c>
      <c r="G398" s="276">
        <v>6072000</v>
      </c>
      <c r="H398" s="276">
        <v>107064</v>
      </c>
      <c r="I398" s="276">
        <v>244158</v>
      </c>
      <c r="J398" s="276">
        <v>82199</v>
      </c>
      <c r="K398" s="276">
        <v>1696000</v>
      </c>
      <c r="L398" s="276">
        <v>190649</v>
      </c>
      <c r="M398" s="276">
        <v>40118</v>
      </c>
      <c r="N398" s="291">
        <v>2.3495370370370371E-3</v>
      </c>
      <c r="O398" s="130">
        <f t="shared" si="1"/>
        <v>203</v>
      </c>
      <c r="P398" s="291">
        <v>2.5694444444444445E-3</v>
      </c>
      <c r="Q398" s="130">
        <f t="shared" si="2"/>
        <v>222</v>
      </c>
      <c r="R398" s="291">
        <v>2.7777777777777775E-3</v>
      </c>
      <c r="S398" s="130">
        <f t="shared" si="3"/>
        <v>240</v>
      </c>
      <c r="T398" s="291">
        <v>7.6388888888888893E-4</v>
      </c>
      <c r="U398" s="130">
        <f t="shared" si="4"/>
        <v>66</v>
      </c>
      <c r="V398" s="291">
        <v>1.8634259259259259E-3</v>
      </c>
      <c r="W398" s="130">
        <f t="shared" si="5"/>
        <v>161</v>
      </c>
      <c r="X398" s="291">
        <v>1.8981481481481482E-3</v>
      </c>
      <c r="Y398" s="130">
        <f t="shared" si="6"/>
        <v>164</v>
      </c>
      <c r="Z398" s="291">
        <v>2.5462962962962961E-4</v>
      </c>
      <c r="AA398" s="130">
        <f t="shared" si="7"/>
        <v>22</v>
      </c>
      <c r="AB398" s="16">
        <v>5.21</v>
      </c>
      <c r="AC398" s="16">
        <v>3.66</v>
      </c>
      <c r="AD398" s="16">
        <v>5.48</v>
      </c>
      <c r="AE398" s="16">
        <v>1.99</v>
      </c>
      <c r="AF398" s="16">
        <v>3.27</v>
      </c>
      <c r="AG398" s="16">
        <v>3.07</v>
      </c>
      <c r="AH398" s="16">
        <v>1.33</v>
      </c>
      <c r="AI398" s="277">
        <v>0.21340000000000001</v>
      </c>
      <c r="AJ398" s="277">
        <v>0.50970000000000004</v>
      </c>
      <c r="AK398" s="277">
        <v>0.39090000000000003</v>
      </c>
      <c r="AL398" s="277">
        <v>0.66149999999999998</v>
      </c>
      <c r="AM398" s="277">
        <v>0.56869999999999998</v>
      </c>
      <c r="AN398" s="277">
        <v>0.55079999999999996</v>
      </c>
      <c r="AO398" s="277">
        <v>0.81299999999999994</v>
      </c>
      <c r="AP398" s="130">
        <v>25600000</v>
      </c>
      <c r="AQ398" s="130">
        <v>14300000</v>
      </c>
      <c r="AR398" s="130">
        <v>3.32</v>
      </c>
      <c r="AS398" s="275">
        <v>0.25208333333333333</v>
      </c>
      <c r="AT398" s="273">
        <v>0.42649999999999999</v>
      </c>
      <c r="AU398" s="130">
        <v>60</v>
      </c>
      <c r="AV398" s="16">
        <v>3600</v>
      </c>
      <c r="AW398" s="16">
        <v>71</v>
      </c>
      <c r="AX398" s="16"/>
      <c r="AY398" s="16"/>
      <c r="AZ398" s="16"/>
    </row>
    <row r="399" spans="1:52" ht="12" customHeight="1">
      <c r="A399" s="184">
        <v>3</v>
      </c>
      <c r="B399" s="292" t="s">
        <v>2700</v>
      </c>
      <c r="C399" s="16" t="s">
        <v>1325</v>
      </c>
      <c r="D399" s="290" t="s">
        <v>1325</v>
      </c>
      <c r="E399" s="184" t="s">
        <v>2236</v>
      </c>
      <c r="F399" s="16">
        <v>24</v>
      </c>
      <c r="G399" s="276">
        <v>60061</v>
      </c>
      <c r="H399" s="276">
        <v>141734</v>
      </c>
      <c r="I399" s="276">
        <v>526985</v>
      </c>
      <c r="J399" s="276">
        <v>37718</v>
      </c>
      <c r="K399" s="276">
        <v>121549</v>
      </c>
      <c r="L399" s="276">
        <v>6363</v>
      </c>
      <c r="M399" s="276">
        <v>16170</v>
      </c>
      <c r="N399" s="291">
        <v>2.5694444444444445E-3</v>
      </c>
      <c r="O399" s="130">
        <f t="shared" si="1"/>
        <v>222</v>
      </c>
      <c r="P399" s="291">
        <v>9.9537037037037042E-4</v>
      </c>
      <c r="Q399" s="130">
        <f t="shared" si="2"/>
        <v>86</v>
      </c>
      <c r="R399" s="291">
        <v>1.2962962962962963E-3</v>
      </c>
      <c r="S399" s="130">
        <f t="shared" si="3"/>
        <v>112</v>
      </c>
      <c r="T399" s="291">
        <v>6.7129629629629635E-4</v>
      </c>
      <c r="U399" s="130">
        <f t="shared" si="4"/>
        <v>58</v>
      </c>
      <c r="V399" s="291">
        <v>1.1458333333333331E-3</v>
      </c>
      <c r="W399" s="130">
        <f t="shared" si="5"/>
        <v>99</v>
      </c>
      <c r="X399" s="291">
        <v>1.5972222222222221E-3</v>
      </c>
      <c r="Y399" s="130">
        <f t="shared" si="6"/>
        <v>138</v>
      </c>
      <c r="Z399" s="291">
        <v>4.6296296296296301E-5</v>
      </c>
      <c r="AA399" s="130">
        <f t="shared" si="7"/>
        <v>4</v>
      </c>
      <c r="AB399" s="16">
        <v>2.4</v>
      </c>
      <c r="AC399" s="16">
        <v>1.2</v>
      </c>
      <c r="AD399" s="16">
        <v>1.22</v>
      </c>
      <c r="AE399" s="16">
        <v>1.1299999999999999</v>
      </c>
      <c r="AF399" s="16">
        <v>1.84</v>
      </c>
      <c r="AG399" s="16">
        <v>1.62</v>
      </c>
      <c r="AH399" s="16">
        <v>1.2</v>
      </c>
      <c r="AI399" s="277">
        <v>0.60199999999999998</v>
      </c>
      <c r="AJ399" s="277">
        <v>0.88739999999999997</v>
      </c>
      <c r="AK399" s="277">
        <v>0.85260000000000002</v>
      </c>
      <c r="AL399" s="277">
        <v>0.92279999999999995</v>
      </c>
      <c r="AM399" s="277">
        <v>0.66549999999999998</v>
      </c>
      <c r="AN399" s="277">
        <v>0.59189999999999998</v>
      </c>
      <c r="AO399" s="277">
        <v>0.84299999999999997</v>
      </c>
      <c r="AP399" s="130">
        <v>19300000</v>
      </c>
      <c r="AQ399" s="130">
        <v>10700000</v>
      </c>
      <c r="AR399" s="130">
        <v>3.78</v>
      </c>
      <c r="AS399" s="275">
        <v>0.25972222222222224</v>
      </c>
      <c r="AT399" s="273">
        <v>0.4163</v>
      </c>
      <c r="AU399" s="130">
        <v>63</v>
      </c>
      <c r="AV399" s="16">
        <v>4400</v>
      </c>
      <c r="AW399" s="16">
        <v>69500000</v>
      </c>
      <c r="AX399" s="16"/>
      <c r="AY399" s="16"/>
      <c r="AZ399" s="16"/>
    </row>
    <row r="400" spans="1:52" ht="12" customHeight="1">
      <c r="A400" s="184">
        <v>4</v>
      </c>
      <c r="B400" s="293" t="s">
        <v>2229</v>
      </c>
      <c r="C400" s="16" t="s">
        <v>42</v>
      </c>
      <c r="D400" s="290" t="s">
        <v>2701</v>
      </c>
      <c r="E400" s="184" t="s">
        <v>2236</v>
      </c>
      <c r="F400" s="16">
        <v>76</v>
      </c>
      <c r="G400" s="276">
        <v>323000000</v>
      </c>
      <c r="H400" s="276">
        <v>8573000</v>
      </c>
      <c r="I400" s="276">
        <v>3376000</v>
      </c>
      <c r="J400" s="276">
        <v>2342000</v>
      </c>
      <c r="K400" s="276">
        <v>39380000</v>
      </c>
      <c r="L400" s="276">
        <v>262243</v>
      </c>
      <c r="M400" s="276">
        <v>667754</v>
      </c>
      <c r="N400" s="291">
        <v>4.9189814814814816E-3</v>
      </c>
      <c r="O400" s="130">
        <f t="shared" si="1"/>
        <v>425</v>
      </c>
      <c r="P400" s="291">
        <v>5.7754629629629631E-3</v>
      </c>
      <c r="Q400" s="130">
        <f t="shared" si="2"/>
        <v>499</v>
      </c>
      <c r="R400" s="291">
        <v>5.0578703703703697E-3</v>
      </c>
      <c r="S400" s="130">
        <f t="shared" si="3"/>
        <v>437</v>
      </c>
      <c r="T400" s="291">
        <v>5.8217592592592592E-3</v>
      </c>
      <c r="U400" s="130">
        <f t="shared" si="4"/>
        <v>503</v>
      </c>
      <c r="V400" s="291">
        <v>5.5439814814814813E-3</v>
      </c>
      <c r="W400" s="130">
        <f t="shared" si="5"/>
        <v>479</v>
      </c>
      <c r="X400" s="291">
        <v>5.3356481481481484E-3</v>
      </c>
      <c r="Y400" s="130">
        <f t="shared" si="6"/>
        <v>461</v>
      </c>
      <c r="Z400" s="291">
        <v>4.1666666666666666E-3</v>
      </c>
      <c r="AA400" s="130">
        <f t="shared" si="7"/>
        <v>360</v>
      </c>
      <c r="AB400" s="16">
        <v>14.59</v>
      </c>
      <c r="AC400" s="16">
        <v>10.73</v>
      </c>
      <c r="AD400" s="16">
        <v>9.94</v>
      </c>
      <c r="AE400" s="16">
        <v>8.26</v>
      </c>
      <c r="AF400" s="16">
        <v>15.4</v>
      </c>
      <c r="AG400" s="16">
        <v>10.1</v>
      </c>
      <c r="AH400" s="16">
        <v>5.94</v>
      </c>
      <c r="AI400" s="277">
        <v>5.4899999999999997E-2</v>
      </c>
      <c r="AJ400" s="277">
        <v>0.16524999999999998</v>
      </c>
      <c r="AK400" s="277">
        <v>0.14419999999999999</v>
      </c>
      <c r="AL400" s="277">
        <v>0.20319999999999999</v>
      </c>
      <c r="AM400" s="277">
        <v>8.0299999999999996E-2</v>
      </c>
      <c r="AN400" s="277">
        <v>0.1474</v>
      </c>
      <c r="AO400" s="277">
        <v>0.43690000000000001</v>
      </c>
      <c r="AP400" s="130">
        <v>7300000</v>
      </c>
      <c r="AQ400" s="130">
        <v>4100000</v>
      </c>
      <c r="AR400" s="130">
        <v>3.77</v>
      </c>
      <c r="AS400" s="275">
        <v>0.29722222222222222</v>
      </c>
      <c r="AT400" s="273">
        <v>0.38700000000000001</v>
      </c>
      <c r="AU400" s="130">
        <v>67</v>
      </c>
      <c r="AV400" s="16">
        <v>2900</v>
      </c>
      <c r="AW400" s="16">
        <v>63</v>
      </c>
      <c r="AX400" s="16"/>
      <c r="AY400" s="16"/>
      <c r="AZ400" s="16"/>
    </row>
    <row r="401" spans="1:52" ht="12" customHeight="1">
      <c r="A401" s="184">
        <v>5</v>
      </c>
      <c r="B401" s="292" t="s">
        <v>2238</v>
      </c>
      <c r="C401" s="16" t="s">
        <v>1326</v>
      </c>
      <c r="D401" s="290" t="s">
        <v>2702</v>
      </c>
      <c r="E401" s="184" t="s">
        <v>2236</v>
      </c>
      <c r="F401" s="16">
        <v>53</v>
      </c>
      <c r="G401" s="276">
        <v>6726000</v>
      </c>
      <c r="H401" s="276">
        <v>1669000</v>
      </c>
      <c r="I401" s="276">
        <v>192322</v>
      </c>
      <c r="J401" s="276">
        <v>599855</v>
      </c>
      <c r="K401" s="276">
        <v>1908000</v>
      </c>
      <c r="L401" s="276">
        <v>56349</v>
      </c>
      <c r="M401" s="276">
        <v>24314</v>
      </c>
      <c r="N401" s="291">
        <v>2.9398148148148148E-3</v>
      </c>
      <c r="O401" s="130">
        <f t="shared" si="1"/>
        <v>254</v>
      </c>
      <c r="P401" s="291">
        <v>1.1689814814814816E-3</v>
      </c>
      <c r="Q401" s="130">
        <f t="shared" si="2"/>
        <v>101</v>
      </c>
      <c r="R401" s="291">
        <v>3.414351851851852E-3</v>
      </c>
      <c r="S401" s="130">
        <f t="shared" si="3"/>
        <v>295</v>
      </c>
      <c r="T401" s="291">
        <v>1.6435185185185185E-3</v>
      </c>
      <c r="U401" s="130">
        <f t="shared" si="4"/>
        <v>142</v>
      </c>
      <c r="V401" s="291">
        <v>2.6967592592592594E-3</v>
      </c>
      <c r="W401" s="130">
        <f t="shared" si="5"/>
        <v>233</v>
      </c>
      <c r="X401" s="291">
        <v>3.6689814814814814E-3</v>
      </c>
      <c r="Y401" s="130">
        <f t="shared" si="6"/>
        <v>317</v>
      </c>
      <c r="Z401" s="291">
        <v>6.7129629629629635E-4</v>
      </c>
      <c r="AA401" s="130">
        <f t="shared" si="7"/>
        <v>58</v>
      </c>
      <c r="AB401" s="16">
        <v>7.02</v>
      </c>
      <c r="AC401" s="16">
        <v>3.42</v>
      </c>
      <c r="AD401" s="16">
        <v>3.51</v>
      </c>
      <c r="AE401" s="16">
        <v>3.41</v>
      </c>
      <c r="AF401" s="16">
        <v>6.48</v>
      </c>
      <c r="AG401" s="16">
        <v>6.9</v>
      </c>
      <c r="AH401" s="16">
        <v>3.18</v>
      </c>
      <c r="AI401" s="277">
        <v>8.6900000000000005E-2</v>
      </c>
      <c r="AJ401" s="277">
        <v>0.14460000000000001</v>
      </c>
      <c r="AK401" s="277">
        <v>0.39905000000000002</v>
      </c>
      <c r="AL401" s="277">
        <v>0.30054999999999998</v>
      </c>
      <c r="AM401" s="277">
        <v>0.16009999999999999</v>
      </c>
      <c r="AN401" s="277">
        <v>0.1411</v>
      </c>
      <c r="AO401" s="277">
        <v>0.62519999999999998</v>
      </c>
      <c r="AP401" s="130">
        <v>5000000</v>
      </c>
      <c r="AQ401" s="130">
        <v>2500000</v>
      </c>
      <c r="AR401" s="130">
        <v>5.47</v>
      </c>
      <c r="AS401" s="275">
        <v>0.39097222222222222</v>
      </c>
      <c r="AT401" s="273">
        <v>0.2792</v>
      </c>
      <c r="AU401" s="130">
        <v>60</v>
      </c>
      <c r="AV401" s="16">
        <v>1000</v>
      </c>
      <c r="AW401" s="16">
        <v>10900000</v>
      </c>
      <c r="AX401" s="16"/>
      <c r="AY401" s="16"/>
      <c r="AZ401" s="16"/>
    </row>
    <row r="402" spans="1:52" ht="12" customHeight="1">
      <c r="A402" s="184">
        <v>6</v>
      </c>
      <c r="B402" s="292" t="s">
        <v>2703</v>
      </c>
      <c r="C402" s="16" t="s">
        <v>1328</v>
      </c>
      <c r="D402" s="290" t="s">
        <v>1328</v>
      </c>
      <c r="E402" s="184" t="s">
        <v>2236</v>
      </c>
      <c r="F402" s="16">
        <v>30</v>
      </c>
      <c r="G402" s="276">
        <v>91050000</v>
      </c>
      <c r="H402" s="276">
        <v>3029000</v>
      </c>
      <c r="I402" s="276">
        <v>2120000</v>
      </c>
      <c r="J402" s="276">
        <v>813767</v>
      </c>
      <c r="K402" s="276">
        <v>18620000</v>
      </c>
      <c r="L402" s="276">
        <v>537156</v>
      </c>
      <c r="M402" s="276">
        <v>354375</v>
      </c>
      <c r="N402" s="291">
        <v>5.7291666666666663E-3</v>
      </c>
      <c r="O402" s="130">
        <f t="shared" si="1"/>
        <v>495</v>
      </c>
      <c r="P402" s="291">
        <v>6.5972222222222222E-3</v>
      </c>
      <c r="Q402" s="130">
        <f t="shared" si="2"/>
        <v>570</v>
      </c>
      <c r="R402" s="291">
        <v>2.7430555555555554E-3</v>
      </c>
      <c r="S402" s="130">
        <f t="shared" si="3"/>
        <v>237</v>
      </c>
      <c r="T402" s="291">
        <v>4.8726851851851856E-3</v>
      </c>
      <c r="U402" s="130">
        <f t="shared" si="4"/>
        <v>421</v>
      </c>
      <c r="V402" s="291">
        <v>5.1041666666666657E-3</v>
      </c>
      <c r="W402" s="130">
        <f t="shared" si="5"/>
        <v>441</v>
      </c>
      <c r="X402" s="291">
        <v>4.6064814814814805E-3</v>
      </c>
      <c r="Y402" s="130">
        <f t="shared" si="6"/>
        <v>398</v>
      </c>
      <c r="Z402" s="291">
        <v>1.9791666666666668E-3</v>
      </c>
      <c r="AA402" s="130">
        <f t="shared" si="7"/>
        <v>171</v>
      </c>
      <c r="AB402" s="16">
        <v>8.24</v>
      </c>
      <c r="AC402" s="16">
        <v>5.34</v>
      </c>
      <c r="AD402" s="16">
        <v>4.63</v>
      </c>
      <c r="AE402" s="16">
        <v>4.75</v>
      </c>
      <c r="AF402" s="16">
        <v>8.1</v>
      </c>
      <c r="AG402" s="16">
        <v>7.65</v>
      </c>
      <c r="AH402" s="16">
        <v>2.17</v>
      </c>
      <c r="AI402" s="277">
        <v>9.1300000000000006E-2</v>
      </c>
      <c r="AJ402" s="277">
        <v>0.43109999999999998</v>
      </c>
      <c r="AK402" s="277">
        <v>0.32390000000000002</v>
      </c>
      <c r="AL402" s="277">
        <v>0.55500000000000005</v>
      </c>
      <c r="AM402" s="277">
        <v>0.19359999999999999</v>
      </c>
      <c r="AN402" s="277">
        <v>0.27689999999999998</v>
      </c>
      <c r="AO402" s="277">
        <v>0.8014</v>
      </c>
      <c r="AP402" s="130">
        <v>30400000</v>
      </c>
      <c r="AQ402" s="130">
        <v>12000000</v>
      </c>
      <c r="AR402" s="130">
        <v>6.24</v>
      </c>
      <c r="AS402" s="275">
        <v>0.36249999999999999</v>
      </c>
      <c r="AT402" s="273">
        <v>0.28100000000000003</v>
      </c>
      <c r="AU402" s="130">
        <v>75</v>
      </c>
      <c r="AV402" s="16">
        <v>320</v>
      </c>
      <c r="AW402" s="16">
        <v>3430000</v>
      </c>
      <c r="AX402" s="16"/>
      <c r="AY402" s="16"/>
      <c r="AZ402" s="16"/>
    </row>
    <row r="403" spans="1:52" ht="12" customHeight="1">
      <c r="A403" s="184">
        <v>7</v>
      </c>
      <c r="B403" s="292" t="s">
        <v>2704</v>
      </c>
      <c r="C403" s="16" t="s">
        <v>1330</v>
      </c>
      <c r="D403" s="290" t="s">
        <v>1330</v>
      </c>
      <c r="E403" s="184" t="s">
        <v>2236</v>
      </c>
      <c r="F403" s="16">
        <v>44</v>
      </c>
      <c r="G403" s="276">
        <v>48770000</v>
      </c>
      <c r="H403" s="276">
        <v>2015000</v>
      </c>
      <c r="I403" s="276">
        <v>384992</v>
      </c>
      <c r="J403" s="276">
        <v>917183</v>
      </c>
      <c r="K403" s="276">
        <v>13330000</v>
      </c>
      <c r="L403" s="276">
        <v>462381</v>
      </c>
      <c r="M403" s="276">
        <v>166978</v>
      </c>
      <c r="N403" s="291">
        <v>9.166666666666665E-3</v>
      </c>
      <c r="O403" s="130">
        <f t="shared" si="1"/>
        <v>792</v>
      </c>
      <c r="P403" s="291">
        <v>1.0167824074074074E-3</v>
      </c>
      <c r="Q403" s="130">
        <f t="shared" si="2"/>
        <v>88</v>
      </c>
      <c r="R403" s="291">
        <v>5.8796296296296296E-3</v>
      </c>
      <c r="S403" s="130">
        <f t="shared" si="3"/>
        <v>508</v>
      </c>
      <c r="T403" s="291">
        <v>1.1377314814814815E-3</v>
      </c>
      <c r="U403" s="130">
        <f t="shared" si="4"/>
        <v>98</v>
      </c>
      <c r="V403" s="291">
        <v>9.525462962962963E-3</v>
      </c>
      <c r="W403" s="130">
        <f t="shared" si="5"/>
        <v>823</v>
      </c>
      <c r="X403" s="291">
        <v>8.9583333333333338E-3</v>
      </c>
      <c r="Y403" s="130">
        <f t="shared" si="6"/>
        <v>774</v>
      </c>
      <c r="Z403" s="291">
        <v>1.03125E-2</v>
      </c>
      <c r="AA403" s="130">
        <f t="shared" si="7"/>
        <v>891</v>
      </c>
      <c r="AB403" s="16">
        <v>11.4</v>
      </c>
      <c r="AC403" s="16">
        <v>33.96</v>
      </c>
      <c r="AD403" s="16">
        <v>7.65</v>
      </c>
      <c r="AE403" s="16">
        <v>35.130000000000003</v>
      </c>
      <c r="AF403" s="16">
        <v>12.18</v>
      </c>
      <c r="AG403" s="16">
        <v>13.13</v>
      </c>
      <c r="AH403" s="16">
        <v>8.77</v>
      </c>
      <c r="AI403" s="277">
        <v>7.0000000000000007E-2</v>
      </c>
      <c r="AJ403" s="277">
        <v>0.36380000000000001</v>
      </c>
      <c r="AK403" s="277">
        <v>0.28889999999999999</v>
      </c>
      <c r="AL403" s="277">
        <v>0.3957</v>
      </c>
      <c r="AM403" s="277">
        <v>0.17550000000000002</v>
      </c>
      <c r="AN403" s="277">
        <v>0.16109999999999999</v>
      </c>
      <c r="AO403" s="277">
        <v>0.57619999999999993</v>
      </c>
      <c r="AP403" s="130"/>
      <c r="AQ403" s="130"/>
      <c r="AR403" s="130"/>
      <c r="AS403" s="130"/>
      <c r="AT403" s="273"/>
      <c r="AU403" s="130">
        <v>48</v>
      </c>
      <c r="AV403" s="16">
        <v>390</v>
      </c>
      <c r="AW403" s="16">
        <v>7790000</v>
      </c>
      <c r="AX403" s="16"/>
      <c r="AY403" s="16"/>
      <c r="AZ403" s="16"/>
    </row>
    <row r="404" spans="1:52" ht="12" customHeight="1">
      <c r="A404" s="184">
        <v>8</v>
      </c>
      <c r="B404" s="292" t="s">
        <v>2240</v>
      </c>
      <c r="C404" s="16" t="s">
        <v>1332</v>
      </c>
      <c r="D404" s="290" t="s">
        <v>2705</v>
      </c>
      <c r="E404" s="184" t="s">
        <v>2236</v>
      </c>
      <c r="F404" s="16">
        <v>16</v>
      </c>
      <c r="G404" s="276">
        <v>214700000</v>
      </c>
      <c r="H404" s="276">
        <v>5818000</v>
      </c>
      <c r="I404" s="276">
        <v>2104000</v>
      </c>
      <c r="J404" s="276">
        <v>2532000</v>
      </c>
      <c r="K404" s="276">
        <v>31160000</v>
      </c>
      <c r="L404" s="276">
        <v>2708000</v>
      </c>
      <c r="M404" s="276">
        <v>418002</v>
      </c>
      <c r="N404" s="291">
        <v>5.8449074074074072E-3</v>
      </c>
      <c r="O404" s="130">
        <f t="shared" si="1"/>
        <v>505</v>
      </c>
      <c r="P404" s="291">
        <v>5.0810185185185177E-3</v>
      </c>
      <c r="Q404" s="130">
        <f t="shared" si="2"/>
        <v>439</v>
      </c>
      <c r="R404" s="291">
        <v>5.2662037037037035E-3</v>
      </c>
      <c r="S404" s="130">
        <f t="shared" si="3"/>
        <v>455</v>
      </c>
      <c r="T404" s="291">
        <v>4.8842592592592592E-3</v>
      </c>
      <c r="U404" s="130">
        <f t="shared" si="4"/>
        <v>422</v>
      </c>
      <c r="V404" s="291">
        <v>5.9027777777777785E-3</v>
      </c>
      <c r="W404" s="130">
        <f t="shared" si="5"/>
        <v>510</v>
      </c>
      <c r="X404" s="291">
        <v>6.8171296296296296E-3</v>
      </c>
      <c r="Y404" s="130">
        <f t="shared" si="6"/>
        <v>589</v>
      </c>
      <c r="Z404" s="291">
        <v>2.4305555555555556E-3</v>
      </c>
      <c r="AA404" s="130">
        <f t="shared" si="7"/>
        <v>210</v>
      </c>
      <c r="AB404" s="16">
        <v>9.8000000000000007</v>
      </c>
      <c r="AC404" s="16">
        <v>6.45</v>
      </c>
      <c r="AD404" s="16">
        <v>9.66</v>
      </c>
      <c r="AE404" s="16">
        <v>6.37</v>
      </c>
      <c r="AF404" s="16">
        <v>10.93</v>
      </c>
      <c r="AG404" s="16">
        <v>14.04</v>
      </c>
      <c r="AH404" s="16">
        <v>4.51</v>
      </c>
      <c r="AI404" s="277">
        <v>8.3000000000000004E-2</v>
      </c>
      <c r="AJ404" s="277">
        <v>0.25579999999999997</v>
      </c>
      <c r="AK404" s="277">
        <v>0.23149999999999998</v>
      </c>
      <c r="AL404" s="277">
        <v>0.3362</v>
      </c>
      <c r="AM404" s="277">
        <v>0.1653</v>
      </c>
      <c r="AN404" s="277">
        <v>0.1188</v>
      </c>
      <c r="AO404" s="277">
        <v>0.52990000000000004</v>
      </c>
      <c r="AP404" s="130">
        <v>6500000</v>
      </c>
      <c r="AQ404" s="130">
        <v>3200000</v>
      </c>
      <c r="AR404" s="130">
        <v>4.5999999999999996</v>
      </c>
      <c r="AS404" s="275">
        <v>0.26250000000000001</v>
      </c>
      <c r="AT404" s="273">
        <v>0.33639999999999998</v>
      </c>
      <c r="AU404" s="130">
        <v>48</v>
      </c>
      <c r="AV404" s="16">
        <v>3350000</v>
      </c>
      <c r="AW404" s="16">
        <v>167000000</v>
      </c>
      <c r="AX404" s="16"/>
      <c r="AY404" s="16"/>
      <c r="AZ404" s="16"/>
    </row>
    <row r="405" spans="1:52" ht="12" customHeight="1">
      <c r="A405" s="184">
        <v>9</v>
      </c>
      <c r="B405" s="292" t="s">
        <v>2241</v>
      </c>
      <c r="C405" s="16" t="s">
        <v>1182</v>
      </c>
      <c r="D405" s="290" t="s">
        <v>2706</v>
      </c>
      <c r="E405" s="184" t="s">
        <v>2236</v>
      </c>
      <c r="F405" s="16">
        <v>25</v>
      </c>
      <c r="G405" s="276">
        <v>295381</v>
      </c>
      <c r="H405" s="276">
        <v>29970</v>
      </c>
      <c r="I405" s="276">
        <v>60670</v>
      </c>
      <c r="J405" s="276">
        <v>25772</v>
      </c>
      <c r="K405" s="276">
        <v>532838</v>
      </c>
      <c r="L405" s="276">
        <v>37021</v>
      </c>
      <c r="M405" s="276">
        <v>5000</v>
      </c>
      <c r="N405" s="291">
        <v>2.5347222222222221E-3</v>
      </c>
      <c r="O405" s="130">
        <f t="shared" si="1"/>
        <v>219</v>
      </c>
      <c r="P405" s="291">
        <v>1.1539351851851851E-2</v>
      </c>
      <c r="Q405" s="130">
        <f t="shared" si="2"/>
        <v>997</v>
      </c>
      <c r="R405" s="291">
        <v>1.1342592592592591E-3</v>
      </c>
      <c r="S405" s="130">
        <f t="shared" si="3"/>
        <v>98</v>
      </c>
      <c r="T405" s="291">
        <v>1.5740740740740741E-3</v>
      </c>
      <c r="U405" s="130">
        <f t="shared" si="4"/>
        <v>136</v>
      </c>
      <c r="V405" s="291">
        <v>1.9444444444444442E-3</v>
      </c>
      <c r="W405" s="130">
        <f t="shared" si="5"/>
        <v>168</v>
      </c>
      <c r="X405" s="291">
        <v>1.4814814814814816E-3</v>
      </c>
      <c r="Y405" s="130">
        <f t="shared" si="6"/>
        <v>128</v>
      </c>
      <c r="Z405" s="291">
        <v>0</v>
      </c>
      <c r="AA405" s="130">
        <f t="shared" si="7"/>
        <v>0</v>
      </c>
      <c r="AB405" s="16">
        <v>2.61</v>
      </c>
      <c r="AC405" s="16">
        <v>3.43</v>
      </c>
      <c r="AD405" s="16">
        <v>2.17</v>
      </c>
      <c r="AE405" s="16">
        <v>1.61</v>
      </c>
      <c r="AF405" s="16">
        <v>2.83</v>
      </c>
      <c r="AG405" s="16">
        <v>2.8</v>
      </c>
      <c r="AH405" s="16">
        <v>1.29</v>
      </c>
      <c r="AI405" s="277">
        <v>0.5484</v>
      </c>
      <c r="AJ405" s="277">
        <v>0.63570000000000004</v>
      </c>
      <c r="AK405" s="277">
        <v>0.61480000000000001</v>
      </c>
      <c r="AL405" s="277">
        <v>0.77469999999999994</v>
      </c>
      <c r="AM405" s="277">
        <v>0.48399999999999999</v>
      </c>
      <c r="AN405" s="277">
        <v>0.45189999999999997</v>
      </c>
      <c r="AO405" s="277">
        <v>0.92799999999999994</v>
      </c>
      <c r="AP405" s="130">
        <v>4000000</v>
      </c>
      <c r="AQ405" s="130">
        <v>2700000</v>
      </c>
      <c r="AR405" s="130">
        <v>3.4</v>
      </c>
      <c r="AS405" s="275">
        <v>0.25416666666666665</v>
      </c>
      <c r="AT405" s="273">
        <v>0.46910000000000002</v>
      </c>
      <c r="AU405" s="130">
        <v>0</v>
      </c>
      <c r="AV405" s="16">
        <v>1000</v>
      </c>
      <c r="AW405" s="16">
        <v>6330000</v>
      </c>
      <c r="AX405" s="16"/>
      <c r="AY405" s="16"/>
      <c r="AZ405" s="16"/>
    </row>
    <row r="406" spans="1:52" ht="12" customHeight="1">
      <c r="A406" s="184">
        <v>10</v>
      </c>
      <c r="B406" s="292" t="s">
        <v>2242</v>
      </c>
      <c r="C406" s="16" t="s">
        <v>1337</v>
      </c>
      <c r="D406" s="290" t="s">
        <v>2707</v>
      </c>
      <c r="E406" s="184" t="s">
        <v>2236</v>
      </c>
      <c r="F406" s="16">
        <v>0</v>
      </c>
      <c r="G406" s="276">
        <v>536287</v>
      </c>
      <c r="H406" s="276">
        <v>15369</v>
      </c>
      <c r="I406" s="276">
        <v>28893</v>
      </c>
      <c r="J406" s="276">
        <v>29776</v>
      </c>
      <c r="K406" s="276">
        <v>133735</v>
      </c>
      <c r="L406" s="276">
        <v>20696</v>
      </c>
      <c r="M406" s="276">
        <v>8626</v>
      </c>
      <c r="N406" s="291">
        <v>1.8634259259259259E-3</v>
      </c>
      <c r="O406" s="130">
        <f t="shared" si="1"/>
        <v>161</v>
      </c>
      <c r="P406" s="291">
        <v>1.3773148148148147E-3</v>
      </c>
      <c r="Q406" s="130">
        <f t="shared" si="2"/>
        <v>119</v>
      </c>
      <c r="R406" s="291">
        <v>1.2037037037037038E-3</v>
      </c>
      <c r="S406" s="130">
        <f t="shared" si="3"/>
        <v>104</v>
      </c>
      <c r="T406" s="291">
        <v>1.6550925925925926E-3</v>
      </c>
      <c r="U406" s="130">
        <f t="shared" si="4"/>
        <v>143</v>
      </c>
      <c r="V406" s="291">
        <v>2.1064814814814813E-3</v>
      </c>
      <c r="W406" s="130">
        <f t="shared" si="5"/>
        <v>182</v>
      </c>
      <c r="X406" s="291">
        <v>1.6087962962962961E-3</v>
      </c>
      <c r="Y406" s="130">
        <f t="shared" si="6"/>
        <v>139</v>
      </c>
      <c r="Z406" s="291">
        <v>0</v>
      </c>
      <c r="AA406" s="130">
        <f t="shared" si="7"/>
        <v>0</v>
      </c>
      <c r="AB406" s="16">
        <v>1.75</v>
      </c>
      <c r="AC406" s="16">
        <v>3.26</v>
      </c>
      <c r="AD406" s="16">
        <v>2.21</v>
      </c>
      <c r="AE406" s="16">
        <v>2.17</v>
      </c>
      <c r="AF406" s="16">
        <v>2.67</v>
      </c>
      <c r="AG406" s="16">
        <v>2.2799999999999998</v>
      </c>
      <c r="AH406" s="16">
        <v>1.03</v>
      </c>
      <c r="AI406" s="277">
        <v>0.66120000000000001</v>
      </c>
      <c r="AJ406" s="277">
        <v>0.5766</v>
      </c>
      <c r="AK406" s="277">
        <v>0.62020000000000008</v>
      </c>
      <c r="AL406" s="277">
        <v>0.63960000000000006</v>
      </c>
      <c r="AM406" s="277">
        <v>0.56200000000000006</v>
      </c>
      <c r="AN406" s="277">
        <v>0.61919999999999997</v>
      </c>
      <c r="AO406" s="277">
        <v>0.96779999999999999</v>
      </c>
      <c r="AP406" s="130">
        <v>2000000</v>
      </c>
      <c r="AQ406" s="130">
        <v>609600</v>
      </c>
      <c r="AR406" s="130">
        <v>5.72</v>
      </c>
      <c r="AS406" s="275">
        <v>0.40902777777777777</v>
      </c>
      <c r="AT406" s="273">
        <v>0.30080000000000001</v>
      </c>
      <c r="AU406" s="130">
        <v>64</v>
      </c>
      <c r="AV406" s="16">
        <v>320</v>
      </c>
      <c r="AW406" s="16">
        <v>93</v>
      </c>
      <c r="AX406" s="16"/>
      <c r="AY406" s="16"/>
      <c r="AZ406" s="16"/>
    </row>
    <row r="407" spans="1:52" ht="12" customHeight="1">
      <c r="A407" s="184">
        <v>11</v>
      </c>
      <c r="B407" s="292" t="s">
        <v>2243</v>
      </c>
      <c r="C407" s="16" t="s">
        <v>1341</v>
      </c>
      <c r="D407" s="290" t="s">
        <v>2708</v>
      </c>
      <c r="E407" s="184" t="s">
        <v>2236</v>
      </c>
      <c r="F407" s="16">
        <v>38</v>
      </c>
      <c r="G407" s="276">
        <v>89970</v>
      </c>
      <c r="H407" s="276">
        <v>5000</v>
      </c>
      <c r="I407" s="276">
        <v>5000</v>
      </c>
      <c r="J407" s="276">
        <v>5000</v>
      </c>
      <c r="K407" s="276">
        <v>35196</v>
      </c>
      <c r="L407" s="276">
        <v>5000</v>
      </c>
      <c r="M407" s="276">
        <v>5000</v>
      </c>
      <c r="N407" s="291">
        <v>4.2592592592592595E-3</v>
      </c>
      <c r="O407" s="130">
        <f t="shared" si="1"/>
        <v>368</v>
      </c>
      <c r="P407" s="291">
        <v>4.5138888888888892E-4</v>
      </c>
      <c r="Q407" s="130">
        <f t="shared" si="2"/>
        <v>39</v>
      </c>
      <c r="R407" s="291">
        <v>9.1435185185185185E-4</v>
      </c>
      <c r="S407" s="130">
        <f t="shared" si="3"/>
        <v>79</v>
      </c>
      <c r="T407" s="291">
        <v>3.5995370370370374E-3</v>
      </c>
      <c r="U407" s="130">
        <f t="shared" si="4"/>
        <v>311</v>
      </c>
      <c r="V407" s="291">
        <v>7.8703703703703705E-4</v>
      </c>
      <c r="W407" s="130">
        <f t="shared" si="5"/>
        <v>68</v>
      </c>
      <c r="X407" s="291">
        <v>1.1574074074074075E-5</v>
      </c>
      <c r="Y407" s="130">
        <f t="shared" si="6"/>
        <v>1</v>
      </c>
      <c r="Z407" s="291"/>
      <c r="AA407" s="130"/>
      <c r="AB407" s="16">
        <v>11.47</v>
      </c>
      <c r="AC407" s="16">
        <v>4.7</v>
      </c>
      <c r="AD407" s="16">
        <v>1.69</v>
      </c>
      <c r="AE407" s="16">
        <v>4.03</v>
      </c>
      <c r="AF407" s="16">
        <v>2.77</v>
      </c>
      <c r="AG407" s="16">
        <v>1.17</v>
      </c>
      <c r="AH407" s="16">
        <v>1</v>
      </c>
      <c r="AI407" s="277">
        <v>0.11199999999999999</v>
      </c>
      <c r="AJ407" s="277"/>
      <c r="AK407" s="277">
        <v>0.504</v>
      </c>
      <c r="AL407" s="277"/>
      <c r="AM407" s="277">
        <v>0.60460000000000003</v>
      </c>
      <c r="AN407" s="277">
        <v>0.84239999999999993</v>
      </c>
      <c r="AO407" s="277">
        <v>1</v>
      </c>
      <c r="AP407" s="130">
        <v>2300000</v>
      </c>
      <c r="AQ407" s="130">
        <v>1500000</v>
      </c>
      <c r="AR407" s="130">
        <v>2.68</v>
      </c>
      <c r="AS407" s="275">
        <v>0.2361111111111111</v>
      </c>
      <c r="AT407" s="273">
        <v>0.4163</v>
      </c>
      <c r="AU407" s="130">
        <v>59</v>
      </c>
      <c r="AV407" s="16">
        <v>2400</v>
      </c>
      <c r="AW407" s="16">
        <v>1490000</v>
      </c>
      <c r="AX407" s="16"/>
      <c r="AY407" s="16"/>
      <c r="AZ407" s="16"/>
    </row>
    <row r="408" spans="1:52" ht="12" customHeight="1">
      <c r="A408" s="184">
        <v>12</v>
      </c>
      <c r="B408" s="292" t="s">
        <v>2244</v>
      </c>
      <c r="C408" s="16" t="s">
        <v>1343</v>
      </c>
      <c r="D408" s="290" t="s">
        <v>1343</v>
      </c>
      <c r="E408" s="184" t="s">
        <v>2236</v>
      </c>
      <c r="F408" s="16">
        <v>24</v>
      </c>
      <c r="G408" s="276">
        <v>850097</v>
      </c>
      <c r="H408" s="276">
        <v>25106</v>
      </c>
      <c r="I408" s="276">
        <v>192928</v>
      </c>
      <c r="J408" s="276">
        <v>8705</v>
      </c>
      <c r="K408" s="276">
        <v>426064</v>
      </c>
      <c r="L408" s="276">
        <v>5000</v>
      </c>
      <c r="M408" s="276">
        <v>7555</v>
      </c>
      <c r="N408" s="291">
        <v>7.8703703703703705E-4</v>
      </c>
      <c r="O408" s="130">
        <f t="shared" si="1"/>
        <v>68</v>
      </c>
      <c r="P408" s="291">
        <v>1.4930555555555556E-3</v>
      </c>
      <c r="Q408" s="130">
        <f t="shared" si="2"/>
        <v>129</v>
      </c>
      <c r="R408" s="291">
        <v>1.6550925925925926E-3</v>
      </c>
      <c r="S408" s="130">
        <f t="shared" si="3"/>
        <v>143</v>
      </c>
      <c r="T408" s="291">
        <v>1.0532407407407407E-3</v>
      </c>
      <c r="U408" s="130">
        <f t="shared" si="4"/>
        <v>91</v>
      </c>
      <c r="V408" s="291">
        <v>1.1574074074074071E-3</v>
      </c>
      <c r="W408" s="130">
        <f t="shared" si="5"/>
        <v>100</v>
      </c>
      <c r="X408" s="291">
        <v>6.9444444444444436E-4</v>
      </c>
      <c r="Y408" s="130">
        <f t="shared" si="6"/>
        <v>60</v>
      </c>
      <c r="Z408" s="291">
        <v>1.851851851851852E-4</v>
      </c>
      <c r="AA408" s="130">
        <f t="shared" ref="AA408:AA409" si="8">HOUR(Z408)*3600+MINUTE(Z408)*60+ SECOND(Z408)</f>
        <v>16</v>
      </c>
      <c r="AB408" s="16">
        <v>1.47</v>
      </c>
      <c r="AC408" s="16">
        <v>1.58</v>
      </c>
      <c r="AD408" s="16">
        <v>1.68</v>
      </c>
      <c r="AE408" s="16">
        <v>1.31</v>
      </c>
      <c r="AF408" s="16">
        <v>2.21</v>
      </c>
      <c r="AG408" s="16">
        <v>3.35</v>
      </c>
      <c r="AH408" s="16">
        <v>1.43</v>
      </c>
      <c r="AI408" s="277">
        <v>0.8175</v>
      </c>
      <c r="AJ408" s="277">
        <v>0.76090000000000002</v>
      </c>
      <c r="AK408" s="277">
        <v>0.67220000000000002</v>
      </c>
      <c r="AL408" s="277">
        <v>0.79799999999999993</v>
      </c>
      <c r="AM408" s="277">
        <v>0.63479999999999992</v>
      </c>
      <c r="AN408" s="277">
        <v>0.41930000000000001</v>
      </c>
      <c r="AO408" s="277">
        <v>0.68590000000000007</v>
      </c>
      <c r="AP408" s="130"/>
      <c r="AQ408" s="130"/>
      <c r="AR408" s="130"/>
      <c r="AS408" s="130"/>
      <c r="AT408" s="273"/>
      <c r="AU408" s="130">
        <v>60</v>
      </c>
      <c r="AV408" s="16">
        <v>5400</v>
      </c>
      <c r="AW408" s="16">
        <v>67</v>
      </c>
      <c r="AX408" s="16"/>
      <c r="AY408" s="16"/>
      <c r="AZ408" s="16"/>
    </row>
    <row r="409" spans="1:52" ht="12" customHeight="1">
      <c r="A409" s="184">
        <v>13</v>
      </c>
      <c r="B409" s="292" t="s">
        <v>2245</v>
      </c>
      <c r="C409" s="16" t="s">
        <v>1347</v>
      </c>
      <c r="D409" s="290" t="s">
        <v>2709</v>
      </c>
      <c r="E409" s="184" t="s">
        <v>2236</v>
      </c>
      <c r="F409" s="16">
        <v>16</v>
      </c>
      <c r="G409" s="276">
        <v>9471000</v>
      </c>
      <c r="H409" s="276">
        <v>6022000</v>
      </c>
      <c r="I409" s="276">
        <v>99500000</v>
      </c>
      <c r="J409" s="276">
        <v>1552000</v>
      </c>
      <c r="K409" s="276">
        <v>4301000</v>
      </c>
      <c r="L409" s="276">
        <v>12160</v>
      </c>
      <c r="M409" s="276">
        <v>591280</v>
      </c>
      <c r="N409" s="291">
        <v>4.1087962962962962E-3</v>
      </c>
      <c r="O409" s="130">
        <f t="shared" si="1"/>
        <v>355</v>
      </c>
      <c r="P409" s="291">
        <v>4.5949074074074078E-3</v>
      </c>
      <c r="Q409" s="130">
        <f t="shared" si="2"/>
        <v>397</v>
      </c>
      <c r="R409" s="291">
        <v>4.2476851851851851E-3</v>
      </c>
      <c r="S409" s="130">
        <f t="shared" si="3"/>
        <v>367</v>
      </c>
      <c r="T409" s="291">
        <v>3.7962962962962963E-3</v>
      </c>
      <c r="U409" s="130">
        <f t="shared" si="4"/>
        <v>328</v>
      </c>
      <c r="V409" s="291">
        <v>4.5717592592592589E-3</v>
      </c>
      <c r="W409" s="130">
        <f t="shared" si="5"/>
        <v>395</v>
      </c>
      <c r="X409" s="291">
        <v>3.4722222222222225E-3</v>
      </c>
      <c r="Y409" s="130">
        <f t="shared" si="6"/>
        <v>300</v>
      </c>
      <c r="Z409" s="291">
        <v>4.0393518518518521E-3</v>
      </c>
      <c r="AA409" s="130">
        <f t="shared" si="8"/>
        <v>349</v>
      </c>
      <c r="AB409" s="16">
        <v>7.06</v>
      </c>
      <c r="AC409" s="16">
        <v>5.88</v>
      </c>
      <c r="AD409" s="16">
        <v>6.88</v>
      </c>
      <c r="AE409" s="16">
        <v>5.55</v>
      </c>
      <c r="AF409" s="16">
        <v>6.55</v>
      </c>
      <c r="AG409" s="16">
        <v>3.63</v>
      </c>
      <c r="AH409" s="16">
        <v>5.82</v>
      </c>
      <c r="AI409" s="277">
        <v>9.5600000000000004E-2</v>
      </c>
      <c r="AJ409" s="277">
        <v>0.1363</v>
      </c>
      <c r="AK409" s="277">
        <v>4.1500000000000002E-2</v>
      </c>
      <c r="AL409" s="277">
        <v>0.13039999999999999</v>
      </c>
      <c r="AM409" s="277">
        <v>0.15039999999999998</v>
      </c>
      <c r="AN409" s="277">
        <v>0.30249999999999999</v>
      </c>
      <c r="AO409" s="277">
        <v>0.1348</v>
      </c>
      <c r="AP409" s="130"/>
      <c r="AQ409" s="130"/>
      <c r="AR409" s="130"/>
      <c r="AS409" s="130"/>
      <c r="AT409" s="273"/>
      <c r="AU409" s="130">
        <v>36</v>
      </c>
      <c r="AV409" s="16">
        <v>720</v>
      </c>
      <c r="AW409" s="16">
        <v>3850000</v>
      </c>
      <c r="AX409" s="16"/>
      <c r="AY409" s="16"/>
      <c r="AZ409" s="16"/>
    </row>
    <row r="410" spans="1:52" ht="12" customHeight="1">
      <c r="A410" s="184">
        <v>14</v>
      </c>
      <c r="B410" s="292" t="s">
        <v>2247</v>
      </c>
      <c r="C410" s="16" t="s">
        <v>1348</v>
      </c>
      <c r="D410" s="290" t="s">
        <v>2710</v>
      </c>
      <c r="E410" s="184" t="s">
        <v>2236</v>
      </c>
      <c r="F410" s="16">
        <v>0</v>
      </c>
      <c r="G410" s="276">
        <v>15891</v>
      </c>
      <c r="H410" s="276"/>
      <c r="I410" s="276">
        <v>5000</v>
      </c>
      <c r="J410" s="276">
        <v>5000</v>
      </c>
      <c r="K410" s="276">
        <v>47484</v>
      </c>
      <c r="L410" s="276">
        <v>5000</v>
      </c>
      <c r="M410" s="276"/>
      <c r="N410" s="291">
        <v>6.9444444444444436E-4</v>
      </c>
      <c r="O410" s="130">
        <f t="shared" si="1"/>
        <v>60</v>
      </c>
      <c r="P410" s="291"/>
      <c r="Q410" s="130"/>
      <c r="R410" s="291">
        <v>2.1180555555555553E-3</v>
      </c>
      <c r="S410" s="130">
        <f t="shared" si="3"/>
        <v>183</v>
      </c>
      <c r="T410" s="291">
        <v>4.2824074074074081E-4</v>
      </c>
      <c r="U410" s="130">
        <f t="shared" si="4"/>
        <v>37</v>
      </c>
      <c r="V410" s="291">
        <v>1.1458333333333331E-3</v>
      </c>
      <c r="W410" s="130">
        <f t="shared" si="5"/>
        <v>99</v>
      </c>
      <c r="X410" s="291">
        <v>7.5231481481481482E-4</v>
      </c>
      <c r="Y410" s="130">
        <f t="shared" si="6"/>
        <v>65</v>
      </c>
      <c r="Z410" s="291"/>
      <c r="AA410" s="130"/>
      <c r="AB410" s="16">
        <v>1.5</v>
      </c>
      <c r="AC410" s="16"/>
      <c r="AD410" s="16">
        <v>2.89</v>
      </c>
      <c r="AE410" s="16">
        <v>1.96</v>
      </c>
      <c r="AF410" s="16">
        <v>2.04</v>
      </c>
      <c r="AG410" s="16">
        <v>1.63</v>
      </c>
      <c r="AH410" s="16"/>
      <c r="AI410" s="277">
        <v>0.7793000000000001</v>
      </c>
      <c r="AJ410" s="277"/>
      <c r="AK410" s="277">
        <v>0.49219999999999997</v>
      </c>
      <c r="AL410" s="277">
        <v>0.51950000000000007</v>
      </c>
      <c r="AM410" s="277">
        <v>0.61980000000000002</v>
      </c>
      <c r="AN410" s="277">
        <v>0.68700000000000006</v>
      </c>
      <c r="AO410" s="277"/>
      <c r="AP410" s="130">
        <v>9900</v>
      </c>
      <c r="AQ410" s="130">
        <v>6000</v>
      </c>
      <c r="AR410" s="130">
        <v>1.62</v>
      </c>
      <c r="AS410" s="275">
        <v>0.3298611111111111</v>
      </c>
      <c r="AT410" s="273">
        <v>0.61140000000000005</v>
      </c>
      <c r="AU410" s="130">
        <v>44</v>
      </c>
      <c r="AV410" s="16">
        <v>33100</v>
      </c>
      <c r="AW410" s="16">
        <v>86</v>
      </c>
      <c r="AX410" s="16"/>
      <c r="AY410" s="16"/>
      <c r="AZ410" s="16"/>
    </row>
    <row r="411" spans="1:52" ht="12" customHeight="1">
      <c r="A411" s="184">
        <v>15</v>
      </c>
      <c r="B411" s="292" t="s">
        <v>2248</v>
      </c>
      <c r="C411" s="16" t="s">
        <v>1352</v>
      </c>
      <c r="D411" s="290" t="s">
        <v>1352</v>
      </c>
      <c r="E411" s="184" t="s">
        <v>2236</v>
      </c>
      <c r="F411" s="16">
        <v>35</v>
      </c>
      <c r="G411" s="276">
        <v>15868</v>
      </c>
      <c r="H411" s="276"/>
      <c r="I411" s="276">
        <v>5000</v>
      </c>
      <c r="J411" s="276">
        <v>5000</v>
      </c>
      <c r="K411" s="276">
        <v>26246</v>
      </c>
      <c r="L411" s="276">
        <v>5000</v>
      </c>
      <c r="M411" s="276"/>
      <c r="N411" s="291">
        <v>6.134259259259259E-4</v>
      </c>
      <c r="O411" s="130">
        <f t="shared" si="1"/>
        <v>53</v>
      </c>
      <c r="P411" s="291"/>
      <c r="Q411" s="130"/>
      <c r="R411" s="291">
        <v>1.9212962962962962E-3</v>
      </c>
      <c r="S411" s="130">
        <f t="shared" si="3"/>
        <v>166</v>
      </c>
      <c r="T411" s="291">
        <v>7.0601851851851847E-4</v>
      </c>
      <c r="U411" s="130">
        <f t="shared" si="4"/>
        <v>61</v>
      </c>
      <c r="V411" s="291">
        <v>1.1226851851851851E-3</v>
      </c>
      <c r="W411" s="130">
        <f t="shared" si="5"/>
        <v>97</v>
      </c>
      <c r="X411" s="291">
        <v>3.4722222222222218E-4</v>
      </c>
      <c r="Y411" s="130">
        <f t="shared" si="6"/>
        <v>30</v>
      </c>
      <c r="Z411" s="291"/>
      <c r="AA411" s="130"/>
      <c r="AB411" s="16">
        <v>1.68</v>
      </c>
      <c r="AC411" s="16"/>
      <c r="AD411" s="16">
        <v>1.73</v>
      </c>
      <c r="AE411" s="16">
        <v>3.44</v>
      </c>
      <c r="AF411" s="16">
        <v>2.72</v>
      </c>
      <c r="AG411" s="16">
        <v>2.63</v>
      </c>
      <c r="AH411" s="16"/>
      <c r="AI411" s="277">
        <v>0.69510000000000005</v>
      </c>
      <c r="AJ411" s="277"/>
      <c r="AK411" s="277">
        <v>0.63290000000000002</v>
      </c>
      <c r="AL411" s="277">
        <v>6.0299999999999999E-2</v>
      </c>
      <c r="AM411" s="277">
        <v>0.60040000000000004</v>
      </c>
      <c r="AN411" s="277">
        <v>0.17519999999999999</v>
      </c>
      <c r="AO411" s="277"/>
      <c r="AP411" s="130">
        <v>969400</v>
      </c>
      <c r="AQ411" s="130">
        <v>635200</v>
      </c>
      <c r="AR411" s="130">
        <v>4.97</v>
      </c>
      <c r="AS411" s="275">
        <v>0.22847222222222222</v>
      </c>
      <c r="AT411" s="273">
        <v>0.45469999999999999</v>
      </c>
      <c r="AU411" s="130">
        <v>56</v>
      </c>
      <c r="AV411" s="16">
        <v>6600</v>
      </c>
      <c r="AW411" s="16">
        <v>1630000</v>
      </c>
      <c r="AX411" s="16"/>
      <c r="AY411" s="16"/>
      <c r="AZ411" s="16"/>
    </row>
    <row r="412" spans="1:52" ht="12" customHeight="1">
      <c r="A412" s="184">
        <v>16</v>
      </c>
      <c r="B412" s="292" t="s">
        <v>2249</v>
      </c>
      <c r="C412" s="16" t="s">
        <v>1354</v>
      </c>
      <c r="D412" s="290" t="s">
        <v>2711</v>
      </c>
      <c r="E412" s="184" t="s">
        <v>2236</v>
      </c>
      <c r="F412" s="16">
        <v>20</v>
      </c>
      <c r="G412" s="276">
        <v>132497</v>
      </c>
      <c r="H412" s="276">
        <v>5000</v>
      </c>
      <c r="I412" s="276">
        <v>5000</v>
      </c>
      <c r="J412" s="276">
        <v>5000</v>
      </c>
      <c r="K412" s="276">
        <v>26492</v>
      </c>
      <c r="L412" s="276"/>
      <c r="M412" s="276"/>
      <c r="N412" s="291">
        <v>2.5694444444444445E-3</v>
      </c>
      <c r="O412" s="130">
        <f t="shared" si="1"/>
        <v>222</v>
      </c>
      <c r="P412" s="291">
        <v>0</v>
      </c>
      <c r="Q412" s="130">
        <f t="shared" ref="Q412:Q423" si="9">HOUR(P412)*3600+MINUTE(P412)*60+ SECOND(P412)</f>
        <v>0</v>
      </c>
      <c r="R412" s="291">
        <v>3.5648148148148149E-3</v>
      </c>
      <c r="S412" s="130">
        <f t="shared" si="3"/>
        <v>308</v>
      </c>
      <c r="T412" s="291">
        <v>8.1018518518518516E-5</v>
      </c>
      <c r="U412" s="130">
        <f t="shared" si="4"/>
        <v>7</v>
      </c>
      <c r="V412" s="291">
        <v>2.2222222222222222E-3</v>
      </c>
      <c r="W412" s="130">
        <f t="shared" si="5"/>
        <v>192</v>
      </c>
      <c r="X412" s="291"/>
      <c r="Y412" s="130"/>
      <c r="Z412" s="291"/>
      <c r="AA412" s="130"/>
      <c r="AB412" s="16">
        <v>6.21</v>
      </c>
      <c r="AC412" s="16">
        <v>1.1000000000000001</v>
      </c>
      <c r="AD412" s="16">
        <v>4.9800000000000004</v>
      </c>
      <c r="AE412" s="16">
        <v>3.22</v>
      </c>
      <c r="AF412" s="16">
        <v>6.11</v>
      </c>
      <c r="AG412" s="16"/>
      <c r="AH412" s="16"/>
      <c r="AI412" s="277">
        <v>8.7100000000000011E-2</v>
      </c>
      <c r="AJ412" s="277">
        <v>0.90339999999999998</v>
      </c>
      <c r="AK412" s="277">
        <v>0.5837</v>
      </c>
      <c r="AL412" s="277">
        <v>0.61529999999999996</v>
      </c>
      <c r="AM412" s="277">
        <v>0.17319999999999999</v>
      </c>
      <c r="AN412" s="277"/>
      <c r="AO412" s="277"/>
      <c r="AP412" s="130">
        <v>53000</v>
      </c>
      <c r="AQ412" s="130">
        <v>30100</v>
      </c>
      <c r="AR412" s="130">
        <v>2.06</v>
      </c>
      <c r="AS412" s="275">
        <v>9.375E-2</v>
      </c>
      <c r="AT412" s="273">
        <v>0.5222</v>
      </c>
      <c r="AU412" s="130">
        <v>72</v>
      </c>
      <c r="AV412" s="16">
        <v>1000</v>
      </c>
      <c r="AW412" s="16">
        <v>2800000</v>
      </c>
      <c r="AX412" s="16"/>
      <c r="AY412" s="16"/>
      <c r="AZ412" s="16"/>
    </row>
    <row r="413" spans="1:52" ht="12" customHeight="1">
      <c r="A413" s="184">
        <v>17</v>
      </c>
      <c r="B413" s="292" t="s">
        <v>2250</v>
      </c>
      <c r="C413" s="16" t="s">
        <v>1357</v>
      </c>
      <c r="D413" s="290" t="s">
        <v>2712</v>
      </c>
      <c r="E413" s="184" t="s">
        <v>2236</v>
      </c>
      <c r="F413" s="16">
        <v>24</v>
      </c>
      <c r="G413" s="276">
        <v>2480000</v>
      </c>
      <c r="H413" s="276">
        <v>173236</v>
      </c>
      <c r="I413" s="276">
        <v>46000</v>
      </c>
      <c r="J413" s="276">
        <v>39115</v>
      </c>
      <c r="K413" s="276">
        <v>422866</v>
      </c>
      <c r="L413" s="276">
        <v>94899</v>
      </c>
      <c r="M413" s="276">
        <v>11978</v>
      </c>
      <c r="N413" s="291">
        <v>4.6412037037037038E-3</v>
      </c>
      <c r="O413" s="130">
        <f t="shared" si="1"/>
        <v>401</v>
      </c>
      <c r="P413" s="291">
        <v>3.0439814814814817E-3</v>
      </c>
      <c r="Q413" s="130">
        <f t="shared" si="9"/>
        <v>263</v>
      </c>
      <c r="R413" s="291">
        <v>4.2361111111111106E-3</v>
      </c>
      <c r="S413" s="130">
        <f t="shared" si="3"/>
        <v>366</v>
      </c>
      <c r="T413" s="291">
        <v>2.1875000000000002E-3</v>
      </c>
      <c r="U413" s="130">
        <f t="shared" si="4"/>
        <v>189</v>
      </c>
      <c r="V413" s="291">
        <v>4.1319444444444442E-3</v>
      </c>
      <c r="W413" s="130">
        <f t="shared" si="5"/>
        <v>357</v>
      </c>
      <c r="X413" s="291">
        <v>4.4791666666666669E-3</v>
      </c>
      <c r="Y413" s="130">
        <f t="shared" ref="Y413:Y416" si="10">HOUR(X413)*3600+MINUTE(X413)*60+ SECOND(X413)</f>
        <v>387</v>
      </c>
      <c r="Z413" s="291">
        <v>1.9675925925925928E-3</v>
      </c>
      <c r="AA413" s="130">
        <f t="shared" ref="AA413:AA416" si="11">HOUR(Z413)*3600+MINUTE(Z413)*60+ SECOND(Z413)</f>
        <v>170</v>
      </c>
      <c r="AB413" s="16">
        <v>6.19</v>
      </c>
      <c r="AC413" s="16">
        <v>3.5</v>
      </c>
      <c r="AD413" s="16">
        <v>6.96</v>
      </c>
      <c r="AE413" s="16">
        <v>2.95</v>
      </c>
      <c r="AF413" s="16">
        <v>6.36</v>
      </c>
      <c r="AG413" s="16">
        <v>7.1</v>
      </c>
      <c r="AH413" s="16">
        <v>3.09</v>
      </c>
      <c r="AI413" s="277">
        <v>0.2316</v>
      </c>
      <c r="AJ413" s="277">
        <v>0.41749999999999998</v>
      </c>
      <c r="AK413" s="277">
        <v>0.31859999999999999</v>
      </c>
      <c r="AL413" s="277">
        <v>0.54349999999999998</v>
      </c>
      <c r="AM413" s="277">
        <v>0.29389999999999999</v>
      </c>
      <c r="AN413" s="277">
        <v>0.1772</v>
      </c>
      <c r="AO413" s="277">
        <v>0.49310000000000004</v>
      </c>
      <c r="AP413" s="130">
        <v>8700</v>
      </c>
      <c r="AQ413" s="130">
        <v>7700</v>
      </c>
      <c r="AR413" s="130">
        <v>1.5</v>
      </c>
      <c r="AS413" s="275">
        <v>4.3749999999999997E-2</v>
      </c>
      <c r="AT413" s="273">
        <v>0.75</v>
      </c>
      <c r="AU413" s="130">
        <v>38</v>
      </c>
      <c r="AV413" s="16">
        <v>22200</v>
      </c>
      <c r="AW413" s="16">
        <v>1230000000</v>
      </c>
      <c r="AX413" s="16"/>
      <c r="AY413" s="16"/>
      <c r="AZ413" s="16"/>
    </row>
    <row r="414" spans="1:52" ht="12" customHeight="1">
      <c r="A414" s="184">
        <v>18</v>
      </c>
      <c r="B414" s="190" t="s">
        <v>2251</v>
      </c>
      <c r="C414" s="16" t="s">
        <v>55</v>
      </c>
      <c r="D414" s="290" t="s">
        <v>55</v>
      </c>
      <c r="E414" s="184" t="s">
        <v>2236</v>
      </c>
      <c r="F414" s="16">
        <v>14</v>
      </c>
      <c r="G414" s="276">
        <v>213200000</v>
      </c>
      <c r="H414" s="276">
        <v>6821000</v>
      </c>
      <c r="I414" s="276">
        <v>1907000</v>
      </c>
      <c r="J414" s="276">
        <v>2014000</v>
      </c>
      <c r="K414" s="276">
        <v>36830000</v>
      </c>
      <c r="L414" s="276">
        <v>3788000</v>
      </c>
      <c r="M414" s="276">
        <v>675252</v>
      </c>
      <c r="N414" s="291">
        <v>2.7777777777777775E-3</v>
      </c>
      <c r="O414" s="130">
        <f t="shared" si="1"/>
        <v>240</v>
      </c>
      <c r="P414" s="291">
        <v>2.6041666666666665E-3</v>
      </c>
      <c r="Q414" s="130">
        <f t="shared" si="9"/>
        <v>225</v>
      </c>
      <c r="R414" s="291">
        <v>2.638888888888889E-3</v>
      </c>
      <c r="S414" s="130">
        <f t="shared" si="3"/>
        <v>228</v>
      </c>
      <c r="T414" s="291">
        <v>1.8287037037037037E-3</v>
      </c>
      <c r="U414" s="130">
        <f t="shared" si="4"/>
        <v>158</v>
      </c>
      <c r="V414" s="291">
        <v>3.2754629629629631E-3</v>
      </c>
      <c r="W414" s="130">
        <f t="shared" si="5"/>
        <v>283</v>
      </c>
      <c r="X414" s="291">
        <v>3.8194444444444443E-3</v>
      </c>
      <c r="Y414" s="130">
        <f t="shared" si="10"/>
        <v>330</v>
      </c>
      <c r="Z414" s="291">
        <v>1.2847222222222223E-3</v>
      </c>
      <c r="AA414" s="130">
        <f t="shared" si="11"/>
        <v>111</v>
      </c>
      <c r="AB414" s="16">
        <v>3.54</v>
      </c>
      <c r="AC414" s="16">
        <v>3.11</v>
      </c>
      <c r="AD414" s="16">
        <v>4.49</v>
      </c>
      <c r="AE414" s="16">
        <v>2.36</v>
      </c>
      <c r="AF414" s="16">
        <v>4.22</v>
      </c>
      <c r="AG414" s="16">
        <v>5.01</v>
      </c>
      <c r="AH414" s="16">
        <v>1.92</v>
      </c>
      <c r="AI414" s="277">
        <v>0.14730000000000001</v>
      </c>
      <c r="AJ414" s="277">
        <v>0.4662</v>
      </c>
      <c r="AK414" s="277">
        <v>0.34799999999999998</v>
      </c>
      <c r="AL414" s="277">
        <v>0.60250000000000004</v>
      </c>
      <c r="AM414" s="277">
        <v>0.13119999999999998</v>
      </c>
      <c r="AN414" s="277">
        <v>0.1206</v>
      </c>
      <c r="AO414" s="277">
        <v>0.6825</v>
      </c>
      <c r="AP414" s="130">
        <v>484700</v>
      </c>
      <c r="AQ414" s="130">
        <v>131600</v>
      </c>
      <c r="AR414" s="130">
        <v>2.2799999999999998</v>
      </c>
      <c r="AS414" s="275">
        <v>0.53333333333333333</v>
      </c>
      <c r="AT414" s="273">
        <v>0.47789999999999999</v>
      </c>
      <c r="AU414" s="130">
        <v>78</v>
      </c>
      <c r="AV414" s="16">
        <v>1000</v>
      </c>
      <c r="AW414" s="16">
        <v>2430000</v>
      </c>
      <c r="AX414" s="16"/>
      <c r="AY414" s="16"/>
      <c r="AZ414" s="16"/>
    </row>
    <row r="415" spans="1:52" ht="12" customHeight="1">
      <c r="A415" s="184">
        <v>19</v>
      </c>
      <c r="B415" s="292" t="s">
        <v>2253</v>
      </c>
      <c r="C415" s="16" t="s">
        <v>1360</v>
      </c>
      <c r="D415" s="290" t="s">
        <v>2713</v>
      </c>
      <c r="E415" s="184" t="s">
        <v>2236</v>
      </c>
      <c r="F415" s="16">
        <v>22</v>
      </c>
      <c r="G415" s="276">
        <v>200400000</v>
      </c>
      <c r="H415" s="276">
        <v>12270000</v>
      </c>
      <c r="I415" s="276">
        <v>8513000</v>
      </c>
      <c r="J415" s="276">
        <v>3512000</v>
      </c>
      <c r="K415" s="276">
        <v>54510000</v>
      </c>
      <c r="L415" s="276">
        <v>2315000</v>
      </c>
      <c r="M415" s="276">
        <v>1183000</v>
      </c>
      <c r="N415" s="291">
        <v>4.7106481481481478E-3</v>
      </c>
      <c r="O415" s="130">
        <f t="shared" si="1"/>
        <v>407</v>
      </c>
      <c r="P415" s="291">
        <v>6.9444444444444449E-3</v>
      </c>
      <c r="Q415" s="130">
        <f t="shared" si="9"/>
        <v>600</v>
      </c>
      <c r="R415" s="291">
        <v>4.456018518518518E-3</v>
      </c>
      <c r="S415" s="130">
        <f t="shared" si="3"/>
        <v>385</v>
      </c>
      <c r="T415" s="291">
        <v>4.8379629629629632E-3</v>
      </c>
      <c r="U415" s="130">
        <f t="shared" si="4"/>
        <v>418</v>
      </c>
      <c r="V415" s="291">
        <v>4.6296296296296302E-3</v>
      </c>
      <c r="W415" s="130">
        <f t="shared" si="5"/>
        <v>400</v>
      </c>
      <c r="X415" s="291">
        <v>4.9189814814814816E-3</v>
      </c>
      <c r="Y415" s="130">
        <f t="shared" si="10"/>
        <v>425</v>
      </c>
      <c r="Z415" s="291">
        <v>2.1412037037037038E-3</v>
      </c>
      <c r="AA415" s="130">
        <f t="shared" si="11"/>
        <v>185</v>
      </c>
      <c r="AB415" s="16">
        <v>6.65</v>
      </c>
      <c r="AC415" s="16">
        <v>5.67</v>
      </c>
      <c r="AD415" s="16">
        <v>6.76</v>
      </c>
      <c r="AE415" s="16">
        <v>4.5</v>
      </c>
      <c r="AF415" s="16">
        <v>6.68</v>
      </c>
      <c r="AG415" s="16">
        <v>6.91</v>
      </c>
      <c r="AH415" s="16">
        <v>3.82</v>
      </c>
      <c r="AI415" s="277">
        <v>8.2299999999999998E-2</v>
      </c>
      <c r="AJ415" s="277">
        <v>0.17649999999999999</v>
      </c>
      <c r="AK415" s="277">
        <v>0.14960000000000001</v>
      </c>
      <c r="AL415" s="277">
        <v>0.24390000000000001</v>
      </c>
      <c r="AM415" s="277">
        <v>0.16159999999999999</v>
      </c>
      <c r="AN415" s="277">
        <v>0.13039999999999999</v>
      </c>
      <c r="AO415" s="277">
        <v>0.58079999999999998</v>
      </c>
      <c r="AP415" s="130">
        <v>1100000</v>
      </c>
      <c r="AQ415" s="130">
        <v>47600</v>
      </c>
      <c r="AR415" s="130">
        <v>2.2000000000000002</v>
      </c>
      <c r="AS415" s="275">
        <v>0.18194444444444444</v>
      </c>
      <c r="AT415" s="273">
        <v>0.2727</v>
      </c>
      <c r="AU415" s="130">
        <v>44</v>
      </c>
      <c r="AV415" s="16">
        <v>720</v>
      </c>
      <c r="AW415" s="16">
        <v>84</v>
      </c>
      <c r="AX415" s="16"/>
      <c r="AY415" s="16"/>
      <c r="AZ415" s="16"/>
    </row>
    <row r="416" spans="1:52" ht="12" customHeight="1">
      <c r="A416" s="184">
        <v>20</v>
      </c>
      <c r="B416" s="292" t="s">
        <v>2254</v>
      </c>
      <c r="C416" s="16" t="s">
        <v>1321</v>
      </c>
      <c r="D416" s="290" t="s">
        <v>1321</v>
      </c>
      <c r="E416" s="184" t="s">
        <v>2236</v>
      </c>
      <c r="F416" s="16">
        <v>32</v>
      </c>
      <c r="G416" s="276">
        <v>3626000</v>
      </c>
      <c r="H416" s="276">
        <v>75652</v>
      </c>
      <c r="I416" s="276">
        <v>243681</v>
      </c>
      <c r="J416" s="276">
        <v>55111</v>
      </c>
      <c r="K416" s="276">
        <v>1.53</v>
      </c>
      <c r="L416" s="276">
        <v>5000</v>
      </c>
      <c r="M416" s="276">
        <v>5000</v>
      </c>
      <c r="N416" s="291">
        <v>3.5416666666666665E-3</v>
      </c>
      <c r="O416" s="130">
        <f t="shared" si="1"/>
        <v>306</v>
      </c>
      <c r="P416" s="291">
        <v>2.8240740740740739E-3</v>
      </c>
      <c r="Q416" s="130">
        <f t="shared" si="9"/>
        <v>244</v>
      </c>
      <c r="R416" s="291">
        <v>1.7245370370370372E-3</v>
      </c>
      <c r="S416" s="130">
        <f t="shared" si="3"/>
        <v>149</v>
      </c>
      <c r="T416" s="291">
        <v>1.2962962962962963E-3</v>
      </c>
      <c r="U416" s="130">
        <f t="shared" si="4"/>
        <v>112</v>
      </c>
      <c r="V416" s="291">
        <v>3.1365740740740742E-3</v>
      </c>
      <c r="W416" s="130">
        <f t="shared" si="5"/>
        <v>271</v>
      </c>
      <c r="X416" s="291">
        <v>4.0162037037037041E-3</v>
      </c>
      <c r="Y416" s="130">
        <f t="shared" si="10"/>
        <v>347</v>
      </c>
      <c r="Z416" s="291">
        <v>1.1342592592592591E-3</v>
      </c>
      <c r="AA416" s="130">
        <f t="shared" si="11"/>
        <v>98</v>
      </c>
      <c r="AB416" s="16">
        <v>4.47</v>
      </c>
      <c r="AC416" s="16">
        <v>3.17</v>
      </c>
      <c r="AD416" s="16">
        <v>2.77</v>
      </c>
      <c r="AE416" s="16">
        <v>1.59</v>
      </c>
      <c r="AF416" s="16">
        <v>3.93</v>
      </c>
      <c r="AG416" s="16">
        <v>3.33</v>
      </c>
      <c r="AH416" s="16">
        <v>4.46</v>
      </c>
      <c r="AI416" s="277">
        <v>0.1024</v>
      </c>
      <c r="AJ416" s="277">
        <v>0.48120000000000002</v>
      </c>
      <c r="AK416" s="277">
        <v>0.27539999999999998</v>
      </c>
      <c r="AL416" s="277">
        <v>0.77939999999999998</v>
      </c>
      <c r="AM416" s="277">
        <v>0.24440000000000001</v>
      </c>
      <c r="AN416" s="277">
        <v>0.44259999999999999</v>
      </c>
      <c r="AO416" s="277">
        <v>0.59889999999999999</v>
      </c>
      <c r="AP416" s="130">
        <v>48600</v>
      </c>
      <c r="AQ416" s="130">
        <v>12100</v>
      </c>
      <c r="AR416" s="130">
        <v>1.82</v>
      </c>
      <c r="AS416" s="275">
        <v>0.12222222222222222</v>
      </c>
      <c r="AT416" s="273">
        <v>0.55159999999999998</v>
      </c>
      <c r="AU416" s="130">
        <v>43</v>
      </c>
      <c r="AV416" s="16">
        <v>480</v>
      </c>
      <c r="AW416" s="16">
        <v>3600000</v>
      </c>
      <c r="AX416" s="16"/>
      <c r="AY416" s="16"/>
      <c r="AZ416" s="16"/>
    </row>
    <row r="417" spans="1:52" ht="12" customHeight="1">
      <c r="A417" s="184">
        <v>21</v>
      </c>
      <c r="B417" s="292" t="s">
        <v>2325</v>
      </c>
      <c r="C417" s="16" t="s">
        <v>1361</v>
      </c>
      <c r="D417" s="290" t="s">
        <v>1361</v>
      </c>
      <c r="E417" s="184" t="s">
        <v>2236</v>
      </c>
      <c r="F417" s="16">
        <v>28</v>
      </c>
      <c r="G417" s="276">
        <v>4602000</v>
      </c>
      <c r="H417" s="276">
        <v>131407</v>
      </c>
      <c r="I417" s="276">
        <v>39675</v>
      </c>
      <c r="J417" s="276">
        <v>62720</v>
      </c>
      <c r="K417" s="276">
        <v>957435</v>
      </c>
      <c r="L417" s="276"/>
      <c r="M417" s="276">
        <v>5000</v>
      </c>
      <c r="N417" s="291">
        <v>3.1481481481481482E-3</v>
      </c>
      <c r="O417" s="130">
        <f t="shared" si="1"/>
        <v>272</v>
      </c>
      <c r="P417" s="291">
        <v>1.4699074074074074E-3</v>
      </c>
      <c r="Q417" s="130">
        <f t="shared" si="9"/>
        <v>127</v>
      </c>
      <c r="R417" s="291">
        <v>8.564814814814815E-3</v>
      </c>
      <c r="S417" s="130">
        <f t="shared" si="3"/>
        <v>740</v>
      </c>
      <c r="T417" s="291">
        <v>1.6203703703703703E-3</v>
      </c>
      <c r="U417" s="130">
        <f t="shared" si="4"/>
        <v>140</v>
      </c>
      <c r="V417" s="291">
        <v>3.7615740740740743E-3</v>
      </c>
      <c r="W417" s="130">
        <f t="shared" si="5"/>
        <v>325</v>
      </c>
      <c r="X417" s="291"/>
      <c r="Y417" s="130"/>
      <c r="Z417" s="291"/>
      <c r="AA417" s="130"/>
      <c r="AB417" s="16">
        <v>7.32</v>
      </c>
      <c r="AC417" s="16">
        <v>2.92</v>
      </c>
      <c r="AD417" s="16">
        <v>10.16</v>
      </c>
      <c r="AE417" s="16">
        <v>2.61</v>
      </c>
      <c r="AF417" s="16">
        <v>7.27</v>
      </c>
      <c r="AG417" s="16"/>
      <c r="AH417" s="16">
        <v>1.99</v>
      </c>
      <c r="AI417" s="277">
        <v>0.1129</v>
      </c>
      <c r="AJ417" s="277">
        <v>0.3649</v>
      </c>
      <c r="AK417" s="277">
        <v>0.21</v>
      </c>
      <c r="AL417" s="277">
        <v>0.59020000000000006</v>
      </c>
      <c r="AM417" s="277">
        <v>0.26039999999999996</v>
      </c>
      <c r="AN417" s="277"/>
      <c r="AO417" s="277">
        <v>0.13880000000000001</v>
      </c>
      <c r="AP417" s="130">
        <v>2100</v>
      </c>
      <c r="AQ417" s="130">
        <v>2100</v>
      </c>
      <c r="AR417" s="130">
        <v>2</v>
      </c>
      <c r="AS417" s="275">
        <v>3.7499999999999999E-2</v>
      </c>
      <c r="AT417" s="273">
        <v>0</v>
      </c>
      <c r="AU417" s="130">
        <v>38</v>
      </c>
      <c r="AV417" s="16">
        <v>140</v>
      </c>
      <c r="AW417" s="16">
        <v>276000</v>
      </c>
      <c r="AX417" s="16"/>
      <c r="AY417" s="16"/>
      <c r="AZ417" s="16"/>
    </row>
    <row r="418" spans="1:52" ht="12" customHeight="1">
      <c r="A418" s="184">
        <v>22</v>
      </c>
      <c r="B418" s="292" t="s">
        <v>2714</v>
      </c>
      <c r="C418" s="16" t="s">
        <v>1365</v>
      </c>
      <c r="D418" s="290" t="s">
        <v>1368</v>
      </c>
      <c r="E418" s="184" t="s">
        <v>2236</v>
      </c>
      <c r="F418" s="16">
        <v>23</v>
      </c>
      <c r="G418" s="276">
        <v>10270000</v>
      </c>
      <c r="H418" s="276">
        <v>798079</v>
      </c>
      <c r="I418" s="276">
        <v>1864000</v>
      </c>
      <c r="J418" s="276">
        <v>274453</v>
      </c>
      <c r="K418" s="276">
        <v>2005000</v>
      </c>
      <c r="L418" s="276">
        <v>8902</v>
      </c>
      <c r="M418" s="276">
        <v>5000</v>
      </c>
      <c r="N418" s="291">
        <v>1.2384259259259258E-2</v>
      </c>
      <c r="O418" s="130">
        <f t="shared" si="1"/>
        <v>1070</v>
      </c>
      <c r="P418" s="291">
        <v>4.155092592592593E-3</v>
      </c>
      <c r="Q418" s="130">
        <f t="shared" si="9"/>
        <v>359</v>
      </c>
      <c r="R418" s="291">
        <v>4.9074074074074072E-3</v>
      </c>
      <c r="S418" s="130">
        <f t="shared" si="3"/>
        <v>424</v>
      </c>
      <c r="T418" s="291">
        <v>3.5416666666666665E-3</v>
      </c>
      <c r="U418" s="130">
        <f t="shared" si="4"/>
        <v>306</v>
      </c>
      <c r="V418" s="291">
        <v>2.3958333333333336E-3</v>
      </c>
      <c r="W418" s="130">
        <f t="shared" si="5"/>
        <v>207</v>
      </c>
      <c r="X418" s="291">
        <v>8.9120370370370362E-4</v>
      </c>
      <c r="Y418" s="130">
        <f t="shared" ref="Y418:Y419" si="12">HOUR(X418)*3600+MINUTE(X418)*60+ SECOND(X418)</f>
        <v>77</v>
      </c>
      <c r="Z418" s="291">
        <v>1.1574074074074075E-5</v>
      </c>
      <c r="AA418" s="130">
        <f>HOUR(Z418)*3600+MINUTE(Z418)*60+ SECOND(Z418)</f>
        <v>1</v>
      </c>
      <c r="AB418" s="16">
        <v>12.85</v>
      </c>
      <c r="AC418" s="16">
        <v>3.82</v>
      </c>
      <c r="AD418" s="16">
        <v>6.48</v>
      </c>
      <c r="AE418" s="16">
        <v>3.4</v>
      </c>
      <c r="AF418" s="16">
        <v>3.43</v>
      </c>
      <c r="AG418" s="16">
        <v>2.16</v>
      </c>
      <c r="AH418" s="16">
        <v>1.1299999999999999</v>
      </c>
      <c r="AI418" s="277">
        <v>0.21050000000000002</v>
      </c>
      <c r="AJ418" s="277">
        <v>0.50629999999999997</v>
      </c>
      <c r="AK418" s="277">
        <v>0.44590000000000002</v>
      </c>
      <c r="AL418" s="277">
        <v>0.59379999999999999</v>
      </c>
      <c r="AM418" s="277">
        <v>0.56020000000000003</v>
      </c>
      <c r="AN418" s="277">
        <v>0.65110000000000001</v>
      </c>
      <c r="AO418" s="277">
        <v>0.84519999999999995</v>
      </c>
      <c r="AP418" s="130">
        <v>209200</v>
      </c>
      <c r="AQ418" s="130">
        <v>124100</v>
      </c>
      <c r="AR418" s="130">
        <v>5.41</v>
      </c>
      <c r="AS418" s="275">
        <v>0.25208333333333333</v>
      </c>
      <c r="AT418" s="273">
        <v>0.26469999999999999</v>
      </c>
      <c r="AU418" s="130">
        <v>50</v>
      </c>
      <c r="AV418" s="16">
        <v>74000</v>
      </c>
      <c r="AW418" s="16">
        <v>7000000</v>
      </c>
      <c r="AX418" s="16"/>
      <c r="AY418" s="16"/>
      <c r="AZ418" s="16"/>
    </row>
    <row r="419" spans="1:52" ht="12" customHeight="1">
      <c r="A419" s="184">
        <v>23</v>
      </c>
      <c r="B419" s="292" t="s">
        <v>2715</v>
      </c>
      <c r="C419" s="16" t="s">
        <v>1369</v>
      </c>
      <c r="D419" s="290" t="s">
        <v>1369</v>
      </c>
      <c r="E419" s="184" t="s">
        <v>2236</v>
      </c>
      <c r="F419" s="16">
        <v>24</v>
      </c>
      <c r="G419" s="276">
        <v>490331</v>
      </c>
      <c r="H419" s="276">
        <v>5000</v>
      </c>
      <c r="I419" s="276">
        <v>19892</v>
      </c>
      <c r="J419" s="276">
        <v>5765</v>
      </c>
      <c r="K419" s="276">
        <v>321058</v>
      </c>
      <c r="L419" s="276">
        <v>18452</v>
      </c>
      <c r="M419" s="276">
        <v>5000</v>
      </c>
      <c r="N419" s="291">
        <v>4.5023148148148149E-3</v>
      </c>
      <c r="O419" s="130">
        <f t="shared" si="1"/>
        <v>389</v>
      </c>
      <c r="P419" s="291">
        <v>2.8472222222222219E-3</v>
      </c>
      <c r="Q419" s="130">
        <f t="shared" si="9"/>
        <v>246</v>
      </c>
      <c r="R419" s="291">
        <v>3.2523148148148147E-3</v>
      </c>
      <c r="S419" s="130">
        <f t="shared" si="3"/>
        <v>281</v>
      </c>
      <c r="T419" s="291">
        <v>2.0601851851851853E-3</v>
      </c>
      <c r="U419" s="130">
        <f t="shared" si="4"/>
        <v>178</v>
      </c>
      <c r="V419" s="291">
        <v>2.1412037037037038E-3</v>
      </c>
      <c r="W419" s="130">
        <f t="shared" si="5"/>
        <v>185</v>
      </c>
      <c r="X419" s="291">
        <v>1.7361111111111112E-3</v>
      </c>
      <c r="Y419" s="130">
        <f t="shared" si="12"/>
        <v>150</v>
      </c>
      <c r="Z419" s="291"/>
      <c r="AA419" s="130"/>
      <c r="AB419" s="16">
        <v>5.39</v>
      </c>
      <c r="AC419" s="16">
        <v>2.2400000000000002</v>
      </c>
      <c r="AD419" s="16">
        <v>3.99</v>
      </c>
      <c r="AE419" s="16">
        <v>2.06</v>
      </c>
      <c r="AF419" s="16">
        <v>3.86</v>
      </c>
      <c r="AG419" s="16">
        <v>3.27</v>
      </c>
      <c r="AH419" s="16">
        <v>1</v>
      </c>
      <c r="AI419" s="277">
        <v>0.33270000000000005</v>
      </c>
      <c r="AJ419" s="277">
        <v>0.47889999999999999</v>
      </c>
      <c r="AK419" s="277">
        <v>0.26050000000000001</v>
      </c>
      <c r="AL419" s="277">
        <v>0.67610000000000003</v>
      </c>
      <c r="AM419" s="277">
        <v>0.54990000000000006</v>
      </c>
      <c r="AN419" s="277">
        <v>0.40579999999999999</v>
      </c>
      <c r="AO419" s="277">
        <v>1</v>
      </c>
      <c r="AP419" s="130">
        <v>58200</v>
      </c>
      <c r="AQ419" s="130">
        <v>42200</v>
      </c>
      <c r="AR419" s="130">
        <v>2.42</v>
      </c>
      <c r="AS419" s="275">
        <v>0.15486111111111112</v>
      </c>
      <c r="AT419" s="273">
        <v>0.42549999999999999</v>
      </c>
      <c r="AU419" s="130">
        <v>51</v>
      </c>
      <c r="AV419" s="16">
        <v>14800</v>
      </c>
      <c r="AW419" s="16">
        <v>1200000</v>
      </c>
      <c r="AX419" s="16"/>
      <c r="AY419" s="16"/>
      <c r="AZ419" s="16"/>
    </row>
    <row r="420" spans="1:52" ht="12" customHeight="1">
      <c r="A420" s="184">
        <v>24</v>
      </c>
      <c r="B420" s="292" t="s">
        <v>2716</v>
      </c>
      <c r="C420" s="16" t="s">
        <v>1371</v>
      </c>
      <c r="D420" s="290" t="s">
        <v>1371</v>
      </c>
      <c r="E420" s="184" t="s">
        <v>2236</v>
      </c>
      <c r="F420" s="16">
        <v>23</v>
      </c>
      <c r="G420" s="276">
        <v>623073</v>
      </c>
      <c r="H420" s="276">
        <v>5000</v>
      </c>
      <c r="I420" s="276">
        <v>32228</v>
      </c>
      <c r="J420" s="276">
        <v>5000</v>
      </c>
      <c r="K420" s="276">
        <v>240414</v>
      </c>
      <c r="L420" s="276"/>
      <c r="M420" s="276">
        <v>5000</v>
      </c>
      <c r="N420" s="291">
        <v>5.1157407407407401E-3</v>
      </c>
      <c r="O420" s="130">
        <f t="shared" si="1"/>
        <v>442</v>
      </c>
      <c r="P420" s="291">
        <v>7.9861111111111105E-4</v>
      </c>
      <c r="Q420" s="130">
        <f t="shared" si="9"/>
        <v>69</v>
      </c>
      <c r="R420" s="291">
        <v>2.5000000000000001E-3</v>
      </c>
      <c r="S420" s="130">
        <f t="shared" si="3"/>
        <v>216</v>
      </c>
      <c r="T420" s="291">
        <v>1.261574074074074E-3</v>
      </c>
      <c r="U420" s="130">
        <f t="shared" si="4"/>
        <v>109</v>
      </c>
      <c r="V420" s="291">
        <v>1.3310185185185185E-3</v>
      </c>
      <c r="W420" s="130">
        <f t="shared" si="5"/>
        <v>115</v>
      </c>
      <c r="X420" s="291"/>
      <c r="Y420" s="130"/>
      <c r="Z420" s="291">
        <v>9.2592592592592585E-4</v>
      </c>
      <c r="AA420" s="130">
        <f t="shared" ref="AA420:AA421" si="13">HOUR(Z420)*3600+MINUTE(Z420)*60+ SECOND(Z420)</f>
        <v>80</v>
      </c>
      <c r="AB420" s="16">
        <v>7.31</v>
      </c>
      <c r="AC420" s="16">
        <v>2.4</v>
      </c>
      <c r="AD420" s="16">
        <v>3.53</v>
      </c>
      <c r="AE420" s="16">
        <v>1.76</v>
      </c>
      <c r="AF420" s="16">
        <v>3.03</v>
      </c>
      <c r="AG420" s="16"/>
      <c r="AH420" s="16">
        <v>3.68</v>
      </c>
      <c r="AI420" s="277">
        <v>0.16079999999999997</v>
      </c>
      <c r="AJ420" s="277">
        <v>0.52780000000000005</v>
      </c>
      <c r="AK420" s="277">
        <v>0.2104</v>
      </c>
      <c r="AL420" s="277">
        <v>0.56850000000000001</v>
      </c>
      <c r="AM420" s="277">
        <v>0.57650000000000001</v>
      </c>
      <c r="AN420" s="277"/>
      <c r="AO420" s="277">
        <v>0.46429999999999999</v>
      </c>
      <c r="AP420" s="130">
        <v>94300</v>
      </c>
      <c r="AQ420" s="130">
        <v>69400</v>
      </c>
      <c r="AR420" s="130">
        <v>1.65</v>
      </c>
      <c r="AS420" s="275">
        <v>8.4722222222222227E-2</v>
      </c>
      <c r="AT420" s="273">
        <v>0.7177</v>
      </c>
      <c r="AU420" s="130">
        <v>57</v>
      </c>
      <c r="AV420" s="16">
        <v>4400</v>
      </c>
      <c r="AW420" s="16">
        <v>97</v>
      </c>
      <c r="AX420" s="16"/>
      <c r="AY420" s="16"/>
      <c r="AZ420" s="16"/>
    </row>
    <row r="421" spans="1:52" ht="12" customHeight="1">
      <c r="A421" s="184">
        <v>25</v>
      </c>
      <c r="B421" s="292" t="s">
        <v>2717</v>
      </c>
      <c r="C421" s="16" t="s">
        <v>1374</v>
      </c>
      <c r="D421" s="290" t="s">
        <v>2718</v>
      </c>
      <c r="E421" s="184" t="s">
        <v>2236</v>
      </c>
      <c r="F421" s="16">
        <v>17</v>
      </c>
      <c r="G421" s="276">
        <v>105300000</v>
      </c>
      <c r="H421" s="276">
        <v>3257000</v>
      </c>
      <c r="I421" s="276">
        <v>1588000</v>
      </c>
      <c r="J421" s="276">
        <v>949968</v>
      </c>
      <c r="K421" s="276">
        <v>20580000</v>
      </c>
      <c r="L421" s="276">
        <v>148681</v>
      </c>
      <c r="M421" s="276">
        <v>122219</v>
      </c>
      <c r="N421" s="291">
        <v>4.3287037037037044E-3</v>
      </c>
      <c r="O421" s="130">
        <f t="shared" si="1"/>
        <v>374</v>
      </c>
      <c r="P421" s="291">
        <v>5.2314814814814811E-3</v>
      </c>
      <c r="Q421" s="130">
        <f t="shared" si="9"/>
        <v>452</v>
      </c>
      <c r="R421" s="291">
        <v>3.1597222222222222E-3</v>
      </c>
      <c r="S421" s="130">
        <f t="shared" si="3"/>
        <v>273</v>
      </c>
      <c r="T421" s="291">
        <v>4.7106481481481478E-3</v>
      </c>
      <c r="U421" s="130">
        <f t="shared" si="4"/>
        <v>407</v>
      </c>
      <c r="V421" s="291">
        <v>4.6874999999999998E-3</v>
      </c>
      <c r="W421" s="130">
        <f t="shared" si="5"/>
        <v>405</v>
      </c>
      <c r="X421" s="291">
        <v>6.145833333333333E-3</v>
      </c>
      <c r="Y421" s="130">
        <f>HOUR(X421)*3600+MINUTE(X421)*60+ SECOND(X421)</f>
        <v>531</v>
      </c>
      <c r="Z421" s="291">
        <v>3.1018518518518517E-3</v>
      </c>
      <c r="AA421" s="130">
        <f t="shared" si="13"/>
        <v>268</v>
      </c>
      <c r="AB421" s="16">
        <v>7.91</v>
      </c>
      <c r="AC421" s="16">
        <v>6.17</v>
      </c>
      <c r="AD421" s="16">
        <v>6.47</v>
      </c>
      <c r="AE421" s="16">
        <v>5.22</v>
      </c>
      <c r="AF421" s="16">
        <v>8.2200000000000006</v>
      </c>
      <c r="AG421" s="16">
        <v>7.5</v>
      </c>
      <c r="AH421" s="16">
        <v>3.01</v>
      </c>
      <c r="AI421" s="277">
        <v>4.9500000000000002E-2</v>
      </c>
      <c r="AJ421" s="277">
        <v>0.1641</v>
      </c>
      <c r="AK421" s="277">
        <v>0.17809999999999998</v>
      </c>
      <c r="AL421" s="277">
        <v>0.2011</v>
      </c>
      <c r="AM421" s="277">
        <v>8.77E-2</v>
      </c>
      <c r="AN421" s="277">
        <v>0.33909999999999996</v>
      </c>
      <c r="AO421" s="277">
        <v>0.66</v>
      </c>
      <c r="AP421" s="130">
        <v>458900</v>
      </c>
      <c r="AQ421" s="130">
        <v>256300</v>
      </c>
      <c r="AR421" s="130">
        <v>3.69</v>
      </c>
      <c r="AS421" s="275">
        <v>0.2013888888888889</v>
      </c>
      <c r="AT421" s="273">
        <v>0.28199999999999997</v>
      </c>
      <c r="AU421" s="130">
        <v>52</v>
      </c>
      <c r="AV421" s="16">
        <v>260</v>
      </c>
      <c r="AW421" s="16">
        <v>86</v>
      </c>
      <c r="AX421" s="16"/>
      <c r="AY421" s="16"/>
      <c r="AZ421" s="16"/>
    </row>
    <row r="422" spans="1:52" ht="12" customHeight="1">
      <c r="A422" s="184">
        <v>26</v>
      </c>
      <c r="B422" s="292" t="s">
        <v>2258</v>
      </c>
      <c r="C422" s="16" t="s">
        <v>1375</v>
      </c>
      <c r="D422" s="290" t="s">
        <v>2719</v>
      </c>
      <c r="E422" s="184" t="s">
        <v>2236</v>
      </c>
      <c r="F422" s="16">
        <v>31</v>
      </c>
      <c r="G422" s="276">
        <v>246182</v>
      </c>
      <c r="H422" s="276">
        <v>5637</v>
      </c>
      <c r="I422" s="276">
        <v>11874</v>
      </c>
      <c r="J422" s="276">
        <v>5084</v>
      </c>
      <c r="K422" s="276">
        <v>241110</v>
      </c>
      <c r="L422" s="276"/>
      <c r="M422" s="276"/>
      <c r="N422" s="291">
        <v>4.5486111111111109E-3</v>
      </c>
      <c r="O422" s="130">
        <f t="shared" si="1"/>
        <v>393</v>
      </c>
      <c r="P422" s="291">
        <v>5.0925925925925921E-4</v>
      </c>
      <c r="Q422" s="130">
        <f t="shared" si="9"/>
        <v>44</v>
      </c>
      <c r="R422" s="291">
        <v>1.0416666666666667E-3</v>
      </c>
      <c r="S422" s="130">
        <f t="shared" si="3"/>
        <v>90</v>
      </c>
      <c r="T422" s="291">
        <v>2.0833333333333333E-3</v>
      </c>
      <c r="U422" s="130">
        <f t="shared" si="4"/>
        <v>180</v>
      </c>
      <c r="V422" s="291">
        <v>1.7939814814814817E-3</v>
      </c>
      <c r="W422" s="130">
        <f t="shared" si="5"/>
        <v>155</v>
      </c>
      <c r="X422" s="291"/>
      <c r="Y422" s="130"/>
      <c r="Z422" s="291"/>
      <c r="AA422" s="130"/>
      <c r="AB422" s="16">
        <v>5.78</v>
      </c>
      <c r="AC422" s="16">
        <v>1.24</v>
      </c>
      <c r="AD422" s="16">
        <v>2.1</v>
      </c>
      <c r="AE422" s="16">
        <v>2.44</v>
      </c>
      <c r="AF422" s="16">
        <v>3.5</v>
      </c>
      <c r="AG422" s="16"/>
      <c r="AH422" s="16"/>
      <c r="AI422" s="277">
        <v>0.1648</v>
      </c>
      <c r="AJ422" s="277">
        <v>0.76340000000000008</v>
      </c>
      <c r="AK422" s="277">
        <v>0.50670000000000004</v>
      </c>
      <c r="AL422" s="277">
        <v>0.66359999999999997</v>
      </c>
      <c r="AM422" s="277">
        <v>0.5333</v>
      </c>
      <c r="AN422" s="277"/>
      <c r="AO422" s="277"/>
      <c r="AP422" s="130">
        <v>1000000</v>
      </c>
      <c r="AQ422" s="130">
        <v>379300</v>
      </c>
      <c r="AR422" s="130">
        <v>9.2899999999999991</v>
      </c>
      <c r="AS422" s="275">
        <v>0.57152777777777775</v>
      </c>
      <c r="AT422" s="273">
        <v>0.23699999999999999</v>
      </c>
      <c r="AU422" s="130">
        <v>55</v>
      </c>
      <c r="AV422" s="16">
        <v>9900</v>
      </c>
      <c r="AW422" s="16">
        <v>1900000</v>
      </c>
      <c r="AX422" s="16"/>
      <c r="AY422" s="16"/>
      <c r="AZ422" s="16"/>
    </row>
    <row r="423" spans="1:52" ht="12" customHeight="1">
      <c r="A423" s="184">
        <v>27</v>
      </c>
      <c r="B423" s="185" t="s">
        <v>2720</v>
      </c>
      <c r="C423" s="16" t="s">
        <v>1376</v>
      </c>
      <c r="D423" s="290" t="s">
        <v>2721</v>
      </c>
      <c r="E423" s="184" t="s">
        <v>2236</v>
      </c>
      <c r="F423" s="16">
        <v>19</v>
      </c>
      <c r="G423" s="276">
        <v>73051</v>
      </c>
      <c r="H423" s="276">
        <v>5000</v>
      </c>
      <c r="I423" s="276">
        <v>5000</v>
      </c>
      <c r="J423" s="276">
        <v>5000</v>
      </c>
      <c r="K423" s="276">
        <v>321159</v>
      </c>
      <c r="L423" s="276"/>
      <c r="M423" s="276"/>
      <c r="N423" s="291">
        <v>3.2407407407407406E-4</v>
      </c>
      <c r="O423" s="130">
        <f t="shared" si="1"/>
        <v>28</v>
      </c>
      <c r="P423" s="291">
        <v>3.4722222222222222E-5</v>
      </c>
      <c r="Q423" s="130">
        <f t="shared" si="9"/>
        <v>3</v>
      </c>
      <c r="R423" s="291">
        <v>1.701388888888889E-3</v>
      </c>
      <c r="S423" s="130">
        <f t="shared" si="3"/>
        <v>147</v>
      </c>
      <c r="T423" s="291">
        <v>2.7777777777777778E-4</v>
      </c>
      <c r="U423" s="130">
        <f t="shared" si="4"/>
        <v>24</v>
      </c>
      <c r="V423" s="291">
        <v>9.0277777777777784E-4</v>
      </c>
      <c r="W423" s="130">
        <f t="shared" si="5"/>
        <v>78</v>
      </c>
      <c r="X423" s="291"/>
      <c r="Y423" s="130"/>
      <c r="Z423" s="291"/>
      <c r="AA423" s="130"/>
      <c r="AB423" s="16">
        <v>1.1499999999999999</v>
      </c>
      <c r="AC423" s="16">
        <v>1.2</v>
      </c>
      <c r="AD423" s="16">
        <v>3.09</v>
      </c>
      <c r="AE423" s="16">
        <v>1.41</v>
      </c>
      <c r="AF423" s="16">
        <v>2.68</v>
      </c>
      <c r="AG423" s="16"/>
      <c r="AH423" s="16"/>
      <c r="AI423" s="277">
        <v>0.93420000000000003</v>
      </c>
      <c r="AJ423" s="277">
        <v>0.72680000000000011</v>
      </c>
      <c r="AK423" s="277">
        <v>0.57130000000000003</v>
      </c>
      <c r="AL423" s="277">
        <v>0.58499999999999996</v>
      </c>
      <c r="AM423" s="277">
        <v>0.66489999999999994</v>
      </c>
      <c r="AN423" s="277"/>
      <c r="AO423" s="277"/>
      <c r="AP423" s="130"/>
      <c r="AQ423" s="130"/>
      <c r="AR423" s="130"/>
      <c r="AS423" s="130"/>
      <c r="AT423" s="273"/>
      <c r="AU423" s="130">
        <v>66</v>
      </c>
      <c r="AV423" s="16">
        <v>210</v>
      </c>
      <c r="AW423" s="16">
        <v>469000</v>
      </c>
      <c r="AX423" s="16"/>
      <c r="AY423" s="16"/>
      <c r="AZ423" s="16"/>
    </row>
    <row r="424" spans="1:52" ht="12" customHeight="1">
      <c r="A424" s="184">
        <v>28</v>
      </c>
      <c r="B424" s="185" t="s">
        <v>2722</v>
      </c>
      <c r="C424" s="16" t="s">
        <v>1381</v>
      </c>
      <c r="D424" s="290" t="s">
        <v>1381</v>
      </c>
      <c r="E424" s="184" t="s">
        <v>2236</v>
      </c>
      <c r="F424" s="16">
        <v>58</v>
      </c>
      <c r="G424" s="276">
        <v>17980</v>
      </c>
      <c r="H424" s="276"/>
      <c r="I424" s="276" t="s">
        <v>2723</v>
      </c>
      <c r="J424" s="276">
        <v>5000</v>
      </c>
      <c r="K424" s="276">
        <v>32641</v>
      </c>
      <c r="L424" s="276">
        <v>7391</v>
      </c>
      <c r="M424" s="276">
        <v>5000</v>
      </c>
      <c r="N424" s="291">
        <v>1.4583333333333334E-3</v>
      </c>
      <c r="O424" s="130">
        <f t="shared" si="1"/>
        <v>126</v>
      </c>
      <c r="P424" s="291"/>
      <c r="Q424" s="130"/>
      <c r="R424" s="291">
        <v>7.9861111111111105E-4</v>
      </c>
      <c r="S424" s="130">
        <f t="shared" si="3"/>
        <v>69</v>
      </c>
      <c r="T424" s="291">
        <v>1.6203703703703703E-3</v>
      </c>
      <c r="U424" s="130">
        <f t="shared" si="4"/>
        <v>140</v>
      </c>
      <c r="V424" s="291">
        <v>9.6064814814814808E-4</v>
      </c>
      <c r="W424" s="130">
        <f t="shared" si="5"/>
        <v>83</v>
      </c>
      <c r="X424" s="291">
        <v>6.2500000000000001E-4</v>
      </c>
      <c r="Y424" s="130">
        <f>HOUR(X424)*3600+MINUTE(X424)*60+ SECOND(X424)</f>
        <v>54</v>
      </c>
      <c r="Z424" s="291">
        <v>6.9444444444444444E-5</v>
      </c>
      <c r="AA424" s="130">
        <f>HOUR(Z424)*3600+MINUTE(Z424)*60+ SECOND(Z424)</f>
        <v>6</v>
      </c>
      <c r="AB424" s="16">
        <v>2.68</v>
      </c>
      <c r="AC424" s="16"/>
      <c r="AD424" s="16">
        <v>1.84</v>
      </c>
      <c r="AE424" s="16">
        <v>1.44</v>
      </c>
      <c r="AF424" s="16">
        <v>2.29</v>
      </c>
      <c r="AG424" s="16">
        <v>2.2799999999999998</v>
      </c>
      <c r="AH424" s="16">
        <v>1.55</v>
      </c>
      <c r="AI424" s="277">
        <v>0.66949999999999998</v>
      </c>
      <c r="AJ424" s="277"/>
      <c r="AK424" s="277">
        <v>0.56409999999999993</v>
      </c>
      <c r="AL424" s="277">
        <v>0.7229000000000001</v>
      </c>
      <c r="AM424" s="277">
        <v>0.62429999999999997</v>
      </c>
      <c r="AN424" s="277">
        <v>0.64200000000000002</v>
      </c>
      <c r="AO424" s="277">
        <v>0.44550000000000001</v>
      </c>
      <c r="AP424" s="130">
        <v>160200</v>
      </c>
      <c r="AQ424" s="130">
        <v>48500</v>
      </c>
      <c r="AR424" s="130">
        <v>3.13</v>
      </c>
      <c r="AS424" s="275">
        <v>0.2076388888888889</v>
      </c>
      <c r="AT424" s="273">
        <v>0.3805</v>
      </c>
      <c r="AU424" s="130">
        <v>67</v>
      </c>
      <c r="AV424" s="16">
        <v>2400</v>
      </c>
      <c r="AW424" s="16">
        <v>177000</v>
      </c>
      <c r="AX424" s="16"/>
      <c r="AY424" s="16"/>
      <c r="AZ424" s="16"/>
    </row>
    <row r="425" spans="1:52" ht="12" customHeight="1">
      <c r="A425" s="184">
        <v>29</v>
      </c>
      <c r="B425" s="185" t="s">
        <v>2724</v>
      </c>
      <c r="C425" s="16" t="s">
        <v>1383</v>
      </c>
      <c r="D425" s="290" t="s">
        <v>1383</v>
      </c>
      <c r="E425" s="184" t="s">
        <v>2236</v>
      </c>
      <c r="F425" s="16">
        <v>43</v>
      </c>
      <c r="G425" s="276">
        <v>24.71</v>
      </c>
      <c r="H425" s="276" t="s">
        <v>2723</v>
      </c>
      <c r="I425" s="276">
        <v>32031</v>
      </c>
      <c r="J425" s="276">
        <v>5000</v>
      </c>
      <c r="K425" s="276">
        <v>28021</v>
      </c>
      <c r="L425" s="276"/>
      <c r="M425" s="276"/>
      <c r="N425" s="291">
        <v>1.0648148148148147E-3</v>
      </c>
      <c r="O425" s="130">
        <f t="shared" si="1"/>
        <v>92</v>
      </c>
      <c r="P425" s="291">
        <v>1.9675925925925926E-4</v>
      </c>
      <c r="Q425" s="130">
        <f t="shared" ref="Q425:Q428" si="14">HOUR(P425)*3600+MINUTE(P425)*60+ SECOND(P425)</f>
        <v>17</v>
      </c>
      <c r="R425" s="291">
        <v>1.1111111111111111E-3</v>
      </c>
      <c r="S425" s="130">
        <f t="shared" si="3"/>
        <v>96</v>
      </c>
      <c r="T425" s="291"/>
      <c r="U425" s="130"/>
      <c r="V425" s="291">
        <v>1.0648148148148147E-3</v>
      </c>
      <c r="W425" s="130">
        <f t="shared" si="5"/>
        <v>92</v>
      </c>
      <c r="X425" s="291"/>
      <c r="Y425" s="130"/>
      <c r="Z425" s="291"/>
      <c r="AA425" s="130"/>
      <c r="AB425" s="16">
        <v>1.57</v>
      </c>
      <c r="AC425" s="16">
        <v>1.56</v>
      </c>
      <c r="AD425" s="16">
        <v>1.87</v>
      </c>
      <c r="AE425" s="16">
        <v>1</v>
      </c>
      <c r="AF425" s="16">
        <v>1.96</v>
      </c>
      <c r="AG425" s="16"/>
      <c r="AH425" s="16"/>
      <c r="AI425" s="277">
        <v>0.74549999999999994</v>
      </c>
      <c r="AJ425" s="277">
        <v>0.34420000000000001</v>
      </c>
      <c r="AK425" s="277">
        <v>0.66510000000000002</v>
      </c>
      <c r="AL425" s="277">
        <v>1</v>
      </c>
      <c r="AM425" s="277">
        <v>0.60799999999999998</v>
      </c>
      <c r="AN425" s="277"/>
      <c r="AO425" s="277"/>
      <c r="AP425" s="130">
        <v>17300</v>
      </c>
      <c r="AQ425" s="130">
        <v>17100</v>
      </c>
      <c r="AR425" s="130">
        <v>1.7</v>
      </c>
      <c r="AS425" s="275">
        <v>0.15416666666666667</v>
      </c>
      <c r="AT425" s="273">
        <v>0.63849999999999996</v>
      </c>
      <c r="AU425" s="130">
        <v>47</v>
      </c>
      <c r="AV425" s="16">
        <v>480</v>
      </c>
      <c r="AW425" s="16">
        <v>88</v>
      </c>
      <c r="AX425" s="16"/>
      <c r="AY425" s="16"/>
      <c r="AZ425" s="16"/>
    </row>
    <row r="426" spans="1:52" ht="12" customHeight="1">
      <c r="A426" s="184">
        <v>30</v>
      </c>
      <c r="B426" s="185" t="s">
        <v>2725</v>
      </c>
      <c r="C426" s="16" t="s">
        <v>1386</v>
      </c>
      <c r="D426" s="290" t="s">
        <v>1386</v>
      </c>
      <c r="E426" s="184" t="s">
        <v>2236</v>
      </c>
      <c r="F426" s="16">
        <v>28</v>
      </c>
      <c r="G426" s="276">
        <v>53700000</v>
      </c>
      <c r="H426" s="276">
        <v>2073000</v>
      </c>
      <c r="I426" s="276">
        <v>625914</v>
      </c>
      <c r="J426" s="276">
        <v>653700</v>
      </c>
      <c r="K426" s="276">
        <v>14750000</v>
      </c>
      <c r="L426" s="276">
        <v>284617</v>
      </c>
      <c r="M426" s="276">
        <v>70700</v>
      </c>
      <c r="N426" s="291">
        <v>4.4212962962962964E-3</v>
      </c>
      <c r="O426" s="130">
        <f t="shared" si="1"/>
        <v>382</v>
      </c>
      <c r="P426" s="291">
        <v>3.9814814814814817E-3</v>
      </c>
      <c r="Q426" s="130">
        <f t="shared" si="14"/>
        <v>344</v>
      </c>
      <c r="R426" s="291">
        <v>3.5069444444444445E-3</v>
      </c>
      <c r="S426" s="130">
        <f t="shared" si="3"/>
        <v>303</v>
      </c>
      <c r="T426" s="291">
        <v>3.0555555555555557E-3</v>
      </c>
      <c r="U426" s="130">
        <f t="shared" ref="U426:U428" si="15">HOUR(T426)*3600+MINUTE(T426)*60+ SECOND(T426)</f>
        <v>264</v>
      </c>
      <c r="V426" s="291">
        <v>4.2013888888888891E-3</v>
      </c>
      <c r="W426" s="130">
        <f t="shared" si="5"/>
        <v>363</v>
      </c>
      <c r="X426" s="291">
        <v>5.3819444444444444E-3</v>
      </c>
      <c r="Y426" s="130">
        <f t="shared" ref="Y426:Y428" si="16">HOUR(X426)*3600+MINUTE(X426)*60+ SECOND(X426)</f>
        <v>465</v>
      </c>
      <c r="Z426" s="291">
        <v>1.9097222222222222E-3</v>
      </c>
      <c r="AA426" s="130">
        <f t="shared" ref="AA426:AA428" si="17">HOUR(Z426)*3600+MINUTE(Z426)*60+ SECOND(Z426)</f>
        <v>165</v>
      </c>
      <c r="AB426" s="16">
        <v>6.96</v>
      </c>
      <c r="AC426" s="16">
        <v>6.25</v>
      </c>
      <c r="AD426" s="16">
        <v>5.46</v>
      </c>
      <c r="AE426" s="16">
        <v>4.7</v>
      </c>
      <c r="AF426" s="16">
        <v>6.4</v>
      </c>
      <c r="AG426" s="16">
        <v>9.2799999999999994</v>
      </c>
      <c r="AH426" s="16">
        <v>3.45</v>
      </c>
      <c r="AI426" s="277">
        <v>0.1128</v>
      </c>
      <c r="AJ426" s="277">
        <v>0.16469999999999999</v>
      </c>
      <c r="AK426" s="277">
        <v>0.38549999999999995</v>
      </c>
      <c r="AL426" s="277">
        <v>0.28420000000000001</v>
      </c>
      <c r="AM426" s="277">
        <v>0.1686</v>
      </c>
      <c r="AN426" s="277">
        <v>0.222</v>
      </c>
      <c r="AO426" s="277">
        <v>0.59789999999999999</v>
      </c>
      <c r="AP426" s="130"/>
      <c r="AQ426" s="130"/>
      <c r="AR426" s="130"/>
      <c r="AS426" s="130"/>
      <c r="AT426" s="273"/>
      <c r="AU426" s="130">
        <v>66</v>
      </c>
      <c r="AV426" s="16">
        <v>20</v>
      </c>
      <c r="AW426" s="16">
        <v>504000</v>
      </c>
      <c r="AX426" s="16"/>
      <c r="AY426" s="16"/>
      <c r="AZ426" s="16"/>
    </row>
    <row r="427" spans="1:52" ht="12" customHeight="1">
      <c r="A427" s="184">
        <v>31</v>
      </c>
      <c r="B427" s="185" t="s">
        <v>2497</v>
      </c>
      <c r="C427" s="16" t="s">
        <v>57</v>
      </c>
      <c r="D427" s="290" t="s">
        <v>57</v>
      </c>
      <c r="E427" s="184" t="s">
        <v>2236</v>
      </c>
      <c r="F427" s="16">
        <v>15</v>
      </c>
      <c r="G427" s="276">
        <v>109400000</v>
      </c>
      <c r="H427" s="276">
        <v>2466000</v>
      </c>
      <c r="I427" s="276">
        <v>1245000</v>
      </c>
      <c r="J427" s="276">
        <v>751934</v>
      </c>
      <c r="K427" s="276">
        <v>20570000</v>
      </c>
      <c r="L427" s="276">
        <v>271911</v>
      </c>
      <c r="M427" s="276">
        <v>48389</v>
      </c>
      <c r="N427" s="291">
        <v>4.8148148148148152E-3</v>
      </c>
      <c r="O427" s="130">
        <f t="shared" si="1"/>
        <v>416</v>
      </c>
      <c r="P427" s="291">
        <v>5.6365740740740742E-3</v>
      </c>
      <c r="Q427" s="130">
        <f t="shared" si="14"/>
        <v>487</v>
      </c>
      <c r="R427" s="291">
        <v>3.8194444444444443E-3</v>
      </c>
      <c r="S427" s="130">
        <f t="shared" si="3"/>
        <v>330</v>
      </c>
      <c r="T427" s="291">
        <v>4.0393518518518521E-3</v>
      </c>
      <c r="U427" s="130">
        <f t="shared" si="15"/>
        <v>349</v>
      </c>
      <c r="V427" s="291">
        <v>5.0347222222222217E-3</v>
      </c>
      <c r="W427" s="130">
        <f t="shared" si="5"/>
        <v>435</v>
      </c>
      <c r="X427" s="291">
        <v>7.4421296296296301E-3</v>
      </c>
      <c r="Y427" s="130">
        <f t="shared" si="16"/>
        <v>643</v>
      </c>
      <c r="Z427" s="291">
        <v>6.8537808641975313E-4</v>
      </c>
      <c r="AA427" s="130">
        <f t="shared" si="17"/>
        <v>59</v>
      </c>
      <c r="AB427" s="16">
        <v>5.63</v>
      </c>
      <c r="AC427" s="16">
        <v>3.61</v>
      </c>
      <c r="AD427" s="16">
        <v>4.55</v>
      </c>
      <c r="AE427" s="16">
        <v>3.38</v>
      </c>
      <c r="AF427" s="16">
        <v>6.41</v>
      </c>
      <c r="AG427" s="16">
        <v>6.56</v>
      </c>
      <c r="AH427" s="16">
        <v>8.77</v>
      </c>
      <c r="AI427" s="277">
        <v>6.3500000000000001E-2</v>
      </c>
      <c r="AJ427" s="277">
        <v>0.32880000000000004</v>
      </c>
      <c r="AK427" s="277">
        <v>0.33429999999999999</v>
      </c>
      <c r="AL427" s="277">
        <v>0.32929999999999998</v>
      </c>
      <c r="AM427" s="277">
        <v>7.9399999999999998E-2</v>
      </c>
      <c r="AN427" s="277">
        <v>0.23649999999999999</v>
      </c>
      <c r="AO427" s="277">
        <v>0.27229999999999999</v>
      </c>
      <c r="AP427" s="130">
        <v>275500</v>
      </c>
      <c r="AQ427" s="130">
        <v>140200</v>
      </c>
      <c r="AR427" s="130">
        <v>2.2599999999999998</v>
      </c>
      <c r="AS427" s="275">
        <v>0.1451388888888889</v>
      </c>
      <c r="AT427" s="273">
        <v>0.52239999999999998</v>
      </c>
      <c r="AU427" s="130">
        <v>64</v>
      </c>
      <c r="AV427" s="16">
        <v>210</v>
      </c>
      <c r="AW427" s="16">
        <v>414000</v>
      </c>
      <c r="AX427" s="16"/>
      <c r="AY427" s="16"/>
      <c r="AZ427" s="16"/>
    </row>
    <row r="428" spans="1:52" ht="12" customHeight="1">
      <c r="A428" s="184">
        <v>32</v>
      </c>
      <c r="B428" s="292" t="s">
        <v>2726</v>
      </c>
      <c r="C428" s="16" t="s">
        <v>1388</v>
      </c>
      <c r="D428" s="290" t="s">
        <v>1388</v>
      </c>
      <c r="E428" s="184" t="s">
        <v>2236</v>
      </c>
      <c r="F428" s="16">
        <v>24</v>
      </c>
      <c r="G428" s="276">
        <v>15360000</v>
      </c>
      <c r="H428" s="276">
        <v>389796</v>
      </c>
      <c r="I428" s="276">
        <v>478813</v>
      </c>
      <c r="J428" s="276">
        <v>200737</v>
      </c>
      <c r="K428" s="276">
        <v>5792000</v>
      </c>
      <c r="L428" s="276">
        <v>512676</v>
      </c>
      <c r="M428" s="276">
        <v>180278</v>
      </c>
      <c r="N428" s="291">
        <v>3.2175925925925922E-3</v>
      </c>
      <c r="O428" s="130">
        <f t="shared" si="1"/>
        <v>278</v>
      </c>
      <c r="P428" s="291">
        <v>2.2453703703703702E-3</v>
      </c>
      <c r="Q428" s="130">
        <f t="shared" si="14"/>
        <v>194</v>
      </c>
      <c r="R428" s="291">
        <v>1.8518518518518517E-3</v>
      </c>
      <c r="S428" s="130">
        <f t="shared" si="3"/>
        <v>160</v>
      </c>
      <c r="T428" s="291">
        <v>1.238425925925926E-3</v>
      </c>
      <c r="U428" s="130">
        <f t="shared" si="15"/>
        <v>107</v>
      </c>
      <c r="V428" s="291">
        <v>3.1597222222222222E-3</v>
      </c>
      <c r="W428" s="130">
        <f t="shared" si="5"/>
        <v>273</v>
      </c>
      <c r="X428" s="291">
        <v>2.638888888888889E-3</v>
      </c>
      <c r="Y428" s="130">
        <f t="shared" si="16"/>
        <v>228</v>
      </c>
      <c r="Z428" s="291">
        <v>5.4398148148148155E-4</v>
      </c>
      <c r="AA428" s="130">
        <f t="shared" si="17"/>
        <v>47</v>
      </c>
      <c r="AB428" s="16">
        <v>5.93</v>
      </c>
      <c r="AC428" s="16">
        <v>4.07</v>
      </c>
      <c r="AD428" s="16">
        <v>3.03</v>
      </c>
      <c r="AE428" s="16">
        <v>2.38</v>
      </c>
      <c r="AF428" s="16">
        <v>5.43</v>
      </c>
      <c r="AG428" s="16">
        <v>4.9400000000000004</v>
      </c>
      <c r="AH428" s="16">
        <v>1.53</v>
      </c>
      <c r="AI428" s="277">
        <v>0.1429</v>
      </c>
      <c r="AJ428" s="277">
        <v>0.33770000000000006</v>
      </c>
      <c r="AK428" s="277">
        <v>0.5504</v>
      </c>
      <c r="AL428" s="277">
        <v>0.61280000000000001</v>
      </c>
      <c r="AM428" s="277">
        <v>0.25670000000000004</v>
      </c>
      <c r="AN428" s="277">
        <v>0.33829999999999999</v>
      </c>
      <c r="AO428" s="277">
        <v>0.79659999999999997</v>
      </c>
      <c r="AP428" s="130">
        <v>1300000</v>
      </c>
      <c r="AQ428" s="130">
        <v>729700</v>
      </c>
      <c r="AR428" s="130">
        <v>4.66</v>
      </c>
      <c r="AS428" s="275">
        <v>0.26666666666666666</v>
      </c>
      <c r="AT428" s="273">
        <v>0.31730000000000003</v>
      </c>
      <c r="AU428" s="130">
        <v>56</v>
      </c>
      <c r="AV428" s="16">
        <v>10</v>
      </c>
      <c r="AW428" s="16">
        <v>0</v>
      </c>
      <c r="AX428" s="16"/>
      <c r="AY428" s="16"/>
      <c r="AZ428" s="16"/>
    </row>
    <row r="429" spans="1:52" ht="12" customHeight="1">
      <c r="A429" s="184">
        <v>33</v>
      </c>
      <c r="B429" s="185" t="s">
        <v>2727</v>
      </c>
      <c r="C429" s="16" t="s">
        <v>1390</v>
      </c>
      <c r="D429" s="290" t="s">
        <v>1390</v>
      </c>
      <c r="E429" s="184" t="s">
        <v>2236</v>
      </c>
      <c r="F429" s="16">
        <v>38</v>
      </c>
      <c r="G429" s="276">
        <v>191841</v>
      </c>
      <c r="H429" s="276">
        <v>5000</v>
      </c>
      <c r="I429" s="276">
        <v>5000</v>
      </c>
      <c r="J429" s="276">
        <v>5000</v>
      </c>
      <c r="K429" s="276">
        <v>57572</v>
      </c>
      <c r="L429" s="276"/>
      <c r="M429" s="276">
        <v>5000</v>
      </c>
      <c r="N429" s="291">
        <v>4.5138888888888892E-4</v>
      </c>
      <c r="O429" s="130">
        <f t="shared" si="1"/>
        <v>39</v>
      </c>
      <c r="P429" s="291"/>
      <c r="Q429" s="130"/>
      <c r="R429" s="291">
        <v>1.0416666666666667E-3</v>
      </c>
      <c r="S429" s="130">
        <f t="shared" si="3"/>
        <v>90</v>
      </c>
      <c r="T429" s="291"/>
      <c r="U429" s="130"/>
      <c r="V429" s="291">
        <v>1.4351851851851854E-3</v>
      </c>
      <c r="W429" s="130">
        <f t="shared" si="5"/>
        <v>124</v>
      </c>
      <c r="X429" s="291"/>
      <c r="Y429" s="130"/>
      <c r="Z429" s="291"/>
      <c r="AA429" s="130"/>
      <c r="AB429" s="16">
        <v>1.26</v>
      </c>
      <c r="AC429" s="16">
        <v>1</v>
      </c>
      <c r="AD429" s="16">
        <v>1.49</v>
      </c>
      <c r="AE429" s="16">
        <v>1</v>
      </c>
      <c r="AF429" s="16">
        <v>1.63</v>
      </c>
      <c r="AG429" s="16"/>
      <c r="AH429" s="16">
        <v>1</v>
      </c>
      <c r="AI429" s="277">
        <v>0.86769999999999992</v>
      </c>
      <c r="AJ429" s="277">
        <v>1</v>
      </c>
      <c r="AK429" s="277">
        <v>0.81340000000000001</v>
      </c>
      <c r="AL429" s="277">
        <v>1</v>
      </c>
      <c r="AM429" s="277">
        <v>0.7248</v>
      </c>
      <c r="AN429" s="277"/>
      <c r="AO429" s="277">
        <v>1</v>
      </c>
      <c r="AP429" s="130">
        <v>66400</v>
      </c>
      <c r="AQ429" s="130">
        <v>34200</v>
      </c>
      <c r="AR429" s="130">
        <v>1.46</v>
      </c>
      <c r="AS429" s="275">
        <v>0.60486111111111107</v>
      </c>
      <c r="AT429" s="273">
        <v>0.83779999999999999</v>
      </c>
      <c r="AU429" s="130">
        <v>78</v>
      </c>
      <c r="AV429" s="16">
        <v>14800</v>
      </c>
      <c r="AW429" s="16">
        <v>96</v>
      </c>
      <c r="AX429" s="16"/>
      <c r="AY429" s="16"/>
      <c r="AZ429" s="16"/>
    </row>
    <row r="430" spans="1:52" ht="12" customHeight="1">
      <c r="A430" s="184">
        <v>34</v>
      </c>
      <c r="B430" s="191" t="s">
        <v>2261</v>
      </c>
      <c r="C430" s="16" t="s">
        <v>1394</v>
      </c>
      <c r="D430" s="290" t="s">
        <v>1394</v>
      </c>
      <c r="E430" s="184" t="s">
        <v>2236</v>
      </c>
      <c r="F430" s="16">
        <v>67</v>
      </c>
      <c r="G430" s="276">
        <v>49122</v>
      </c>
      <c r="H430" s="276">
        <v>5000</v>
      </c>
      <c r="I430" s="276">
        <v>9078</v>
      </c>
      <c r="J430" s="276">
        <v>5000</v>
      </c>
      <c r="K430" s="276">
        <v>81072</v>
      </c>
      <c r="L430" s="276"/>
      <c r="M430" s="276">
        <v>5000</v>
      </c>
      <c r="N430" s="291">
        <v>3.0092592592592593E-3</v>
      </c>
      <c r="O430" s="130">
        <f t="shared" si="1"/>
        <v>260</v>
      </c>
      <c r="P430" s="291">
        <v>4.1435185185185186E-3</v>
      </c>
      <c r="Q430" s="130">
        <f t="shared" ref="Q430:Q432" si="18">HOUR(P430)*3600+MINUTE(P430)*60+ SECOND(P430)</f>
        <v>358</v>
      </c>
      <c r="R430" s="291">
        <v>4.0509259259259258E-4</v>
      </c>
      <c r="S430" s="130">
        <f t="shared" si="3"/>
        <v>35</v>
      </c>
      <c r="T430" s="291">
        <v>2.7893518518518515E-3</v>
      </c>
      <c r="U430" s="130">
        <f t="shared" ref="U430:U433" si="19">HOUR(T430)*3600+MINUTE(T430)*60+ SECOND(T430)</f>
        <v>241</v>
      </c>
      <c r="V430" s="291">
        <v>1.5393518518518519E-3</v>
      </c>
      <c r="W430" s="130">
        <f t="shared" si="5"/>
        <v>133</v>
      </c>
      <c r="X430" s="291"/>
      <c r="Y430" s="130"/>
      <c r="Z430" s="291"/>
      <c r="AA430" s="130"/>
      <c r="AB430" s="16">
        <v>2.84</v>
      </c>
      <c r="AC430" s="16">
        <v>1.34</v>
      </c>
      <c r="AD430" s="16">
        <v>2.3199999999999998</v>
      </c>
      <c r="AE430" s="16">
        <v>1.78</v>
      </c>
      <c r="AF430" s="16">
        <v>3.55</v>
      </c>
      <c r="AG430" s="16"/>
      <c r="AH430" s="16">
        <v>1</v>
      </c>
      <c r="AI430" s="277">
        <v>0.35509999999999997</v>
      </c>
      <c r="AJ430" s="277">
        <v>0.79720000000000002</v>
      </c>
      <c r="AK430" s="277">
        <v>0.58329999999999993</v>
      </c>
      <c r="AL430" s="277">
        <v>0.4667</v>
      </c>
      <c r="AM430" s="277">
        <v>0.4294</v>
      </c>
      <c r="AN430" s="277"/>
      <c r="AO430" s="277">
        <v>1</v>
      </c>
      <c r="AP430" s="16"/>
      <c r="AQ430" s="16"/>
      <c r="AR430" s="16"/>
      <c r="AS430" s="16"/>
      <c r="AT430" s="277"/>
      <c r="AU430" s="130">
        <v>77</v>
      </c>
      <c r="AV430" s="16">
        <v>10</v>
      </c>
      <c r="AW430" s="16">
        <v>0</v>
      </c>
      <c r="AX430" s="16"/>
      <c r="AY430" s="16"/>
      <c r="AZ430" s="16"/>
    </row>
    <row r="431" spans="1:52" ht="12" customHeight="1">
      <c r="A431" s="184">
        <v>35</v>
      </c>
      <c r="B431" s="185" t="s">
        <v>2500</v>
      </c>
      <c r="C431" s="16" t="s">
        <v>1399</v>
      </c>
      <c r="D431" s="290" t="s">
        <v>1399</v>
      </c>
      <c r="E431" s="184" t="s">
        <v>2236</v>
      </c>
      <c r="F431" s="16">
        <v>19</v>
      </c>
      <c r="G431" s="276">
        <v>19400000</v>
      </c>
      <c r="H431" s="276">
        <v>317102</v>
      </c>
      <c r="I431" s="276">
        <v>145972</v>
      </c>
      <c r="J431" s="276">
        <v>56396</v>
      </c>
      <c r="K431" s="276">
        <v>4698</v>
      </c>
      <c r="L431" s="276">
        <v>44945</v>
      </c>
      <c r="M431" s="276">
        <v>13522</v>
      </c>
      <c r="N431" s="291">
        <v>3.2291666666666666E-3</v>
      </c>
      <c r="O431" s="130">
        <f t="shared" si="1"/>
        <v>279</v>
      </c>
      <c r="P431" s="291">
        <v>3.0787037037037037E-3</v>
      </c>
      <c r="Q431" s="130">
        <f t="shared" si="18"/>
        <v>266</v>
      </c>
      <c r="R431" s="291">
        <v>3.2407407407407406E-3</v>
      </c>
      <c r="S431" s="130">
        <f t="shared" si="3"/>
        <v>280</v>
      </c>
      <c r="T431" s="291">
        <v>1.9907407407407408E-3</v>
      </c>
      <c r="U431" s="130">
        <f t="shared" si="19"/>
        <v>172</v>
      </c>
      <c r="V431" s="291">
        <v>3.2407407407407406E-3</v>
      </c>
      <c r="W431" s="130">
        <f t="shared" si="5"/>
        <v>280</v>
      </c>
      <c r="X431" s="291">
        <v>3.1597222222222222E-3</v>
      </c>
      <c r="Y431" s="130">
        <f t="shared" ref="Y431:Y432" si="20">HOUR(X431)*3600+MINUTE(X431)*60+ SECOND(X431)</f>
        <v>273</v>
      </c>
      <c r="Z431" s="291">
        <v>2.8240740740740739E-3</v>
      </c>
      <c r="AA431" s="130">
        <f t="shared" ref="AA431:AA433" si="21">HOUR(Z431)*3600+MINUTE(Z431)*60+ SECOND(Z431)</f>
        <v>244</v>
      </c>
      <c r="AB431" s="16">
        <v>7.9</v>
      </c>
      <c r="AC431" s="16">
        <v>6.28</v>
      </c>
      <c r="AD431" s="16">
        <v>10.02</v>
      </c>
      <c r="AE431" s="16">
        <v>4.4400000000000004</v>
      </c>
      <c r="AF431" s="16">
        <v>8.1199999999999992</v>
      </c>
      <c r="AG431" s="16">
        <v>7.6</v>
      </c>
      <c r="AH431" s="16">
        <v>4.33</v>
      </c>
      <c r="AI431" s="277">
        <v>7.3200000000000001E-2</v>
      </c>
      <c r="AJ431" s="277">
        <v>0.19070000000000001</v>
      </c>
      <c r="AK431" s="277">
        <v>0.1439</v>
      </c>
      <c r="AL431" s="277">
        <v>0.35399999999999998</v>
      </c>
      <c r="AM431" s="277">
        <v>0.09</v>
      </c>
      <c r="AN431" s="277">
        <v>0.16120000000000001</v>
      </c>
      <c r="AO431" s="277">
        <v>0.28770000000000001</v>
      </c>
      <c r="AP431" s="16"/>
      <c r="AQ431" s="16"/>
      <c r="AR431" s="16"/>
      <c r="AS431" s="16"/>
      <c r="AT431" s="277"/>
      <c r="AU431" s="130">
        <v>39</v>
      </c>
      <c r="AV431" s="16">
        <v>50</v>
      </c>
      <c r="AW431" s="16">
        <v>74400000</v>
      </c>
      <c r="AX431" s="16"/>
      <c r="AY431" s="16"/>
      <c r="AZ431" s="16"/>
    </row>
    <row r="432" spans="1:52" ht="12" customHeight="1">
      <c r="A432" s="184">
        <v>36</v>
      </c>
      <c r="B432" s="185" t="s">
        <v>2498</v>
      </c>
      <c r="C432" s="16" t="s">
        <v>1401</v>
      </c>
      <c r="D432" s="290" t="s">
        <v>2728</v>
      </c>
      <c r="E432" s="184" t="s">
        <v>2236</v>
      </c>
      <c r="F432" s="16">
        <v>25</v>
      </c>
      <c r="G432" s="276">
        <v>23630000</v>
      </c>
      <c r="H432" s="276">
        <v>376717</v>
      </c>
      <c r="I432" s="276">
        <v>123741</v>
      </c>
      <c r="J432" s="276">
        <v>161756</v>
      </c>
      <c r="K432" s="276">
        <v>4032000</v>
      </c>
      <c r="L432" s="276">
        <v>344101</v>
      </c>
      <c r="M432" s="276">
        <v>52622</v>
      </c>
      <c r="N432" s="291">
        <v>4.0509259259259257E-3</v>
      </c>
      <c r="O432" s="130">
        <f t="shared" si="1"/>
        <v>350</v>
      </c>
      <c r="P432" s="291">
        <v>4.0972222222222226E-3</v>
      </c>
      <c r="Q432" s="130">
        <f t="shared" si="18"/>
        <v>354</v>
      </c>
      <c r="R432" s="291">
        <v>4.155092592592593E-3</v>
      </c>
      <c r="S432" s="130">
        <f t="shared" si="3"/>
        <v>359</v>
      </c>
      <c r="T432" s="291">
        <v>2.5231481481481481E-3</v>
      </c>
      <c r="U432" s="130">
        <f t="shared" si="19"/>
        <v>218</v>
      </c>
      <c r="V432" s="291">
        <v>4.409722222222222E-3</v>
      </c>
      <c r="W432" s="130">
        <f t="shared" si="5"/>
        <v>381</v>
      </c>
      <c r="X432" s="291">
        <v>5.3472222222222228E-3</v>
      </c>
      <c r="Y432" s="130">
        <f t="shared" si="20"/>
        <v>462</v>
      </c>
      <c r="Z432" s="291">
        <v>1.5856481481481481E-3</v>
      </c>
      <c r="AA432" s="130">
        <f t="shared" si="21"/>
        <v>137</v>
      </c>
      <c r="AB432" s="16">
        <v>6.26</v>
      </c>
      <c r="AC432" s="16">
        <v>6</v>
      </c>
      <c r="AD432" s="16">
        <v>5.47</v>
      </c>
      <c r="AE432" s="16">
        <v>3.04</v>
      </c>
      <c r="AF432" s="16">
        <v>6.63</v>
      </c>
      <c r="AG432" s="16">
        <v>8.6199999999999992</v>
      </c>
      <c r="AH432" s="16">
        <v>2.6</v>
      </c>
      <c r="AI432" s="277">
        <v>5.9299999999999999E-2</v>
      </c>
      <c r="AJ432" s="277">
        <v>0.24359999999999998</v>
      </c>
      <c r="AK432" s="277">
        <v>0.2266</v>
      </c>
      <c r="AL432" s="277">
        <v>0.45789999999999997</v>
      </c>
      <c r="AM432" s="277">
        <v>0.09</v>
      </c>
      <c r="AN432" s="277">
        <v>5.7099999999999998E-2</v>
      </c>
      <c r="AO432" s="277">
        <v>0.72930000000000006</v>
      </c>
      <c r="AP432" s="130">
        <v>546700</v>
      </c>
      <c r="AQ432" s="130">
        <v>324000</v>
      </c>
      <c r="AR432" s="130">
        <v>3.69</v>
      </c>
      <c r="AS432" s="275">
        <v>0.32500000000000001</v>
      </c>
      <c r="AT432" s="273">
        <v>0.39219999999999999</v>
      </c>
      <c r="AU432" s="130">
        <v>57</v>
      </c>
      <c r="AV432" s="16">
        <v>110</v>
      </c>
      <c r="AW432" s="16">
        <v>142000000</v>
      </c>
      <c r="AX432" s="16"/>
      <c r="AY432" s="16"/>
      <c r="AZ432" s="16"/>
    </row>
    <row r="433" spans="1:52" ht="12" customHeight="1">
      <c r="A433" s="184">
        <v>37</v>
      </c>
      <c r="B433" s="185" t="s">
        <v>2729</v>
      </c>
      <c r="C433" s="16" t="s">
        <v>1402</v>
      </c>
      <c r="D433" s="290" t="s">
        <v>2730</v>
      </c>
      <c r="E433" s="184" t="s">
        <v>2236</v>
      </c>
      <c r="F433" s="16">
        <v>76</v>
      </c>
      <c r="G433" s="276">
        <v>32052</v>
      </c>
      <c r="H433" s="276">
        <v>5000</v>
      </c>
      <c r="I433" s="276">
        <v>5000</v>
      </c>
      <c r="J433" s="276">
        <v>5000</v>
      </c>
      <c r="K433" s="276">
        <v>73144</v>
      </c>
      <c r="L433" s="276"/>
      <c r="M433" s="276">
        <v>6961</v>
      </c>
      <c r="N433" s="291">
        <v>1.1111111111111111E-3</v>
      </c>
      <c r="O433" s="130">
        <f t="shared" si="1"/>
        <v>96</v>
      </c>
      <c r="P433" s="291"/>
      <c r="Q433" s="130"/>
      <c r="R433" s="291">
        <v>1.6435185185185185E-3</v>
      </c>
      <c r="S433" s="130">
        <f t="shared" si="3"/>
        <v>142</v>
      </c>
      <c r="T433" s="291">
        <v>4.0856481481481481E-3</v>
      </c>
      <c r="U433" s="130">
        <f t="shared" si="19"/>
        <v>353</v>
      </c>
      <c r="V433" s="291">
        <v>6.9444444444444436E-4</v>
      </c>
      <c r="W433" s="130">
        <f t="shared" si="5"/>
        <v>60</v>
      </c>
      <c r="X433" s="291"/>
      <c r="Y433" s="130"/>
      <c r="Z433" s="291">
        <v>4.31712962962963E-3</v>
      </c>
      <c r="AA433" s="130">
        <f t="shared" si="21"/>
        <v>373</v>
      </c>
      <c r="AB433" s="16">
        <v>2.0499999999999998</v>
      </c>
      <c r="AC433" s="16">
        <v>1</v>
      </c>
      <c r="AD433" s="16">
        <v>1.81</v>
      </c>
      <c r="AE433" s="16">
        <v>2.2599999999999998</v>
      </c>
      <c r="AF433" s="16">
        <v>1.54</v>
      </c>
      <c r="AG433" s="16"/>
      <c r="AH433" s="16">
        <v>5.95</v>
      </c>
      <c r="AI433" s="277">
        <v>0.748</v>
      </c>
      <c r="AJ433" s="277">
        <v>1</v>
      </c>
      <c r="AK433" s="277">
        <v>0.70640000000000003</v>
      </c>
      <c r="AL433" s="277">
        <v>0.51119999999999999</v>
      </c>
      <c r="AM433" s="277">
        <v>0.74849999999999994</v>
      </c>
      <c r="AN433" s="277"/>
      <c r="AO433" s="277">
        <v>0.1265</v>
      </c>
      <c r="AP433" s="130">
        <v>415000</v>
      </c>
      <c r="AQ433" s="130">
        <v>285900</v>
      </c>
      <c r="AR433" s="130">
        <v>3.94</v>
      </c>
      <c r="AS433" s="275">
        <v>0.2388888888888889</v>
      </c>
      <c r="AT433" s="273">
        <v>0.33610000000000001</v>
      </c>
      <c r="AU433" s="130">
        <v>82</v>
      </c>
      <c r="AV433" s="16">
        <v>260</v>
      </c>
      <c r="AW433" s="16">
        <v>16600000</v>
      </c>
      <c r="AX433" s="16"/>
      <c r="AY433" s="16"/>
      <c r="AZ433" s="16"/>
    </row>
    <row r="434" spans="1:52" ht="12" customHeight="1">
      <c r="A434" s="184">
        <v>38</v>
      </c>
      <c r="B434" s="191" t="s">
        <v>2262</v>
      </c>
      <c r="C434" s="16" t="s">
        <v>1404</v>
      </c>
      <c r="D434" s="290" t="s">
        <v>2731</v>
      </c>
      <c r="E434" s="184" t="s">
        <v>2236</v>
      </c>
      <c r="F434" s="16">
        <v>38</v>
      </c>
      <c r="G434" s="276">
        <v>17660</v>
      </c>
      <c r="H434" s="276"/>
      <c r="I434" s="276">
        <v>5000</v>
      </c>
      <c r="J434" s="276">
        <v>5000</v>
      </c>
      <c r="K434" s="276">
        <v>6126</v>
      </c>
      <c r="L434" s="276"/>
      <c r="M434" s="276"/>
      <c r="N434" s="291">
        <v>5.2199074074074075E-3</v>
      </c>
      <c r="O434" s="130">
        <f t="shared" si="1"/>
        <v>451</v>
      </c>
      <c r="P434" s="291"/>
      <c r="Q434" s="130"/>
      <c r="R434" s="291">
        <v>4.4675925925925924E-3</v>
      </c>
      <c r="S434" s="130">
        <f t="shared" si="3"/>
        <v>386</v>
      </c>
      <c r="T434" s="291"/>
      <c r="U434" s="130"/>
      <c r="V434" s="291">
        <v>4.9768518518518521E-3</v>
      </c>
      <c r="W434" s="130">
        <f t="shared" si="5"/>
        <v>430</v>
      </c>
      <c r="X434" s="291"/>
      <c r="Y434" s="130"/>
      <c r="Z434" s="291"/>
      <c r="AA434" s="130"/>
      <c r="AB434" s="16">
        <v>4.03</v>
      </c>
      <c r="AC434" s="16"/>
      <c r="AD434" s="16">
        <v>3.89</v>
      </c>
      <c r="AE434" s="16">
        <v>1</v>
      </c>
      <c r="AF434" s="16">
        <v>4.22</v>
      </c>
      <c r="AG434" s="16"/>
      <c r="AH434" s="16"/>
      <c r="AI434" s="277">
        <v>9.849999999999999E-2</v>
      </c>
      <c r="AJ434" s="277"/>
      <c r="AK434" s="277">
        <v>8.6500000000000007E-2</v>
      </c>
      <c r="AL434" s="277">
        <v>1</v>
      </c>
      <c r="AM434" s="277">
        <v>0.3654</v>
      </c>
      <c r="AN434" s="277"/>
      <c r="AO434" s="277"/>
      <c r="AP434" s="130">
        <v>97800</v>
      </c>
      <c r="AQ434" s="130">
        <v>56900</v>
      </c>
      <c r="AR434" s="130">
        <v>3.13</v>
      </c>
      <c r="AS434" s="275">
        <v>0.21041666666666667</v>
      </c>
      <c r="AT434" s="273">
        <v>0.40899999999999997</v>
      </c>
      <c r="AU434" s="130">
        <v>51</v>
      </c>
      <c r="AV434" s="16">
        <v>880</v>
      </c>
      <c r="AW434" s="16">
        <v>9470000</v>
      </c>
      <c r="AX434" s="16"/>
      <c r="AY434" s="16"/>
      <c r="AZ434" s="16"/>
    </row>
    <row r="435" spans="1:52" ht="12" customHeight="1">
      <c r="A435" s="184">
        <v>39</v>
      </c>
      <c r="B435" s="185" t="s">
        <v>2732</v>
      </c>
      <c r="C435" s="16" t="s">
        <v>1405</v>
      </c>
      <c r="D435" s="290" t="s">
        <v>1405</v>
      </c>
      <c r="E435" s="184" t="s">
        <v>2236</v>
      </c>
      <c r="F435" s="16">
        <v>26</v>
      </c>
      <c r="G435" s="276">
        <v>5000</v>
      </c>
      <c r="H435" s="276"/>
      <c r="I435" s="276"/>
      <c r="J435" s="276">
        <v>5000</v>
      </c>
      <c r="K435" s="276">
        <v>5000</v>
      </c>
      <c r="L435" s="276"/>
      <c r="M435" s="276"/>
      <c r="N435" s="291">
        <v>5.4861111111111109E-3</v>
      </c>
      <c r="O435" s="130">
        <f t="shared" si="1"/>
        <v>474</v>
      </c>
      <c r="P435" s="291"/>
      <c r="Q435" s="130"/>
      <c r="R435" s="291"/>
      <c r="S435" s="130"/>
      <c r="T435" s="291"/>
      <c r="U435" s="130"/>
      <c r="V435" s="291">
        <v>8.449074074074075E-4</v>
      </c>
      <c r="W435" s="130">
        <f t="shared" si="5"/>
        <v>73</v>
      </c>
      <c r="X435" s="291"/>
      <c r="Y435" s="130"/>
      <c r="Z435" s="291"/>
      <c r="AA435" s="130"/>
      <c r="AB435" s="16">
        <v>5.72</v>
      </c>
      <c r="AC435" s="16"/>
      <c r="AD435" s="16"/>
      <c r="AE435" s="16">
        <v>1</v>
      </c>
      <c r="AF435" s="16">
        <v>2.79</v>
      </c>
      <c r="AG435" s="16"/>
      <c r="AH435" s="16"/>
      <c r="AI435" s="277">
        <v>7.2499999999999995E-2</v>
      </c>
      <c r="AJ435" s="277"/>
      <c r="AK435" s="277"/>
      <c r="AL435" s="277">
        <v>1</v>
      </c>
      <c r="AM435" s="277">
        <v>0.24329999999999999</v>
      </c>
      <c r="AN435" s="277"/>
      <c r="AO435" s="277"/>
      <c r="AP435" s="130">
        <v>13100</v>
      </c>
      <c r="AQ435" s="130">
        <v>10500</v>
      </c>
      <c r="AR435" s="130">
        <v>1.53</v>
      </c>
      <c r="AS435" s="275">
        <v>2.7083333333333334E-2</v>
      </c>
      <c r="AT435" s="273">
        <v>0.59970000000000001</v>
      </c>
      <c r="AU435" s="130">
        <v>37</v>
      </c>
      <c r="AV435" s="16">
        <v>20</v>
      </c>
      <c r="AW435" s="16">
        <v>0</v>
      </c>
      <c r="AX435" s="16"/>
      <c r="AY435" s="16"/>
      <c r="AZ435" s="16"/>
    </row>
    <row r="436" spans="1:52" ht="12" customHeight="1">
      <c r="A436" s="184">
        <v>40</v>
      </c>
      <c r="B436" s="185" t="s">
        <v>2733</v>
      </c>
      <c r="C436" s="16" t="s">
        <v>1406</v>
      </c>
      <c r="D436" s="290" t="s">
        <v>1406</v>
      </c>
      <c r="E436" s="184" t="s">
        <v>2236</v>
      </c>
      <c r="F436" s="16">
        <v>65</v>
      </c>
      <c r="G436" s="276">
        <v>5000</v>
      </c>
      <c r="H436" s="276"/>
      <c r="I436" s="276">
        <v>5000</v>
      </c>
      <c r="J436" s="276">
        <v>5000</v>
      </c>
      <c r="K436" s="276">
        <v>5000</v>
      </c>
      <c r="L436" s="276"/>
      <c r="M436" s="276"/>
      <c r="N436" s="291">
        <v>2.6620370370370374E-3</v>
      </c>
      <c r="O436" s="130">
        <f t="shared" si="1"/>
        <v>230</v>
      </c>
      <c r="P436" s="291"/>
      <c r="Q436" s="130"/>
      <c r="R436" s="291">
        <v>2.0254629629629629E-3</v>
      </c>
      <c r="S436" s="130">
        <f t="shared" ref="S436:S440" si="22">HOUR(R436)*3600+MINUTE(R436)*60+ SECOND(R436)</f>
        <v>175</v>
      </c>
      <c r="T436" s="291">
        <v>6.2500000000000001E-4</v>
      </c>
      <c r="U436" s="130">
        <f t="shared" ref="U436:U440" si="23">HOUR(T436)*3600+MINUTE(T436)*60+ SECOND(T436)</f>
        <v>54</v>
      </c>
      <c r="V436" s="291">
        <v>1.3194444444444445E-3</v>
      </c>
      <c r="W436" s="130">
        <f t="shared" si="5"/>
        <v>114</v>
      </c>
      <c r="X436" s="291"/>
      <c r="Y436" s="130"/>
      <c r="Z436" s="291"/>
      <c r="AA436" s="130"/>
      <c r="AB436" s="16">
        <v>3.64</v>
      </c>
      <c r="AC436" s="16"/>
      <c r="AD436" s="16">
        <v>1.74</v>
      </c>
      <c r="AE436" s="16">
        <v>1.73</v>
      </c>
      <c r="AF436" s="16">
        <v>3.59</v>
      </c>
      <c r="AG436" s="16"/>
      <c r="AH436" s="16"/>
      <c r="AI436" s="277">
        <v>0.16200000000000001</v>
      </c>
      <c r="AJ436" s="277"/>
      <c r="AK436" s="277">
        <v>0.43090000000000006</v>
      </c>
      <c r="AL436" s="277">
        <v>0.7340000000000001</v>
      </c>
      <c r="AM436" s="277">
        <v>0.40630000000000005</v>
      </c>
      <c r="AN436" s="277"/>
      <c r="AO436" s="277"/>
      <c r="AP436" s="130">
        <v>341500</v>
      </c>
      <c r="AQ436" s="130">
        <v>233900</v>
      </c>
      <c r="AR436" s="130">
        <v>3.85</v>
      </c>
      <c r="AS436" s="275">
        <v>0.33541666666666664</v>
      </c>
      <c r="AT436" s="273">
        <v>0.441</v>
      </c>
      <c r="AU436" s="130">
        <v>56</v>
      </c>
      <c r="AV436" s="16">
        <v>1600</v>
      </c>
      <c r="AW436" s="16">
        <v>3800000</v>
      </c>
      <c r="AX436" s="16"/>
      <c r="AY436" s="16"/>
      <c r="AZ436" s="16"/>
    </row>
    <row r="437" spans="1:52" ht="12" customHeight="1">
      <c r="A437" s="193">
        <v>1</v>
      </c>
      <c r="B437" s="294" t="s">
        <v>2263</v>
      </c>
      <c r="C437" s="16" t="s">
        <v>1407</v>
      </c>
      <c r="D437" s="295" t="s">
        <v>1407</v>
      </c>
      <c r="E437" s="193" t="s">
        <v>2265</v>
      </c>
      <c r="F437" s="16">
        <v>16</v>
      </c>
      <c r="G437" s="276">
        <v>1026000</v>
      </c>
      <c r="H437" s="276">
        <v>77772</v>
      </c>
      <c r="I437" s="276">
        <v>93443</v>
      </c>
      <c r="J437" s="276">
        <v>225477</v>
      </c>
      <c r="K437" s="276">
        <v>910595</v>
      </c>
      <c r="L437" s="276">
        <v>34584</v>
      </c>
      <c r="M437" s="276">
        <v>7801</v>
      </c>
      <c r="N437" s="291">
        <v>5.3703703703703708E-3</v>
      </c>
      <c r="O437" s="130">
        <f t="shared" si="1"/>
        <v>464</v>
      </c>
      <c r="P437" s="291">
        <v>1.3773148148148147E-3</v>
      </c>
      <c r="Q437" s="130">
        <f t="shared" ref="Q437:Q440" si="24">HOUR(P437)*3600+MINUTE(P437)*60+ SECOND(P437)</f>
        <v>119</v>
      </c>
      <c r="R437" s="291">
        <v>4.1087962962962962E-3</v>
      </c>
      <c r="S437" s="130">
        <f t="shared" si="22"/>
        <v>355</v>
      </c>
      <c r="T437" s="291">
        <v>3.4953703703703705E-3</v>
      </c>
      <c r="U437" s="130">
        <f t="shared" si="23"/>
        <v>302</v>
      </c>
      <c r="V437" s="291">
        <v>1.9444444444444442E-3</v>
      </c>
      <c r="W437" s="130">
        <f t="shared" si="5"/>
        <v>168</v>
      </c>
      <c r="X437" s="291">
        <v>2.3148148148148151E-3</v>
      </c>
      <c r="Y437" s="130">
        <f t="shared" ref="Y437:Y440" si="25">HOUR(X437)*3600+MINUTE(X437)*60+ SECOND(X437)</f>
        <v>200</v>
      </c>
      <c r="Z437" s="291">
        <v>1.7592592592592592E-3</v>
      </c>
      <c r="AA437" s="130">
        <f t="shared" ref="AA437:AA440" si="26">HOUR(Z437)*3600+MINUTE(Z437)*60+ SECOND(Z437)</f>
        <v>152</v>
      </c>
      <c r="AB437" s="16">
        <v>5.84</v>
      </c>
      <c r="AC437" s="16">
        <v>2.0699999999999998</v>
      </c>
      <c r="AD437" s="16">
        <v>4.22</v>
      </c>
      <c r="AE437" s="16">
        <v>2.71</v>
      </c>
      <c r="AF437" s="16">
        <v>3.43</v>
      </c>
      <c r="AG437" s="16">
        <v>4.09</v>
      </c>
      <c r="AH437" s="16">
        <v>3.13</v>
      </c>
      <c r="AI437" s="277">
        <v>0.20620000000000002</v>
      </c>
      <c r="AJ437" s="277">
        <v>0.8246</v>
      </c>
      <c r="AK437" s="277">
        <v>0.4103</v>
      </c>
      <c r="AL437" s="277">
        <v>0.42469999999999997</v>
      </c>
      <c r="AM437" s="277">
        <v>0.49909999999999999</v>
      </c>
      <c r="AN437" s="277">
        <v>0.45100000000000001</v>
      </c>
      <c r="AO437" s="277">
        <v>0.62840000000000007</v>
      </c>
      <c r="AP437" s="130">
        <v>212000</v>
      </c>
      <c r="AQ437" s="130">
        <v>95100</v>
      </c>
      <c r="AR437" s="130">
        <v>3.3</v>
      </c>
      <c r="AS437" s="275">
        <v>0.11388888888888889</v>
      </c>
      <c r="AT437" s="273">
        <v>0.33950000000000002</v>
      </c>
      <c r="AU437" s="130">
        <v>48</v>
      </c>
      <c r="AV437" s="16">
        <v>10</v>
      </c>
      <c r="AW437" s="16">
        <v>0</v>
      </c>
      <c r="AX437" s="16"/>
      <c r="AY437" s="16"/>
      <c r="AZ437" s="16"/>
    </row>
    <row r="438" spans="1:52" ht="12" customHeight="1">
      <c r="A438" s="193">
        <v>2</v>
      </c>
      <c r="B438" s="203" t="s">
        <v>2266</v>
      </c>
      <c r="C438" s="16" t="s">
        <v>1410</v>
      </c>
      <c r="D438" s="295" t="s">
        <v>1410</v>
      </c>
      <c r="E438" s="193" t="s">
        <v>2265</v>
      </c>
      <c r="F438" s="16">
        <v>5</v>
      </c>
      <c r="G438" s="276">
        <v>36050000</v>
      </c>
      <c r="H438" s="276">
        <v>295102</v>
      </c>
      <c r="I438" s="276">
        <v>3341000</v>
      </c>
      <c r="J438" s="276">
        <v>167370</v>
      </c>
      <c r="K438" s="276">
        <v>8440000</v>
      </c>
      <c r="L438" s="276">
        <v>472376</v>
      </c>
      <c r="M438" s="276">
        <v>143174</v>
      </c>
      <c r="N438" s="291">
        <v>1.5277777777777779E-3</v>
      </c>
      <c r="O438" s="130">
        <f t="shared" si="1"/>
        <v>132</v>
      </c>
      <c r="P438" s="291">
        <v>1.8287037037037037E-3</v>
      </c>
      <c r="Q438" s="130">
        <f t="shared" si="24"/>
        <v>158</v>
      </c>
      <c r="R438" s="291">
        <v>2.9629629629629632E-3</v>
      </c>
      <c r="S438" s="130">
        <f t="shared" si="22"/>
        <v>256</v>
      </c>
      <c r="T438" s="291">
        <v>1.689814814814815E-3</v>
      </c>
      <c r="U438" s="130">
        <f t="shared" si="23"/>
        <v>146</v>
      </c>
      <c r="V438" s="291">
        <v>2.7314814814814814E-3</v>
      </c>
      <c r="W438" s="130">
        <f t="shared" si="5"/>
        <v>236</v>
      </c>
      <c r="X438" s="291">
        <v>2.8240740740740739E-3</v>
      </c>
      <c r="Y438" s="130">
        <f t="shared" si="25"/>
        <v>244</v>
      </c>
      <c r="Z438" s="291">
        <v>1.9444444444444442E-3</v>
      </c>
      <c r="AA438" s="130">
        <f t="shared" si="26"/>
        <v>168</v>
      </c>
      <c r="AB438" s="16">
        <v>2.33</v>
      </c>
      <c r="AC438" s="16">
        <v>2.0299999999999998</v>
      </c>
      <c r="AD438" s="16">
        <v>3.3</v>
      </c>
      <c r="AE438" s="16">
        <v>2.19</v>
      </c>
      <c r="AF438" s="16">
        <v>3.48</v>
      </c>
      <c r="AG438" s="16">
        <v>3.32</v>
      </c>
      <c r="AH438" s="16">
        <v>2.31</v>
      </c>
      <c r="AI438" s="277">
        <v>0.42959999999999998</v>
      </c>
      <c r="AJ438" s="277">
        <v>0.65449999999999997</v>
      </c>
      <c r="AK438" s="277">
        <v>0.44840000000000002</v>
      </c>
      <c r="AL438" s="277">
        <v>0.63780000000000003</v>
      </c>
      <c r="AM438" s="277">
        <v>0.35450000000000004</v>
      </c>
      <c r="AN438" s="277">
        <v>0.34899999999999998</v>
      </c>
      <c r="AO438" s="277">
        <v>0.68989999999999996</v>
      </c>
      <c r="AP438" s="16"/>
      <c r="AQ438" s="16"/>
      <c r="AR438" s="16"/>
      <c r="AS438" s="16"/>
      <c r="AT438" s="277"/>
      <c r="AU438" s="130">
        <v>66</v>
      </c>
      <c r="AV438" s="16">
        <v>260</v>
      </c>
      <c r="AW438" s="16">
        <v>97</v>
      </c>
      <c r="AX438" s="16"/>
      <c r="AY438" s="16"/>
      <c r="AZ438" s="16"/>
    </row>
    <row r="439" spans="1:52" ht="12" customHeight="1">
      <c r="A439" s="193">
        <v>3</v>
      </c>
      <c r="B439" s="198" t="s">
        <v>2240</v>
      </c>
      <c r="C439" s="16" t="s">
        <v>1412</v>
      </c>
      <c r="D439" s="295" t="s">
        <v>1412</v>
      </c>
      <c r="E439" s="193" t="s">
        <v>2265</v>
      </c>
      <c r="F439" s="16">
        <v>16</v>
      </c>
      <c r="G439" s="276">
        <v>240700000</v>
      </c>
      <c r="H439" s="276">
        <v>6520000</v>
      </c>
      <c r="I439" s="276">
        <v>2375000</v>
      </c>
      <c r="J439" s="276">
        <v>2830000</v>
      </c>
      <c r="K439" s="276">
        <v>35020000</v>
      </c>
      <c r="L439" s="276">
        <v>3062000</v>
      </c>
      <c r="M439" s="276">
        <v>473084</v>
      </c>
      <c r="N439" s="291">
        <v>5.8333333333333336E-3</v>
      </c>
      <c r="O439" s="130">
        <f t="shared" si="1"/>
        <v>504</v>
      </c>
      <c r="P439" s="291">
        <v>5.0115740740740737E-3</v>
      </c>
      <c r="Q439" s="130">
        <f t="shared" si="24"/>
        <v>433</v>
      </c>
      <c r="R439" s="291">
        <v>5.1967592592592595E-3</v>
      </c>
      <c r="S439" s="130">
        <f t="shared" si="22"/>
        <v>449</v>
      </c>
      <c r="T439" s="291">
        <v>4.8263888888888896E-3</v>
      </c>
      <c r="U439" s="130">
        <f t="shared" si="23"/>
        <v>417</v>
      </c>
      <c r="V439" s="291">
        <v>5.8680555555555552E-3</v>
      </c>
      <c r="W439" s="130">
        <f t="shared" si="5"/>
        <v>507</v>
      </c>
      <c r="X439" s="291">
        <v>6.7476851851851856E-3</v>
      </c>
      <c r="Y439" s="130">
        <f t="shared" si="25"/>
        <v>583</v>
      </c>
      <c r="Z439" s="291">
        <v>2.5231481481481481E-3</v>
      </c>
      <c r="AA439" s="130">
        <f t="shared" si="26"/>
        <v>218</v>
      </c>
      <c r="AB439" s="16">
        <v>9.7899999999999991</v>
      </c>
      <c r="AC439" s="16">
        <v>6.43</v>
      </c>
      <c r="AD439" s="16">
        <v>9.6</v>
      </c>
      <c r="AE439" s="16">
        <v>6.25</v>
      </c>
      <c r="AF439" s="16">
        <v>10.89</v>
      </c>
      <c r="AG439" s="16">
        <v>13.88</v>
      </c>
      <c r="AH439" s="16">
        <v>4.6399999999999997</v>
      </c>
      <c r="AI439" s="277">
        <v>8.4100000000000008E-2</v>
      </c>
      <c r="AJ439" s="277">
        <v>0.26150000000000001</v>
      </c>
      <c r="AK439" s="277">
        <v>0.2369</v>
      </c>
      <c r="AL439" s="277">
        <v>0.34279999999999999</v>
      </c>
      <c r="AM439" s="277">
        <v>0.16600000000000001</v>
      </c>
      <c r="AN439" s="277">
        <v>0.1182</v>
      </c>
      <c r="AO439" s="277">
        <v>0.52479999999999993</v>
      </c>
      <c r="AP439" s="16"/>
      <c r="AQ439" s="16"/>
      <c r="AR439" s="16"/>
      <c r="AS439" s="16"/>
      <c r="AT439" s="277"/>
      <c r="AU439" s="130">
        <v>59</v>
      </c>
      <c r="AV439" s="16">
        <v>8100</v>
      </c>
      <c r="AW439" s="16">
        <v>1210000</v>
      </c>
      <c r="AX439" s="16"/>
      <c r="AY439" s="16"/>
      <c r="AZ439" s="16"/>
    </row>
    <row r="440" spans="1:52" ht="12" customHeight="1">
      <c r="A440" s="193">
        <v>4</v>
      </c>
      <c r="B440" s="197" t="s">
        <v>2267</v>
      </c>
      <c r="C440" s="16" t="s">
        <v>1414</v>
      </c>
      <c r="D440" s="295" t="s">
        <v>1414</v>
      </c>
      <c r="E440" s="193" t="s">
        <v>2265</v>
      </c>
      <c r="F440" s="16">
        <v>56</v>
      </c>
      <c r="G440" s="276">
        <v>95344</v>
      </c>
      <c r="H440" s="276">
        <v>5000</v>
      </c>
      <c r="I440" s="276">
        <v>21952</v>
      </c>
      <c r="J440" s="276">
        <v>5239</v>
      </c>
      <c r="K440" s="276">
        <v>295200</v>
      </c>
      <c r="L440" s="276">
        <v>55571</v>
      </c>
      <c r="M440" s="276">
        <v>32783</v>
      </c>
      <c r="N440" s="291">
        <v>1.0532407407407407E-3</v>
      </c>
      <c r="O440" s="130">
        <f t="shared" si="1"/>
        <v>91</v>
      </c>
      <c r="P440" s="291">
        <v>5.7870370370370366E-5</v>
      </c>
      <c r="Q440" s="130">
        <f t="shared" si="24"/>
        <v>5</v>
      </c>
      <c r="R440" s="291">
        <v>7.7546296296296293E-4</v>
      </c>
      <c r="S440" s="130">
        <f t="shared" si="22"/>
        <v>67</v>
      </c>
      <c r="T440" s="291">
        <v>2.3148148148148146E-4</v>
      </c>
      <c r="U440" s="130">
        <f t="shared" si="23"/>
        <v>20</v>
      </c>
      <c r="V440" s="291">
        <v>1.0185185185185186E-3</v>
      </c>
      <c r="W440" s="130">
        <f t="shared" si="5"/>
        <v>88</v>
      </c>
      <c r="X440" s="291">
        <v>7.0601851851851847E-4</v>
      </c>
      <c r="Y440" s="130">
        <f t="shared" si="25"/>
        <v>61</v>
      </c>
      <c r="Z440" s="291">
        <v>1.7361111111111109E-4</v>
      </c>
      <c r="AA440" s="130">
        <f t="shared" si="26"/>
        <v>15</v>
      </c>
      <c r="AB440" s="16">
        <v>2.61</v>
      </c>
      <c r="AC440" s="16">
        <v>1.34</v>
      </c>
      <c r="AD440" s="16">
        <v>2.02</v>
      </c>
      <c r="AE440" s="16">
        <v>1.44</v>
      </c>
      <c r="AF440" s="16">
        <v>2.08</v>
      </c>
      <c r="AG440" s="16">
        <v>1.96</v>
      </c>
      <c r="AH440" s="16">
        <v>1.1299999999999999</v>
      </c>
      <c r="AI440" s="277">
        <v>0.47350000000000003</v>
      </c>
      <c r="AJ440" s="277">
        <v>0.65949999999999998</v>
      </c>
      <c r="AK440" s="277">
        <v>0.55959999999999999</v>
      </c>
      <c r="AL440" s="277">
        <v>0.77769999999999995</v>
      </c>
      <c r="AM440" s="277">
        <v>0.57030000000000003</v>
      </c>
      <c r="AN440" s="277">
        <v>0.52890000000000004</v>
      </c>
      <c r="AO440" s="277">
        <v>0.90329999999999999</v>
      </c>
      <c r="AP440" s="16"/>
      <c r="AQ440" s="16"/>
      <c r="AR440" s="16"/>
      <c r="AS440" s="16"/>
      <c r="AT440" s="277"/>
      <c r="AU440" s="130">
        <v>0</v>
      </c>
      <c r="AV440" s="16">
        <v>9900</v>
      </c>
      <c r="AW440" s="16">
        <v>97000000</v>
      </c>
      <c r="AX440" s="16"/>
      <c r="AY440" s="16"/>
      <c r="AZ440" s="16"/>
    </row>
    <row r="441" spans="1:52" ht="12" customHeight="1">
      <c r="A441" s="193">
        <v>5</v>
      </c>
      <c r="B441" s="197" t="s">
        <v>2268</v>
      </c>
      <c r="C441" s="16" t="s">
        <v>1204</v>
      </c>
      <c r="D441" s="295" t="s">
        <v>1204</v>
      </c>
      <c r="E441" s="193" t="s">
        <v>2265</v>
      </c>
      <c r="F441" s="16">
        <v>9</v>
      </c>
      <c r="G441" s="276"/>
      <c r="H441" s="276"/>
      <c r="I441" s="276"/>
      <c r="J441" s="276"/>
      <c r="K441" s="276"/>
      <c r="L441" s="276"/>
      <c r="M441" s="276"/>
      <c r="N441" s="291"/>
      <c r="O441" s="130"/>
      <c r="P441" s="291"/>
      <c r="Q441" s="130"/>
      <c r="R441" s="291"/>
      <c r="S441" s="130"/>
      <c r="T441" s="291"/>
      <c r="U441" s="130"/>
      <c r="V441" s="291"/>
      <c r="W441" s="130"/>
      <c r="X441" s="291"/>
      <c r="Y441" s="130"/>
      <c r="Z441" s="291"/>
      <c r="AA441" s="130"/>
      <c r="AB441" s="16"/>
      <c r="AC441" s="16"/>
      <c r="AD441" s="16"/>
      <c r="AE441" s="16"/>
      <c r="AF441" s="16"/>
      <c r="AG441" s="16"/>
      <c r="AH441" s="16"/>
      <c r="AI441" s="277"/>
      <c r="AJ441" s="277"/>
      <c r="AK441" s="277"/>
      <c r="AL441" s="277"/>
      <c r="AM441" s="277"/>
      <c r="AN441" s="277"/>
      <c r="AO441" s="277"/>
      <c r="AP441" s="130">
        <v>400300</v>
      </c>
      <c r="AQ441" s="130">
        <v>158800</v>
      </c>
      <c r="AR441" s="130">
        <v>5.3</v>
      </c>
      <c r="AS441" s="275">
        <v>0.28680555555555554</v>
      </c>
      <c r="AT441" s="273">
        <v>0.21659999999999999</v>
      </c>
      <c r="AU441" s="130">
        <v>53</v>
      </c>
      <c r="AV441" s="16">
        <v>590</v>
      </c>
      <c r="AW441" s="16">
        <v>6510000</v>
      </c>
      <c r="AX441" s="16"/>
      <c r="AY441" s="16"/>
      <c r="AZ441" s="16"/>
    </row>
    <row r="442" spans="1:52" ht="12" customHeight="1">
      <c r="A442" s="193">
        <v>6</v>
      </c>
      <c r="B442" s="194" t="s">
        <v>2270</v>
      </c>
      <c r="C442" s="16" t="s">
        <v>1416</v>
      </c>
      <c r="D442" s="295" t="s">
        <v>1416</v>
      </c>
      <c r="E442" s="193" t="s">
        <v>2265</v>
      </c>
      <c r="F442" s="16">
        <v>10</v>
      </c>
      <c r="G442" s="276">
        <v>4080000</v>
      </c>
      <c r="H442" s="276">
        <v>112833</v>
      </c>
      <c r="I442" s="276">
        <v>127760</v>
      </c>
      <c r="J442" s="276">
        <v>48162</v>
      </c>
      <c r="K442" s="276">
        <v>1403000</v>
      </c>
      <c r="L442" s="276">
        <v>148059</v>
      </c>
      <c r="M442" s="276">
        <v>80934</v>
      </c>
      <c r="N442" s="291">
        <v>3.1597222222222222E-3</v>
      </c>
      <c r="O442" s="130">
        <f t="shared" ref="O442:O542" si="27">HOUR(N442)*3600+MINUTE(N442)*60+ SECOND(N442)</f>
        <v>273</v>
      </c>
      <c r="P442" s="291">
        <v>1.8518518518518517E-3</v>
      </c>
      <c r="Q442" s="130">
        <f t="shared" ref="Q442:Q456" si="28">HOUR(P442)*3600+MINUTE(P442)*60+ SECOND(P442)</f>
        <v>160</v>
      </c>
      <c r="R442" s="291">
        <v>1.5046296296296296E-3</v>
      </c>
      <c r="S442" s="130">
        <f t="shared" ref="S442:S457" si="29">HOUR(R442)*3600+MINUTE(R442)*60+ SECOND(R442)</f>
        <v>130</v>
      </c>
      <c r="T442" s="291">
        <v>1.0069444444444444E-3</v>
      </c>
      <c r="U442" s="130">
        <f t="shared" ref="U442:U457" si="30">HOUR(T442)*3600+MINUTE(T442)*60+ SECOND(T442)</f>
        <v>87</v>
      </c>
      <c r="V442" s="291">
        <v>2.9976851851851853E-3</v>
      </c>
      <c r="W442" s="130">
        <f t="shared" ref="W442:W542" si="31">HOUR(V442)*3600+MINUTE(V442)*60+ SECOND(V442)</f>
        <v>259</v>
      </c>
      <c r="X442" s="291">
        <v>2.8587962962962959E-3</v>
      </c>
      <c r="Y442" s="130">
        <f t="shared" ref="Y442:Y456" si="32">HOUR(X442)*3600+MINUTE(X442)*60+ SECOND(X442)</f>
        <v>247</v>
      </c>
      <c r="Z442" s="291">
        <v>6.134259259259259E-4</v>
      </c>
      <c r="AA442" s="130">
        <f t="shared" ref="AA442:AA453" si="33">HOUR(Z442)*3600+MINUTE(Z442)*60+ SECOND(Z442)</f>
        <v>53</v>
      </c>
      <c r="AB442" s="16">
        <v>6.15</v>
      </c>
      <c r="AC442" s="16">
        <v>3.44</v>
      </c>
      <c r="AD442" s="16">
        <v>2.76</v>
      </c>
      <c r="AE442" s="16">
        <v>2.58</v>
      </c>
      <c r="AF442" s="16">
        <v>5.29</v>
      </c>
      <c r="AG442" s="16">
        <v>5.73</v>
      </c>
      <c r="AH442" s="16">
        <v>1.43</v>
      </c>
      <c r="AI442" s="277">
        <v>0.1391</v>
      </c>
      <c r="AJ442" s="277">
        <v>0.3765</v>
      </c>
      <c r="AK442" s="277">
        <v>0.56040000000000001</v>
      </c>
      <c r="AL442" s="277">
        <v>0.62659999999999993</v>
      </c>
      <c r="AM442" s="277">
        <v>0.25730000000000003</v>
      </c>
      <c r="AN442" s="277">
        <v>0.27679999999999999</v>
      </c>
      <c r="AO442" s="277">
        <v>0.81700000000000006</v>
      </c>
      <c r="AP442" s="130">
        <v>194500</v>
      </c>
      <c r="AQ442" s="130">
        <v>31600</v>
      </c>
      <c r="AR442" s="130">
        <v>2.56</v>
      </c>
      <c r="AS442" s="275">
        <v>0.10972222222222222</v>
      </c>
      <c r="AT442" s="273">
        <v>0.41410000000000002</v>
      </c>
      <c r="AU442" s="130">
        <v>69</v>
      </c>
      <c r="AV442" s="16">
        <v>33100</v>
      </c>
      <c r="AW442" s="16">
        <v>51</v>
      </c>
      <c r="AX442" s="16"/>
      <c r="AY442" s="16"/>
      <c r="AZ442" s="16"/>
    </row>
    <row r="443" spans="1:52" ht="12" customHeight="1">
      <c r="A443" s="193">
        <v>7</v>
      </c>
      <c r="B443" s="194" t="s">
        <v>2272</v>
      </c>
      <c r="C443" s="16" t="s">
        <v>1418</v>
      </c>
      <c r="D443" s="295" t="s">
        <v>1418</v>
      </c>
      <c r="E443" s="193" t="s">
        <v>2265</v>
      </c>
      <c r="F443" s="16">
        <v>22</v>
      </c>
      <c r="G443" s="276">
        <v>1322000</v>
      </c>
      <c r="H443" s="276">
        <v>56055</v>
      </c>
      <c r="I443" s="276">
        <v>288510</v>
      </c>
      <c r="J443" s="276">
        <v>96897</v>
      </c>
      <c r="K443" s="276">
        <v>343541</v>
      </c>
      <c r="L443" s="276">
        <v>26287</v>
      </c>
      <c r="M443" s="276">
        <v>5000</v>
      </c>
      <c r="N443" s="291">
        <v>3.5648148148148149E-3</v>
      </c>
      <c r="O443" s="130">
        <f t="shared" si="27"/>
        <v>308</v>
      </c>
      <c r="P443" s="291">
        <v>3.3680555555555551E-3</v>
      </c>
      <c r="Q443" s="130">
        <f t="shared" si="28"/>
        <v>291</v>
      </c>
      <c r="R443" s="291">
        <v>2.9861111111111113E-3</v>
      </c>
      <c r="S443" s="130">
        <f t="shared" si="29"/>
        <v>258</v>
      </c>
      <c r="T443" s="291">
        <v>4.7222222222222223E-3</v>
      </c>
      <c r="U443" s="130">
        <f t="shared" si="30"/>
        <v>408</v>
      </c>
      <c r="V443" s="291">
        <v>2.8935185185185188E-3</v>
      </c>
      <c r="W443" s="130">
        <f t="shared" si="31"/>
        <v>250</v>
      </c>
      <c r="X443" s="291">
        <v>1.3773148148148147E-3</v>
      </c>
      <c r="Y443" s="130">
        <f t="shared" si="32"/>
        <v>119</v>
      </c>
      <c r="Z443" s="291">
        <v>5.4398148148148155E-4</v>
      </c>
      <c r="AA443" s="130">
        <f t="shared" si="33"/>
        <v>47</v>
      </c>
      <c r="AB443" s="16">
        <v>5.82</v>
      </c>
      <c r="AC443" s="16">
        <v>3.38</v>
      </c>
      <c r="AD443" s="16">
        <v>5.51</v>
      </c>
      <c r="AE443" s="16">
        <v>7.45</v>
      </c>
      <c r="AF443" s="16">
        <v>6.09</v>
      </c>
      <c r="AG443" s="16">
        <v>3.54</v>
      </c>
      <c r="AH443" s="16">
        <v>1.82</v>
      </c>
      <c r="AI443" s="277">
        <v>0.20449999999999999</v>
      </c>
      <c r="AJ443" s="277">
        <v>0.36420000000000002</v>
      </c>
      <c r="AK443" s="277">
        <v>0.2757</v>
      </c>
      <c r="AL443" s="277">
        <v>0.35509999999999997</v>
      </c>
      <c r="AM443" s="277">
        <v>0.34149999999999997</v>
      </c>
      <c r="AN443" s="277">
        <v>0.4642</v>
      </c>
      <c r="AO443" s="277">
        <v>0.74129999999999996</v>
      </c>
      <c r="AP443" s="130">
        <v>3300</v>
      </c>
      <c r="AQ443" s="130">
        <v>3300</v>
      </c>
      <c r="AR443" s="130">
        <v>1.51</v>
      </c>
      <c r="AS443" s="275">
        <v>1.0416666666666666E-2</v>
      </c>
      <c r="AT443" s="273">
        <v>0.49909999999999999</v>
      </c>
      <c r="AU443" s="130">
        <v>44</v>
      </c>
      <c r="AV443" s="16">
        <v>2900</v>
      </c>
      <c r="AW443" s="16">
        <v>893000</v>
      </c>
      <c r="AX443" s="16"/>
      <c r="AY443" s="16"/>
      <c r="AZ443" s="16"/>
    </row>
    <row r="444" spans="1:52" ht="12" customHeight="1">
      <c r="A444" s="193">
        <v>8</v>
      </c>
      <c r="B444" s="201" t="s">
        <v>2241</v>
      </c>
      <c r="C444" s="16" t="s">
        <v>1419</v>
      </c>
      <c r="D444" s="295" t="s">
        <v>1419</v>
      </c>
      <c r="E444" s="193" t="s">
        <v>2265</v>
      </c>
      <c r="F444" s="16">
        <v>27</v>
      </c>
      <c r="G444" s="276">
        <v>356716</v>
      </c>
      <c r="H444" s="276">
        <v>32410</v>
      </c>
      <c r="I444" s="276">
        <v>72491</v>
      </c>
      <c r="J444" s="276">
        <v>28707</v>
      </c>
      <c r="K444" s="276">
        <v>616274</v>
      </c>
      <c r="L444" s="276">
        <v>42820</v>
      </c>
      <c r="M444" s="276">
        <v>5000</v>
      </c>
      <c r="N444" s="291">
        <v>2.4189814814814816E-3</v>
      </c>
      <c r="O444" s="130">
        <f t="shared" si="27"/>
        <v>209</v>
      </c>
      <c r="P444" s="291">
        <v>1.15625E-2</v>
      </c>
      <c r="Q444" s="130">
        <f t="shared" si="28"/>
        <v>999</v>
      </c>
      <c r="R444" s="291">
        <v>1.1921296296296298E-3</v>
      </c>
      <c r="S444" s="130">
        <f t="shared" si="29"/>
        <v>103</v>
      </c>
      <c r="T444" s="291">
        <v>1.4814814814814816E-3</v>
      </c>
      <c r="U444" s="130">
        <f t="shared" si="30"/>
        <v>128</v>
      </c>
      <c r="V444" s="291">
        <v>1.9097222222222222E-3</v>
      </c>
      <c r="W444" s="130">
        <f t="shared" si="31"/>
        <v>165</v>
      </c>
      <c r="X444" s="291">
        <v>1.5162037037037036E-3</v>
      </c>
      <c r="Y444" s="130">
        <f t="shared" si="32"/>
        <v>131</v>
      </c>
      <c r="Z444" s="291">
        <v>8.2175925925925927E-4</v>
      </c>
      <c r="AA444" s="130">
        <f t="shared" si="33"/>
        <v>71</v>
      </c>
      <c r="AB444" s="16">
        <v>2.59</v>
      </c>
      <c r="AC444" s="16">
        <v>3.47</v>
      </c>
      <c r="AD444" s="16">
        <v>2.1800000000000002</v>
      </c>
      <c r="AE444" s="16">
        <v>1.65</v>
      </c>
      <c r="AF444" s="16">
        <v>2.82</v>
      </c>
      <c r="AG444" s="16">
        <v>2.82</v>
      </c>
      <c r="AH444" s="16">
        <v>1.72</v>
      </c>
      <c r="AI444" s="277">
        <v>0.55299999999999994</v>
      </c>
      <c r="AJ444" s="277">
        <v>0.62519999999999998</v>
      </c>
      <c r="AK444" s="277">
        <v>0.6129</v>
      </c>
      <c r="AL444" s="277">
        <v>0.77</v>
      </c>
      <c r="AM444" s="277">
        <v>0.4854</v>
      </c>
      <c r="AN444" s="277">
        <v>0.44369999999999998</v>
      </c>
      <c r="AO444" s="277">
        <v>0.82090000000000007</v>
      </c>
      <c r="AP444" s="130">
        <v>242200</v>
      </c>
      <c r="AQ444" s="130">
        <v>167800</v>
      </c>
      <c r="AR444" s="130">
        <v>1.91</v>
      </c>
      <c r="AS444" s="275">
        <v>0.1986111111111111</v>
      </c>
      <c r="AT444" s="273">
        <v>0.46500000000000002</v>
      </c>
      <c r="AU444" s="130">
        <v>56</v>
      </c>
      <c r="AV444" s="16">
        <v>22200</v>
      </c>
      <c r="AW444" s="16">
        <v>65300000</v>
      </c>
      <c r="AX444" s="16"/>
      <c r="AY444" s="16"/>
      <c r="AZ444" s="16"/>
    </row>
    <row r="445" spans="1:52" ht="12" customHeight="1">
      <c r="A445" s="193">
        <v>9</v>
      </c>
      <c r="B445" s="197" t="s">
        <v>2273</v>
      </c>
      <c r="C445" s="16" t="s">
        <v>1420</v>
      </c>
      <c r="D445" s="295" t="s">
        <v>1420</v>
      </c>
      <c r="E445" s="193" t="s">
        <v>2265</v>
      </c>
      <c r="F445" s="16">
        <v>20</v>
      </c>
      <c r="G445" s="276">
        <v>409089</v>
      </c>
      <c r="H445" s="276">
        <v>78858</v>
      </c>
      <c r="I445" s="276">
        <v>119508</v>
      </c>
      <c r="J445" s="276">
        <v>65650</v>
      </c>
      <c r="K445" s="276">
        <v>337685</v>
      </c>
      <c r="L445" s="276">
        <v>42680</v>
      </c>
      <c r="M445" s="276">
        <v>5000</v>
      </c>
      <c r="N445" s="291">
        <v>1.9444444444444442E-3</v>
      </c>
      <c r="O445" s="130">
        <f t="shared" si="27"/>
        <v>168</v>
      </c>
      <c r="P445" s="291">
        <v>8.5648148148148161E-4</v>
      </c>
      <c r="Q445" s="130">
        <f t="shared" si="28"/>
        <v>74</v>
      </c>
      <c r="R445" s="291">
        <v>4.2013888888888891E-3</v>
      </c>
      <c r="S445" s="130">
        <f t="shared" si="29"/>
        <v>363</v>
      </c>
      <c r="T445" s="291">
        <v>1.3541666666666667E-3</v>
      </c>
      <c r="U445" s="130">
        <f t="shared" si="30"/>
        <v>117</v>
      </c>
      <c r="V445" s="291">
        <v>2.0949074074074073E-3</v>
      </c>
      <c r="W445" s="130">
        <f t="shared" si="31"/>
        <v>181</v>
      </c>
      <c r="X445" s="291">
        <v>2.1759259259259262E-3</v>
      </c>
      <c r="Y445" s="130">
        <f t="shared" si="32"/>
        <v>188</v>
      </c>
      <c r="Z445" s="291">
        <v>1.1574074074074075E-5</v>
      </c>
      <c r="AA445" s="130">
        <f t="shared" si="33"/>
        <v>1</v>
      </c>
      <c r="AB445" s="16">
        <v>4.01</v>
      </c>
      <c r="AC445" s="16">
        <v>1.92</v>
      </c>
      <c r="AD445" s="16">
        <v>7.77</v>
      </c>
      <c r="AE445" s="16">
        <v>3.6</v>
      </c>
      <c r="AF445" s="16">
        <v>3.52</v>
      </c>
      <c r="AG445" s="16">
        <v>3.89</v>
      </c>
      <c r="AH445" s="16">
        <v>1.23</v>
      </c>
      <c r="AI445" s="277">
        <v>0.26030000000000003</v>
      </c>
      <c r="AJ445" s="277">
        <v>0.84019999999999995</v>
      </c>
      <c r="AK445" s="277">
        <v>0.2838</v>
      </c>
      <c r="AL445" s="277">
        <v>0.71069999999999989</v>
      </c>
      <c r="AM445" s="277">
        <v>0.48399999999999999</v>
      </c>
      <c r="AN445" s="277">
        <v>0.3644</v>
      </c>
      <c r="AO445" s="277">
        <v>0.77029999999999998</v>
      </c>
      <c r="AP445" s="130">
        <v>12400</v>
      </c>
      <c r="AQ445" s="130">
        <v>11800</v>
      </c>
      <c r="AR445" s="130">
        <v>2.2999999999999998</v>
      </c>
      <c r="AS445" s="275">
        <v>0.27569444444444446</v>
      </c>
      <c r="AT445" s="273">
        <v>0.59009999999999996</v>
      </c>
      <c r="AU445" s="130">
        <v>46</v>
      </c>
      <c r="AV445" s="16">
        <v>480</v>
      </c>
      <c r="AW445" s="16">
        <v>92</v>
      </c>
      <c r="AX445" s="16"/>
      <c r="AY445" s="16"/>
      <c r="AZ445" s="16"/>
    </row>
    <row r="446" spans="1:52" ht="12" customHeight="1">
      <c r="A446" s="193">
        <v>10</v>
      </c>
      <c r="B446" s="197" t="s">
        <v>2274</v>
      </c>
      <c r="C446" s="16" t="s">
        <v>1422</v>
      </c>
      <c r="D446" s="295" t="s">
        <v>2734</v>
      </c>
      <c r="E446" s="193" t="s">
        <v>2265</v>
      </c>
      <c r="F446" s="16">
        <v>22</v>
      </c>
      <c r="G446" s="276">
        <v>5037000</v>
      </c>
      <c r="H446" s="276">
        <v>239858</v>
      </c>
      <c r="I446" s="276">
        <v>309759</v>
      </c>
      <c r="J446" s="276">
        <v>93412</v>
      </c>
      <c r="K446" s="276">
        <v>1434000</v>
      </c>
      <c r="L446" s="276">
        <v>100811</v>
      </c>
      <c r="M446" s="276">
        <v>44352</v>
      </c>
      <c r="N446" s="291">
        <v>3.9930555555555561E-3</v>
      </c>
      <c r="O446" s="130">
        <f t="shared" si="27"/>
        <v>345</v>
      </c>
      <c r="P446" s="291">
        <v>3.5763888888888889E-3</v>
      </c>
      <c r="Q446" s="130">
        <f t="shared" si="28"/>
        <v>309</v>
      </c>
      <c r="R446" s="291">
        <v>4.8958333333333336E-3</v>
      </c>
      <c r="S446" s="130">
        <f t="shared" si="29"/>
        <v>423</v>
      </c>
      <c r="T446" s="291">
        <v>3.8078703703703703E-3</v>
      </c>
      <c r="U446" s="130">
        <f t="shared" si="30"/>
        <v>329</v>
      </c>
      <c r="V446" s="291">
        <v>4.5486111111111109E-3</v>
      </c>
      <c r="W446" s="130">
        <f t="shared" si="31"/>
        <v>393</v>
      </c>
      <c r="X446" s="291">
        <v>6.122685185185185E-3</v>
      </c>
      <c r="Y446" s="130">
        <f t="shared" si="32"/>
        <v>529</v>
      </c>
      <c r="Z446" s="291">
        <v>5.0347222222222217E-3</v>
      </c>
      <c r="AA446" s="130">
        <f t="shared" si="33"/>
        <v>435</v>
      </c>
      <c r="AB446" s="16">
        <v>11.44</v>
      </c>
      <c r="AC446" s="16">
        <v>7.92</v>
      </c>
      <c r="AD446" s="16">
        <v>8.24</v>
      </c>
      <c r="AE446" s="16">
        <v>6.13</v>
      </c>
      <c r="AF446" s="16">
        <v>12.06</v>
      </c>
      <c r="AG446" s="16">
        <v>14.82</v>
      </c>
      <c r="AH446" s="16">
        <v>10.89</v>
      </c>
      <c r="AI446" s="277">
        <v>8.1600000000000006E-2</v>
      </c>
      <c r="AJ446" s="277">
        <v>0.1588</v>
      </c>
      <c r="AK446" s="277">
        <v>0.2802</v>
      </c>
      <c r="AL446" s="277">
        <v>0.28239999999999998</v>
      </c>
      <c r="AM446" s="277">
        <v>0.1671</v>
      </c>
      <c r="AN446" s="277">
        <v>9.9000000000000005E-2</v>
      </c>
      <c r="AO446" s="277">
        <v>0.34509999999999996</v>
      </c>
      <c r="AP446" s="130">
        <v>14300</v>
      </c>
      <c r="AQ446" s="130">
        <v>9800</v>
      </c>
      <c r="AR446" s="130">
        <v>2.5499999999999998</v>
      </c>
      <c r="AS446" s="275">
        <v>0.12708333333333333</v>
      </c>
      <c r="AT446" s="273">
        <v>0.66549999999999998</v>
      </c>
      <c r="AU446" s="130">
        <v>42</v>
      </c>
      <c r="AV446" s="16">
        <v>390</v>
      </c>
      <c r="AW446" s="16">
        <v>6160000</v>
      </c>
      <c r="AX446" s="16"/>
      <c r="AY446" s="16"/>
      <c r="AZ446" s="16"/>
    </row>
    <row r="447" spans="1:52" ht="12" customHeight="1">
      <c r="A447" s="193">
        <v>11</v>
      </c>
      <c r="B447" s="197" t="s">
        <v>2275</v>
      </c>
      <c r="C447" s="16" t="s">
        <v>1425</v>
      </c>
      <c r="D447" s="295" t="s">
        <v>1425</v>
      </c>
      <c r="E447" s="193" t="s">
        <v>2265</v>
      </c>
      <c r="F447" s="16">
        <v>25</v>
      </c>
      <c r="G447" s="276">
        <v>6643000</v>
      </c>
      <c r="H447" s="276">
        <v>413804</v>
      </c>
      <c r="I447" s="276">
        <v>309254</v>
      </c>
      <c r="J447" s="276">
        <v>141947</v>
      </c>
      <c r="K447" s="276">
        <v>1701000</v>
      </c>
      <c r="L447" s="276">
        <v>257997</v>
      </c>
      <c r="M447" s="276">
        <v>64170</v>
      </c>
      <c r="N447" s="291">
        <v>4.6643518518518518E-3</v>
      </c>
      <c r="O447" s="130">
        <f t="shared" si="27"/>
        <v>403</v>
      </c>
      <c r="P447" s="291">
        <v>2.3726851851851851E-3</v>
      </c>
      <c r="Q447" s="130">
        <f t="shared" si="28"/>
        <v>205</v>
      </c>
      <c r="R447" s="291">
        <v>4.6759259259259263E-3</v>
      </c>
      <c r="S447" s="130">
        <f t="shared" si="29"/>
        <v>404</v>
      </c>
      <c r="T447" s="291">
        <v>1.0995370370370371E-3</v>
      </c>
      <c r="U447" s="130">
        <f t="shared" si="30"/>
        <v>95</v>
      </c>
      <c r="V447" s="291">
        <v>4.31712962962963E-3</v>
      </c>
      <c r="W447" s="130">
        <f t="shared" si="31"/>
        <v>373</v>
      </c>
      <c r="X447" s="291">
        <v>4.5138888888888885E-3</v>
      </c>
      <c r="Y447" s="130">
        <f t="shared" si="32"/>
        <v>390</v>
      </c>
      <c r="Z447" s="291">
        <v>1.701388888888889E-3</v>
      </c>
      <c r="AA447" s="130">
        <f t="shared" si="33"/>
        <v>147</v>
      </c>
      <c r="AB447" s="16">
        <v>9.24</v>
      </c>
      <c r="AC447" s="16">
        <v>4.9800000000000004</v>
      </c>
      <c r="AD447" s="16">
        <v>8.25</v>
      </c>
      <c r="AE447" s="16">
        <v>3.48</v>
      </c>
      <c r="AF447" s="16">
        <v>9.74</v>
      </c>
      <c r="AG447" s="16">
        <v>10.76</v>
      </c>
      <c r="AH447" s="16">
        <v>3.35</v>
      </c>
      <c r="AI447" s="277">
        <v>9.74E-2</v>
      </c>
      <c r="AJ447" s="277">
        <v>0.33079999999999998</v>
      </c>
      <c r="AK447" s="277">
        <v>0.19690000000000002</v>
      </c>
      <c r="AL447" s="277">
        <v>0.26590000000000003</v>
      </c>
      <c r="AM447" s="277">
        <v>0.17809999999999998</v>
      </c>
      <c r="AN447" s="277">
        <v>0.17989999999999998</v>
      </c>
      <c r="AO447" s="277">
        <v>0.73040000000000005</v>
      </c>
      <c r="AP447" s="130">
        <v>223300</v>
      </c>
      <c r="AQ447" s="130">
        <v>137800</v>
      </c>
      <c r="AR447" s="130">
        <v>4.9000000000000004</v>
      </c>
      <c r="AS447" s="275">
        <v>0.3</v>
      </c>
      <c r="AT447" s="273">
        <v>0.42970000000000003</v>
      </c>
      <c r="AU447" s="130">
        <v>54</v>
      </c>
      <c r="AV447" s="16">
        <v>165000</v>
      </c>
      <c r="AW447" s="16">
        <v>32000000</v>
      </c>
      <c r="AX447" s="16"/>
      <c r="AY447" s="16"/>
      <c r="AZ447" s="16"/>
    </row>
    <row r="448" spans="1:52" ht="12" customHeight="1">
      <c r="A448" s="193">
        <v>12</v>
      </c>
      <c r="B448" s="197" t="s">
        <v>2277</v>
      </c>
      <c r="C448" s="16" t="s">
        <v>1427</v>
      </c>
      <c r="D448" s="295" t="s">
        <v>1427</v>
      </c>
      <c r="E448" s="193" t="s">
        <v>2265</v>
      </c>
      <c r="F448" s="16">
        <v>9</v>
      </c>
      <c r="G448" s="276">
        <v>624445</v>
      </c>
      <c r="H448" s="276">
        <v>9871</v>
      </c>
      <c r="I448" s="276">
        <v>10581</v>
      </c>
      <c r="J448" s="276">
        <v>6038</v>
      </c>
      <c r="K448" s="276">
        <v>279941</v>
      </c>
      <c r="L448" s="276">
        <v>12830</v>
      </c>
      <c r="M448" s="276">
        <v>6439</v>
      </c>
      <c r="N448" s="291">
        <v>4.7222222222222223E-3</v>
      </c>
      <c r="O448" s="130">
        <f t="shared" si="27"/>
        <v>408</v>
      </c>
      <c r="P448" s="291">
        <v>5.6712962962962956E-4</v>
      </c>
      <c r="Q448" s="130">
        <f t="shared" si="28"/>
        <v>49</v>
      </c>
      <c r="R448" s="291">
        <v>1.0763888888888891E-3</v>
      </c>
      <c r="S448" s="130">
        <f t="shared" si="29"/>
        <v>93</v>
      </c>
      <c r="T448" s="291">
        <v>2.8124999999999999E-3</v>
      </c>
      <c r="U448" s="130">
        <f t="shared" si="30"/>
        <v>243</v>
      </c>
      <c r="V448" s="291">
        <v>3.5300925925925925E-3</v>
      </c>
      <c r="W448" s="130">
        <f t="shared" si="31"/>
        <v>305</v>
      </c>
      <c r="X448" s="291">
        <v>1.5625000000000001E-3</v>
      </c>
      <c r="Y448" s="130">
        <f t="shared" si="32"/>
        <v>135</v>
      </c>
      <c r="Z448" s="291">
        <v>8.7962962962962962E-4</v>
      </c>
      <c r="AA448" s="130">
        <f t="shared" si="33"/>
        <v>76</v>
      </c>
      <c r="AB448" s="16">
        <v>6.32</v>
      </c>
      <c r="AC448" s="16">
        <v>3.04</v>
      </c>
      <c r="AD448" s="16">
        <v>2.4500000000000002</v>
      </c>
      <c r="AE448" s="16">
        <v>4.6900000000000004</v>
      </c>
      <c r="AF448" s="16">
        <v>5.64</v>
      </c>
      <c r="AG448" s="16">
        <v>2.46</v>
      </c>
      <c r="AH448" s="16">
        <v>2.69</v>
      </c>
      <c r="AI448" s="277">
        <v>0.18440000000000001</v>
      </c>
      <c r="AJ448" s="277">
        <v>0.63570000000000004</v>
      </c>
      <c r="AK448" s="277">
        <v>0.57030000000000003</v>
      </c>
      <c r="AL448" s="277">
        <v>0.42670000000000002</v>
      </c>
      <c r="AM448" s="277">
        <v>0.29520000000000002</v>
      </c>
      <c r="AN448" s="277">
        <v>0.76900000000000002</v>
      </c>
      <c r="AO448" s="277">
        <v>0.7853</v>
      </c>
      <c r="AP448" s="130">
        <v>40100</v>
      </c>
      <c r="AQ448" s="130">
        <v>26600</v>
      </c>
      <c r="AR448" s="130">
        <v>4.57</v>
      </c>
      <c r="AS448" s="275">
        <v>0.14444444444444443</v>
      </c>
      <c r="AT448" s="273">
        <v>0.50460000000000005</v>
      </c>
      <c r="AU448" s="130">
        <v>48</v>
      </c>
      <c r="AV448" s="16">
        <v>10</v>
      </c>
      <c r="AW448" s="16">
        <v>0</v>
      </c>
      <c r="AX448" s="16"/>
      <c r="AY448" s="16"/>
      <c r="AZ448" s="16"/>
    </row>
    <row r="449" spans="1:52" ht="12" customHeight="1">
      <c r="A449" s="193">
        <v>13</v>
      </c>
      <c r="B449" s="201" t="s">
        <v>2495</v>
      </c>
      <c r="C449" s="16" t="s">
        <v>49</v>
      </c>
      <c r="D449" s="295" t="s">
        <v>49</v>
      </c>
      <c r="E449" s="193" t="s">
        <v>2265</v>
      </c>
      <c r="F449" s="16">
        <v>26</v>
      </c>
      <c r="G449" s="276">
        <v>305300000</v>
      </c>
      <c r="H449" s="276">
        <v>6791000</v>
      </c>
      <c r="I449" s="276">
        <v>2893000</v>
      </c>
      <c r="J449" s="276">
        <v>1863000</v>
      </c>
      <c r="K449" s="276">
        <v>54420000</v>
      </c>
      <c r="L449" s="276">
        <v>2448000</v>
      </c>
      <c r="M449" s="276">
        <v>648397</v>
      </c>
      <c r="N449" s="291">
        <v>5.0000000000000001E-3</v>
      </c>
      <c r="O449" s="130">
        <f t="shared" si="27"/>
        <v>432</v>
      </c>
      <c r="P449" s="291">
        <v>6.7245370370370375E-3</v>
      </c>
      <c r="Q449" s="130">
        <f t="shared" si="28"/>
        <v>581</v>
      </c>
      <c r="R449" s="291">
        <v>3.3680555555555551E-3</v>
      </c>
      <c r="S449" s="130">
        <f t="shared" si="29"/>
        <v>291</v>
      </c>
      <c r="T449" s="291">
        <v>5.0694444444444441E-3</v>
      </c>
      <c r="U449" s="130">
        <f t="shared" si="30"/>
        <v>438</v>
      </c>
      <c r="V449" s="291">
        <v>5.4976851851851853E-3</v>
      </c>
      <c r="W449" s="130">
        <f t="shared" si="31"/>
        <v>475</v>
      </c>
      <c r="X449" s="291">
        <v>6.2962962962962964E-3</v>
      </c>
      <c r="Y449" s="130">
        <f t="shared" si="32"/>
        <v>544</v>
      </c>
      <c r="Z449" s="291">
        <v>4.1203703703703706E-3</v>
      </c>
      <c r="AA449" s="130">
        <f t="shared" si="33"/>
        <v>356</v>
      </c>
      <c r="AB449" s="16">
        <v>8.1</v>
      </c>
      <c r="AC449" s="16">
        <v>4.95</v>
      </c>
      <c r="AD449" s="16">
        <v>4.71</v>
      </c>
      <c r="AE449" s="16">
        <v>4.07</v>
      </c>
      <c r="AF449" s="16">
        <v>8.77</v>
      </c>
      <c r="AG449" s="16">
        <v>9.65</v>
      </c>
      <c r="AH449" s="16">
        <v>5.25</v>
      </c>
      <c r="AI449" s="277">
        <v>7.0599999999999996E-2</v>
      </c>
      <c r="AJ449" s="277">
        <v>0.39179999999999998</v>
      </c>
      <c r="AK449" s="277">
        <v>0.44469999999999998</v>
      </c>
      <c r="AL449" s="277">
        <v>0.45200000000000001</v>
      </c>
      <c r="AM449" s="277">
        <v>0.11550000000000001</v>
      </c>
      <c r="AN449" s="277">
        <v>0.1153</v>
      </c>
      <c r="AO449" s="277">
        <v>0.28399999999999997</v>
      </c>
      <c r="AP449" s="130">
        <v>1100000</v>
      </c>
      <c r="AQ449" s="130">
        <v>706100</v>
      </c>
      <c r="AR449" s="130">
        <v>3.17</v>
      </c>
      <c r="AS449" s="275">
        <v>0.38819444444444445</v>
      </c>
      <c r="AT449" s="273">
        <v>0.50600000000000001</v>
      </c>
      <c r="AU449" s="130">
        <v>47</v>
      </c>
      <c r="AV449" s="16">
        <v>18100</v>
      </c>
      <c r="AW449" s="16">
        <v>5870000</v>
      </c>
      <c r="AX449" s="16"/>
      <c r="AY449" s="16"/>
      <c r="AZ449" s="16"/>
    </row>
    <row r="450" spans="1:52" ht="12" customHeight="1">
      <c r="A450" s="193">
        <v>14</v>
      </c>
      <c r="B450" s="197" t="s">
        <v>2279</v>
      </c>
      <c r="C450" s="16" t="s">
        <v>1431</v>
      </c>
      <c r="D450" s="295" t="s">
        <v>1431</v>
      </c>
      <c r="E450" s="193" t="s">
        <v>2265</v>
      </c>
      <c r="F450" s="16">
        <v>16</v>
      </c>
      <c r="G450" s="276">
        <v>612107</v>
      </c>
      <c r="H450" s="276">
        <v>18696</v>
      </c>
      <c r="I450" s="276">
        <v>34515</v>
      </c>
      <c r="J450" s="276">
        <v>34632</v>
      </c>
      <c r="K450" s="276">
        <v>149584</v>
      </c>
      <c r="L450" s="276">
        <v>24550</v>
      </c>
      <c r="M450" s="276">
        <v>9253</v>
      </c>
      <c r="N450" s="291">
        <v>1.8518518518518517E-3</v>
      </c>
      <c r="O450" s="130">
        <f t="shared" si="27"/>
        <v>160</v>
      </c>
      <c r="P450" s="291">
        <v>1.2152777777777778E-3</v>
      </c>
      <c r="Q450" s="130">
        <f t="shared" si="28"/>
        <v>105</v>
      </c>
      <c r="R450" s="291">
        <v>1.3657407407407407E-3</v>
      </c>
      <c r="S450" s="130">
        <f t="shared" si="29"/>
        <v>118</v>
      </c>
      <c r="T450" s="291">
        <v>1.701388888888889E-3</v>
      </c>
      <c r="U450" s="130">
        <f t="shared" si="30"/>
        <v>147</v>
      </c>
      <c r="V450" s="291">
        <v>2.0949074074074073E-3</v>
      </c>
      <c r="W450" s="130">
        <f t="shared" si="31"/>
        <v>181</v>
      </c>
      <c r="X450" s="291">
        <v>1.4004629629629629E-3</v>
      </c>
      <c r="Y450" s="130">
        <f t="shared" si="32"/>
        <v>121</v>
      </c>
      <c r="Z450" s="291">
        <v>1.1574074074074075E-5</v>
      </c>
      <c r="AA450" s="130">
        <f t="shared" si="33"/>
        <v>1</v>
      </c>
      <c r="AB450" s="16">
        <v>1.76</v>
      </c>
      <c r="AC450" s="16">
        <v>3.11</v>
      </c>
      <c r="AD450" s="16">
        <v>2.14</v>
      </c>
      <c r="AE450" s="16">
        <v>2.29</v>
      </c>
      <c r="AF450" s="16">
        <v>2.69</v>
      </c>
      <c r="AG450" s="16">
        <v>2.2999999999999998</v>
      </c>
      <c r="AH450" s="16">
        <v>1.04</v>
      </c>
      <c r="AI450" s="277">
        <v>0.66069999999999995</v>
      </c>
      <c r="AJ450" s="277">
        <v>0.63270000000000004</v>
      </c>
      <c r="AK450" s="277">
        <v>0.59060000000000001</v>
      </c>
      <c r="AL450" s="277">
        <v>0.64060000000000006</v>
      </c>
      <c r="AM450" s="277">
        <v>0.5746</v>
      </c>
      <c r="AN450" s="277">
        <v>0.60630000000000006</v>
      </c>
      <c r="AO450" s="277">
        <v>0.95550000000000002</v>
      </c>
      <c r="AP450" s="130">
        <v>24900</v>
      </c>
      <c r="AQ450" s="130">
        <v>13400</v>
      </c>
      <c r="AR450" s="130">
        <v>3.92</v>
      </c>
      <c r="AS450" s="275">
        <v>0.12847222222222221</v>
      </c>
      <c r="AT450" s="273">
        <v>0.29730000000000001</v>
      </c>
      <c r="AU450" s="130">
        <v>48</v>
      </c>
      <c r="AV450" s="16">
        <v>1000</v>
      </c>
      <c r="AW450" s="16">
        <v>776000</v>
      </c>
      <c r="AX450" s="16"/>
      <c r="AY450" s="16"/>
      <c r="AZ450" s="16"/>
    </row>
    <row r="451" spans="1:52" ht="12" customHeight="1">
      <c r="A451" s="193">
        <v>15</v>
      </c>
      <c r="B451" s="197" t="s">
        <v>2281</v>
      </c>
      <c r="C451" s="16" t="s">
        <v>1433</v>
      </c>
      <c r="D451" s="295" t="s">
        <v>2735</v>
      </c>
      <c r="E451" s="193" t="s">
        <v>2265</v>
      </c>
      <c r="F451" s="16">
        <v>38</v>
      </c>
      <c r="G451" s="276">
        <v>6874000</v>
      </c>
      <c r="H451" s="276">
        <v>117883</v>
      </c>
      <c r="I451" s="276">
        <v>274477</v>
      </c>
      <c r="J451" s="276">
        <v>94431</v>
      </c>
      <c r="K451" s="276">
        <v>1913000</v>
      </c>
      <c r="L451" s="276">
        <v>216871</v>
      </c>
      <c r="M451" s="276">
        <v>45886</v>
      </c>
      <c r="N451" s="291">
        <v>2.3263888888888891E-3</v>
      </c>
      <c r="O451" s="130">
        <f t="shared" si="27"/>
        <v>201</v>
      </c>
      <c r="P451" s="291">
        <v>2.488425925925926E-3</v>
      </c>
      <c r="Q451" s="130">
        <f t="shared" si="28"/>
        <v>215</v>
      </c>
      <c r="R451" s="291">
        <v>2.7893518518518515E-3</v>
      </c>
      <c r="S451" s="130">
        <f t="shared" si="29"/>
        <v>241</v>
      </c>
      <c r="T451" s="291">
        <v>8.449074074074075E-4</v>
      </c>
      <c r="U451" s="130">
        <f t="shared" si="30"/>
        <v>73</v>
      </c>
      <c r="V451" s="291">
        <v>1.8518518518518517E-3</v>
      </c>
      <c r="W451" s="130">
        <f t="shared" si="31"/>
        <v>160</v>
      </c>
      <c r="X451" s="291">
        <v>1.9560185185185184E-3</v>
      </c>
      <c r="Y451" s="130">
        <f t="shared" si="32"/>
        <v>169</v>
      </c>
      <c r="Z451" s="291">
        <v>3.8194444444444446E-4</v>
      </c>
      <c r="AA451" s="130">
        <f t="shared" si="33"/>
        <v>33</v>
      </c>
      <c r="AB451" s="16">
        <v>5.2</v>
      </c>
      <c r="AC451" s="16">
        <v>3.56</v>
      </c>
      <c r="AD451" s="16">
        <v>5.37</v>
      </c>
      <c r="AE451" s="16">
        <v>2.1800000000000002</v>
      </c>
      <c r="AF451" s="16">
        <v>3.29</v>
      </c>
      <c r="AG451" s="16">
        <v>3.12</v>
      </c>
      <c r="AH451" s="16">
        <v>1.34</v>
      </c>
      <c r="AI451" s="277">
        <v>0.21100000000000002</v>
      </c>
      <c r="AJ451" s="277">
        <v>0.51139999999999997</v>
      </c>
      <c r="AK451" s="277">
        <v>0.39159999999999995</v>
      </c>
      <c r="AL451" s="277">
        <v>0.66010000000000002</v>
      </c>
      <c r="AM451" s="277">
        <v>0.56399999999999995</v>
      </c>
      <c r="AN451" s="277">
        <v>0.55430000000000001</v>
      </c>
      <c r="AO451" s="277">
        <v>0.81370000000000009</v>
      </c>
      <c r="AP451" s="130">
        <v>107200</v>
      </c>
      <c r="AQ451" s="130">
        <v>48100</v>
      </c>
      <c r="AR451" s="130">
        <v>2.04</v>
      </c>
      <c r="AS451" s="275">
        <v>0.55972222222222223</v>
      </c>
      <c r="AT451" s="273">
        <v>0.61970000000000003</v>
      </c>
      <c r="AU451" s="130">
        <v>47</v>
      </c>
      <c r="AV451" s="16">
        <v>8100</v>
      </c>
      <c r="AW451" s="16">
        <v>143000000</v>
      </c>
      <c r="AX451" s="16"/>
      <c r="AY451" s="16"/>
      <c r="AZ451" s="16"/>
    </row>
    <row r="452" spans="1:52" ht="12" customHeight="1">
      <c r="A452" s="193">
        <v>16</v>
      </c>
      <c r="B452" s="197" t="s">
        <v>2282</v>
      </c>
      <c r="C452" s="16" t="s">
        <v>1434</v>
      </c>
      <c r="D452" s="295" t="s">
        <v>1434</v>
      </c>
      <c r="E452" s="193" t="s">
        <v>2265</v>
      </c>
      <c r="F452" s="16">
        <v>31</v>
      </c>
      <c r="G452" s="276">
        <v>420387</v>
      </c>
      <c r="H452" s="276">
        <v>14141</v>
      </c>
      <c r="I452" s="276">
        <v>31308</v>
      </c>
      <c r="J452" s="276">
        <v>21515</v>
      </c>
      <c r="K452" s="276">
        <v>566289</v>
      </c>
      <c r="L452" s="276">
        <v>145739</v>
      </c>
      <c r="M452" s="276">
        <v>39331</v>
      </c>
      <c r="N452" s="291">
        <v>1.2731481481481483E-3</v>
      </c>
      <c r="O452" s="130">
        <f t="shared" si="27"/>
        <v>110</v>
      </c>
      <c r="P452" s="291">
        <v>3.4722222222222218E-4</v>
      </c>
      <c r="Q452" s="130">
        <f t="shared" si="28"/>
        <v>30</v>
      </c>
      <c r="R452" s="291">
        <v>2.0138888888888888E-3</v>
      </c>
      <c r="S452" s="130">
        <f t="shared" si="29"/>
        <v>174</v>
      </c>
      <c r="T452" s="291">
        <v>1.1226851851851851E-3</v>
      </c>
      <c r="U452" s="130">
        <f t="shared" si="30"/>
        <v>97</v>
      </c>
      <c r="V452" s="291">
        <v>1.4004629629629629E-3</v>
      </c>
      <c r="W452" s="130">
        <f t="shared" si="31"/>
        <v>121</v>
      </c>
      <c r="X452" s="291">
        <v>1.1921296296296298E-3</v>
      </c>
      <c r="Y452" s="130">
        <f t="shared" si="32"/>
        <v>103</v>
      </c>
      <c r="Z452" s="291">
        <v>2.199074074074074E-4</v>
      </c>
      <c r="AA452" s="130">
        <f t="shared" si="33"/>
        <v>19</v>
      </c>
      <c r="AB452" s="16">
        <v>2.82</v>
      </c>
      <c r="AC452" s="16">
        <v>1.34</v>
      </c>
      <c r="AD452" s="16">
        <v>2.62</v>
      </c>
      <c r="AE452" s="16">
        <v>1.76</v>
      </c>
      <c r="AF452" s="16">
        <v>2.5</v>
      </c>
      <c r="AG452" s="16">
        <v>2.2799999999999998</v>
      </c>
      <c r="AH452" s="16">
        <v>1.21</v>
      </c>
      <c r="AI452" s="277">
        <v>0.33590000000000003</v>
      </c>
      <c r="AJ452" s="277">
        <v>0.82379999999999998</v>
      </c>
      <c r="AK452" s="277">
        <v>0.56679999999999997</v>
      </c>
      <c r="AL452" s="277">
        <v>0.75329999999999997</v>
      </c>
      <c r="AM452" s="277">
        <v>0.5302</v>
      </c>
      <c r="AN452" s="277">
        <v>0.51429999999999998</v>
      </c>
      <c r="AO452" s="277">
        <v>0.89639999999999997</v>
      </c>
      <c r="AP452" s="130">
        <v>437400</v>
      </c>
      <c r="AQ452" s="130">
        <v>228100</v>
      </c>
      <c r="AR452" s="130">
        <v>3.94</v>
      </c>
      <c r="AS452" s="275">
        <v>0.24791666666666667</v>
      </c>
      <c r="AT452" s="273">
        <v>0.34560000000000002</v>
      </c>
      <c r="AU452" s="130">
        <v>47</v>
      </c>
      <c r="AV452" s="16">
        <v>2900</v>
      </c>
      <c r="AW452" s="16">
        <v>248000000</v>
      </c>
      <c r="AX452" s="16"/>
      <c r="AY452" s="16"/>
      <c r="AZ452" s="16"/>
    </row>
    <row r="453" spans="1:52" ht="12" customHeight="1">
      <c r="A453" s="193">
        <v>17</v>
      </c>
      <c r="B453" s="197" t="s">
        <v>2284</v>
      </c>
      <c r="C453" s="16" t="s">
        <v>1436</v>
      </c>
      <c r="D453" s="295" t="s">
        <v>1436</v>
      </c>
      <c r="E453" s="193" t="s">
        <v>2265</v>
      </c>
      <c r="F453" s="16">
        <v>16</v>
      </c>
      <c r="G453" s="276">
        <v>6738000</v>
      </c>
      <c r="H453" s="276">
        <v>258073</v>
      </c>
      <c r="I453" s="276">
        <v>414790</v>
      </c>
      <c r="J453" s="276">
        <v>105116</v>
      </c>
      <c r="K453" s="276">
        <v>1930000</v>
      </c>
      <c r="L453" s="276">
        <v>284054</v>
      </c>
      <c r="M453" s="276">
        <v>44636</v>
      </c>
      <c r="N453" s="291">
        <v>4.3750000000000004E-3</v>
      </c>
      <c r="O453" s="130">
        <f t="shared" si="27"/>
        <v>378</v>
      </c>
      <c r="P453" s="291">
        <v>3.2291666666666666E-3</v>
      </c>
      <c r="Q453" s="130">
        <f t="shared" si="28"/>
        <v>279</v>
      </c>
      <c r="R453" s="291">
        <v>4.4791666666666669E-3</v>
      </c>
      <c r="S453" s="130">
        <f t="shared" si="29"/>
        <v>387</v>
      </c>
      <c r="T453" s="291">
        <v>3.8541666666666663E-3</v>
      </c>
      <c r="U453" s="130">
        <f t="shared" si="30"/>
        <v>333</v>
      </c>
      <c r="V453" s="291">
        <v>5.5787037037037029E-3</v>
      </c>
      <c r="W453" s="130">
        <f t="shared" si="31"/>
        <v>482</v>
      </c>
      <c r="X453" s="291">
        <v>5.0347222222222217E-3</v>
      </c>
      <c r="Y453" s="130">
        <f t="shared" si="32"/>
        <v>435</v>
      </c>
      <c r="Z453" s="291">
        <v>1.8865740740740742E-3</v>
      </c>
      <c r="AA453" s="130">
        <f t="shared" si="33"/>
        <v>163</v>
      </c>
      <c r="AB453" s="16">
        <v>7.4</v>
      </c>
      <c r="AC453" s="16">
        <v>2.79</v>
      </c>
      <c r="AD453" s="16">
        <v>6.68</v>
      </c>
      <c r="AE453" s="16">
        <v>2.66</v>
      </c>
      <c r="AF453" s="16">
        <v>9.0500000000000007</v>
      </c>
      <c r="AG453" s="16">
        <v>9.01</v>
      </c>
      <c r="AH453" s="16">
        <v>3.6</v>
      </c>
      <c r="AI453" s="277">
        <v>8.9800000000000005E-2</v>
      </c>
      <c r="AJ453" s="277">
        <v>0.40949999999999998</v>
      </c>
      <c r="AK453" s="277">
        <v>0.1313</v>
      </c>
      <c r="AL453" s="277">
        <v>0.4637</v>
      </c>
      <c r="AM453" s="277">
        <v>0.12909999999999999</v>
      </c>
      <c r="AN453" s="277">
        <v>0.1018</v>
      </c>
      <c r="AO453" s="277">
        <v>0.65610000000000002</v>
      </c>
      <c r="AP453" s="130">
        <v>161700</v>
      </c>
      <c r="AQ453" s="130">
        <v>101200</v>
      </c>
      <c r="AR453" s="130">
        <v>6.03</v>
      </c>
      <c r="AS453" s="275">
        <v>0.36041666666666666</v>
      </c>
      <c r="AT453" s="273">
        <v>0.5403</v>
      </c>
      <c r="AU453" s="130">
        <v>48</v>
      </c>
      <c r="AV453" s="16">
        <v>10</v>
      </c>
      <c r="AW453" s="16">
        <v>0</v>
      </c>
      <c r="AX453" s="16"/>
      <c r="AY453" s="16"/>
      <c r="AZ453" s="16"/>
    </row>
    <row r="454" spans="1:52" ht="12" customHeight="1">
      <c r="A454" s="193">
        <v>18</v>
      </c>
      <c r="B454" s="197" t="s">
        <v>2285</v>
      </c>
      <c r="C454" s="16" t="s">
        <v>1438</v>
      </c>
      <c r="D454" s="295" t="s">
        <v>2736</v>
      </c>
      <c r="E454" s="193" t="s">
        <v>2265</v>
      </c>
      <c r="F454" s="16">
        <v>23</v>
      </c>
      <c r="G454" s="276">
        <v>268224</v>
      </c>
      <c r="H454" s="276">
        <v>13771</v>
      </c>
      <c r="I454" s="276">
        <v>5000</v>
      </c>
      <c r="J454" s="276">
        <v>19112</v>
      </c>
      <c r="K454" s="276">
        <v>64738</v>
      </c>
      <c r="L454" s="276">
        <v>5000</v>
      </c>
      <c r="M454" s="276"/>
      <c r="N454" s="291">
        <v>1.5046296296296296E-3</v>
      </c>
      <c r="O454" s="130">
        <f t="shared" si="27"/>
        <v>130</v>
      </c>
      <c r="P454" s="291">
        <v>3.1134259259259262E-3</v>
      </c>
      <c r="Q454" s="130">
        <f t="shared" si="28"/>
        <v>269</v>
      </c>
      <c r="R454" s="291">
        <v>1.851851851851852E-4</v>
      </c>
      <c r="S454" s="130">
        <f t="shared" si="29"/>
        <v>16</v>
      </c>
      <c r="T454" s="291">
        <v>1.2268518518518518E-3</v>
      </c>
      <c r="U454" s="130">
        <f t="shared" si="30"/>
        <v>106</v>
      </c>
      <c r="V454" s="291">
        <v>1.0648148148148147E-3</v>
      </c>
      <c r="W454" s="130">
        <f t="shared" si="31"/>
        <v>92</v>
      </c>
      <c r="X454" s="291">
        <v>8.1018518518518516E-5</v>
      </c>
      <c r="Y454" s="130">
        <f t="shared" si="32"/>
        <v>7</v>
      </c>
      <c r="Z454" s="291"/>
      <c r="AA454" s="130"/>
      <c r="AB454" s="16">
        <v>5.25</v>
      </c>
      <c r="AC454" s="16">
        <v>4.07</v>
      </c>
      <c r="AD454" s="16">
        <v>1.21</v>
      </c>
      <c r="AE454" s="16">
        <v>4</v>
      </c>
      <c r="AF454" s="16">
        <v>2.37</v>
      </c>
      <c r="AG454" s="16">
        <v>2</v>
      </c>
      <c r="AH454" s="16"/>
      <c r="AI454" s="277">
        <v>0.14050000000000001</v>
      </c>
      <c r="AJ454" s="277">
        <v>0.4501</v>
      </c>
      <c r="AK454" s="277">
        <v>0.78720000000000001</v>
      </c>
      <c r="AL454" s="277">
        <v>0.2898</v>
      </c>
      <c r="AM454" s="277">
        <v>0.55259999999999998</v>
      </c>
      <c r="AN454" s="277"/>
      <c r="AO454" s="277"/>
      <c r="AP454" s="130">
        <v>110600</v>
      </c>
      <c r="AQ454" s="130">
        <v>71000</v>
      </c>
      <c r="AR454" s="130">
        <v>1.58</v>
      </c>
      <c r="AS454" s="275">
        <v>0.12638888888888888</v>
      </c>
      <c r="AT454" s="273">
        <v>0.76649999999999996</v>
      </c>
      <c r="AU454" s="130">
        <v>48</v>
      </c>
      <c r="AV454" s="16">
        <v>260</v>
      </c>
      <c r="AW454" s="16">
        <v>5860000</v>
      </c>
      <c r="AX454" s="16"/>
      <c r="AY454" s="16"/>
      <c r="AZ454" s="16"/>
    </row>
    <row r="455" spans="1:52" ht="12" customHeight="1">
      <c r="A455" s="193">
        <v>19</v>
      </c>
      <c r="B455" s="194" t="s">
        <v>2286</v>
      </c>
      <c r="C455" s="16" t="s">
        <v>1439</v>
      </c>
      <c r="D455" s="295" t="s">
        <v>2737</v>
      </c>
      <c r="E455" s="193" t="s">
        <v>2265</v>
      </c>
      <c r="F455" s="16">
        <v>15</v>
      </c>
      <c r="G455" s="276">
        <v>6659000</v>
      </c>
      <c r="H455" s="276">
        <v>280713</v>
      </c>
      <c r="I455" s="276">
        <v>121362</v>
      </c>
      <c r="J455" s="276">
        <v>43608</v>
      </c>
      <c r="K455" s="276">
        <v>1285000</v>
      </c>
      <c r="L455" s="276">
        <v>10034</v>
      </c>
      <c r="M455" s="276">
        <v>5000</v>
      </c>
      <c r="N455" s="291">
        <v>3.4259259259259264E-3</v>
      </c>
      <c r="O455" s="130">
        <f t="shared" si="27"/>
        <v>296</v>
      </c>
      <c r="P455" s="291">
        <v>3.6226851851851854E-3</v>
      </c>
      <c r="Q455" s="130">
        <f t="shared" si="28"/>
        <v>313</v>
      </c>
      <c r="R455" s="291">
        <v>2.9282407407407408E-3</v>
      </c>
      <c r="S455" s="130">
        <f t="shared" si="29"/>
        <v>253</v>
      </c>
      <c r="T455" s="291">
        <v>4.6990740740740743E-3</v>
      </c>
      <c r="U455" s="130">
        <f t="shared" si="30"/>
        <v>406</v>
      </c>
      <c r="V455" s="291">
        <v>3.2638888888888887E-3</v>
      </c>
      <c r="W455" s="130">
        <f t="shared" si="31"/>
        <v>282</v>
      </c>
      <c r="X455" s="291">
        <v>4.5138888888888892E-4</v>
      </c>
      <c r="Y455" s="130">
        <f t="shared" si="32"/>
        <v>39</v>
      </c>
      <c r="Z455" s="291">
        <v>1.273148148148148E-4</v>
      </c>
      <c r="AA455" s="130">
        <f t="shared" ref="AA455:AA456" si="34">HOUR(Z455)*3600+MINUTE(Z455)*60+ SECOND(Z455)</f>
        <v>11</v>
      </c>
      <c r="AB455" s="16">
        <v>5.6</v>
      </c>
      <c r="AC455" s="16">
        <v>4.04</v>
      </c>
      <c r="AD455" s="16">
        <v>5.0999999999999996</v>
      </c>
      <c r="AE455" s="16">
        <v>2.76</v>
      </c>
      <c r="AF455" s="16">
        <v>5.45</v>
      </c>
      <c r="AG455" s="16">
        <v>4.59</v>
      </c>
      <c r="AH455" s="16">
        <v>1.25</v>
      </c>
      <c r="AI455" s="277">
        <v>1.55E-2</v>
      </c>
      <c r="AJ455" s="277">
        <v>0.25230000000000002</v>
      </c>
      <c r="AK455" s="277">
        <v>0.18469999999999998</v>
      </c>
      <c r="AL455" s="277">
        <v>0.37290000000000001</v>
      </c>
      <c r="AM455" s="277">
        <v>0.1867</v>
      </c>
      <c r="AN455" s="277">
        <v>0.58389999999999997</v>
      </c>
      <c r="AO455" s="277">
        <v>0.88459999999999994</v>
      </c>
      <c r="AP455" s="130">
        <v>3400</v>
      </c>
      <c r="AQ455" s="130">
        <v>3400</v>
      </c>
      <c r="AR455" s="130">
        <v>1.5</v>
      </c>
      <c r="AS455" s="275">
        <v>0.1451388888888889</v>
      </c>
      <c r="AT455" s="273">
        <v>0.5</v>
      </c>
      <c r="AU455" s="130">
        <v>36</v>
      </c>
      <c r="AV455" s="16">
        <v>10</v>
      </c>
      <c r="AW455" s="16">
        <v>0</v>
      </c>
      <c r="AX455" s="16"/>
      <c r="AY455" s="16"/>
      <c r="AZ455" s="16"/>
    </row>
    <row r="456" spans="1:52" ht="12" customHeight="1">
      <c r="A456" s="193">
        <v>20</v>
      </c>
      <c r="B456" s="197" t="s">
        <v>2288</v>
      </c>
      <c r="C456" s="16" t="s">
        <v>1443</v>
      </c>
      <c r="D456" s="295" t="s">
        <v>1599</v>
      </c>
      <c r="E456" s="193" t="s">
        <v>2265</v>
      </c>
      <c r="F456" s="16">
        <v>23</v>
      </c>
      <c r="G456" s="276">
        <v>7760000</v>
      </c>
      <c r="H456" s="276">
        <v>241559</v>
      </c>
      <c r="I456" s="276">
        <v>284184</v>
      </c>
      <c r="J456" s="276">
        <v>84694</v>
      </c>
      <c r="K456" s="276">
        <v>1953000</v>
      </c>
      <c r="L456" s="276">
        <v>5000</v>
      </c>
      <c r="M456" s="276">
        <v>53963</v>
      </c>
      <c r="N456" s="291">
        <v>5.9722222222222225E-3</v>
      </c>
      <c r="O456" s="130">
        <f t="shared" si="27"/>
        <v>516</v>
      </c>
      <c r="P456" s="291">
        <v>4.5138888888888885E-3</v>
      </c>
      <c r="Q456" s="130">
        <f t="shared" si="28"/>
        <v>390</v>
      </c>
      <c r="R456" s="291">
        <v>5.0462962962962961E-3</v>
      </c>
      <c r="S456" s="130">
        <f t="shared" si="29"/>
        <v>436</v>
      </c>
      <c r="T456" s="291">
        <v>3.0092592592592593E-3</v>
      </c>
      <c r="U456" s="130">
        <f t="shared" si="30"/>
        <v>260</v>
      </c>
      <c r="V456" s="291">
        <v>6.5393518518518517E-3</v>
      </c>
      <c r="W456" s="130">
        <f t="shared" si="31"/>
        <v>565</v>
      </c>
      <c r="X456" s="291">
        <v>3.8773148148148143E-3</v>
      </c>
      <c r="Y456" s="130">
        <f t="shared" si="32"/>
        <v>335</v>
      </c>
      <c r="Z456" s="291">
        <v>6.9444444444444436E-4</v>
      </c>
      <c r="AA456" s="130">
        <f t="shared" si="34"/>
        <v>60</v>
      </c>
      <c r="AB456" s="16">
        <v>10.06</v>
      </c>
      <c r="AC456" s="16">
        <v>7.93</v>
      </c>
      <c r="AD456" s="16">
        <v>9.08</v>
      </c>
      <c r="AE456" s="16">
        <v>5.43</v>
      </c>
      <c r="AF456" s="16">
        <v>11.27</v>
      </c>
      <c r="AG456" s="16">
        <v>7.6</v>
      </c>
      <c r="AH456" s="16">
        <v>3.25</v>
      </c>
      <c r="AI456" s="277">
        <v>8.9800000000000005E-2</v>
      </c>
      <c r="AJ456" s="277">
        <v>0.27489999999999998</v>
      </c>
      <c r="AK456" s="277">
        <v>0.10769999999999999</v>
      </c>
      <c r="AL456" s="277">
        <v>0.43320000000000003</v>
      </c>
      <c r="AM456" s="277">
        <v>0.1104</v>
      </c>
      <c r="AN456" s="277">
        <v>0.33610000000000001</v>
      </c>
      <c r="AO456" s="277">
        <v>0.54859999999999998</v>
      </c>
      <c r="AP456" s="16"/>
      <c r="AQ456" s="16"/>
      <c r="AR456" s="16"/>
      <c r="AS456" s="16"/>
      <c r="AT456" s="277"/>
      <c r="AU456" s="130">
        <v>38</v>
      </c>
      <c r="AV456" s="16">
        <v>390</v>
      </c>
      <c r="AW456" s="16">
        <v>152000</v>
      </c>
      <c r="AX456" s="16"/>
      <c r="AY456" s="16"/>
      <c r="AZ456" s="16"/>
    </row>
    <row r="457" spans="1:52" ht="12" customHeight="1">
      <c r="A457" s="193">
        <v>21</v>
      </c>
      <c r="B457" s="203" t="s">
        <v>2289</v>
      </c>
      <c r="C457" s="16" t="s">
        <v>1448</v>
      </c>
      <c r="D457" s="295" t="s">
        <v>2738</v>
      </c>
      <c r="E457" s="193" t="s">
        <v>2265</v>
      </c>
      <c r="F457" s="16">
        <v>77</v>
      </c>
      <c r="G457" s="276">
        <v>5000</v>
      </c>
      <c r="H457" s="276">
        <v>50005001</v>
      </c>
      <c r="I457" s="276">
        <v>50005002</v>
      </c>
      <c r="J457" s="276">
        <v>50005003</v>
      </c>
      <c r="K457" s="276">
        <v>50005004</v>
      </c>
      <c r="L457" s="276"/>
      <c r="M457" s="276"/>
      <c r="N457" s="291">
        <v>1.1689814814814816E-3</v>
      </c>
      <c r="O457" s="130">
        <f t="shared" si="27"/>
        <v>101</v>
      </c>
      <c r="P457" s="291"/>
      <c r="Q457" s="130"/>
      <c r="R457" s="291">
        <v>6.238425925925925E-3</v>
      </c>
      <c r="S457" s="130">
        <f t="shared" si="29"/>
        <v>539</v>
      </c>
      <c r="T457" s="291">
        <v>3.4722222222222222E-5</v>
      </c>
      <c r="U457" s="130">
        <f t="shared" si="30"/>
        <v>3</v>
      </c>
      <c r="V457" s="291">
        <v>9.0277777777777784E-4</v>
      </c>
      <c r="W457" s="130">
        <f t="shared" si="31"/>
        <v>78</v>
      </c>
      <c r="X457" s="291"/>
      <c r="Y457" s="130"/>
      <c r="Z457" s="291"/>
      <c r="AA457" s="130"/>
      <c r="AB457" s="16">
        <v>2.17</v>
      </c>
      <c r="AC457" s="16">
        <v>1</v>
      </c>
      <c r="AD457" s="16">
        <v>11.86</v>
      </c>
      <c r="AE457" s="16">
        <v>1.36</v>
      </c>
      <c r="AF457" s="16">
        <v>3.78</v>
      </c>
      <c r="AG457" s="16"/>
      <c r="AH457" s="16"/>
      <c r="AI457" s="277">
        <v>0.57799999999999996</v>
      </c>
      <c r="AJ457" s="277">
        <v>1</v>
      </c>
      <c r="AK457" s="277"/>
      <c r="AL457" s="277">
        <v>0.64069999999999994</v>
      </c>
      <c r="AM457" s="277">
        <v>0.29320000000000002</v>
      </c>
      <c r="AN457" s="277"/>
      <c r="AO457" s="277"/>
      <c r="AP457" s="130">
        <v>803300</v>
      </c>
      <c r="AQ457" s="130">
        <v>490600</v>
      </c>
      <c r="AR457" s="130">
        <v>3.52</v>
      </c>
      <c r="AS457" s="275">
        <v>0.24236111111111111</v>
      </c>
      <c r="AT457" s="273">
        <v>0.44829999999999998</v>
      </c>
      <c r="AU457" s="130">
        <v>50</v>
      </c>
      <c r="AV457" s="16">
        <v>5400</v>
      </c>
      <c r="AW457" s="16">
        <v>587000</v>
      </c>
      <c r="AX457" s="16"/>
      <c r="AY457" s="16"/>
      <c r="AZ457" s="16"/>
    </row>
    <row r="458" spans="1:52" ht="12" customHeight="1">
      <c r="A458" s="193">
        <v>22</v>
      </c>
      <c r="B458" s="203" t="s">
        <v>2290</v>
      </c>
      <c r="C458" s="16" t="s">
        <v>1449</v>
      </c>
      <c r="D458" s="295" t="s">
        <v>2739</v>
      </c>
      <c r="E458" s="193" t="s">
        <v>2265</v>
      </c>
      <c r="F458" s="16">
        <v>78</v>
      </c>
      <c r="G458" s="276">
        <v>5000</v>
      </c>
      <c r="H458" s="276"/>
      <c r="I458" s="276">
        <v>5000</v>
      </c>
      <c r="J458" s="276"/>
      <c r="K458" s="276">
        <v>9602</v>
      </c>
      <c r="L458" s="276"/>
      <c r="M458" s="276"/>
      <c r="N458" s="291">
        <v>9.9537037037037042E-4</v>
      </c>
      <c r="O458" s="130">
        <f t="shared" si="27"/>
        <v>86</v>
      </c>
      <c r="P458" s="291"/>
      <c r="Q458" s="130"/>
      <c r="R458" s="291"/>
      <c r="S458" s="130"/>
      <c r="T458" s="291"/>
      <c r="U458" s="130"/>
      <c r="V458" s="291">
        <v>1.0300925925925926E-3</v>
      </c>
      <c r="W458" s="130">
        <f t="shared" si="31"/>
        <v>89</v>
      </c>
      <c r="X458" s="291"/>
      <c r="Y458" s="130"/>
      <c r="Z458" s="291"/>
      <c r="AA458" s="130"/>
      <c r="AB458" s="16">
        <v>1.74</v>
      </c>
      <c r="AC458" s="16"/>
      <c r="AD458" s="16">
        <v>1</v>
      </c>
      <c r="AE458" s="16"/>
      <c r="AF458" s="16">
        <v>2.8</v>
      </c>
      <c r="AG458" s="16"/>
      <c r="AH458" s="16"/>
      <c r="AI458" s="277">
        <v>0.75029999999999997</v>
      </c>
      <c r="AJ458" s="277"/>
      <c r="AK458" s="277">
        <v>1</v>
      </c>
      <c r="AL458" s="277"/>
      <c r="AM458" s="277">
        <v>0.50070000000000003</v>
      </c>
      <c r="AN458" s="277"/>
      <c r="AO458" s="277"/>
      <c r="AP458" s="130">
        <v>251700</v>
      </c>
      <c r="AQ458" s="130">
        <v>177600</v>
      </c>
      <c r="AR458" s="130">
        <v>2.63</v>
      </c>
      <c r="AS458" s="275">
        <v>0.25138888888888888</v>
      </c>
      <c r="AT458" s="273">
        <v>0.49640000000000001</v>
      </c>
      <c r="AU458" s="130">
        <v>43</v>
      </c>
      <c r="AV458" s="16">
        <v>8100</v>
      </c>
      <c r="AW458" s="16">
        <v>9530000</v>
      </c>
      <c r="AX458" s="16"/>
      <c r="AY458" s="16"/>
      <c r="AZ458" s="16"/>
    </row>
    <row r="459" spans="1:52" ht="12" customHeight="1">
      <c r="A459" s="193">
        <v>23</v>
      </c>
      <c r="B459" s="197" t="s">
        <v>2291</v>
      </c>
      <c r="C459" s="16" t="s">
        <v>1450</v>
      </c>
      <c r="D459" s="295" t="s">
        <v>1450</v>
      </c>
      <c r="E459" s="193" t="s">
        <v>2265</v>
      </c>
      <c r="F459" s="16">
        <v>11</v>
      </c>
      <c r="G459" s="276">
        <v>10900</v>
      </c>
      <c r="H459" s="276">
        <v>5000</v>
      </c>
      <c r="I459" s="276">
        <v>5000</v>
      </c>
      <c r="J459" s="276"/>
      <c r="K459" s="276">
        <v>5000</v>
      </c>
      <c r="L459" s="276"/>
      <c r="M459" s="276"/>
      <c r="N459" s="291">
        <v>1.7824074074074072E-3</v>
      </c>
      <c r="O459" s="130">
        <f t="shared" si="27"/>
        <v>154</v>
      </c>
      <c r="P459" s="291"/>
      <c r="Q459" s="130"/>
      <c r="R459" s="291">
        <v>1.5046296296296296E-3</v>
      </c>
      <c r="S459" s="130">
        <f t="shared" ref="S459:S485" si="35">HOUR(R459)*3600+MINUTE(R459)*60+ SECOND(R459)</f>
        <v>130</v>
      </c>
      <c r="T459" s="291"/>
      <c r="U459" s="130"/>
      <c r="V459" s="291">
        <v>1.9097222222222222E-3</v>
      </c>
      <c r="W459" s="130">
        <f t="shared" si="31"/>
        <v>165</v>
      </c>
      <c r="X459" s="291"/>
      <c r="Y459" s="130"/>
      <c r="Z459" s="291"/>
      <c r="AA459" s="130"/>
      <c r="AB459" s="16">
        <v>2.85</v>
      </c>
      <c r="AC459" s="16">
        <v>1.0900000000000001</v>
      </c>
      <c r="AD459" s="16">
        <v>1.7</v>
      </c>
      <c r="AE459" s="16"/>
      <c r="AF459" s="16">
        <v>1.6</v>
      </c>
      <c r="AG459" s="16"/>
      <c r="AH459" s="16"/>
      <c r="AI459" s="277">
        <v>0.42899999999999999</v>
      </c>
      <c r="AJ459" s="277">
        <v>1</v>
      </c>
      <c r="AK459" s="277">
        <v>0.61030000000000006</v>
      </c>
      <c r="AL459" s="277"/>
      <c r="AM459" s="277">
        <v>0.67130000000000001</v>
      </c>
      <c r="AN459" s="277"/>
      <c r="AO459" s="277"/>
      <c r="AP459" s="130">
        <v>601900</v>
      </c>
      <c r="AQ459" s="130">
        <v>207400</v>
      </c>
      <c r="AR459" s="130">
        <v>2.76</v>
      </c>
      <c r="AS459" s="275">
        <v>0.20624999999999999</v>
      </c>
      <c r="AT459" s="273">
        <v>0.3695</v>
      </c>
      <c r="AU459" s="130">
        <v>50</v>
      </c>
      <c r="AV459" s="16">
        <v>30</v>
      </c>
      <c r="AW459" s="16">
        <v>5540000</v>
      </c>
      <c r="AX459" s="16"/>
      <c r="AY459" s="16"/>
      <c r="AZ459" s="16"/>
    </row>
    <row r="460" spans="1:52" ht="12" customHeight="1">
      <c r="A460" s="193">
        <v>24</v>
      </c>
      <c r="B460" s="194" t="s">
        <v>2292</v>
      </c>
      <c r="C460" s="16" t="s">
        <v>1453</v>
      </c>
      <c r="D460" s="295" t="s">
        <v>1453</v>
      </c>
      <c r="E460" s="193" t="s">
        <v>2265</v>
      </c>
      <c r="F460" s="16">
        <v>14</v>
      </c>
      <c r="G460" s="276">
        <v>91400</v>
      </c>
      <c r="H460" s="276">
        <v>5000</v>
      </c>
      <c r="I460" s="276">
        <v>7077</v>
      </c>
      <c r="J460" s="276">
        <v>5000</v>
      </c>
      <c r="K460" s="276">
        <v>95423</v>
      </c>
      <c r="L460" s="276">
        <v>5802</v>
      </c>
      <c r="M460" s="276">
        <v>5000</v>
      </c>
      <c r="N460" s="291">
        <v>2.9166666666666668E-3</v>
      </c>
      <c r="O460" s="130">
        <f t="shared" si="27"/>
        <v>252</v>
      </c>
      <c r="P460" s="291"/>
      <c r="Q460" s="130"/>
      <c r="R460" s="291">
        <v>5.6712962962962956E-4</v>
      </c>
      <c r="S460" s="130">
        <f t="shared" si="35"/>
        <v>49</v>
      </c>
      <c r="T460" s="291">
        <v>3.2407407407407406E-4</v>
      </c>
      <c r="U460" s="130">
        <f t="shared" ref="U460:U462" si="36">HOUR(T460)*3600+MINUTE(T460)*60+ SECOND(T460)</f>
        <v>28</v>
      </c>
      <c r="V460" s="291">
        <v>5.0925925925925921E-4</v>
      </c>
      <c r="W460" s="130">
        <f t="shared" si="31"/>
        <v>44</v>
      </c>
      <c r="X460" s="291">
        <v>4.6296296296296301E-5</v>
      </c>
      <c r="Y460" s="130">
        <f t="shared" ref="Y460:Y471" si="37">HOUR(X460)*3600+MINUTE(X460)*60+ SECOND(X460)</f>
        <v>4</v>
      </c>
      <c r="Z460" s="291">
        <v>1.851851851851852E-4</v>
      </c>
      <c r="AA460" s="130">
        <f t="shared" ref="AA460:AA463" si="38">HOUR(Z460)*3600+MINUTE(Z460)*60+ SECOND(Z460)</f>
        <v>16</v>
      </c>
      <c r="AB460" s="16">
        <v>3.25</v>
      </c>
      <c r="AC460" s="16">
        <v>1</v>
      </c>
      <c r="AD460" s="16">
        <v>1.69</v>
      </c>
      <c r="AE460" s="16">
        <v>1.63</v>
      </c>
      <c r="AF460" s="16">
        <v>1.64</v>
      </c>
      <c r="AG460" s="16">
        <v>1.17</v>
      </c>
      <c r="AH460" s="16">
        <v>1.38</v>
      </c>
      <c r="AI460" s="277">
        <v>0.16949999999999998</v>
      </c>
      <c r="AJ460" s="277">
        <v>1</v>
      </c>
      <c r="AK460" s="277">
        <v>0.6492</v>
      </c>
      <c r="AL460" s="277">
        <v>0.6079</v>
      </c>
      <c r="AM460" s="277">
        <v>0.70330000000000004</v>
      </c>
      <c r="AN460" s="277">
        <v>0.92449999999999999</v>
      </c>
      <c r="AO460" s="277">
        <v>0.79500000000000004</v>
      </c>
      <c r="AP460" s="130">
        <v>161000</v>
      </c>
      <c r="AQ460" s="130">
        <v>110000</v>
      </c>
      <c r="AR460" s="130">
        <v>2.3199999999999998</v>
      </c>
      <c r="AS460" s="275">
        <v>0.14374999999999999</v>
      </c>
      <c r="AT460" s="273">
        <v>0.49230000000000002</v>
      </c>
      <c r="AU460" s="130">
        <v>40</v>
      </c>
      <c r="AV460" s="16">
        <v>390</v>
      </c>
      <c r="AW460" s="16">
        <v>11700000</v>
      </c>
      <c r="AX460" s="16"/>
      <c r="AY460" s="16"/>
      <c r="AZ460" s="16"/>
    </row>
    <row r="461" spans="1:52" ht="12" customHeight="1">
      <c r="A461" s="193">
        <v>25</v>
      </c>
      <c r="B461" s="204" t="s">
        <v>2294</v>
      </c>
      <c r="C461" s="16" t="s">
        <v>1458</v>
      </c>
      <c r="D461" s="295" t="s">
        <v>1460</v>
      </c>
      <c r="E461" s="193" t="s">
        <v>2265</v>
      </c>
      <c r="F461" s="16">
        <v>18</v>
      </c>
      <c r="G461" s="276">
        <v>98635</v>
      </c>
      <c r="H461" s="276">
        <v>16840</v>
      </c>
      <c r="I461" s="276">
        <v>5000</v>
      </c>
      <c r="J461" s="276">
        <v>5000</v>
      </c>
      <c r="K461" s="276">
        <v>82724</v>
      </c>
      <c r="L461" s="276">
        <v>6227</v>
      </c>
      <c r="M461" s="276">
        <v>16513</v>
      </c>
      <c r="N461" s="291">
        <v>2.4537037037037036E-3</v>
      </c>
      <c r="O461" s="130">
        <f t="shared" si="27"/>
        <v>212</v>
      </c>
      <c r="P461" s="291">
        <v>5.0925925925925921E-3</v>
      </c>
      <c r="Q461" s="130">
        <f t="shared" ref="Q461:Q462" si="39">HOUR(P461)*3600+MINUTE(P461)*60+ SECOND(P461)</f>
        <v>440</v>
      </c>
      <c r="R461" s="291">
        <v>6.9444444444444444E-5</v>
      </c>
      <c r="S461" s="130">
        <f t="shared" si="35"/>
        <v>6</v>
      </c>
      <c r="T461" s="291">
        <v>3.9351851851851852E-4</v>
      </c>
      <c r="U461" s="130">
        <f t="shared" si="36"/>
        <v>34</v>
      </c>
      <c r="V461" s="291">
        <v>1.238425925925926E-3</v>
      </c>
      <c r="W461" s="130">
        <f t="shared" si="31"/>
        <v>107</v>
      </c>
      <c r="X461" s="291">
        <v>2.476851851851852E-3</v>
      </c>
      <c r="Y461" s="130">
        <f t="shared" si="37"/>
        <v>214</v>
      </c>
      <c r="Z461" s="291">
        <v>1.0185185185185184E-2</v>
      </c>
      <c r="AA461" s="130">
        <f t="shared" si="38"/>
        <v>880</v>
      </c>
      <c r="AB461" s="16">
        <v>3.27</v>
      </c>
      <c r="AC461" s="16">
        <v>8.1199999999999992</v>
      </c>
      <c r="AD461" s="16">
        <v>1.47</v>
      </c>
      <c r="AE461" s="16">
        <v>3.87</v>
      </c>
      <c r="AF461" s="16">
        <v>4.05</v>
      </c>
      <c r="AG461" s="16">
        <v>4.4000000000000004</v>
      </c>
      <c r="AH461" s="16">
        <v>9.48</v>
      </c>
      <c r="AI461" s="277">
        <v>0.2349</v>
      </c>
      <c r="AJ461" s="277">
        <v>0.12890000000000001</v>
      </c>
      <c r="AK461" s="277">
        <v>0.76200000000000001</v>
      </c>
      <c r="AL461" s="277">
        <v>0.38240000000000002</v>
      </c>
      <c r="AM461" s="277">
        <v>0.3921</v>
      </c>
      <c r="AN461" s="277">
        <v>0.27860000000000001</v>
      </c>
      <c r="AO461" s="277">
        <v>0.39909999999999995</v>
      </c>
      <c r="AP461" s="130">
        <v>132700</v>
      </c>
      <c r="AQ461" s="130">
        <v>97800</v>
      </c>
      <c r="AR461" s="130">
        <v>1.71</v>
      </c>
      <c r="AS461" s="275">
        <v>0.23749999999999999</v>
      </c>
      <c r="AT461" s="273">
        <v>0.6583</v>
      </c>
      <c r="AU461" s="130">
        <v>50</v>
      </c>
      <c r="AV461" s="16">
        <v>8100</v>
      </c>
      <c r="AW461" s="16">
        <v>3550000</v>
      </c>
      <c r="AX461" s="16"/>
      <c r="AY461" s="16"/>
      <c r="AZ461" s="16"/>
    </row>
    <row r="462" spans="1:52" ht="12" customHeight="1">
      <c r="A462" s="193">
        <v>26</v>
      </c>
      <c r="B462" s="194" t="s">
        <v>2263</v>
      </c>
      <c r="C462" s="16" t="s">
        <v>1461</v>
      </c>
      <c r="D462" s="295" t="s">
        <v>1461</v>
      </c>
      <c r="E462" s="193" t="s">
        <v>2265</v>
      </c>
      <c r="F462" s="16">
        <v>17</v>
      </c>
      <c r="G462" s="276">
        <v>1026000</v>
      </c>
      <c r="H462" s="276">
        <v>77772</v>
      </c>
      <c r="I462" s="276">
        <v>93443</v>
      </c>
      <c r="J462" s="276">
        <v>225477</v>
      </c>
      <c r="K462" s="276">
        <v>910595</v>
      </c>
      <c r="L462" s="276">
        <v>34584</v>
      </c>
      <c r="M462" s="276">
        <v>7801</v>
      </c>
      <c r="N462" s="291">
        <v>5.3703703703703708E-3</v>
      </c>
      <c r="O462" s="130">
        <f t="shared" si="27"/>
        <v>464</v>
      </c>
      <c r="P462" s="291">
        <v>1.3773148148148147E-3</v>
      </c>
      <c r="Q462" s="130">
        <f t="shared" si="39"/>
        <v>119</v>
      </c>
      <c r="R462" s="291">
        <v>4.1087962962962962E-3</v>
      </c>
      <c r="S462" s="130">
        <f t="shared" si="35"/>
        <v>355</v>
      </c>
      <c r="T462" s="291">
        <v>3.4953703703703705E-3</v>
      </c>
      <c r="U462" s="130">
        <f t="shared" si="36"/>
        <v>302</v>
      </c>
      <c r="V462" s="291">
        <v>1.9444444444444442E-3</v>
      </c>
      <c r="W462" s="130">
        <f t="shared" si="31"/>
        <v>168</v>
      </c>
      <c r="X462" s="291">
        <v>2.3148148148148151E-3</v>
      </c>
      <c r="Y462" s="130">
        <f t="shared" si="37"/>
        <v>200</v>
      </c>
      <c r="Z462" s="291">
        <v>1.7592592592592592E-3</v>
      </c>
      <c r="AA462" s="130">
        <f t="shared" si="38"/>
        <v>152</v>
      </c>
      <c r="AB462" s="16">
        <v>5.84</v>
      </c>
      <c r="AC462" s="16">
        <v>2.0699999999999998</v>
      </c>
      <c r="AD462" s="16">
        <v>4.22</v>
      </c>
      <c r="AE462" s="16">
        <v>2.71</v>
      </c>
      <c r="AF462" s="16">
        <v>3.43</v>
      </c>
      <c r="AG462" s="16">
        <v>4.09</v>
      </c>
      <c r="AH462" s="16">
        <v>3.13</v>
      </c>
      <c r="AI462" s="277">
        <v>0.20620000000000002</v>
      </c>
      <c r="AJ462" s="277">
        <v>0.82459999999999989</v>
      </c>
      <c r="AK462" s="277">
        <v>0.4103</v>
      </c>
      <c r="AL462" s="277">
        <v>0.42469999999999997</v>
      </c>
      <c r="AM462" s="277">
        <v>0.49909999999999999</v>
      </c>
      <c r="AN462" s="277">
        <v>0.45100000000000001</v>
      </c>
      <c r="AO462" s="277">
        <v>0.62840000000000007</v>
      </c>
      <c r="AP462" s="130">
        <v>6700</v>
      </c>
      <c r="AQ462" s="130">
        <v>5500</v>
      </c>
      <c r="AR462" s="130">
        <v>1.67</v>
      </c>
      <c r="AS462" s="275">
        <v>1.1805555555555555E-2</v>
      </c>
      <c r="AT462" s="273">
        <v>0.33329999999999999</v>
      </c>
      <c r="AU462" s="130">
        <v>38</v>
      </c>
      <c r="AV462" s="16">
        <v>2900</v>
      </c>
      <c r="AW462" s="16">
        <v>12600000</v>
      </c>
      <c r="AX462" s="16"/>
      <c r="AY462" s="16"/>
      <c r="AZ462" s="16"/>
    </row>
    <row r="463" spans="1:52" ht="12" customHeight="1">
      <c r="A463" s="193">
        <v>27</v>
      </c>
      <c r="B463" s="203" t="s">
        <v>2296</v>
      </c>
      <c r="C463" s="16" t="s">
        <v>1464</v>
      </c>
      <c r="D463" s="295" t="s">
        <v>2740</v>
      </c>
      <c r="E463" s="193" t="s">
        <v>2265</v>
      </c>
      <c r="F463" s="16">
        <v>12</v>
      </c>
      <c r="G463" s="276">
        <v>5000</v>
      </c>
      <c r="H463" s="276">
        <v>5000</v>
      </c>
      <c r="I463" s="276">
        <v>5000</v>
      </c>
      <c r="J463" s="276">
        <v>5000</v>
      </c>
      <c r="K463" s="276">
        <v>13270</v>
      </c>
      <c r="L463" s="276">
        <v>5000</v>
      </c>
      <c r="M463" s="276">
        <v>5000</v>
      </c>
      <c r="N463" s="291">
        <v>1.7361111111111109E-4</v>
      </c>
      <c r="O463" s="130">
        <f t="shared" si="27"/>
        <v>15</v>
      </c>
      <c r="P463" s="291"/>
      <c r="Q463" s="130"/>
      <c r="R463" s="291">
        <v>1.8750000000000001E-3</v>
      </c>
      <c r="S463" s="130">
        <f t="shared" si="35"/>
        <v>162</v>
      </c>
      <c r="T463" s="291"/>
      <c r="U463" s="130"/>
      <c r="V463" s="291">
        <v>1.4120370370370369E-3</v>
      </c>
      <c r="W463" s="130">
        <f t="shared" si="31"/>
        <v>122</v>
      </c>
      <c r="X463" s="291">
        <v>1.7361111111111109E-4</v>
      </c>
      <c r="Y463" s="130">
        <f t="shared" si="37"/>
        <v>15</v>
      </c>
      <c r="Z463" s="291">
        <v>1.1574074074074075E-5</v>
      </c>
      <c r="AA463" s="130">
        <f t="shared" si="38"/>
        <v>1</v>
      </c>
      <c r="AB463" s="16">
        <v>1.32</v>
      </c>
      <c r="AC463" s="16">
        <v>1</v>
      </c>
      <c r="AD463" s="16">
        <v>2.89</v>
      </c>
      <c r="AE463" s="16">
        <v>1</v>
      </c>
      <c r="AF463" s="16">
        <v>2.4700000000000002</v>
      </c>
      <c r="AG463" s="16">
        <v>2.09</v>
      </c>
      <c r="AH463" s="16">
        <v>1.34</v>
      </c>
      <c r="AI463" s="277">
        <v>0.72849999999999993</v>
      </c>
      <c r="AJ463" s="277">
        <v>1</v>
      </c>
      <c r="AK463" s="277">
        <v>0.20710000000000001</v>
      </c>
      <c r="AL463" s="277">
        <v>1</v>
      </c>
      <c r="AM463" s="277">
        <v>0.60640000000000005</v>
      </c>
      <c r="AN463" s="277">
        <v>0.32179999999999997</v>
      </c>
      <c r="AO463" s="277">
        <v>0.92370000000000008</v>
      </c>
      <c r="AP463" s="130">
        <v>267500</v>
      </c>
      <c r="AQ463" s="130">
        <v>154700</v>
      </c>
      <c r="AR463" s="130">
        <v>5.37</v>
      </c>
      <c r="AS463" s="275">
        <v>0.19652777777777777</v>
      </c>
      <c r="AT463" s="273">
        <v>0.28720000000000001</v>
      </c>
      <c r="AU463" s="130">
        <v>51</v>
      </c>
      <c r="AV463" s="16">
        <v>260</v>
      </c>
      <c r="AW463" s="16">
        <v>3600000</v>
      </c>
      <c r="AX463" s="16"/>
      <c r="AY463" s="16"/>
      <c r="AZ463" s="16"/>
    </row>
    <row r="464" spans="1:52" ht="12" customHeight="1">
      <c r="A464" s="193">
        <v>28</v>
      </c>
      <c r="B464" s="194" t="s">
        <v>2298</v>
      </c>
      <c r="C464" s="16" t="s">
        <v>1467</v>
      </c>
      <c r="D464" s="295" t="s">
        <v>2741</v>
      </c>
      <c r="E464" s="193" t="s">
        <v>2265</v>
      </c>
      <c r="F464" s="16">
        <v>17</v>
      </c>
      <c r="G464" s="276">
        <v>26618</v>
      </c>
      <c r="H464" s="276"/>
      <c r="I464" s="276">
        <v>10669</v>
      </c>
      <c r="J464" s="276">
        <v>5000</v>
      </c>
      <c r="K464" s="276">
        <v>55430</v>
      </c>
      <c r="L464" s="276">
        <v>5000</v>
      </c>
      <c r="M464" s="276"/>
      <c r="N464" s="291">
        <v>1.238425925925926E-3</v>
      </c>
      <c r="O464" s="130">
        <f t="shared" si="27"/>
        <v>107</v>
      </c>
      <c r="P464" s="291"/>
      <c r="Q464" s="130"/>
      <c r="R464" s="291">
        <v>8.2175925925925927E-4</v>
      </c>
      <c r="S464" s="130">
        <f t="shared" si="35"/>
        <v>71</v>
      </c>
      <c r="T464" s="291"/>
      <c r="U464" s="130"/>
      <c r="V464" s="291">
        <v>1.4930555555555556E-3</v>
      </c>
      <c r="W464" s="130">
        <f t="shared" si="31"/>
        <v>129</v>
      </c>
      <c r="X464" s="291">
        <v>1.9791666666666668E-3</v>
      </c>
      <c r="Y464" s="130">
        <f t="shared" si="37"/>
        <v>171</v>
      </c>
      <c r="Z464" s="291"/>
      <c r="AA464" s="130"/>
      <c r="AB464" s="16">
        <v>1.83</v>
      </c>
      <c r="AC464" s="16"/>
      <c r="AD464" s="16">
        <v>2.11</v>
      </c>
      <c r="AE464" s="16">
        <v>1</v>
      </c>
      <c r="AF464" s="16">
        <v>2.39</v>
      </c>
      <c r="AG464" s="16">
        <v>3.01</v>
      </c>
      <c r="AH464" s="16"/>
      <c r="AI464" s="277">
        <v>0.70310000000000006</v>
      </c>
      <c r="AJ464" s="277"/>
      <c r="AK464" s="277">
        <v>0.57479999999999998</v>
      </c>
      <c r="AL464" s="277">
        <v>1</v>
      </c>
      <c r="AM464" s="277">
        <v>0.59050000000000002</v>
      </c>
      <c r="AN464" s="277">
        <v>0.47229999999999994</v>
      </c>
      <c r="AO464" s="277"/>
      <c r="AP464" s="130">
        <v>222600</v>
      </c>
      <c r="AQ464" s="130">
        <v>110000</v>
      </c>
      <c r="AR464" s="130">
        <v>4.7699999999999996</v>
      </c>
      <c r="AS464" s="275">
        <v>0.4465277777777778</v>
      </c>
      <c r="AT464" s="273">
        <v>0.43240000000000001</v>
      </c>
      <c r="AU464" s="130">
        <v>42</v>
      </c>
      <c r="AV464" s="16">
        <v>9900</v>
      </c>
      <c r="AW464" s="16">
        <v>5880000</v>
      </c>
      <c r="AX464" s="16"/>
      <c r="AY464" s="16"/>
      <c r="AZ464" s="16"/>
    </row>
    <row r="465" spans="1:52" ht="12" customHeight="1">
      <c r="A465" s="193">
        <v>29</v>
      </c>
      <c r="B465" s="198" t="s">
        <v>2300</v>
      </c>
      <c r="C465" s="16" t="s">
        <v>1470</v>
      </c>
      <c r="D465" s="295" t="s">
        <v>1470</v>
      </c>
      <c r="E465" s="193" t="s">
        <v>2265</v>
      </c>
      <c r="F465" s="16">
        <v>52</v>
      </c>
      <c r="G465" s="276">
        <v>71932</v>
      </c>
      <c r="H465" s="276"/>
      <c r="I465" s="276">
        <v>5158</v>
      </c>
      <c r="J465" s="276">
        <v>5000</v>
      </c>
      <c r="K465" s="276">
        <v>39337</v>
      </c>
      <c r="L465" s="276">
        <v>5000</v>
      </c>
      <c r="M465" s="276">
        <v>5000</v>
      </c>
      <c r="N465" s="291">
        <v>6.9444444444444436E-4</v>
      </c>
      <c r="O465" s="130">
        <f t="shared" si="27"/>
        <v>60</v>
      </c>
      <c r="P465" s="291"/>
      <c r="Q465" s="130"/>
      <c r="R465" s="291">
        <v>2.3958333333333336E-3</v>
      </c>
      <c r="S465" s="130">
        <f t="shared" si="35"/>
        <v>207</v>
      </c>
      <c r="T465" s="291">
        <v>2.0833333333333332E-4</v>
      </c>
      <c r="U465" s="130">
        <f t="shared" ref="U465:U469" si="40">HOUR(T465)*3600+MINUTE(T465)*60+ SECOND(T465)</f>
        <v>18</v>
      </c>
      <c r="V465" s="291">
        <v>1.1921296296296298E-3</v>
      </c>
      <c r="W465" s="130">
        <f t="shared" si="31"/>
        <v>103</v>
      </c>
      <c r="X465" s="291">
        <v>4.2824074074074081E-4</v>
      </c>
      <c r="Y465" s="130">
        <f t="shared" si="37"/>
        <v>37</v>
      </c>
      <c r="Z465" s="291">
        <v>4.6296296296296301E-5</v>
      </c>
      <c r="AA465" s="130">
        <f t="shared" ref="AA465:AA467" si="41">HOUR(Z465)*3600+MINUTE(Z465)*60+ SECOND(Z465)</f>
        <v>4</v>
      </c>
      <c r="AB465" s="16">
        <v>1.78</v>
      </c>
      <c r="AC465" s="16"/>
      <c r="AD465" s="16">
        <v>3.37</v>
      </c>
      <c r="AE465" s="16">
        <v>1.1499999999999999</v>
      </c>
      <c r="AF465" s="16">
        <v>2.06</v>
      </c>
      <c r="AG465" s="16">
        <v>3.22</v>
      </c>
      <c r="AH465" s="16">
        <v>1.1200000000000001</v>
      </c>
      <c r="AI465" s="277">
        <v>0.75549999999999995</v>
      </c>
      <c r="AJ465" s="277"/>
      <c r="AK465" s="277">
        <v>0.52990000000000004</v>
      </c>
      <c r="AL465" s="277">
        <v>0.85209999999999997</v>
      </c>
      <c r="AM465" s="277">
        <v>0.5847</v>
      </c>
      <c r="AN465" s="277">
        <v>0.49759999999999999</v>
      </c>
      <c r="AO465" s="277">
        <v>0.93849999999999989</v>
      </c>
      <c r="AP465" s="130">
        <v>24500</v>
      </c>
      <c r="AQ465" s="130">
        <v>16400</v>
      </c>
      <c r="AR465" s="130">
        <v>2.93</v>
      </c>
      <c r="AS465" s="275">
        <v>0.18333333333333332</v>
      </c>
      <c r="AT465" s="273">
        <v>0.40739999999999998</v>
      </c>
      <c r="AU465" s="130">
        <v>43</v>
      </c>
      <c r="AV465" s="16">
        <v>5400</v>
      </c>
      <c r="AW465" s="16">
        <v>44600000</v>
      </c>
      <c r="AX465" s="16"/>
      <c r="AY465" s="16"/>
      <c r="AZ465" s="16"/>
    </row>
    <row r="466" spans="1:52" ht="12" customHeight="1">
      <c r="A466" s="193">
        <v>30</v>
      </c>
      <c r="B466" s="203" t="s">
        <v>2301</v>
      </c>
      <c r="C466" s="16" t="s">
        <v>1474</v>
      </c>
      <c r="D466" s="295" t="s">
        <v>1474</v>
      </c>
      <c r="E466" s="193" t="s">
        <v>2265</v>
      </c>
      <c r="F466" s="16">
        <v>17</v>
      </c>
      <c r="G466" s="276">
        <v>2713000</v>
      </c>
      <c r="H466" s="276">
        <v>140912</v>
      </c>
      <c r="I466" s="276">
        <v>220395</v>
      </c>
      <c r="J466" s="276">
        <v>55700</v>
      </c>
      <c r="K466" s="276">
        <v>814233</v>
      </c>
      <c r="L466" s="276">
        <v>38178</v>
      </c>
      <c r="M466" s="276">
        <v>14667</v>
      </c>
      <c r="N466" s="291">
        <v>3.4953703703703705E-3</v>
      </c>
      <c r="O466" s="130">
        <f t="shared" si="27"/>
        <v>302</v>
      </c>
      <c r="P466" s="291">
        <v>1.8171296296296297E-3</v>
      </c>
      <c r="Q466" s="130">
        <f t="shared" ref="Q466:Q468" si="42">HOUR(P466)*3600+MINUTE(P466)*60+ SECOND(P466)</f>
        <v>157</v>
      </c>
      <c r="R466" s="291">
        <v>3.2060185185185186E-3</v>
      </c>
      <c r="S466" s="130">
        <f t="shared" si="35"/>
        <v>277</v>
      </c>
      <c r="T466" s="291">
        <v>3.1481481481481482E-3</v>
      </c>
      <c r="U466" s="130">
        <f t="shared" si="40"/>
        <v>272</v>
      </c>
      <c r="V466" s="291">
        <v>3.4259259259259264E-3</v>
      </c>
      <c r="W466" s="130">
        <f t="shared" si="31"/>
        <v>296</v>
      </c>
      <c r="X466" s="291">
        <v>1.689814814814815E-3</v>
      </c>
      <c r="Y466" s="130">
        <f t="shared" si="37"/>
        <v>146</v>
      </c>
      <c r="Z466" s="291">
        <v>1.5625000000000001E-3</v>
      </c>
      <c r="AA466" s="130">
        <f t="shared" si="41"/>
        <v>135</v>
      </c>
      <c r="AB466" s="16">
        <v>7.5</v>
      </c>
      <c r="AC466" s="16">
        <v>3.64</v>
      </c>
      <c r="AD466" s="16">
        <v>5.38</v>
      </c>
      <c r="AE466" s="16">
        <v>4.1900000000000004</v>
      </c>
      <c r="AF466" s="16">
        <v>7.16</v>
      </c>
      <c r="AG466" s="16">
        <v>4.03</v>
      </c>
      <c r="AH466" s="16">
        <v>2.4</v>
      </c>
      <c r="AI466" s="277">
        <v>0.10490000000000001</v>
      </c>
      <c r="AJ466" s="277">
        <v>0.34509999999999996</v>
      </c>
      <c r="AK466" s="277">
        <v>0.22989999999999999</v>
      </c>
      <c r="AL466" s="277">
        <v>0.36659999999999998</v>
      </c>
      <c r="AM466" s="277">
        <v>0.28129999999999999</v>
      </c>
      <c r="AN466" s="277">
        <v>0.42080000000000001</v>
      </c>
      <c r="AO466" s="277">
        <v>0.8345999999999999</v>
      </c>
      <c r="AP466" s="130">
        <v>11300</v>
      </c>
      <c r="AQ466" s="130">
        <v>6600</v>
      </c>
      <c r="AR466" s="130">
        <v>8.5</v>
      </c>
      <c r="AS466" s="275">
        <v>0.44236111111111109</v>
      </c>
      <c r="AT466" s="273">
        <v>0.25</v>
      </c>
      <c r="AU466" s="130">
        <v>38</v>
      </c>
      <c r="AV466" s="16">
        <v>10</v>
      </c>
      <c r="AW466" s="16">
        <v>0</v>
      </c>
      <c r="AX466" s="16"/>
      <c r="AY466" s="16"/>
      <c r="AZ466" s="16"/>
    </row>
    <row r="467" spans="1:52" ht="12" customHeight="1">
      <c r="A467" s="193">
        <v>31</v>
      </c>
      <c r="B467" s="203" t="s">
        <v>2302</v>
      </c>
      <c r="C467" s="16" t="s">
        <v>1476</v>
      </c>
      <c r="D467" s="295" t="s">
        <v>1476</v>
      </c>
      <c r="E467" s="193" t="s">
        <v>2265</v>
      </c>
      <c r="F467" s="16">
        <v>27</v>
      </c>
      <c r="G467" s="276">
        <v>15940000</v>
      </c>
      <c r="H467" s="276">
        <v>1125000</v>
      </c>
      <c r="I467" s="276">
        <v>180251</v>
      </c>
      <c r="J467" s="276">
        <v>392670</v>
      </c>
      <c r="K467" s="276">
        <v>3422000</v>
      </c>
      <c r="L467" s="276">
        <v>195791</v>
      </c>
      <c r="M467" s="276">
        <v>42742</v>
      </c>
      <c r="N467" s="291">
        <v>9.3518518518518525E-3</v>
      </c>
      <c r="O467" s="130">
        <f t="shared" si="27"/>
        <v>808</v>
      </c>
      <c r="P467" s="291">
        <v>3.1975308641975309E-3</v>
      </c>
      <c r="Q467" s="130">
        <f t="shared" si="42"/>
        <v>276</v>
      </c>
      <c r="R467" s="291">
        <v>3.9699074074074072E-3</v>
      </c>
      <c r="S467" s="130">
        <f t="shared" si="35"/>
        <v>343</v>
      </c>
      <c r="T467" s="291">
        <v>1.181327160493827E-3</v>
      </c>
      <c r="U467" s="130">
        <f t="shared" si="40"/>
        <v>102</v>
      </c>
      <c r="V467" s="291">
        <v>1.3090277777777779E-2</v>
      </c>
      <c r="W467" s="130">
        <f t="shared" si="31"/>
        <v>1131</v>
      </c>
      <c r="X467" s="291">
        <v>7.3726851851851861E-3</v>
      </c>
      <c r="Y467" s="130">
        <f t="shared" si="37"/>
        <v>637</v>
      </c>
      <c r="Z467" s="291">
        <v>3.7789351851851852E-2</v>
      </c>
      <c r="AA467" s="130">
        <f t="shared" si="41"/>
        <v>3265</v>
      </c>
      <c r="AB467" s="16">
        <v>7.18</v>
      </c>
      <c r="AC467" s="16">
        <v>25.32</v>
      </c>
      <c r="AD467" s="16">
        <v>5.44</v>
      </c>
      <c r="AE467" s="16">
        <v>9.73</v>
      </c>
      <c r="AF467" s="16">
        <v>8.7200000000000006</v>
      </c>
      <c r="AG467" s="16">
        <v>7.7</v>
      </c>
      <c r="AH467" s="16">
        <v>5.63</v>
      </c>
      <c r="AI467" s="277">
        <v>6.7599999999999993E-2</v>
      </c>
      <c r="AJ467" s="277">
        <v>0.2382</v>
      </c>
      <c r="AK467" s="277">
        <v>0.32990000000000003</v>
      </c>
      <c r="AL467" s="277">
        <v>0.50639999999999996</v>
      </c>
      <c r="AM467" s="277">
        <v>0.1363</v>
      </c>
      <c r="AN467" s="277">
        <v>0.22589999999999999</v>
      </c>
      <c r="AO467" s="277">
        <v>0.74080000000000001</v>
      </c>
      <c r="AP467" s="130">
        <v>8600</v>
      </c>
      <c r="AQ467" s="130">
        <v>7100</v>
      </c>
      <c r="AR467" s="130">
        <v>1.01</v>
      </c>
      <c r="AS467" s="275">
        <v>6.9444444444444447E-4</v>
      </c>
      <c r="AT467" s="273">
        <v>0.99109999999999998</v>
      </c>
      <c r="AU467" s="130">
        <v>46</v>
      </c>
      <c r="AV467" s="16">
        <v>110</v>
      </c>
      <c r="AW467" s="16">
        <v>155000000</v>
      </c>
      <c r="AX467" s="16"/>
      <c r="AY467" s="16"/>
      <c r="AZ467" s="16"/>
    </row>
    <row r="468" spans="1:52" ht="12" customHeight="1">
      <c r="A468" s="193">
        <v>32</v>
      </c>
      <c r="B468" s="197" t="s">
        <v>2303</v>
      </c>
      <c r="C468" s="16" t="s">
        <v>1478</v>
      </c>
      <c r="D468" s="295" t="s">
        <v>1478</v>
      </c>
      <c r="E468" s="193" t="s">
        <v>2265</v>
      </c>
      <c r="F468" s="16">
        <v>0</v>
      </c>
      <c r="G468" s="276">
        <v>149358</v>
      </c>
      <c r="H468" s="276">
        <v>5000</v>
      </c>
      <c r="I468" s="276">
        <v>6587</v>
      </c>
      <c r="J468" s="276">
        <v>5000</v>
      </c>
      <c r="K468" s="276">
        <v>79589</v>
      </c>
      <c r="L468" s="276">
        <v>6454</v>
      </c>
      <c r="M468" s="276"/>
      <c r="N468" s="291">
        <v>4.3287037037037044E-3</v>
      </c>
      <c r="O468" s="130">
        <f t="shared" si="27"/>
        <v>374</v>
      </c>
      <c r="P468" s="291">
        <v>3.4490740740740745E-3</v>
      </c>
      <c r="Q468" s="130">
        <f t="shared" si="42"/>
        <v>298</v>
      </c>
      <c r="R468" s="291">
        <v>2.9166666666666668E-3</v>
      </c>
      <c r="S468" s="130">
        <f t="shared" si="35"/>
        <v>252</v>
      </c>
      <c r="T468" s="291">
        <v>5.7291666666666663E-3</v>
      </c>
      <c r="U468" s="130">
        <f t="shared" si="40"/>
        <v>495</v>
      </c>
      <c r="V468" s="291">
        <v>2.1180555555555553E-3</v>
      </c>
      <c r="W468" s="130">
        <f t="shared" si="31"/>
        <v>183</v>
      </c>
      <c r="X468" s="291">
        <v>1.3773148148148147E-3</v>
      </c>
      <c r="Y468" s="130">
        <f t="shared" si="37"/>
        <v>119</v>
      </c>
      <c r="Z468" s="291"/>
      <c r="AA468" s="130"/>
      <c r="AB468" s="16">
        <v>4.95</v>
      </c>
      <c r="AC468" s="16">
        <v>1.76</v>
      </c>
      <c r="AD468" s="16">
        <v>3.75</v>
      </c>
      <c r="AE468" s="16">
        <v>2.92</v>
      </c>
      <c r="AF468" s="16">
        <v>3.51</v>
      </c>
      <c r="AG468" s="16">
        <v>2.3199999999999998</v>
      </c>
      <c r="AH468" s="16"/>
      <c r="AI468" s="277">
        <v>0.33939999999999998</v>
      </c>
      <c r="AJ468" s="277">
        <v>0.66430000000000011</v>
      </c>
      <c r="AK468" s="277">
        <v>0.22239999999999999</v>
      </c>
      <c r="AL468" s="277">
        <v>0.33710000000000001</v>
      </c>
      <c r="AM468" s="277">
        <v>0.61119999999999997</v>
      </c>
      <c r="AN468" s="277">
        <v>0.43780000000000002</v>
      </c>
      <c r="AO468" s="277"/>
      <c r="AP468" s="130">
        <v>79900</v>
      </c>
      <c r="AQ468" s="130">
        <v>47300</v>
      </c>
      <c r="AR468" s="130">
        <v>2.99</v>
      </c>
      <c r="AS468" s="275">
        <v>0.11736111111111111</v>
      </c>
      <c r="AT468" s="273">
        <v>0.28810000000000002</v>
      </c>
      <c r="AU468" s="130">
        <v>45</v>
      </c>
      <c r="AV468" s="16">
        <v>480</v>
      </c>
      <c r="AW468" s="16">
        <v>59400</v>
      </c>
      <c r="AX468" s="16"/>
      <c r="AY468" s="16"/>
      <c r="AZ468" s="16"/>
    </row>
    <row r="469" spans="1:52" ht="12" customHeight="1">
      <c r="A469" s="193">
        <v>33</v>
      </c>
      <c r="B469" s="203" t="s">
        <v>2305</v>
      </c>
      <c r="C469" s="16" t="s">
        <v>1479</v>
      </c>
      <c r="D469" s="295" t="s">
        <v>1479</v>
      </c>
      <c r="E469" s="193" t="s">
        <v>2265</v>
      </c>
      <c r="F469" s="16">
        <v>9</v>
      </c>
      <c r="G469" s="276">
        <v>237370</v>
      </c>
      <c r="H469" s="276">
        <v>5000</v>
      </c>
      <c r="I469" s="276">
        <v>25762</v>
      </c>
      <c r="J469" s="276">
        <v>5000</v>
      </c>
      <c r="K469" s="276">
        <v>197925</v>
      </c>
      <c r="L469" s="276">
        <v>5000</v>
      </c>
      <c r="M469" s="276">
        <v>5000</v>
      </c>
      <c r="N469" s="291">
        <v>1.2037037037037038E-3</v>
      </c>
      <c r="O469" s="130">
        <f t="shared" si="27"/>
        <v>104</v>
      </c>
      <c r="P469" s="291"/>
      <c r="Q469" s="130"/>
      <c r="R469" s="291">
        <v>1.9444444444444442E-3</v>
      </c>
      <c r="S469" s="130">
        <f t="shared" si="35"/>
        <v>168</v>
      </c>
      <c r="T469" s="291">
        <v>1.9675925925925926E-4</v>
      </c>
      <c r="U469" s="130">
        <f t="shared" si="40"/>
        <v>17</v>
      </c>
      <c r="V469" s="291">
        <v>1.6319444444444443E-3</v>
      </c>
      <c r="W469" s="130">
        <f t="shared" si="31"/>
        <v>141</v>
      </c>
      <c r="X469" s="291">
        <v>1.9791666666666668E-3</v>
      </c>
      <c r="Y469" s="130">
        <f t="shared" si="37"/>
        <v>171</v>
      </c>
      <c r="Z469" s="291">
        <v>3.1250000000000001E-4</v>
      </c>
      <c r="AA469" s="130">
        <f t="shared" ref="AA469:AA471" si="43">HOUR(Z469)*3600+MINUTE(Z469)*60+ SECOND(Z469)</f>
        <v>27</v>
      </c>
      <c r="AB469" s="16">
        <v>2.14</v>
      </c>
      <c r="AC469" s="16">
        <v>1</v>
      </c>
      <c r="AD469" s="16">
        <v>2.61</v>
      </c>
      <c r="AE469" s="16">
        <v>1.2</v>
      </c>
      <c r="AF469" s="16">
        <v>2.4</v>
      </c>
      <c r="AG469" s="16">
        <v>2.3199999999999998</v>
      </c>
      <c r="AH469" s="16">
        <v>1.3</v>
      </c>
      <c r="AI469" s="277">
        <v>0.45189999999999997</v>
      </c>
      <c r="AJ469" s="277">
        <v>1</v>
      </c>
      <c r="AK469" s="277">
        <v>0.51490000000000002</v>
      </c>
      <c r="AL469" s="277">
        <v>0.7984</v>
      </c>
      <c r="AM469" s="277">
        <v>0.49560000000000004</v>
      </c>
      <c r="AN469" s="277">
        <v>0.34200000000000003</v>
      </c>
      <c r="AO469" s="277">
        <v>0.87690000000000001</v>
      </c>
      <c r="AP469" s="130">
        <v>20100</v>
      </c>
      <c r="AQ469" s="130">
        <v>12500</v>
      </c>
      <c r="AR469" s="130">
        <v>2.96</v>
      </c>
      <c r="AS469" s="275">
        <v>5.6944444444444443E-2</v>
      </c>
      <c r="AT469" s="273">
        <v>0.16669999999999999</v>
      </c>
      <c r="AU469" s="130">
        <v>38</v>
      </c>
      <c r="AV469" s="16">
        <v>140</v>
      </c>
      <c r="AW469" s="16">
        <v>63100000</v>
      </c>
      <c r="AX469" s="16"/>
      <c r="AY469" s="16"/>
      <c r="AZ469" s="16"/>
    </row>
    <row r="470" spans="1:52" ht="12" customHeight="1">
      <c r="A470" s="193">
        <v>34</v>
      </c>
      <c r="B470" s="203" t="s">
        <v>2307</v>
      </c>
      <c r="C470" s="16" t="s">
        <v>1482</v>
      </c>
      <c r="D470" s="295" t="s">
        <v>1482</v>
      </c>
      <c r="E470" s="193" t="s">
        <v>2265</v>
      </c>
      <c r="F470" s="16">
        <v>71</v>
      </c>
      <c r="G470" s="276">
        <v>23466</v>
      </c>
      <c r="H470" s="276">
        <v>5000</v>
      </c>
      <c r="I470" s="276">
        <v>9266</v>
      </c>
      <c r="J470" s="276">
        <v>5000</v>
      </c>
      <c r="K470" s="276">
        <v>38079</v>
      </c>
      <c r="L470" s="276">
        <v>5000</v>
      </c>
      <c r="M470" s="276">
        <v>5000</v>
      </c>
      <c r="N470" s="291">
        <v>1.0879629629629631E-3</v>
      </c>
      <c r="O470" s="130">
        <f t="shared" si="27"/>
        <v>94</v>
      </c>
      <c r="P470" s="291">
        <v>1.6550925925925926E-3</v>
      </c>
      <c r="Q470" s="130">
        <f t="shared" ref="Q470:Q471" si="44">HOUR(P470)*3600+MINUTE(P470)*60+ SECOND(P470)</f>
        <v>143</v>
      </c>
      <c r="R470" s="291">
        <v>6.4814814814814813E-4</v>
      </c>
      <c r="S470" s="130">
        <f t="shared" si="35"/>
        <v>56</v>
      </c>
      <c r="T470" s="291"/>
      <c r="U470" s="130"/>
      <c r="V470" s="291">
        <v>1.1805555555555556E-3</v>
      </c>
      <c r="W470" s="130">
        <f t="shared" si="31"/>
        <v>102</v>
      </c>
      <c r="X470" s="291">
        <v>3.3564814814814818E-4</v>
      </c>
      <c r="Y470" s="130">
        <f t="shared" si="37"/>
        <v>29</v>
      </c>
      <c r="Z470" s="291">
        <v>5.4398148148148155E-4</v>
      </c>
      <c r="AA470" s="130">
        <f t="shared" si="43"/>
        <v>47</v>
      </c>
      <c r="AB470" s="16">
        <v>1.48</v>
      </c>
      <c r="AC470" s="16">
        <v>2.65</v>
      </c>
      <c r="AD470" s="16">
        <v>1.84</v>
      </c>
      <c r="AE470" s="16">
        <v>1</v>
      </c>
      <c r="AF470" s="16">
        <v>2.42</v>
      </c>
      <c r="AG470" s="16">
        <v>1.68</v>
      </c>
      <c r="AH470" s="16">
        <v>1.1299999999999999</v>
      </c>
      <c r="AI470" s="277">
        <v>0.74390000000000001</v>
      </c>
      <c r="AJ470" s="277">
        <v>0.61539999999999995</v>
      </c>
      <c r="AK470" s="277">
        <v>0.61299999999999999</v>
      </c>
      <c r="AL470" s="277">
        <v>1</v>
      </c>
      <c r="AM470" s="277">
        <v>0.51450000000000007</v>
      </c>
      <c r="AN470" s="277">
        <v>0.66459999999999997</v>
      </c>
      <c r="AO470" s="277">
        <v>0.86629999999999996</v>
      </c>
      <c r="AP470" s="130">
        <v>110600</v>
      </c>
      <c r="AQ470" s="130">
        <v>71000</v>
      </c>
      <c r="AR470" s="130">
        <v>1.58</v>
      </c>
      <c r="AS470" s="275">
        <v>0.12638888888888888</v>
      </c>
      <c r="AT470" s="273">
        <v>0.76649999999999996</v>
      </c>
      <c r="AU470" s="130">
        <v>48</v>
      </c>
      <c r="AV470" s="16">
        <v>40500</v>
      </c>
      <c r="AW470" s="16">
        <v>33600000</v>
      </c>
      <c r="AX470" s="16"/>
      <c r="AY470" s="16"/>
      <c r="AZ470" s="16"/>
    </row>
    <row r="471" spans="1:52" ht="12" customHeight="1">
      <c r="A471" s="193">
        <v>35</v>
      </c>
      <c r="B471" s="197" t="s">
        <v>2288</v>
      </c>
      <c r="C471" s="16" t="s">
        <v>1443</v>
      </c>
      <c r="D471" s="295" t="s">
        <v>1599</v>
      </c>
      <c r="E471" s="193" t="s">
        <v>2265</v>
      </c>
      <c r="F471" s="16">
        <v>15</v>
      </c>
      <c r="G471" s="276">
        <v>7829000</v>
      </c>
      <c r="H471" s="276">
        <v>243849</v>
      </c>
      <c r="I471" s="276">
        <v>285989</v>
      </c>
      <c r="J471" s="276">
        <v>85139</v>
      </c>
      <c r="K471" s="276">
        <v>1968000</v>
      </c>
      <c r="L471" s="276">
        <v>5000</v>
      </c>
      <c r="M471" s="276">
        <v>53373</v>
      </c>
      <c r="N471" s="291">
        <v>5.9837962962962961E-3</v>
      </c>
      <c r="O471" s="130">
        <f t="shared" si="27"/>
        <v>517</v>
      </c>
      <c r="P471" s="291">
        <v>4.6064814814814805E-3</v>
      </c>
      <c r="Q471" s="130">
        <f t="shared" si="44"/>
        <v>398</v>
      </c>
      <c r="R471" s="291">
        <v>5.0347222222222217E-3</v>
      </c>
      <c r="S471" s="130">
        <f t="shared" si="35"/>
        <v>435</v>
      </c>
      <c r="T471" s="291">
        <v>3.0555555555555557E-3</v>
      </c>
      <c r="U471" s="130">
        <f t="shared" ref="U471:U472" si="45">HOUR(T471)*3600+MINUTE(T471)*60+ SECOND(T471)</f>
        <v>264</v>
      </c>
      <c r="V471" s="291">
        <v>6.5509259259259262E-3</v>
      </c>
      <c r="W471" s="130">
        <f t="shared" si="31"/>
        <v>566</v>
      </c>
      <c r="X471" s="291">
        <v>3.8773148148148143E-3</v>
      </c>
      <c r="Y471" s="130">
        <f t="shared" si="37"/>
        <v>335</v>
      </c>
      <c r="Z471" s="291">
        <v>6.9444444444444436E-4</v>
      </c>
      <c r="AA471" s="130">
        <f t="shared" si="43"/>
        <v>60</v>
      </c>
      <c r="AB471" s="16">
        <v>10.07</v>
      </c>
      <c r="AC471" s="16">
        <v>7.98</v>
      </c>
      <c r="AD471" s="16">
        <v>9.06</v>
      </c>
      <c r="AE471" s="16">
        <v>5.48</v>
      </c>
      <c r="AF471" s="16">
        <v>11.26</v>
      </c>
      <c r="AG471" s="16">
        <v>7.6</v>
      </c>
      <c r="AH471" s="16">
        <v>3.23</v>
      </c>
      <c r="AI471" s="277">
        <v>8.9600000000000013E-2</v>
      </c>
      <c r="AJ471" s="277">
        <v>0.2742</v>
      </c>
      <c r="AK471" s="277">
        <v>0.10800000000000001</v>
      </c>
      <c r="AL471" s="277">
        <v>0.43280000000000002</v>
      </c>
      <c r="AM471" s="277">
        <v>0.1106</v>
      </c>
      <c r="AN471" s="277">
        <v>0.33610000000000001</v>
      </c>
      <c r="AO471" s="277">
        <v>0.55179999999999996</v>
      </c>
      <c r="AP471" s="130">
        <v>201000</v>
      </c>
      <c r="AQ471" s="130">
        <v>112300</v>
      </c>
      <c r="AR471" s="130">
        <v>2.83</v>
      </c>
      <c r="AS471" s="275">
        <v>0.13055555555555556</v>
      </c>
      <c r="AT471" s="273">
        <v>0.37659999999999999</v>
      </c>
      <c r="AU471" s="130">
        <v>49</v>
      </c>
      <c r="AV471" s="16">
        <v>12100</v>
      </c>
      <c r="AW471" s="16">
        <v>8890000</v>
      </c>
      <c r="AX471" s="16"/>
      <c r="AY471" s="16"/>
      <c r="AZ471" s="16"/>
    </row>
    <row r="472" spans="1:52" ht="12" customHeight="1">
      <c r="A472" s="193">
        <v>36</v>
      </c>
      <c r="B472" s="294" t="s">
        <v>2308</v>
      </c>
      <c r="C472" s="16" t="s">
        <v>1485</v>
      </c>
      <c r="D472" s="295" t="s">
        <v>2742</v>
      </c>
      <c r="E472" s="193" t="s">
        <v>2265</v>
      </c>
      <c r="F472" s="16">
        <v>29</v>
      </c>
      <c r="G472" s="276">
        <v>7609</v>
      </c>
      <c r="H472" s="276">
        <v>5000</v>
      </c>
      <c r="I472" s="276">
        <v>5000</v>
      </c>
      <c r="J472" s="276">
        <v>5000</v>
      </c>
      <c r="K472" s="276">
        <v>23030</v>
      </c>
      <c r="L472" s="276"/>
      <c r="M472" s="276"/>
      <c r="N472" s="291">
        <v>1.3773148148148147E-3</v>
      </c>
      <c r="O472" s="130">
        <f t="shared" si="27"/>
        <v>119</v>
      </c>
      <c r="P472" s="291"/>
      <c r="Q472" s="130"/>
      <c r="R472" s="291">
        <v>6.134259259259259E-4</v>
      </c>
      <c r="S472" s="130">
        <f t="shared" si="35"/>
        <v>53</v>
      </c>
      <c r="T472" s="291">
        <v>2.199074074074074E-4</v>
      </c>
      <c r="U472" s="130">
        <f t="shared" si="45"/>
        <v>19</v>
      </c>
      <c r="V472" s="291">
        <v>2.2800925925925922E-3</v>
      </c>
      <c r="W472" s="130">
        <f t="shared" si="31"/>
        <v>197</v>
      </c>
      <c r="X472" s="291" t="e">
        <v>#VALUE!</v>
      </c>
      <c r="Y472" s="130"/>
      <c r="Z472" s="291"/>
      <c r="AA472" s="130"/>
      <c r="AB472" s="16">
        <v>2.74</v>
      </c>
      <c r="AC472" s="16">
        <v>1.1200000000000001</v>
      </c>
      <c r="AD472" s="16">
        <v>3.59</v>
      </c>
      <c r="AE472" s="16">
        <v>1.28</v>
      </c>
      <c r="AF472" s="16">
        <v>3.59</v>
      </c>
      <c r="AG472" s="16"/>
      <c r="AH472" s="16"/>
      <c r="AI472" s="277">
        <v>0.46350000000000002</v>
      </c>
      <c r="AJ472" s="277">
        <v>1</v>
      </c>
      <c r="AK472" s="277">
        <v>0.33159999999999995</v>
      </c>
      <c r="AL472" s="277">
        <v>0.72400000000000009</v>
      </c>
      <c r="AM472" s="277">
        <v>0.41</v>
      </c>
      <c r="AN472" s="277"/>
      <c r="AO472" s="277"/>
      <c r="AP472" s="130">
        <v>46300</v>
      </c>
      <c r="AQ472" s="130">
        <v>28500</v>
      </c>
      <c r="AR472" s="130">
        <v>2.25</v>
      </c>
      <c r="AS472" s="275">
        <v>0.21597222222222223</v>
      </c>
      <c r="AT472" s="273">
        <v>0.51580000000000004</v>
      </c>
      <c r="AU472" s="130">
        <v>44</v>
      </c>
      <c r="AV472" s="16">
        <v>720</v>
      </c>
      <c r="AW472" s="16">
        <v>174000</v>
      </c>
      <c r="AX472" s="16"/>
      <c r="AY472" s="16"/>
      <c r="AZ472" s="16"/>
    </row>
    <row r="473" spans="1:52" ht="12" customHeight="1">
      <c r="A473" s="193">
        <v>37</v>
      </c>
      <c r="B473" s="197" t="s">
        <v>2309</v>
      </c>
      <c r="C473" s="16" t="s">
        <v>1488</v>
      </c>
      <c r="D473" s="295" t="s">
        <v>1488</v>
      </c>
      <c r="E473" s="193" t="s">
        <v>2265</v>
      </c>
      <c r="F473" s="16">
        <v>17</v>
      </c>
      <c r="G473" s="276">
        <v>12320</v>
      </c>
      <c r="H473" s="276"/>
      <c r="I473" s="276">
        <v>5000</v>
      </c>
      <c r="J473" s="276">
        <v>5000</v>
      </c>
      <c r="K473" s="276">
        <v>43276</v>
      </c>
      <c r="L473" s="276">
        <v>5000</v>
      </c>
      <c r="M473" s="276">
        <v>5000</v>
      </c>
      <c r="N473" s="291">
        <v>2.7430555555555554E-3</v>
      </c>
      <c r="O473" s="130">
        <f t="shared" si="27"/>
        <v>237</v>
      </c>
      <c r="P473" s="291"/>
      <c r="Q473" s="130"/>
      <c r="R473" s="291">
        <v>2.0833333333333332E-4</v>
      </c>
      <c r="S473" s="130">
        <f t="shared" si="35"/>
        <v>18</v>
      </c>
      <c r="T473" s="291"/>
      <c r="U473" s="130"/>
      <c r="V473" s="291">
        <v>1.25E-3</v>
      </c>
      <c r="W473" s="130">
        <f t="shared" si="31"/>
        <v>108</v>
      </c>
      <c r="X473" s="291">
        <v>4.7453703703703704E-4</v>
      </c>
      <c r="Y473" s="130">
        <f>HOUR(X473)*3600+MINUTE(X473)*60+ SECOND(X473)</f>
        <v>41</v>
      </c>
      <c r="Z473" s="291"/>
      <c r="AA473" s="130"/>
      <c r="AB473" s="16">
        <v>2.31</v>
      </c>
      <c r="AC473" s="16"/>
      <c r="AD473" s="16">
        <v>1.73</v>
      </c>
      <c r="AE473" s="16">
        <v>1</v>
      </c>
      <c r="AF473" s="16">
        <v>1.95</v>
      </c>
      <c r="AG473" s="16">
        <v>2.15</v>
      </c>
      <c r="AH473" s="16">
        <v>1</v>
      </c>
      <c r="AI473" s="277">
        <v>0.65799999999999992</v>
      </c>
      <c r="AJ473" s="277"/>
      <c r="AK473" s="277">
        <v>0.56930000000000003</v>
      </c>
      <c r="AL473" s="277">
        <v>1</v>
      </c>
      <c r="AM473" s="277">
        <v>0.65930000000000011</v>
      </c>
      <c r="AN473" s="277">
        <v>0.50970000000000004</v>
      </c>
      <c r="AO473" s="277">
        <v>1</v>
      </c>
      <c r="AP473" s="130">
        <v>22300</v>
      </c>
      <c r="AQ473" s="130">
        <v>16900</v>
      </c>
      <c r="AR473" s="130">
        <v>2.73</v>
      </c>
      <c r="AS473" s="275">
        <v>0.28333333333333333</v>
      </c>
      <c r="AT473" s="273">
        <v>0.43109999999999998</v>
      </c>
      <c r="AU473" s="130">
        <v>40</v>
      </c>
      <c r="AV473" s="16">
        <v>2900</v>
      </c>
      <c r="AW473" s="16">
        <v>829000</v>
      </c>
      <c r="AX473" s="16"/>
      <c r="AY473" s="16"/>
      <c r="AZ473" s="16"/>
    </row>
    <row r="474" spans="1:52" ht="12" customHeight="1">
      <c r="A474" s="193">
        <v>38</v>
      </c>
      <c r="B474" s="203" t="s">
        <v>2311</v>
      </c>
      <c r="C474" s="16" t="s">
        <v>1491</v>
      </c>
      <c r="D474" s="295" t="s">
        <v>1491</v>
      </c>
      <c r="E474" s="193" t="s">
        <v>2265</v>
      </c>
      <c r="F474" s="16">
        <v>40</v>
      </c>
      <c r="G474" s="276">
        <v>5603</v>
      </c>
      <c r="H474" s="276"/>
      <c r="I474" s="276">
        <v>5000</v>
      </c>
      <c r="J474" s="276">
        <v>5000</v>
      </c>
      <c r="K474" s="276">
        <v>12207</v>
      </c>
      <c r="L474" s="276"/>
      <c r="M474" s="276"/>
      <c r="N474" s="291">
        <v>1.5972222222222221E-3</v>
      </c>
      <c r="O474" s="130">
        <f t="shared" si="27"/>
        <v>138</v>
      </c>
      <c r="P474" s="291"/>
      <c r="Q474" s="130"/>
      <c r="R474" s="291">
        <v>5.2083333333333333E-4</v>
      </c>
      <c r="S474" s="130">
        <f t="shared" si="35"/>
        <v>45</v>
      </c>
      <c r="T474" s="291"/>
      <c r="U474" s="130"/>
      <c r="V474" s="291">
        <v>2.7083333333333334E-3</v>
      </c>
      <c r="W474" s="130">
        <f t="shared" si="31"/>
        <v>234</v>
      </c>
      <c r="X474" s="291"/>
      <c r="Y474" s="130"/>
      <c r="Z474" s="291"/>
      <c r="AA474" s="130"/>
      <c r="AB474" s="16">
        <v>3.43</v>
      </c>
      <c r="AC474" s="16"/>
      <c r="AD474" s="16">
        <v>1.77</v>
      </c>
      <c r="AE474" s="16">
        <v>1</v>
      </c>
      <c r="AF474" s="16">
        <v>4.41</v>
      </c>
      <c r="AG474" s="16"/>
      <c r="AH474" s="16"/>
      <c r="AI474" s="277">
        <v>0.46009999999999995</v>
      </c>
      <c r="AJ474" s="277"/>
      <c r="AK474" s="277">
        <v>0.74230000000000007</v>
      </c>
      <c r="AL474" s="277">
        <v>1</v>
      </c>
      <c r="AM474" s="277">
        <v>0.47200000000000003</v>
      </c>
      <c r="AN474" s="277"/>
      <c r="AO474" s="277"/>
      <c r="AP474" s="130">
        <v>128400</v>
      </c>
      <c r="AQ474" s="130">
        <v>39000</v>
      </c>
      <c r="AR474" s="130">
        <v>6.9</v>
      </c>
      <c r="AS474" s="275">
        <v>0.45277777777777778</v>
      </c>
      <c r="AT474" s="273">
        <v>9.1899999999999996E-2</v>
      </c>
      <c r="AU474" s="130">
        <v>44</v>
      </c>
      <c r="AV474" s="16">
        <v>390</v>
      </c>
      <c r="AW474" s="16">
        <v>306000</v>
      </c>
      <c r="AX474" s="16"/>
      <c r="AY474" s="16"/>
      <c r="AZ474" s="16"/>
    </row>
    <row r="475" spans="1:52" ht="12" customHeight="1">
      <c r="A475" s="193">
        <v>39</v>
      </c>
      <c r="B475" s="197" t="s">
        <v>2312</v>
      </c>
      <c r="C475" s="16" t="s">
        <v>1493</v>
      </c>
      <c r="D475" s="295" t="s">
        <v>1493</v>
      </c>
      <c r="E475" s="193" t="s">
        <v>2265</v>
      </c>
      <c r="F475" s="16">
        <v>37</v>
      </c>
      <c r="G475" s="276">
        <v>58149</v>
      </c>
      <c r="H475" s="276"/>
      <c r="I475" s="276">
        <v>5000</v>
      </c>
      <c r="J475" s="276">
        <v>5000</v>
      </c>
      <c r="K475" s="276">
        <v>14005</v>
      </c>
      <c r="L475" s="276"/>
      <c r="M475" s="276"/>
      <c r="N475" s="291">
        <v>1.0532407407407407E-2</v>
      </c>
      <c r="O475" s="130">
        <f t="shared" si="27"/>
        <v>910</v>
      </c>
      <c r="P475" s="291"/>
      <c r="Q475" s="130"/>
      <c r="R475" s="291">
        <v>2.2569444444444442E-3</v>
      </c>
      <c r="S475" s="130">
        <f t="shared" si="35"/>
        <v>195</v>
      </c>
      <c r="T475" s="291">
        <v>2.9166666666666668E-3</v>
      </c>
      <c r="U475" s="130">
        <f t="shared" ref="U475:U480" si="46">HOUR(T475)*3600+MINUTE(T475)*60+ SECOND(T475)</f>
        <v>252</v>
      </c>
      <c r="V475" s="291">
        <v>1.1342592592592591E-3</v>
      </c>
      <c r="W475" s="130">
        <f t="shared" si="31"/>
        <v>98</v>
      </c>
      <c r="X475" s="291"/>
      <c r="Y475" s="130"/>
      <c r="Z475" s="291"/>
      <c r="AA475" s="130"/>
      <c r="AB475" s="16">
        <v>8.5399999999999991</v>
      </c>
      <c r="AC475" s="16"/>
      <c r="AD475" s="16">
        <v>1.32</v>
      </c>
      <c r="AE475" s="16">
        <v>1.33</v>
      </c>
      <c r="AF475" s="16">
        <v>3.02</v>
      </c>
      <c r="AG475" s="16"/>
      <c r="AH475" s="16"/>
      <c r="AI475" s="277">
        <v>0.25750000000000001</v>
      </c>
      <c r="AJ475" s="277"/>
      <c r="AK475" s="277">
        <v>0.73530000000000006</v>
      </c>
      <c r="AL475" s="277">
        <v>0.6714</v>
      </c>
      <c r="AM475" s="277">
        <v>0.4113</v>
      </c>
      <c r="AN475" s="277"/>
      <c r="AO475" s="277"/>
      <c r="AP475" s="130">
        <v>25600000</v>
      </c>
      <c r="AQ475" s="130">
        <v>14300000</v>
      </c>
      <c r="AR475" s="130">
        <v>3.32</v>
      </c>
      <c r="AS475" s="275">
        <v>0.25208333333333333</v>
      </c>
      <c r="AT475" s="273">
        <v>0.42649999999999999</v>
      </c>
      <c r="AU475" s="130">
        <v>60</v>
      </c>
      <c r="AV475" s="16">
        <v>1900</v>
      </c>
      <c r="AW475" s="16">
        <v>181000</v>
      </c>
      <c r="AX475" s="16"/>
      <c r="AY475" s="16"/>
      <c r="AZ475" s="16"/>
    </row>
    <row r="476" spans="1:52" ht="12" customHeight="1">
      <c r="A476" s="193">
        <v>40</v>
      </c>
      <c r="B476" s="197" t="s">
        <v>2313</v>
      </c>
      <c r="C476" s="16" t="s">
        <v>1495</v>
      </c>
      <c r="D476" s="295" t="s">
        <v>1495</v>
      </c>
      <c r="E476" s="193" t="s">
        <v>2265</v>
      </c>
      <c r="F476" s="16">
        <v>9</v>
      </c>
      <c r="G476" s="276">
        <v>140873</v>
      </c>
      <c r="H476" s="276">
        <v>5000</v>
      </c>
      <c r="I476" s="276">
        <v>68245</v>
      </c>
      <c r="J476" s="276">
        <v>5000</v>
      </c>
      <c r="K476" s="276">
        <v>49757</v>
      </c>
      <c r="L476" s="276">
        <v>5000</v>
      </c>
      <c r="M476" s="276">
        <v>5000</v>
      </c>
      <c r="N476" s="291">
        <v>2.1759259259259262E-3</v>
      </c>
      <c r="O476" s="130">
        <f t="shared" si="27"/>
        <v>188</v>
      </c>
      <c r="P476" s="291">
        <v>1.3888888888888889E-4</v>
      </c>
      <c r="Q476" s="130">
        <f t="shared" ref="Q476:Q478" si="47">HOUR(P476)*3600+MINUTE(P476)*60+ SECOND(P476)</f>
        <v>12</v>
      </c>
      <c r="R476" s="291">
        <v>2.8240740740740739E-3</v>
      </c>
      <c r="S476" s="130">
        <f t="shared" si="35"/>
        <v>244</v>
      </c>
      <c r="T476" s="291">
        <v>2.0833333333333333E-3</v>
      </c>
      <c r="U476" s="130">
        <f t="shared" si="46"/>
        <v>180</v>
      </c>
      <c r="V476" s="291">
        <v>1.1805555555555556E-3</v>
      </c>
      <c r="W476" s="130">
        <f t="shared" si="31"/>
        <v>102</v>
      </c>
      <c r="X476" s="291">
        <v>1.4467592592592594E-3</v>
      </c>
      <c r="Y476" s="130">
        <f>HOUR(X476)*3600+MINUTE(X476)*60+ SECOND(X476)</f>
        <v>125</v>
      </c>
      <c r="Z476" s="291">
        <v>7.6851851851851847E-3</v>
      </c>
      <c r="AA476" s="130">
        <f t="shared" ref="AA476:AA478" si="48">HOUR(Z476)*3600+MINUTE(Z476)*60+ SECOND(Z476)</f>
        <v>664</v>
      </c>
      <c r="AB476" s="16">
        <v>3.3</v>
      </c>
      <c r="AC476" s="16">
        <v>2.44</v>
      </c>
      <c r="AD476" s="16">
        <v>3.72</v>
      </c>
      <c r="AE476" s="16">
        <v>1.57</v>
      </c>
      <c r="AF476" s="16">
        <v>2.42</v>
      </c>
      <c r="AG476" s="16">
        <v>1.87</v>
      </c>
      <c r="AH476" s="16">
        <v>1.54</v>
      </c>
      <c r="AI476" s="277">
        <v>0.33090000000000003</v>
      </c>
      <c r="AJ476" s="277"/>
      <c r="AK476" s="277">
        <v>6.6900000000000001E-2</v>
      </c>
      <c r="AL476" s="277">
        <v>0.71209999999999996</v>
      </c>
      <c r="AM476" s="277">
        <v>0.51969999999999994</v>
      </c>
      <c r="AN476" s="277">
        <v>0.70900000000000007</v>
      </c>
      <c r="AO476" s="277">
        <v>0.45890000000000003</v>
      </c>
      <c r="AP476" s="130">
        <v>19300000</v>
      </c>
      <c r="AQ476" s="130">
        <v>10700000</v>
      </c>
      <c r="AR476" s="130">
        <v>3.78</v>
      </c>
      <c r="AS476" s="275">
        <v>0.25972222222222224</v>
      </c>
      <c r="AT476" s="273">
        <v>0.4163</v>
      </c>
      <c r="AU476" s="130">
        <v>63</v>
      </c>
      <c r="AV476" s="16">
        <v>1600</v>
      </c>
      <c r="AW476" s="16">
        <v>187000000</v>
      </c>
      <c r="AX476" s="16"/>
      <c r="AY476" s="16"/>
      <c r="AZ476" s="16"/>
    </row>
    <row r="477" spans="1:52" ht="12" customHeight="1">
      <c r="A477" s="193">
        <v>41</v>
      </c>
      <c r="B477" s="203" t="s">
        <v>2119</v>
      </c>
      <c r="C477" s="16" t="s">
        <v>1498</v>
      </c>
      <c r="D477" s="295" t="s">
        <v>1498</v>
      </c>
      <c r="E477" s="193" t="s">
        <v>2265</v>
      </c>
      <c r="F477" s="16">
        <v>27</v>
      </c>
      <c r="G477" s="276">
        <v>1012000</v>
      </c>
      <c r="H477" s="276">
        <v>30835</v>
      </c>
      <c r="I477" s="276">
        <v>912425</v>
      </c>
      <c r="J477" s="276">
        <v>16680</v>
      </c>
      <c r="K477" s="276">
        <v>634181</v>
      </c>
      <c r="L477" s="276"/>
      <c r="M477" s="276">
        <v>87805</v>
      </c>
      <c r="N477" s="291">
        <v>3.6111111111111114E-3</v>
      </c>
      <c r="O477" s="130">
        <f t="shared" si="27"/>
        <v>312</v>
      </c>
      <c r="P477" s="291">
        <v>1.1643518518518518E-2</v>
      </c>
      <c r="Q477" s="130">
        <f t="shared" si="47"/>
        <v>1006</v>
      </c>
      <c r="R477" s="291">
        <v>3.1250000000000002E-3</v>
      </c>
      <c r="S477" s="130">
        <f t="shared" si="35"/>
        <v>270</v>
      </c>
      <c r="T477" s="291">
        <v>1.6319444444444443E-3</v>
      </c>
      <c r="U477" s="130">
        <f t="shared" si="46"/>
        <v>141</v>
      </c>
      <c r="V477" s="291">
        <v>2.5578703703703705E-3</v>
      </c>
      <c r="W477" s="130">
        <f t="shared" si="31"/>
        <v>221</v>
      </c>
      <c r="X477" s="291"/>
      <c r="Y477" s="130"/>
      <c r="Z477" s="291">
        <v>4.6296296296296293E-4</v>
      </c>
      <c r="AA477" s="130">
        <f t="shared" si="48"/>
        <v>40</v>
      </c>
      <c r="AB477" s="16">
        <v>4.76</v>
      </c>
      <c r="AC477" s="16">
        <v>3.13</v>
      </c>
      <c r="AD477" s="16">
        <v>5.05</v>
      </c>
      <c r="AE477" s="16">
        <v>2.12</v>
      </c>
      <c r="AF477" s="16">
        <v>4.1399999999999997</v>
      </c>
      <c r="AG477" s="16"/>
      <c r="AH477" s="16">
        <v>1.21</v>
      </c>
      <c r="AI477" s="277">
        <v>0.255</v>
      </c>
      <c r="AJ477" s="277">
        <v>0.53290000000000004</v>
      </c>
      <c r="AK477" s="277">
        <v>0.15210000000000001</v>
      </c>
      <c r="AL477" s="277">
        <v>0.43819999999999998</v>
      </c>
      <c r="AM477" s="277">
        <v>0.40380000000000005</v>
      </c>
      <c r="AN477" s="277"/>
      <c r="AO477" s="277">
        <v>0.85519999999999996</v>
      </c>
      <c r="AP477" s="130">
        <v>7300000</v>
      </c>
      <c r="AQ477" s="130">
        <v>4100000</v>
      </c>
      <c r="AR477" s="130">
        <v>3.77</v>
      </c>
      <c r="AS477" s="275">
        <v>0.29722222222222222</v>
      </c>
      <c r="AT477" s="273">
        <v>0.38700000000000001</v>
      </c>
      <c r="AU477" s="130">
        <v>67</v>
      </c>
      <c r="AV477" s="16">
        <v>90500</v>
      </c>
      <c r="AW477" s="16">
        <v>98200000</v>
      </c>
      <c r="AX477" s="16"/>
      <c r="AY477" s="16"/>
      <c r="AZ477" s="16"/>
    </row>
    <row r="478" spans="1:52" ht="12" customHeight="1">
      <c r="A478" s="193">
        <v>42</v>
      </c>
      <c r="B478" s="197" t="s">
        <v>2314</v>
      </c>
      <c r="C478" s="16" t="s">
        <v>1499</v>
      </c>
      <c r="D478" s="295" t="s">
        <v>1502</v>
      </c>
      <c r="E478" s="193" t="s">
        <v>2265</v>
      </c>
      <c r="F478" s="16">
        <v>55</v>
      </c>
      <c r="G478" s="276">
        <v>190304</v>
      </c>
      <c r="H478" s="276">
        <v>5000</v>
      </c>
      <c r="I478" s="276">
        <v>36144</v>
      </c>
      <c r="J478" s="276">
        <v>5000</v>
      </c>
      <c r="K478" s="276">
        <v>179907</v>
      </c>
      <c r="L478" s="276">
        <v>20353</v>
      </c>
      <c r="M478" s="276">
        <v>5000</v>
      </c>
      <c r="N478" s="291">
        <v>2.9050925925925928E-3</v>
      </c>
      <c r="O478" s="130">
        <f t="shared" si="27"/>
        <v>251</v>
      </c>
      <c r="P478" s="291">
        <v>7.175925925925927E-4</v>
      </c>
      <c r="Q478" s="130">
        <f t="shared" si="47"/>
        <v>62</v>
      </c>
      <c r="R478" s="291">
        <v>2.0138888888888888E-3</v>
      </c>
      <c r="S478" s="130">
        <f t="shared" si="35"/>
        <v>174</v>
      </c>
      <c r="T478" s="291">
        <v>4.8263888888888896E-3</v>
      </c>
      <c r="U478" s="130">
        <f t="shared" si="46"/>
        <v>417</v>
      </c>
      <c r="V478" s="291">
        <v>1.5740740740740741E-3</v>
      </c>
      <c r="W478" s="130">
        <f t="shared" si="31"/>
        <v>136</v>
      </c>
      <c r="X478" s="291">
        <v>7.9861111111111105E-4</v>
      </c>
      <c r="Y478" s="130">
        <f>HOUR(X478)*3600+MINUTE(X478)*60+ SECOND(X478)</f>
        <v>69</v>
      </c>
      <c r="Z478" s="291">
        <v>4.9768518518518521E-4</v>
      </c>
      <c r="AA478" s="130">
        <f t="shared" si="48"/>
        <v>43</v>
      </c>
      <c r="AB478" s="16">
        <v>4.45</v>
      </c>
      <c r="AC478" s="16">
        <v>1.82</v>
      </c>
      <c r="AD478" s="16">
        <v>6.38</v>
      </c>
      <c r="AE478" s="16">
        <v>3.01</v>
      </c>
      <c r="AF478" s="16">
        <v>3.09</v>
      </c>
      <c r="AG478" s="16">
        <v>2.2200000000000002</v>
      </c>
      <c r="AH478" s="16">
        <v>1.83</v>
      </c>
      <c r="AI478" s="277">
        <v>0.214</v>
      </c>
      <c r="AJ478" s="277">
        <v>0.57699999999999996</v>
      </c>
      <c r="AK478" s="277">
        <v>0.12839999999999999</v>
      </c>
      <c r="AL478" s="277">
        <v>0.72499999999999998</v>
      </c>
      <c r="AM478" s="277">
        <v>0.4753</v>
      </c>
      <c r="AN478" s="277">
        <v>0.54520000000000002</v>
      </c>
      <c r="AO478" s="277">
        <v>0.61919999999999997</v>
      </c>
      <c r="AP478" s="130">
        <v>5000000</v>
      </c>
      <c r="AQ478" s="130">
        <v>2500000</v>
      </c>
      <c r="AR478" s="130">
        <v>5.47</v>
      </c>
      <c r="AS478" s="275">
        <v>0.39097222222222222</v>
      </c>
      <c r="AT478" s="273">
        <v>0.2792</v>
      </c>
      <c r="AU478" s="130">
        <v>60</v>
      </c>
      <c r="AV478" s="16">
        <v>74000</v>
      </c>
      <c r="AW478" s="16">
        <v>35800000</v>
      </c>
      <c r="AX478" s="16"/>
      <c r="AY478" s="16"/>
      <c r="AZ478" s="16"/>
    </row>
    <row r="479" spans="1:52" ht="12" customHeight="1">
      <c r="A479" s="193">
        <v>43</v>
      </c>
      <c r="B479" s="194" t="s">
        <v>2316</v>
      </c>
      <c r="C479" s="16" t="s">
        <v>1503</v>
      </c>
      <c r="D479" s="295" t="s">
        <v>1503</v>
      </c>
      <c r="E479" s="193" t="s">
        <v>2265</v>
      </c>
      <c r="F479" s="16">
        <v>30</v>
      </c>
      <c r="G479" s="276">
        <v>65081</v>
      </c>
      <c r="H479" s="276"/>
      <c r="I479" s="276">
        <v>6319</v>
      </c>
      <c r="J479" s="276">
        <v>5000</v>
      </c>
      <c r="K479" s="276">
        <v>74142</v>
      </c>
      <c r="L479" s="276"/>
      <c r="M479" s="276"/>
      <c r="N479" s="291">
        <v>2.5462962962962961E-4</v>
      </c>
      <c r="O479" s="130">
        <f t="shared" si="27"/>
        <v>22</v>
      </c>
      <c r="P479" s="291"/>
      <c r="Q479" s="130"/>
      <c r="R479" s="291">
        <v>3.8194444444444446E-4</v>
      </c>
      <c r="S479" s="130">
        <f t="shared" si="35"/>
        <v>33</v>
      </c>
      <c r="T479" s="291">
        <v>4.7453703703703704E-4</v>
      </c>
      <c r="U479" s="130">
        <f t="shared" si="46"/>
        <v>41</v>
      </c>
      <c r="V479" s="291">
        <v>8.3333333333333328E-4</v>
      </c>
      <c r="W479" s="130">
        <f t="shared" si="31"/>
        <v>72</v>
      </c>
      <c r="X479" s="291"/>
      <c r="Y479" s="130"/>
      <c r="Z479" s="291"/>
      <c r="AA479" s="130"/>
      <c r="AB479" s="16">
        <v>1.1599999999999999</v>
      </c>
      <c r="AC479" s="16"/>
      <c r="AD479" s="16">
        <v>1.83</v>
      </c>
      <c r="AE479" s="16">
        <v>1.78</v>
      </c>
      <c r="AF479" s="16">
        <v>1.61</v>
      </c>
      <c r="AG479" s="16"/>
      <c r="AH479" s="16"/>
      <c r="AI479" s="277">
        <v>0.88749999999999996</v>
      </c>
      <c r="AJ479" s="277"/>
      <c r="AK479" s="277">
        <v>0.6492</v>
      </c>
      <c r="AL479" s="277">
        <v>0.60809999999999997</v>
      </c>
      <c r="AM479" s="277">
        <v>0.7944</v>
      </c>
      <c r="AN479" s="277"/>
      <c r="AO479" s="277"/>
      <c r="AP479" s="130">
        <v>30400000</v>
      </c>
      <c r="AQ479" s="130">
        <v>12000000</v>
      </c>
      <c r="AR479" s="130">
        <v>6.24</v>
      </c>
      <c r="AS479" s="275">
        <v>0.36249999999999999</v>
      </c>
      <c r="AT479" s="273">
        <v>0.28100000000000003</v>
      </c>
      <c r="AU479" s="130">
        <v>75</v>
      </c>
      <c r="AV479" s="16">
        <v>40500</v>
      </c>
      <c r="AW479" s="16">
        <v>7450000</v>
      </c>
      <c r="AX479" s="16"/>
      <c r="AY479" s="16"/>
      <c r="AZ479" s="16"/>
    </row>
    <row r="480" spans="1:52" ht="12" customHeight="1">
      <c r="A480" s="193">
        <v>44</v>
      </c>
      <c r="B480" s="197" t="s">
        <v>2317</v>
      </c>
      <c r="C480" s="16" t="s">
        <v>1505</v>
      </c>
      <c r="D480" s="295" t="s">
        <v>1505</v>
      </c>
      <c r="E480" s="193" t="s">
        <v>2265</v>
      </c>
      <c r="F480" s="16">
        <v>56</v>
      </c>
      <c r="G480" s="276">
        <v>316851</v>
      </c>
      <c r="H480" s="276">
        <v>44302</v>
      </c>
      <c r="I480" s="276">
        <v>135018</v>
      </c>
      <c r="J480" s="276">
        <v>132547</v>
      </c>
      <c r="K480" s="276">
        <v>294173</v>
      </c>
      <c r="L480" s="276">
        <v>118661</v>
      </c>
      <c r="M480" s="276">
        <v>226234</v>
      </c>
      <c r="N480" s="291">
        <v>6.018518518518519E-4</v>
      </c>
      <c r="O480" s="130">
        <f t="shared" si="27"/>
        <v>52</v>
      </c>
      <c r="P480" s="291">
        <v>1.851851851851852E-4</v>
      </c>
      <c r="Q480" s="130">
        <f>HOUR(P480)*3600+MINUTE(P480)*60+ SECOND(P480)</f>
        <v>16</v>
      </c>
      <c r="R480" s="291">
        <v>4.9768518518518521E-4</v>
      </c>
      <c r="S480" s="130">
        <f t="shared" si="35"/>
        <v>43</v>
      </c>
      <c r="T480" s="291">
        <v>3.2407407407407406E-4</v>
      </c>
      <c r="U480" s="130">
        <f t="shared" si="46"/>
        <v>28</v>
      </c>
      <c r="V480" s="291">
        <v>8.5648148148148161E-4</v>
      </c>
      <c r="W480" s="130">
        <f t="shared" si="31"/>
        <v>74</v>
      </c>
      <c r="X480" s="291">
        <v>7.175925925925927E-4</v>
      </c>
      <c r="Y480" s="130">
        <f>HOUR(X480)*3600+MINUTE(X480)*60+ SECOND(X480)</f>
        <v>62</v>
      </c>
      <c r="Z480" s="291">
        <v>2.6620370370370372E-4</v>
      </c>
      <c r="AA480" s="130">
        <f>HOUR(Z480)*3600+MINUTE(Z480)*60+ SECOND(Z480)</f>
        <v>23</v>
      </c>
      <c r="AB480" s="16">
        <v>1.51</v>
      </c>
      <c r="AC480" s="16">
        <v>1.5</v>
      </c>
      <c r="AD480" s="16">
        <v>1.47</v>
      </c>
      <c r="AE480" s="16">
        <v>1.53</v>
      </c>
      <c r="AF480" s="16">
        <v>1.93</v>
      </c>
      <c r="AG480" s="16">
        <v>1.73</v>
      </c>
      <c r="AH480" s="16">
        <v>1.29</v>
      </c>
      <c r="AI480" s="277">
        <v>0.7256999999999999</v>
      </c>
      <c r="AJ480" s="277">
        <v>0.7298</v>
      </c>
      <c r="AK480" s="277">
        <v>0.72909999999999997</v>
      </c>
      <c r="AL480" s="277">
        <v>0.6573</v>
      </c>
      <c r="AM480" s="277">
        <v>0.61680000000000001</v>
      </c>
      <c r="AN480" s="277">
        <v>0.67540000000000011</v>
      </c>
      <c r="AO480" s="277">
        <v>0.78390000000000004</v>
      </c>
      <c r="AP480" s="130"/>
      <c r="AQ480" s="130"/>
      <c r="AR480" s="130"/>
      <c r="AS480" s="130"/>
      <c r="AT480" s="273"/>
      <c r="AU480" s="130">
        <v>48</v>
      </c>
      <c r="AV480" s="16">
        <v>3600</v>
      </c>
      <c r="AW480" s="16">
        <v>77</v>
      </c>
      <c r="AX480" s="16"/>
      <c r="AY480" s="16"/>
      <c r="AZ480" s="16"/>
    </row>
    <row r="481" spans="1:52" ht="12" customHeight="1">
      <c r="A481" s="193">
        <v>45</v>
      </c>
      <c r="B481" s="197" t="s">
        <v>2318</v>
      </c>
      <c r="C481" s="16" t="s">
        <v>1509</v>
      </c>
      <c r="D481" s="295" t="s">
        <v>1509</v>
      </c>
      <c r="E481" s="193" t="s">
        <v>2265</v>
      </c>
      <c r="F481" s="16">
        <v>85</v>
      </c>
      <c r="G481" s="276">
        <v>7766</v>
      </c>
      <c r="H481" s="276"/>
      <c r="I481" s="276">
        <v>5000</v>
      </c>
      <c r="J481" s="276">
        <v>50005001</v>
      </c>
      <c r="K481" s="276">
        <v>50005002</v>
      </c>
      <c r="L481" s="276"/>
      <c r="M481" s="276"/>
      <c r="N481" s="291">
        <v>9.2592592592592602E-5</v>
      </c>
      <c r="O481" s="130">
        <f t="shared" si="27"/>
        <v>8</v>
      </c>
      <c r="P481" s="291"/>
      <c r="Q481" s="130"/>
      <c r="R481" s="291">
        <v>6.8287037037037036E-4</v>
      </c>
      <c r="S481" s="130">
        <f t="shared" si="35"/>
        <v>59</v>
      </c>
      <c r="T481" s="291"/>
      <c r="U481" s="130"/>
      <c r="V481" s="291">
        <v>1.273148148148148E-4</v>
      </c>
      <c r="W481" s="130">
        <f t="shared" si="31"/>
        <v>11</v>
      </c>
      <c r="X481" s="291"/>
      <c r="Y481" s="130"/>
      <c r="Z481" s="291"/>
      <c r="AA481" s="130"/>
      <c r="AB481" s="16">
        <v>1.21</v>
      </c>
      <c r="AC481" s="16"/>
      <c r="AD481" s="16">
        <v>1.79</v>
      </c>
      <c r="AE481" s="16">
        <v>1</v>
      </c>
      <c r="AF481" s="16">
        <v>1.59</v>
      </c>
      <c r="AG481" s="16"/>
      <c r="AH481" s="16"/>
      <c r="AI481" s="277">
        <v>0.8165</v>
      </c>
      <c r="AJ481" s="277"/>
      <c r="AK481" s="277">
        <v>0.53</v>
      </c>
      <c r="AL481" s="277">
        <v>1</v>
      </c>
      <c r="AM481" s="277">
        <v>0.69019999999999992</v>
      </c>
      <c r="AN481" s="277"/>
      <c r="AO481" s="277"/>
      <c r="AP481" s="130">
        <v>6500000</v>
      </c>
      <c r="AQ481" s="130">
        <v>3200000</v>
      </c>
      <c r="AR481" s="130">
        <v>4.5999999999999996</v>
      </c>
      <c r="AS481" s="275">
        <v>0.26250000000000001</v>
      </c>
      <c r="AT481" s="273">
        <v>0.33639999999999998</v>
      </c>
      <c r="AU481" s="130">
        <v>48</v>
      </c>
      <c r="AV481" s="16">
        <v>40</v>
      </c>
      <c r="AW481" s="16">
        <v>99</v>
      </c>
      <c r="AX481" s="16"/>
      <c r="AY481" s="16"/>
      <c r="AZ481" s="16"/>
    </row>
    <row r="482" spans="1:52" ht="12" customHeight="1">
      <c r="A482" s="193">
        <v>46</v>
      </c>
      <c r="B482" s="197" t="s">
        <v>2319</v>
      </c>
      <c r="C482" s="16" t="s">
        <v>1512</v>
      </c>
      <c r="D482" s="295" t="s">
        <v>1512</v>
      </c>
      <c r="E482" s="193" t="s">
        <v>2265</v>
      </c>
      <c r="F482" s="16">
        <v>42</v>
      </c>
      <c r="G482" s="276">
        <v>87957</v>
      </c>
      <c r="H482" s="276">
        <v>5293</v>
      </c>
      <c r="I482" s="276">
        <v>12843</v>
      </c>
      <c r="J482" s="276">
        <v>5146</v>
      </c>
      <c r="K482" s="276">
        <v>83254</v>
      </c>
      <c r="L482" s="276"/>
      <c r="M482" s="276">
        <v>5000</v>
      </c>
      <c r="N482" s="291">
        <v>1.5393518518518519E-3</v>
      </c>
      <c r="O482" s="130">
        <f t="shared" si="27"/>
        <v>133</v>
      </c>
      <c r="P482" s="291">
        <v>2.0833333333333332E-4</v>
      </c>
      <c r="Q482" s="130">
        <f t="shared" ref="Q482:Q483" si="49">HOUR(P482)*3600+MINUTE(P482)*60+ SECOND(P482)</f>
        <v>18</v>
      </c>
      <c r="R482" s="291">
        <v>4.9768518518518521E-4</v>
      </c>
      <c r="S482" s="130">
        <f t="shared" si="35"/>
        <v>43</v>
      </c>
      <c r="T482" s="291">
        <v>1.4467592592592594E-3</v>
      </c>
      <c r="U482" s="130">
        <f t="shared" ref="U482:U485" si="50">HOUR(T482)*3600+MINUTE(T482)*60+ SECOND(T482)</f>
        <v>125</v>
      </c>
      <c r="V482" s="291">
        <v>1.423611111111111E-3</v>
      </c>
      <c r="W482" s="130">
        <f t="shared" si="31"/>
        <v>123</v>
      </c>
      <c r="X482" s="291"/>
      <c r="Y482" s="130"/>
      <c r="Z482" s="291"/>
      <c r="AA482" s="130"/>
      <c r="AB482" s="16">
        <v>2.88</v>
      </c>
      <c r="AC482" s="16">
        <v>1.83</v>
      </c>
      <c r="AD482" s="16">
        <v>1.95</v>
      </c>
      <c r="AE482" s="16">
        <v>1.53</v>
      </c>
      <c r="AF482" s="16">
        <v>3.7</v>
      </c>
      <c r="AG482" s="16"/>
      <c r="AH482" s="16">
        <v>1</v>
      </c>
      <c r="AI482" s="277">
        <v>0.44579999999999997</v>
      </c>
      <c r="AJ482" s="277">
        <v>0.79430000000000001</v>
      </c>
      <c r="AK482" s="277">
        <v>0.72889999999999999</v>
      </c>
      <c r="AL482" s="277">
        <v>0.80510000000000004</v>
      </c>
      <c r="AM482" s="277">
        <v>0.49159999999999998</v>
      </c>
      <c r="AN482" s="277"/>
      <c r="AO482" s="277">
        <v>1</v>
      </c>
      <c r="AP482" s="130">
        <v>4000000</v>
      </c>
      <c r="AQ482" s="130">
        <v>2700000</v>
      </c>
      <c r="AR482" s="130">
        <v>3.4</v>
      </c>
      <c r="AS482" s="275">
        <v>0.25416666666666665</v>
      </c>
      <c r="AT482" s="273">
        <v>0.46910000000000002</v>
      </c>
      <c r="AU482" s="130">
        <v>0</v>
      </c>
      <c r="AV482" s="16">
        <v>12100</v>
      </c>
      <c r="AW482" s="16">
        <v>6200000</v>
      </c>
      <c r="AX482" s="16"/>
      <c r="AY482" s="16"/>
      <c r="AZ482" s="16"/>
    </row>
    <row r="483" spans="1:52" ht="12" customHeight="1">
      <c r="A483" s="193">
        <v>47</v>
      </c>
      <c r="B483" s="205" t="s">
        <v>2320</v>
      </c>
      <c r="C483" s="16" t="s">
        <v>1515</v>
      </c>
      <c r="D483" s="295" t="s">
        <v>1517</v>
      </c>
      <c r="E483" s="193" t="s">
        <v>2265</v>
      </c>
      <c r="F483" s="16">
        <v>48</v>
      </c>
      <c r="G483" s="276">
        <v>22381</v>
      </c>
      <c r="H483" s="276">
        <v>5000</v>
      </c>
      <c r="I483" s="276">
        <v>11840</v>
      </c>
      <c r="J483" s="276">
        <v>6768</v>
      </c>
      <c r="K483" s="276">
        <v>32226</v>
      </c>
      <c r="L483" s="276">
        <v>5000</v>
      </c>
      <c r="M483" s="276"/>
      <c r="N483" s="291">
        <v>1.8981481481481482E-3</v>
      </c>
      <c r="O483" s="130">
        <f t="shared" si="27"/>
        <v>164</v>
      </c>
      <c r="P483" s="291">
        <v>2.7430555555555554E-3</v>
      </c>
      <c r="Q483" s="130">
        <f t="shared" si="49"/>
        <v>237</v>
      </c>
      <c r="R483" s="291">
        <v>1.2268518518518518E-3</v>
      </c>
      <c r="S483" s="130">
        <f t="shared" si="35"/>
        <v>106</v>
      </c>
      <c r="T483" s="291">
        <v>7.5231481481481482E-4</v>
      </c>
      <c r="U483" s="130">
        <f t="shared" si="50"/>
        <v>65</v>
      </c>
      <c r="V483" s="291">
        <v>1.8981481481481482E-3</v>
      </c>
      <c r="W483" s="130">
        <f t="shared" si="31"/>
        <v>164</v>
      </c>
      <c r="X483" s="291">
        <v>2.4537037037037036E-3</v>
      </c>
      <c r="Y483" s="130">
        <f t="shared" ref="Y483:Y485" si="51">HOUR(X483)*3600+MINUTE(X483)*60+ SECOND(X483)</f>
        <v>212</v>
      </c>
      <c r="Z483" s="291"/>
      <c r="AA483" s="130"/>
      <c r="AB483" s="16">
        <v>5.63</v>
      </c>
      <c r="AC483" s="16">
        <v>1.63</v>
      </c>
      <c r="AD483" s="16">
        <v>3.92</v>
      </c>
      <c r="AE483" s="16">
        <v>2</v>
      </c>
      <c r="AF483" s="16">
        <v>8.19</v>
      </c>
      <c r="AG483" s="16">
        <v>8.6199999999999992</v>
      </c>
      <c r="AH483" s="16"/>
      <c r="AI483" s="277">
        <v>0.35830000000000001</v>
      </c>
      <c r="AJ483" s="277">
        <v>0.68330000000000002</v>
      </c>
      <c r="AK483" s="277">
        <v>0.49909999999999999</v>
      </c>
      <c r="AL483" s="277">
        <v>0.71299999999999997</v>
      </c>
      <c r="AM483" s="277">
        <v>0.26369999999999999</v>
      </c>
      <c r="AN483" s="277">
        <v>0.313</v>
      </c>
      <c r="AO483" s="277"/>
      <c r="AP483" s="130">
        <v>2000000</v>
      </c>
      <c r="AQ483" s="130">
        <v>609600</v>
      </c>
      <c r="AR483" s="130">
        <v>5.72</v>
      </c>
      <c r="AS483" s="275">
        <v>0.40902777777777777</v>
      </c>
      <c r="AT483" s="273">
        <v>0.30080000000000001</v>
      </c>
      <c r="AU483" s="130">
        <v>64</v>
      </c>
      <c r="AV483" s="16">
        <v>320</v>
      </c>
      <c r="AW483" s="16">
        <v>365000</v>
      </c>
      <c r="AX483" s="16"/>
      <c r="AY483" s="16"/>
      <c r="AZ483" s="16"/>
    </row>
    <row r="484" spans="1:52" ht="12" customHeight="1">
      <c r="A484" s="193">
        <v>48</v>
      </c>
      <c r="B484" s="194" t="s">
        <v>2322</v>
      </c>
      <c r="C484" s="16" t="s">
        <v>1518</v>
      </c>
      <c r="D484" s="295" t="s">
        <v>1518</v>
      </c>
      <c r="E484" s="193" t="s">
        <v>2265</v>
      </c>
      <c r="F484" s="16">
        <v>0</v>
      </c>
      <c r="G484" s="276">
        <v>30170</v>
      </c>
      <c r="H484" s="276">
        <v>5000</v>
      </c>
      <c r="I484" s="276">
        <v>5151</v>
      </c>
      <c r="J484" s="276">
        <v>5147</v>
      </c>
      <c r="K484" s="276">
        <v>53631</v>
      </c>
      <c r="L484" s="276">
        <v>6221</v>
      </c>
      <c r="M484" s="276">
        <v>5000</v>
      </c>
      <c r="N484" s="291">
        <v>1.1921296296296298E-3</v>
      </c>
      <c r="O484" s="130">
        <f t="shared" si="27"/>
        <v>103</v>
      </c>
      <c r="P484" s="291"/>
      <c r="Q484" s="130"/>
      <c r="R484" s="291">
        <v>7.4074074074074081E-4</v>
      </c>
      <c r="S484" s="130">
        <f t="shared" si="35"/>
        <v>64</v>
      </c>
      <c r="T484" s="291">
        <v>1.1921296296296298E-3</v>
      </c>
      <c r="U484" s="130">
        <f t="shared" si="50"/>
        <v>103</v>
      </c>
      <c r="V484" s="291">
        <v>1.2037037037037038E-3</v>
      </c>
      <c r="W484" s="130">
        <f t="shared" si="31"/>
        <v>104</v>
      </c>
      <c r="X484" s="291">
        <v>2.5115740740740741E-3</v>
      </c>
      <c r="Y484" s="130">
        <f t="shared" si="51"/>
        <v>217</v>
      </c>
      <c r="Z484" s="291"/>
      <c r="AA484" s="130"/>
      <c r="AB484" s="16">
        <v>1.95</v>
      </c>
      <c r="AC484" s="16">
        <v>1</v>
      </c>
      <c r="AD484" s="16">
        <v>1.87</v>
      </c>
      <c r="AE484" s="16">
        <v>1.94</v>
      </c>
      <c r="AF484" s="16">
        <v>2.75</v>
      </c>
      <c r="AG484" s="16">
        <v>3.36</v>
      </c>
      <c r="AH484" s="16">
        <v>1</v>
      </c>
      <c r="AI484" s="277">
        <v>0.58340000000000003</v>
      </c>
      <c r="AJ484" s="277">
        <v>1</v>
      </c>
      <c r="AK484" s="277">
        <v>0.55010000000000003</v>
      </c>
      <c r="AL484" s="277">
        <v>0.53959999999999997</v>
      </c>
      <c r="AM484" s="277">
        <v>0.50600000000000001</v>
      </c>
      <c r="AN484" s="277">
        <v>0.29719999999999996</v>
      </c>
      <c r="AO484" s="277">
        <v>1</v>
      </c>
      <c r="AP484" s="130">
        <v>2300000</v>
      </c>
      <c r="AQ484" s="130">
        <v>1500000</v>
      </c>
      <c r="AR484" s="130">
        <v>2.68</v>
      </c>
      <c r="AS484" s="275">
        <v>0.2361111111111111</v>
      </c>
      <c r="AT484" s="273">
        <v>0.4163</v>
      </c>
      <c r="AU484" s="130">
        <v>59</v>
      </c>
      <c r="AV484" s="16">
        <v>9900</v>
      </c>
      <c r="AW484" s="16">
        <v>643000</v>
      </c>
      <c r="AX484" s="16"/>
      <c r="AY484" s="16"/>
      <c r="AZ484" s="16"/>
    </row>
    <row r="485" spans="1:52" ht="12" customHeight="1">
      <c r="A485" s="193">
        <v>49</v>
      </c>
      <c r="B485" s="197" t="s">
        <v>2323</v>
      </c>
      <c r="C485" s="16" t="s">
        <v>763</v>
      </c>
      <c r="D485" s="295" t="s">
        <v>763</v>
      </c>
      <c r="E485" s="193" t="s">
        <v>2265</v>
      </c>
      <c r="F485" s="16">
        <v>40</v>
      </c>
      <c r="G485" s="276">
        <v>3432000</v>
      </c>
      <c r="H485" s="276">
        <v>234717</v>
      </c>
      <c r="I485" s="276">
        <v>118029</v>
      </c>
      <c r="J485" s="276">
        <v>49296</v>
      </c>
      <c r="K485" s="276">
        <v>1908000</v>
      </c>
      <c r="L485" s="276">
        <v>143875</v>
      </c>
      <c r="M485" s="276">
        <v>27358</v>
      </c>
      <c r="N485" s="291">
        <v>5.0810185185185177E-3</v>
      </c>
      <c r="O485" s="130">
        <f t="shared" si="27"/>
        <v>439</v>
      </c>
      <c r="P485" s="291">
        <v>2.5347222222222221E-3</v>
      </c>
      <c r="Q485" s="130">
        <f>HOUR(P485)*3600+MINUTE(P485)*60+ SECOND(P485)</f>
        <v>219</v>
      </c>
      <c r="R485" s="291">
        <v>4.340277777777778E-3</v>
      </c>
      <c r="S485" s="130">
        <f t="shared" si="35"/>
        <v>375</v>
      </c>
      <c r="T485" s="291">
        <v>8.7962962962962962E-4</v>
      </c>
      <c r="U485" s="130">
        <f t="shared" si="50"/>
        <v>76</v>
      </c>
      <c r="V485" s="291">
        <v>3.1712962962962962E-3</v>
      </c>
      <c r="W485" s="130">
        <f t="shared" si="31"/>
        <v>274</v>
      </c>
      <c r="X485" s="291">
        <v>4.293981481481482E-3</v>
      </c>
      <c r="Y485" s="130">
        <f t="shared" si="51"/>
        <v>371</v>
      </c>
      <c r="Z485" s="291">
        <v>1.4930555555555556E-3</v>
      </c>
      <c r="AA485" s="130">
        <f>HOUR(Z485)*3600+MINUTE(Z485)*60+ SECOND(Z485)</f>
        <v>129</v>
      </c>
      <c r="AB485" s="16">
        <v>8.48</v>
      </c>
      <c r="AC485" s="16">
        <v>4.22</v>
      </c>
      <c r="AD485" s="16">
        <v>5.96</v>
      </c>
      <c r="AE485" s="16">
        <v>2.12</v>
      </c>
      <c r="AF485" s="16">
        <v>5.53</v>
      </c>
      <c r="AG485" s="16">
        <v>6.68</v>
      </c>
      <c r="AH485" s="16">
        <v>3.05</v>
      </c>
      <c r="AI485" s="277">
        <v>0.1978</v>
      </c>
      <c r="AJ485" s="277">
        <v>0.57189999999999996</v>
      </c>
      <c r="AK485" s="277">
        <v>0.29010000000000002</v>
      </c>
      <c r="AL485" s="277">
        <v>0.67669999999999997</v>
      </c>
      <c r="AM485" s="277">
        <v>0.43740000000000001</v>
      </c>
      <c r="AN485" s="277">
        <v>0.29149999999999998</v>
      </c>
      <c r="AO485" s="277">
        <v>0.68610000000000004</v>
      </c>
      <c r="AP485" s="130"/>
      <c r="AQ485" s="130"/>
      <c r="AR485" s="130"/>
      <c r="AS485" s="130"/>
      <c r="AT485" s="273"/>
      <c r="AU485" s="130">
        <v>60</v>
      </c>
      <c r="AV485" s="16">
        <v>390</v>
      </c>
      <c r="AW485" s="16">
        <v>1570000</v>
      </c>
      <c r="AX485" s="16"/>
      <c r="AY485" s="16"/>
      <c r="AZ485" s="16"/>
    </row>
    <row r="486" spans="1:52" ht="12" customHeight="1">
      <c r="A486" s="193">
        <v>50</v>
      </c>
      <c r="B486" s="203" t="s">
        <v>2324</v>
      </c>
      <c r="C486" s="16" t="s">
        <v>1520</v>
      </c>
      <c r="D486" s="295" t="s">
        <v>1520</v>
      </c>
      <c r="E486" s="193" t="s">
        <v>2265</v>
      </c>
      <c r="F486" s="16">
        <v>18</v>
      </c>
      <c r="G486" s="276">
        <v>5000</v>
      </c>
      <c r="H486" s="276"/>
      <c r="I486" s="276"/>
      <c r="J486" s="276">
        <v>5000</v>
      </c>
      <c r="K486" s="276">
        <v>5000</v>
      </c>
      <c r="L486" s="276"/>
      <c r="M486" s="276"/>
      <c r="N486" s="291">
        <v>4.8611111111111104E-4</v>
      </c>
      <c r="O486" s="130">
        <f t="shared" si="27"/>
        <v>42</v>
      </c>
      <c r="P486" s="291"/>
      <c r="Q486" s="130"/>
      <c r="R486" s="291"/>
      <c r="S486" s="130"/>
      <c r="T486" s="291"/>
      <c r="U486" s="130"/>
      <c r="V486" s="291">
        <v>4.2824074074074081E-4</v>
      </c>
      <c r="W486" s="130">
        <f t="shared" si="31"/>
        <v>37</v>
      </c>
      <c r="X486" s="291"/>
      <c r="Y486" s="130"/>
      <c r="Z486" s="291"/>
      <c r="AA486" s="130"/>
      <c r="AB486" s="16">
        <v>1.89</v>
      </c>
      <c r="AC486" s="16"/>
      <c r="AD486" s="16"/>
      <c r="AE486" s="16">
        <v>1</v>
      </c>
      <c r="AF486" s="16">
        <v>1.89</v>
      </c>
      <c r="AG486" s="16"/>
      <c r="AH486" s="16"/>
      <c r="AI486" s="277">
        <v>0.17319999999999999</v>
      </c>
      <c r="AJ486" s="277"/>
      <c r="AK486" s="277"/>
      <c r="AL486" s="277">
        <v>1</v>
      </c>
      <c r="AM486" s="277">
        <v>0.62180000000000002</v>
      </c>
      <c r="AN486" s="277"/>
      <c r="AO486" s="277"/>
      <c r="AP486" s="130"/>
      <c r="AQ486" s="130"/>
      <c r="AR486" s="130"/>
      <c r="AS486" s="130"/>
      <c r="AT486" s="273"/>
      <c r="AU486" s="130">
        <v>36</v>
      </c>
      <c r="AV486" s="16">
        <v>301000</v>
      </c>
      <c r="AW486" s="16">
        <v>63</v>
      </c>
      <c r="AX486" s="16"/>
      <c r="AY486" s="16"/>
      <c r="AZ486" s="16"/>
    </row>
    <row r="487" spans="1:52" ht="12" customHeight="1">
      <c r="A487" s="193">
        <v>51</v>
      </c>
      <c r="B487" s="197" t="s">
        <v>2261</v>
      </c>
      <c r="C487" s="16" t="s">
        <v>1522</v>
      </c>
      <c r="D487" s="295" t="s">
        <v>1522</v>
      </c>
      <c r="E487" s="193" t="s">
        <v>2265</v>
      </c>
      <c r="F487" s="16">
        <v>21</v>
      </c>
      <c r="G487" s="276">
        <v>49497</v>
      </c>
      <c r="H487" s="276">
        <v>5000</v>
      </c>
      <c r="I487" s="276">
        <v>9136</v>
      </c>
      <c r="J487" s="276">
        <v>5000</v>
      </c>
      <c r="K487" s="276">
        <v>81280</v>
      </c>
      <c r="L487" s="276"/>
      <c r="M487" s="276">
        <v>5000</v>
      </c>
      <c r="N487" s="291">
        <v>3.0092592592592593E-3</v>
      </c>
      <c r="O487" s="130">
        <f t="shared" si="27"/>
        <v>260</v>
      </c>
      <c r="P487" s="291">
        <v>4.1203703703703706E-3</v>
      </c>
      <c r="Q487" s="130">
        <f>HOUR(P487)*3600+MINUTE(P487)*60+ SECOND(P487)</f>
        <v>356</v>
      </c>
      <c r="R487" s="291">
        <v>4.1666666666666664E-4</v>
      </c>
      <c r="S487" s="130">
        <f t="shared" ref="S487:S488" si="52">HOUR(R487)*3600+MINUTE(R487)*60+ SECOND(R487)</f>
        <v>36</v>
      </c>
      <c r="T487" s="291">
        <v>2.7777777777777775E-3</v>
      </c>
      <c r="U487" s="130">
        <f t="shared" ref="U487:U488" si="53">HOUR(T487)*3600+MINUTE(T487)*60+ SECOND(T487)</f>
        <v>240</v>
      </c>
      <c r="V487" s="291">
        <v>1.5393518518518519E-3</v>
      </c>
      <c r="W487" s="130">
        <f t="shared" si="31"/>
        <v>133</v>
      </c>
      <c r="X487" s="291"/>
      <c r="Y487" s="130"/>
      <c r="Z487" s="291"/>
      <c r="AA487" s="130"/>
      <c r="AB487" s="16">
        <v>2.84</v>
      </c>
      <c r="AC487" s="16">
        <v>1.34</v>
      </c>
      <c r="AD487" s="16">
        <v>2.3199999999999998</v>
      </c>
      <c r="AE487" s="16">
        <v>1.78</v>
      </c>
      <c r="AF487" s="16">
        <v>3.54</v>
      </c>
      <c r="AG487" s="16"/>
      <c r="AH487" s="16">
        <v>1</v>
      </c>
      <c r="AI487" s="277">
        <v>0.35450000000000004</v>
      </c>
      <c r="AJ487" s="277">
        <v>0.79830000000000001</v>
      </c>
      <c r="AK487" s="277">
        <v>0.58310000000000006</v>
      </c>
      <c r="AL487" s="277">
        <v>0.46779999999999999</v>
      </c>
      <c r="AM487" s="277">
        <v>0.42930000000000001</v>
      </c>
      <c r="AN487" s="277"/>
      <c r="AO487" s="277">
        <v>1</v>
      </c>
      <c r="AP487" s="130">
        <v>9900</v>
      </c>
      <c r="AQ487" s="130">
        <v>6000</v>
      </c>
      <c r="AR487" s="130">
        <v>1.62</v>
      </c>
      <c r="AS487" s="275">
        <v>0.3298611111111111</v>
      </c>
      <c r="AT487" s="273">
        <v>0.61140000000000005</v>
      </c>
      <c r="AU487" s="130">
        <v>44</v>
      </c>
      <c r="AV487" s="16">
        <v>4400</v>
      </c>
      <c r="AW487" s="16">
        <v>2950000</v>
      </c>
      <c r="AX487" s="16"/>
      <c r="AY487" s="16"/>
      <c r="AZ487" s="16"/>
    </row>
    <row r="488" spans="1:52" ht="12" customHeight="1">
      <c r="A488" s="193">
        <v>52</v>
      </c>
      <c r="B488" s="197" t="s">
        <v>2325</v>
      </c>
      <c r="C488" s="16" t="s">
        <v>1523</v>
      </c>
      <c r="D488" s="295" t="s">
        <v>2743</v>
      </c>
      <c r="E488" s="193" t="s">
        <v>2265</v>
      </c>
      <c r="F488" s="16">
        <v>12</v>
      </c>
      <c r="G488" s="276">
        <v>1237000</v>
      </c>
      <c r="H488" s="276">
        <v>37618</v>
      </c>
      <c r="I488" s="276">
        <v>14560</v>
      </c>
      <c r="J488" s="276">
        <v>12987</v>
      </c>
      <c r="K488" s="276">
        <v>269392</v>
      </c>
      <c r="L488" s="276"/>
      <c r="M488" s="276">
        <v>5000</v>
      </c>
      <c r="N488" s="291">
        <v>3.3217592592592591E-3</v>
      </c>
      <c r="O488" s="130">
        <f t="shared" si="27"/>
        <v>287</v>
      </c>
      <c r="P488" s="291"/>
      <c r="Q488" s="130"/>
      <c r="R488" s="291">
        <v>6.3888888888888884E-3</v>
      </c>
      <c r="S488" s="130">
        <f t="shared" si="52"/>
        <v>552</v>
      </c>
      <c r="T488" s="291">
        <v>7.4074074074074081E-4</v>
      </c>
      <c r="U488" s="130">
        <f t="shared" si="53"/>
        <v>64</v>
      </c>
      <c r="V488" s="291">
        <v>3.5069444444444445E-3</v>
      </c>
      <c r="W488" s="130">
        <f t="shared" si="31"/>
        <v>303</v>
      </c>
      <c r="X488" s="291"/>
      <c r="Y488" s="130"/>
      <c r="Z488" s="291"/>
      <c r="AA488" s="130"/>
      <c r="AB488" s="16">
        <v>7.66</v>
      </c>
      <c r="AC488" s="16">
        <v>3.42</v>
      </c>
      <c r="AD488" s="16">
        <v>9.74</v>
      </c>
      <c r="AE488" s="16">
        <v>2.88</v>
      </c>
      <c r="AF488" s="16">
        <v>6.79</v>
      </c>
      <c r="AG488" s="16"/>
      <c r="AH488" s="16">
        <v>2</v>
      </c>
      <c r="AI488" s="277">
        <v>9.0200000000000002E-2</v>
      </c>
      <c r="AJ488" s="277">
        <v>0.373</v>
      </c>
      <c r="AK488" s="277">
        <v>0.22969999999999999</v>
      </c>
      <c r="AL488" s="277">
        <v>0.33350000000000002</v>
      </c>
      <c r="AM488" s="277">
        <v>0.26590000000000003</v>
      </c>
      <c r="AN488" s="277"/>
      <c r="AO488" s="277"/>
      <c r="AP488" s="130">
        <v>969400</v>
      </c>
      <c r="AQ488" s="130">
        <v>635200</v>
      </c>
      <c r="AR488" s="130">
        <v>4.97</v>
      </c>
      <c r="AS488" s="275">
        <v>0.22847222222222222</v>
      </c>
      <c r="AT488" s="273">
        <v>0.45469999999999999</v>
      </c>
      <c r="AU488" s="130">
        <v>56</v>
      </c>
      <c r="AV488" s="16">
        <v>1000</v>
      </c>
      <c r="AW488" s="16">
        <v>88</v>
      </c>
      <c r="AX488" s="16"/>
      <c r="AY488" s="16"/>
      <c r="AZ488" s="16"/>
    </row>
    <row r="489" spans="1:52" ht="12" customHeight="1">
      <c r="A489" s="193">
        <v>53</v>
      </c>
      <c r="B489" s="197" t="s">
        <v>2327</v>
      </c>
      <c r="C489" s="16" t="s">
        <v>1524</v>
      </c>
      <c r="D489" s="295" t="s">
        <v>1524</v>
      </c>
      <c r="E489" s="193" t="s">
        <v>2265</v>
      </c>
      <c r="F489" s="16">
        <v>63</v>
      </c>
      <c r="G489" s="276">
        <v>5000</v>
      </c>
      <c r="H489" s="276"/>
      <c r="I489" s="276">
        <v>5000</v>
      </c>
      <c r="J489" s="276"/>
      <c r="K489" s="276">
        <v>5162</v>
      </c>
      <c r="L489" s="276"/>
      <c r="M489" s="276"/>
      <c r="N489" s="291">
        <v>4.8842592592592592E-3</v>
      </c>
      <c r="O489" s="130">
        <f t="shared" si="27"/>
        <v>422</v>
      </c>
      <c r="P489" s="291"/>
      <c r="Q489" s="130"/>
      <c r="R489" s="291"/>
      <c r="S489" s="130"/>
      <c r="T489" s="291"/>
      <c r="U489" s="130"/>
      <c r="V489" s="291">
        <v>5.4861111111111109E-3</v>
      </c>
      <c r="W489" s="130">
        <f t="shared" si="31"/>
        <v>474</v>
      </c>
      <c r="X489" s="291"/>
      <c r="Y489" s="130"/>
      <c r="Z489" s="291"/>
      <c r="AA489" s="130"/>
      <c r="AB489" s="16">
        <v>4.4400000000000004</v>
      </c>
      <c r="AC489" s="16"/>
      <c r="AD489" s="16">
        <v>1</v>
      </c>
      <c r="AE489" s="16"/>
      <c r="AF489" s="16">
        <v>5.27</v>
      </c>
      <c r="AG489" s="16"/>
      <c r="AH489" s="16"/>
      <c r="AI489" s="277">
        <v>0.27610000000000001</v>
      </c>
      <c r="AJ489" s="277"/>
      <c r="AK489" s="277">
        <v>1</v>
      </c>
      <c r="AL489" s="277"/>
      <c r="AM489" s="277">
        <v>0.41869999999999996</v>
      </c>
      <c r="AN489" s="277"/>
      <c r="AO489" s="277"/>
      <c r="AP489" s="130">
        <v>53000</v>
      </c>
      <c r="AQ489" s="130">
        <v>30100</v>
      </c>
      <c r="AR489" s="130">
        <v>2.06</v>
      </c>
      <c r="AS489" s="275">
        <v>9.375E-2</v>
      </c>
      <c r="AT489" s="273">
        <v>0.5222</v>
      </c>
      <c r="AU489" s="130">
        <v>72</v>
      </c>
      <c r="AV489" s="16">
        <v>1600</v>
      </c>
      <c r="AW489" s="16">
        <v>5160000</v>
      </c>
      <c r="AX489" s="16"/>
      <c r="AY489" s="16"/>
      <c r="AZ489" s="16"/>
    </row>
    <row r="490" spans="1:52" ht="12" customHeight="1">
      <c r="A490" s="193">
        <v>54</v>
      </c>
      <c r="B490" s="197" t="s">
        <v>2328</v>
      </c>
      <c r="C490" s="16" t="s">
        <v>1526</v>
      </c>
      <c r="D490" s="295" t="s">
        <v>1526</v>
      </c>
      <c r="E490" s="193" t="s">
        <v>2265</v>
      </c>
      <c r="F490" s="16">
        <v>53</v>
      </c>
      <c r="G490" s="276">
        <v>74811</v>
      </c>
      <c r="H490" s="276">
        <v>55878</v>
      </c>
      <c r="I490" s="276">
        <v>122241</v>
      </c>
      <c r="J490" s="276">
        <v>32085</v>
      </c>
      <c r="K490" s="276">
        <v>122468</v>
      </c>
      <c r="L490" s="276"/>
      <c r="M490" s="276">
        <v>5000</v>
      </c>
      <c r="N490" s="291">
        <v>1.5625000000000001E-3</v>
      </c>
      <c r="O490" s="130">
        <f t="shared" si="27"/>
        <v>135</v>
      </c>
      <c r="P490" s="291">
        <v>1.8287037037037037E-3</v>
      </c>
      <c r="Q490" s="130">
        <f t="shared" ref="Q490:Q491" si="54">HOUR(P490)*3600+MINUTE(P490)*60+ SECOND(P490)</f>
        <v>158</v>
      </c>
      <c r="R490" s="291">
        <v>1.5046296296296296E-3</v>
      </c>
      <c r="S490" s="130">
        <f t="shared" ref="S490:S542" si="55">HOUR(R490)*3600+MINUTE(R490)*60+ SECOND(R490)</f>
        <v>130</v>
      </c>
      <c r="T490" s="291">
        <v>1.423611111111111E-3</v>
      </c>
      <c r="U490" s="130">
        <f>HOUR(T490)*3600+MINUTE(T490)*60+ SECOND(T490)</f>
        <v>123</v>
      </c>
      <c r="V490" s="291">
        <v>1.423611111111111E-3</v>
      </c>
      <c r="W490" s="130">
        <f t="shared" si="31"/>
        <v>123</v>
      </c>
      <c r="X490" s="291"/>
      <c r="Y490" s="130"/>
      <c r="Z490" s="291">
        <v>9.2592592592592585E-4</v>
      </c>
      <c r="AA490" s="130">
        <f>HOUR(Z490)*3600+MINUTE(Z490)*60+ SECOND(Z490)</f>
        <v>80</v>
      </c>
      <c r="AB490" s="16">
        <v>3.59</v>
      </c>
      <c r="AC490" s="16">
        <v>1.33</v>
      </c>
      <c r="AD490" s="16">
        <v>1.98</v>
      </c>
      <c r="AE490" s="16">
        <v>1.22</v>
      </c>
      <c r="AF490" s="16">
        <v>2.84</v>
      </c>
      <c r="AG490" s="16"/>
      <c r="AH490" s="16">
        <v>2</v>
      </c>
      <c r="AI490" s="277">
        <v>0.2422</v>
      </c>
      <c r="AJ490" s="277">
        <v>0.81010000000000004</v>
      </c>
      <c r="AK490" s="277">
        <v>0.40539999999999998</v>
      </c>
      <c r="AL490" s="277">
        <v>0.84530000000000005</v>
      </c>
      <c r="AM490" s="277">
        <v>0.4738</v>
      </c>
      <c r="AN490" s="277"/>
      <c r="AO490" s="277"/>
      <c r="AP490" s="130">
        <v>8700</v>
      </c>
      <c r="AQ490" s="130">
        <v>7700</v>
      </c>
      <c r="AR490" s="130">
        <v>1.5</v>
      </c>
      <c r="AS490" s="275">
        <v>4.3749999999999997E-2</v>
      </c>
      <c r="AT490" s="273">
        <v>0.75</v>
      </c>
      <c r="AU490" s="130">
        <v>38</v>
      </c>
      <c r="AV490" s="16">
        <v>14800</v>
      </c>
      <c r="AW490" s="16">
        <v>1490000</v>
      </c>
      <c r="AX490" s="16"/>
      <c r="AY490" s="16"/>
      <c r="AZ490" s="16"/>
    </row>
    <row r="491" spans="1:52" ht="12" customHeight="1">
      <c r="A491" s="193">
        <v>55</v>
      </c>
      <c r="B491" s="194" t="s">
        <v>2330</v>
      </c>
      <c r="C491" s="16" t="s">
        <v>1530</v>
      </c>
      <c r="D491" s="295" t="s">
        <v>1530</v>
      </c>
      <c r="E491" s="193" t="s">
        <v>2265</v>
      </c>
      <c r="F491" s="16">
        <v>82</v>
      </c>
      <c r="G491" s="276">
        <v>243370</v>
      </c>
      <c r="H491" s="276">
        <v>5000</v>
      </c>
      <c r="I491" s="276">
        <v>6528</v>
      </c>
      <c r="J491" s="276">
        <v>6107</v>
      </c>
      <c r="K491" s="276">
        <v>74598</v>
      </c>
      <c r="L491" s="276"/>
      <c r="M491" s="276"/>
      <c r="N491" s="291">
        <v>1.2847222222222223E-3</v>
      </c>
      <c r="O491" s="130">
        <f t="shared" si="27"/>
        <v>111</v>
      </c>
      <c r="P491" s="291">
        <v>4.6296296296296301E-5</v>
      </c>
      <c r="Q491" s="130">
        <f t="shared" si="54"/>
        <v>4</v>
      </c>
      <c r="R491" s="291">
        <v>7.5231481481481482E-4</v>
      </c>
      <c r="S491" s="130">
        <f t="shared" si="55"/>
        <v>65</v>
      </c>
      <c r="T491" s="291"/>
      <c r="U491" s="130"/>
      <c r="V491" s="291">
        <v>1.3425925925925927E-3</v>
      </c>
      <c r="W491" s="130">
        <f t="shared" si="31"/>
        <v>116</v>
      </c>
      <c r="X491" s="291"/>
      <c r="Y491" s="130"/>
      <c r="Z491" s="291"/>
      <c r="AA491" s="130"/>
      <c r="AB491" s="16">
        <v>1.87</v>
      </c>
      <c r="AC491" s="16">
        <v>1.32</v>
      </c>
      <c r="AD491" s="16">
        <v>1.35</v>
      </c>
      <c r="AE491" s="16">
        <v>1</v>
      </c>
      <c r="AF491" s="16">
        <v>2.42</v>
      </c>
      <c r="AG491" s="16"/>
      <c r="AH491" s="16"/>
      <c r="AI491" s="277">
        <v>0.65959999999999996</v>
      </c>
      <c r="AJ491" s="277">
        <v>0.67989999999999995</v>
      </c>
      <c r="AK491" s="277">
        <v>0.86099999999999999</v>
      </c>
      <c r="AL491" s="277">
        <v>1</v>
      </c>
      <c r="AM491" s="277">
        <v>0.57340000000000002</v>
      </c>
      <c r="AN491" s="277"/>
      <c r="AO491" s="277"/>
      <c r="AP491" s="130">
        <v>484700</v>
      </c>
      <c r="AQ491" s="130">
        <v>131600</v>
      </c>
      <c r="AR491" s="130">
        <v>2.2799999999999998</v>
      </c>
      <c r="AS491" s="275">
        <v>0.53333333333333333</v>
      </c>
      <c r="AT491" s="273">
        <v>0.47789999999999999</v>
      </c>
      <c r="AU491" s="130">
        <v>78</v>
      </c>
      <c r="AV491" s="16">
        <v>320</v>
      </c>
      <c r="AW491" s="16">
        <v>405000000</v>
      </c>
      <c r="AX491" s="16"/>
      <c r="AY491" s="16"/>
      <c r="AZ491" s="16"/>
    </row>
    <row r="492" spans="1:52" ht="12" customHeight="1">
      <c r="A492" s="193">
        <v>56</v>
      </c>
      <c r="B492" s="197" t="s">
        <v>2331</v>
      </c>
      <c r="C492" s="16" t="s">
        <v>1533</v>
      </c>
      <c r="D492" s="295" t="s">
        <v>1533</v>
      </c>
      <c r="E492" s="193" t="s">
        <v>2265</v>
      </c>
      <c r="F492" s="16">
        <v>61</v>
      </c>
      <c r="G492" s="276">
        <v>209359</v>
      </c>
      <c r="H492" s="276"/>
      <c r="I492" s="276">
        <v>5000</v>
      </c>
      <c r="J492" s="276">
        <v>5000</v>
      </c>
      <c r="K492" s="276">
        <v>45085</v>
      </c>
      <c r="L492" s="276"/>
      <c r="M492" s="276"/>
      <c r="N492" s="291">
        <v>3.5416666666666665E-3</v>
      </c>
      <c r="O492" s="130">
        <f t="shared" si="27"/>
        <v>306</v>
      </c>
      <c r="P492" s="291"/>
      <c r="Q492" s="130"/>
      <c r="R492" s="291">
        <v>3.8078703703703703E-3</v>
      </c>
      <c r="S492" s="130">
        <f t="shared" si="55"/>
        <v>329</v>
      </c>
      <c r="T492" s="291">
        <v>1.0416666666666666E-4</v>
      </c>
      <c r="U492" s="130">
        <f t="shared" ref="U492:U542" si="56">HOUR(T492)*3600+MINUTE(T492)*60+ SECOND(T492)</f>
        <v>9</v>
      </c>
      <c r="V492" s="291">
        <v>1.4351851851851854E-3</v>
      </c>
      <c r="W492" s="130">
        <f t="shared" si="31"/>
        <v>124</v>
      </c>
      <c r="X492" s="291"/>
      <c r="Y492" s="130"/>
      <c r="Z492" s="291"/>
      <c r="AA492" s="130"/>
      <c r="AB492" s="16">
        <v>3.32</v>
      </c>
      <c r="AC492" s="16"/>
      <c r="AD492" s="16">
        <v>1.73</v>
      </c>
      <c r="AE492" s="16">
        <v>2</v>
      </c>
      <c r="AF492" s="16">
        <v>2.4</v>
      </c>
      <c r="AG492" s="16"/>
      <c r="AH492" s="16"/>
      <c r="AI492" s="277">
        <v>0.32200000000000001</v>
      </c>
      <c r="AJ492" s="277"/>
      <c r="AK492" s="277">
        <v>0.67110000000000003</v>
      </c>
      <c r="AL492" s="277"/>
      <c r="AM492" s="277">
        <v>0.49390000000000001</v>
      </c>
      <c r="AN492" s="277"/>
      <c r="AO492" s="277"/>
      <c r="AP492" s="130">
        <v>1100000</v>
      </c>
      <c r="AQ492" s="130">
        <v>47600</v>
      </c>
      <c r="AR492" s="130">
        <v>2.2000000000000002</v>
      </c>
      <c r="AS492" s="275">
        <v>0.18194444444444444</v>
      </c>
      <c r="AT492" s="273">
        <v>0.2727</v>
      </c>
      <c r="AU492" s="130">
        <v>44</v>
      </c>
      <c r="AV492" s="16">
        <v>590</v>
      </c>
      <c r="AW492" s="16">
        <v>120000000</v>
      </c>
      <c r="AX492" s="16"/>
      <c r="AY492" s="16"/>
      <c r="AZ492" s="16"/>
    </row>
    <row r="493" spans="1:52" ht="12" customHeight="1">
      <c r="A493" s="193">
        <v>57</v>
      </c>
      <c r="B493" s="206" t="s">
        <v>2332</v>
      </c>
      <c r="C493" s="16" t="s">
        <v>1121</v>
      </c>
      <c r="D493" s="295" t="s">
        <v>1121</v>
      </c>
      <c r="E493" s="193" t="s">
        <v>2265</v>
      </c>
      <c r="F493" s="16">
        <v>33</v>
      </c>
      <c r="G493" s="276">
        <v>728902</v>
      </c>
      <c r="H493" s="276">
        <v>55322</v>
      </c>
      <c r="I493" s="276">
        <v>20545</v>
      </c>
      <c r="J493" s="276">
        <v>27773</v>
      </c>
      <c r="K493" s="276">
        <v>195410</v>
      </c>
      <c r="L493" s="276">
        <v>5000</v>
      </c>
      <c r="M493" s="276">
        <v>5000</v>
      </c>
      <c r="N493" s="291">
        <v>1.0347222222222223E-2</v>
      </c>
      <c r="O493" s="130">
        <f t="shared" si="27"/>
        <v>894</v>
      </c>
      <c r="P493" s="291">
        <v>2.1342592592592594E-3</v>
      </c>
      <c r="Q493" s="130">
        <f t="shared" ref="Q493:Q542" si="57">HOUR(P493)*3600+MINUTE(P493)*60+ SECOND(P493)</f>
        <v>184</v>
      </c>
      <c r="R493" s="291">
        <v>7.7546296296296293E-4</v>
      </c>
      <c r="S493" s="130">
        <f t="shared" si="55"/>
        <v>67</v>
      </c>
      <c r="T493" s="291">
        <v>3.0555555555555557E-3</v>
      </c>
      <c r="U493" s="130">
        <f t="shared" si="56"/>
        <v>264</v>
      </c>
      <c r="V493" s="291">
        <v>7.9861111111111122E-3</v>
      </c>
      <c r="W493" s="130">
        <f t="shared" si="31"/>
        <v>690</v>
      </c>
      <c r="X493" s="291">
        <v>9.2824074074074076E-3</v>
      </c>
      <c r="Y493" s="130">
        <f t="shared" ref="Y493:Y542" si="58">HOUR(X493)*3600+MINUTE(X493)*60+ SECOND(X493)</f>
        <v>802</v>
      </c>
      <c r="Z493" s="291">
        <v>6.018518518518519E-4</v>
      </c>
      <c r="AA493" s="130">
        <f t="shared" ref="AA493:AA501" si="59">HOUR(Z493)*3600+MINUTE(Z493)*60+ SECOND(Z493)</f>
        <v>52</v>
      </c>
      <c r="AB493" s="16">
        <v>4.29</v>
      </c>
      <c r="AC493" s="16">
        <v>48.24</v>
      </c>
      <c r="AD493" s="16">
        <v>1.5</v>
      </c>
      <c r="AE493" s="16">
        <v>2.46</v>
      </c>
      <c r="AF493" s="16">
        <v>5.25</v>
      </c>
      <c r="AG493" s="16">
        <v>10.8</v>
      </c>
      <c r="AH493" s="16">
        <v>1.19</v>
      </c>
      <c r="AI493" s="277">
        <v>0.15679999999999999</v>
      </c>
      <c r="AJ493" s="277">
        <v>3.7000000000000005E-2</v>
      </c>
      <c r="AK493" s="277">
        <v>0.79170000000000007</v>
      </c>
      <c r="AL493" s="277">
        <v>0.50259999999999994</v>
      </c>
      <c r="AM493" s="277">
        <v>0.50729999999999997</v>
      </c>
      <c r="AN493" s="277">
        <v>0.34539999999999998</v>
      </c>
      <c r="AO493" s="277">
        <v>0.9083</v>
      </c>
      <c r="AP493" s="130">
        <v>48600</v>
      </c>
      <c r="AQ493" s="130">
        <v>12100</v>
      </c>
      <c r="AR493" s="130">
        <v>1.82</v>
      </c>
      <c r="AS493" s="275">
        <v>0.12222222222222222</v>
      </c>
      <c r="AT493" s="273">
        <v>0.55159999999999998</v>
      </c>
      <c r="AU493" s="130">
        <v>43</v>
      </c>
      <c r="AV493" s="16">
        <v>1600</v>
      </c>
      <c r="AW493" s="16">
        <v>1040000</v>
      </c>
      <c r="AX493" s="16"/>
      <c r="AY493" s="16"/>
      <c r="AZ493" s="16"/>
    </row>
    <row r="494" spans="1:52" ht="12" customHeight="1">
      <c r="A494" s="296">
        <v>58</v>
      </c>
      <c r="B494" s="297" t="s">
        <v>2234</v>
      </c>
      <c r="C494" s="16" t="s">
        <v>1320</v>
      </c>
      <c r="D494" s="298" t="s">
        <v>1320</v>
      </c>
      <c r="E494" s="296" t="s">
        <v>2265</v>
      </c>
      <c r="F494" s="16">
        <v>33</v>
      </c>
      <c r="G494" s="272">
        <v>3193000</v>
      </c>
      <c r="H494" s="272">
        <v>60018</v>
      </c>
      <c r="I494" s="272">
        <v>209846</v>
      </c>
      <c r="J494" s="272">
        <v>54279</v>
      </c>
      <c r="K494" s="272">
        <v>895651</v>
      </c>
      <c r="L494" s="272">
        <v>5000</v>
      </c>
      <c r="M494" s="272">
        <v>5000</v>
      </c>
      <c r="N494" s="291">
        <v>0</v>
      </c>
      <c r="O494" s="130">
        <f t="shared" si="27"/>
        <v>0</v>
      </c>
      <c r="P494" s="291">
        <v>0</v>
      </c>
      <c r="Q494" s="130">
        <f t="shared" si="57"/>
        <v>0</v>
      </c>
      <c r="R494" s="291">
        <v>0</v>
      </c>
      <c r="S494" s="130">
        <f t="shared" si="55"/>
        <v>0</v>
      </c>
      <c r="T494" s="291">
        <v>0</v>
      </c>
      <c r="U494" s="130">
        <f t="shared" si="56"/>
        <v>0</v>
      </c>
      <c r="V494" s="291">
        <v>0</v>
      </c>
      <c r="W494" s="130">
        <f t="shared" si="31"/>
        <v>0</v>
      </c>
      <c r="X494" s="291">
        <v>0</v>
      </c>
      <c r="Y494" s="130">
        <f t="shared" si="58"/>
        <v>0</v>
      </c>
      <c r="Z494" s="291">
        <v>0</v>
      </c>
      <c r="AA494" s="130">
        <f t="shared" si="59"/>
        <v>0</v>
      </c>
      <c r="AB494" s="16">
        <v>0</v>
      </c>
      <c r="AC494" s="130">
        <v>4.38</v>
      </c>
      <c r="AD494" s="130">
        <v>2.88</v>
      </c>
      <c r="AE494" s="130">
        <v>2.75</v>
      </c>
      <c r="AF494" s="130">
        <v>1.58</v>
      </c>
      <c r="AG494" s="130">
        <v>3.86</v>
      </c>
      <c r="AH494" s="130">
        <v>2.78</v>
      </c>
      <c r="AI494" s="273">
        <v>3.1</v>
      </c>
      <c r="AJ494" s="273">
        <v>0.1033</v>
      </c>
      <c r="AK494" s="273">
        <v>0.60319999999999996</v>
      </c>
      <c r="AL494" s="273">
        <v>0.3382</v>
      </c>
      <c r="AM494" s="273">
        <v>0.78700000000000003</v>
      </c>
      <c r="AN494" s="273">
        <v>0.25340000000000001</v>
      </c>
      <c r="AO494" s="273">
        <v>0.4219</v>
      </c>
      <c r="AP494" s="130">
        <v>0.63590000000000002</v>
      </c>
      <c r="AQ494" s="130">
        <v>76400</v>
      </c>
      <c r="AR494" s="130">
        <v>3.97</v>
      </c>
      <c r="AS494" s="275">
        <v>0.29444444444444445</v>
      </c>
      <c r="AT494" s="273">
        <v>0.31209999999999999</v>
      </c>
      <c r="AU494" s="130">
        <v>61</v>
      </c>
      <c r="AV494" s="16">
        <v>9900</v>
      </c>
      <c r="AW494" s="16">
        <v>6030000</v>
      </c>
      <c r="AX494" s="16"/>
      <c r="AY494" s="16"/>
      <c r="AZ494" s="16"/>
    </row>
    <row r="495" spans="1:52" ht="12" customHeight="1">
      <c r="A495" s="208">
        <v>1</v>
      </c>
      <c r="B495" s="213" t="s">
        <v>2334</v>
      </c>
      <c r="C495" s="16" t="s">
        <v>1536</v>
      </c>
      <c r="D495" s="100" t="s">
        <v>1852</v>
      </c>
      <c r="E495" s="208" t="s">
        <v>1537</v>
      </c>
      <c r="F495" s="16">
        <v>21</v>
      </c>
      <c r="G495" s="276">
        <v>1757000</v>
      </c>
      <c r="H495" s="276">
        <v>146060</v>
      </c>
      <c r="I495" s="276">
        <v>240459</v>
      </c>
      <c r="J495" s="276">
        <v>89826</v>
      </c>
      <c r="K495" s="276">
        <v>930034</v>
      </c>
      <c r="L495" s="276">
        <v>85046</v>
      </c>
      <c r="M495" s="276">
        <v>5000</v>
      </c>
      <c r="N495" s="291">
        <v>3.8541666666666663E-3</v>
      </c>
      <c r="O495" s="130">
        <f t="shared" si="27"/>
        <v>333</v>
      </c>
      <c r="P495" s="291">
        <v>1.0648148148148147E-3</v>
      </c>
      <c r="Q495" s="130">
        <f t="shared" si="57"/>
        <v>92</v>
      </c>
      <c r="R495" s="291">
        <v>1.5972222222222221E-3</v>
      </c>
      <c r="S495" s="130">
        <f t="shared" si="55"/>
        <v>138</v>
      </c>
      <c r="T495" s="291">
        <v>8.2175925925925927E-4</v>
      </c>
      <c r="U495" s="130">
        <f t="shared" si="56"/>
        <v>71</v>
      </c>
      <c r="V495" s="291">
        <v>2.8819444444444448E-3</v>
      </c>
      <c r="W495" s="130">
        <f t="shared" si="31"/>
        <v>249</v>
      </c>
      <c r="X495" s="291">
        <v>3.7500000000000003E-3</v>
      </c>
      <c r="Y495" s="130">
        <f t="shared" si="58"/>
        <v>324</v>
      </c>
      <c r="Z495" s="291">
        <v>1.2731481481481483E-3</v>
      </c>
      <c r="AA495" s="130">
        <f t="shared" si="59"/>
        <v>110</v>
      </c>
      <c r="AB495" s="16">
        <v>8.4</v>
      </c>
      <c r="AC495" s="16">
        <v>1.69</v>
      </c>
      <c r="AD495" s="16">
        <v>2.56</v>
      </c>
      <c r="AE495" s="16">
        <v>1.53</v>
      </c>
      <c r="AF495" s="16">
        <v>5.55</v>
      </c>
      <c r="AG495" s="16">
        <v>6.67</v>
      </c>
      <c r="AH495" s="16">
        <v>6.97</v>
      </c>
      <c r="AI495" s="277">
        <v>0.18530000000000002</v>
      </c>
      <c r="AJ495" s="277">
        <v>0.84099999999999997</v>
      </c>
      <c r="AK495" s="277">
        <v>0.71849999999999992</v>
      </c>
      <c r="AL495" s="277">
        <v>0.84329999999999994</v>
      </c>
      <c r="AM495" s="277">
        <v>0.38009999999999999</v>
      </c>
      <c r="AN495" s="277">
        <v>0.30269999999999997</v>
      </c>
      <c r="AO495" s="277">
        <v>0.74409999999999998</v>
      </c>
      <c r="AP495" s="130">
        <v>2100</v>
      </c>
      <c r="AQ495" s="130">
        <v>2100</v>
      </c>
      <c r="AR495" s="130">
        <v>2</v>
      </c>
      <c r="AS495" s="275">
        <v>3.7499999999999999E-2</v>
      </c>
      <c r="AT495" s="273">
        <v>0</v>
      </c>
      <c r="AU495" s="130">
        <v>38</v>
      </c>
      <c r="AV495" s="16">
        <v>140</v>
      </c>
      <c r="AW495" s="16">
        <v>1940000</v>
      </c>
      <c r="AX495" s="16"/>
      <c r="AY495" s="16"/>
      <c r="AZ495" s="16"/>
    </row>
    <row r="496" spans="1:52" ht="12" customHeight="1">
      <c r="A496" s="208">
        <v>2</v>
      </c>
      <c r="B496" s="212" t="s">
        <v>2335</v>
      </c>
      <c r="C496" s="16" t="s">
        <v>1541</v>
      </c>
      <c r="D496" s="100" t="s">
        <v>2744</v>
      </c>
      <c r="E496" s="208" t="s">
        <v>1537</v>
      </c>
      <c r="F496" s="16">
        <v>16</v>
      </c>
      <c r="G496" s="276">
        <v>722799</v>
      </c>
      <c r="H496" s="276">
        <v>27871</v>
      </c>
      <c r="I496" s="276">
        <v>718758</v>
      </c>
      <c r="J496" s="276">
        <v>14306</v>
      </c>
      <c r="K496" s="276">
        <v>54353</v>
      </c>
      <c r="L496" s="276">
        <v>0</v>
      </c>
      <c r="M496" s="276">
        <v>0</v>
      </c>
      <c r="N496" s="291">
        <v>0.1189236111111111</v>
      </c>
      <c r="O496" s="130">
        <f t="shared" si="27"/>
        <v>10275</v>
      </c>
      <c r="P496" s="291">
        <v>1.5462962962962963E-2</v>
      </c>
      <c r="Q496" s="130">
        <f t="shared" si="57"/>
        <v>1336</v>
      </c>
      <c r="R496" s="291">
        <v>1.5439814814814816E-2</v>
      </c>
      <c r="S496" s="130">
        <f t="shared" si="55"/>
        <v>1334</v>
      </c>
      <c r="T496" s="291">
        <v>5.6944444444444438E-3</v>
      </c>
      <c r="U496" s="130">
        <f t="shared" si="56"/>
        <v>492</v>
      </c>
      <c r="V496" s="291">
        <v>1.5023148148148148E-2</v>
      </c>
      <c r="W496" s="130">
        <f t="shared" si="31"/>
        <v>1298</v>
      </c>
      <c r="X496" s="291">
        <v>3.9351851851851857E-3</v>
      </c>
      <c r="Y496" s="130">
        <f t="shared" si="58"/>
        <v>340</v>
      </c>
      <c r="Z496" s="291">
        <v>5.8680555555555543E-3</v>
      </c>
      <c r="AA496" s="130">
        <f t="shared" si="59"/>
        <v>507</v>
      </c>
      <c r="AB496" s="16">
        <v>17.55</v>
      </c>
      <c r="AC496" s="16">
        <v>10.029999999999999</v>
      </c>
      <c r="AD496" s="16">
        <v>9.98</v>
      </c>
      <c r="AE496" s="16">
        <v>4.38</v>
      </c>
      <c r="AF496" s="16">
        <v>7.81</v>
      </c>
      <c r="AG496" s="16">
        <v>6.76</v>
      </c>
      <c r="AH496" s="16">
        <v>13.06</v>
      </c>
      <c r="AI496" s="277">
        <v>0.17280000000000001</v>
      </c>
      <c r="AJ496" s="277">
        <v>0.1086</v>
      </c>
      <c r="AK496" s="277">
        <v>7.6399999999999996E-2</v>
      </c>
      <c r="AL496" s="277">
        <v>0.52370000000000005</v>
      </c>
      <c r="AM496" s="277">
        <v>0.2039</v>
      </c>
      <c r="AN496" s="277">
        <v>0</v>
      </c>
      <c r="AO496" s="277">
        <v>0</v>
      </c>
      <c r="AP496" s="130">
        <v>209200</v>
      </c>
      <c r="AQ496" s="130">
        <v>124100</v>
      </c>
      <c r="AR496" s="130">
        <v>5.41</v>
      </c>
      <c r="AS496" s="275">
        <v>0.25208333333333333</v>
      </c>
      <c r="AT496" s="273">
        <v>0.26469999999999999</v>
      </c>
      <c r="AU496" s="130">
        <v>50</v>
      </c>
      <c r="AV496" s="16">
        <v>27100</v>
      </c>
      <c r="AW496" s="16">
        <v>4100000</v>
      </c>
      <c r="AX496" s="16"/>
      <c r="AY496" s="16"/>
      <c r="AZ496" s="16"/>
    </row>
    <row r="497" spans="1:52" ht="12" customHeight="1">
      <c r="A497" s="208">
        <v>3</v>
      </c>
      <c r="B497" s="212" t="s">
        <v>2336</v>
      </c>
      <c r="C497" s="16" t="s">
        <v>1545</v>
      </c>
      <c r="D497" s="100" t="s">
        <v>1545</v>
      </c>
      <c r="E497" s="208" t="s">
        <v>1537</v>
      </c>
      <c r="F497" s="16">
        <v>31</v>
      </c>
      <c r="G497" s="276">
        <v>1666000</v>
      </c>
      <c r="H497" s="276">
        <v>321911</v>
      </c>
      <c r="I497" s="276">
        <v>308774</v>
      </c>
      <c r="J497" s="276">
        <v>101441</v>
      </c>
      <c r="K497" s="276">
        <v>712685</v>
      </c>
      <c r="L497" s="276">
        <v>141477</v>
      </c>
      <c r="M497" s="276">
        <v>69688</v>
      </c>
      <c r="N497" s="291">
        <v>6.875E-3</v>
      </c>
      <c r="O497" s="130">
        <f t="shared" si="27"/>
        <v>594</v>
      </c>
      <c r="P497" s="291">
        <v>9.1898148148148139E-3</v>
      </c>
      <c r="Q497" s="130">
        <f t="shared" si="57"/>
        <v>794</v>
      </c>
      <c r="R497" s="291">
        <v>8.0787037037037043E-3</v>
      </c>
      <c r="S497" s="130">
        <f t="shared" si="55"/>
        <v>698</v>
      </c>
      <c r="T497" s="291">
        <v>3.2986111111111111E-3</v>
      </c>
      <c r="U497" s="130">
        <f t="shared" si="56"/>
        <v>285</v>
      </c>
      <c r="V497" s="274">
        <v>3.8310185185185183E-3</v>
      </c>
      <c r="W497" s="130">
        <f t="shared" si="31"/>
        <v>331</v>
      </c>
      <c r="X497" s="291">
        <v>3.0671296296296297E-3</v>
      </c>
      <c r="Y497" s="130">
        <f t="shared" si="58"/>
        <v>265</v>
      </c>
      <c r="Z497" s="291">
        <v>5.9027777777777778E-4</v>
      </c>
      <c r="AA497" s="130">
        <f t="shared" si="59"/>
        <v>51</v>
      </c>
      <c r="AB497" s="16">
        <v>13.1</v>
      </c>
      <c r="AC497" s="16">
        <v>10.96</v>
      </c>
      <c r="AD497" s="16">
        <v>14.63</v>
      </c>
      <c r="AE497" s="16">
        <v>3.83</v>
      </c>
      <c r="AF497" s="16">
        <v>7.07</v>
      </c>
      <c r="AG497" s="16">
        <v>5.52</v>
      </c>
      <c r="AH497" s="16">
        <v>1.58</v>
      </c>
      <c r="AI497" s="277">
        <v>0.1273</v>
      </c>
      <c r="AJ497" s="277">
        <v>0.39839999999999998</v>
      </c>
      <c r="AK497" s="277">
        <v>0.16009999999999999</v>
      </c>
      <c r="AL497" s="277">
        <v>0.71009999999999995</v>
      </c>
      <c r="AM497" s="277">
        <v>0.31159999999999999</v>
      </c>
      <c r="AN497" s="277">
        <v>0.4516</v>
      </c>
      <c r="AO497" s="277">
        <v>0.84089999999999998</v>
      </c>
      <c r="AP497" s="130">
        <v>58200</v>
      </c>
      <c r="AQ497" s="130">
        <v>42200</v>
      </c>
      <c r="AR497" s="130">
        <v>2.42</v>
      </c>
      <c r="AS497" s="275">
        <v>0.15486111111111112</v>
      </c>
      <c r="AT497" s="273">
        <v>0.42549999999999999</v>
      </c>
      <c r="AU497" s="130">
        <v>51</v>
      </c>
      <c r="AV497" s="16">
        <v>3600</v>
      </c>
      <c r="AW497" s="16">
        <v>375000</v>
      </c>
      <c r="AX497" s="16"/>
      <c r="AY497" s="16"/>
      <c r="AZ497" s="16"/>
    </row>
    <row r="498" spans="1:52" ht="12" customHeight="1">
      <c r="A498" s="208">
        <v>4</v>
      </c>
      <c r="B498" s="212" t="s">
        <v>2337</v>
      </c>
      <c r="C498" s="16" t="s">
        <v>1474</v>
      </c>
      <c r="D498" s="100" t="s">
        <v>1474</v>
      </c>
      <c r="E498" s="208" t="s">
        <v>1537</v>
      </c>
      <c r="F498" s="16">
        <v>15</v>
      </c>
      <c r="G498" s="276">
        <v>2262000</v>
      </c>
      <c r="H498" s="276">
        <v>118195</v>
      </c>
      <c r="I498" s="276">
        <v>181469</v>
      </c>
      <c r="J498" s="276">
        <v>43365</v>
      </c>
      <c r="K498" s="276">
        <v>684327</v>
      </c>
      <c r="L498" s="276">
        <v>40274</v>
      </c>
      <c r="M498" s="276">
        <v>14113</v>
      </c>
      <c r="N498" s="291">
        <v>3.5648148148148154E-3</v>
      </c>
      <c r="O498" s="130">
        <f t="shared" si="27"/>
        <v>308</v>
      </c>
      <c r="P498" s="291">
        <v>1.9560185185185184E-3</v>
      </c>
      <c r="Q498" s="130">
        <f t="shared" si="57"/>
        <v>169</v>
      </c>
      <c r="R498" s="291">
        <v>3.3101851851851851E-3</v>
      </c>
      <c r="S498" s="130">
        <f t="shared" si="55"/>
        <v>286</v>
      </c>
      <c r="T498" s="291">
        <v>4.5601851851851853E-3</v>
      </c>
      <c r="U498" s="130">
        <f t="shared" si="56"/>
        <v>394</v>
      </c>
      <c r="V498" s="291">
        <v>3.6574074074074074E-3</v>
      </c>
      <c r="W498" s="130">
        <f t="shared" si="31"/>
        <v>316</v>
      </c>
      <c r="X498" s="291">
        <v>2.0601851851851853E-3</v>
      </c>
      <c r="Y498" s="130">
        <f t="shared" si="58"/>
        <v>178</v>
      </c>
      <c r="Z498" s="291">
        <v>1.4467592592592594E-3</v>
      </c>
      <c r="AA498" s="130">
        <f t="shared" si="59"/>
        <v>125</v>
      </c>
      <c r="AB498" s="16">
        <v>7.47</v>
      </c>
      <c r="AC498" s="16">
        <v>3.54</v>
      </c>
      <c r="AD498" s="16">
        <v>5.63</v>
      </c>
      <c r="AE498" s="16">
        <v>4.33</v>
      </c>
      <c r="AF498" s="16">
        <v>7.32</v>
      </c>
      <c r="AG498" s="16">
        <v>3.46</v>
      </c>
      <c r="AH498" s="16">
        <v>2.0099999999999998</v>
      </c>
      <c r="AI498" s="277">
        <v>0.10630000000000001</v>
      </c>
      <c r="AJ498" s="277">
        <v>0.35549999999999998</v>
      </c>
      <c r="AK498" s="277">
        <v>0.22450000000000001</v>
      </c>
      <c r="AL498" s="277">
        <v>0.34510000000000002</v>
      </c>
      <c r="AM498" s="277">
        <v>0.26750000000000002</v>
      </c>
      <c r="AN498" s="277">
        <v>0.48049999999999998</v>
      </c>
      <c r="AO498" s="277">
        <v>0.86519999999999997</v>
      </c>
      <c r="AP498" s="130">
        <v>94300</v>
      </c>
      <c r="AQ498" s="130">
        <v>69400</v>
      </c>
      <c r="AR498" s="130">
        <v>1.65</v>
      </c>
      <c r="AS498" s="275">
        <v>8.4722222222222227E-2</v>
      </c>
      <c r="AT498" s="273">
        <v>0.7177</v>
      </c>
      <c r="AU498" s="130">
        <v>57</v>
      </c>
      <c r="AV498" s="16">
        <v>140</v>
      </c>
      <c r="AW498" s="16">
        <v>2110000</v>
      </c>
      <c r="AX498" s="16"/>
      <c r="AY498" s="16"/>
      <c r="AZ498" s="16"/>
    </row>
    <row r="499" spans="1:52" ht="12" customHeight="1">
      <c r="A499" s="208">
        <v>5</v>
      </c>
      <c r="B499" s="212" t="s">
        <v>2274</v>
      </c>
      <c r="C499" s="16" t="s">
        <v>1546</v>
      </c>
      <c r="D499" s="100" t="s">
        <v>2745</v>
      </c>
      <c r="E499" s="208" t="s">
        <v>1537</v>
      </c>
      <c r="F499" s="16">
        <v>19</v>
      </c>
      <c r="G499" s="276">
        <v>4228000</v>
      </c>
      <c r="H499" s="276">
        <v>202612</v>
      </c>
      <c r="I499" s="276">
        <v>281060</v>
      </c>
      <c r="J499" s="276">
        <v>77139</v>
      </c>
      <c r="K499" s="276">
        <v>1229000</v>
      </c>
      <c r="L499" s="276">
        <v>99991</v>
      </c>
      <c r="M499" s="276">
        <v>69975</v>
      </c>
      <c r="N499" s="291">
        <v>4.155092592592593E-3</v>
      </c>
      <c r="O499" s="130">
        <f t="shared" si="27"/>
        <v>359</v>
      </c>
      <c r="P499" s="291">
        <v>3.5879629629629629E-3</v>
      </c>
      <c r="Q499" s="130">
        <f t="shared" si="57"/>
        <v>310</v>
      </c>
      <c r="R499" s="291">
        <v>4.3518518518518515E-3</v>
      </c>
      <c r="S499" s="130">
        <f t="shared" si="55"/>
        <v>376</v>
      </c>
      <c r="T499" s="291">
        <v>3.8310185185185183E-3</v>
      </c>
      <c r="U499" s="130">
        <f t="shared" si="56"/>
        <v>331</v>
      </c>
      <c r="V499" s="291">
        <v>4.6296296296296302E-3</v>
      </c>
      <c r="W499" s="130">
        <f t="shared" si="31"/>
        <v>400</v>
      </c>
      <c r="X499" s="291">
        <v>5.6712962962962958E-3</v>
      </c>
      <c r="Y499" s="130">
        <f t="shared" si="58"/>
        <v>490</v>
      </c>
      <c r="Z499" s="291">
        <v>3.530092592592592E-3</v>
      </c>
      <c r="AA499" s="130">
        <f t="shared" si="59"/>
        <v>305</v>
      </c>
      <c r="AB499" s="16">
        <v>11.74</v>
      </c>
      <c r="AC499" s="16">
        <v>8.26</v>
      </c>
      <c r="AD499" s="16">
        <v>7.85</v>
      </c>
      <c r="AE499" s="16">
        <v>6.53</v>
      </c>
      <c r="AF499" s="16">
        <v>12.05</v>
      </c>
      <c r="AG499" s="16">
        <v>14.56</v>
      </c>
      <c r="AH499" s="16">
        <v>7.86</v>
      </c>
      <c r="AI499" s="277">
        <v>8.5500000000000007E-2</v>
      </c>
      <c r="AJ499" s="277">
        <v>0.186</v>
      </c>
      <c r="AK499" s="277">
        <v>0.27950000000000003</v>
      </c>
      <c r="AL499" s="277">
        <v>0.26790000000000003</v>
      </c>
      <c r="AM499" s="277">
        <v>0.18770000000000001</v>
      </c>
      <c r="AN499" s="277">
        <v>6.3700000000000007E-2</v>
      </c>
      <c r="AO499" s="277">
        <v>0.44309999999999999</v>
      </c>
      <c r="AP499" s="130">
        <v>458900</v>
      </c>
      <c r="AQ499" s="130">
        <v>256300</v>
      </c>
      <c r="AR499" s="130">
        <v>3.69</v>
      </c>
      <c r="AS499" s="275">
        <v>0.2013888888888889</v>
      </c>
      <c r="AT499" s="273">
        <v>0.28199999999999997</v>
      </c>
      <c r="AU499" s="130">
        <v>52</v>
      </c>
      <c r="AV499" s="16">
        <v>22200</v>
      </c>
      <c r="AW499" s="16">
        <v>784000000</v>
      </c>
      <c r="AX499" s="16"/>
      <c r="AY499" s="16"/>
      <c r="AZ499" s="16"/>
    </row>
    <row r="500" spans="1:52" ht="12" customHeight="1">
      <c r="A500" s="208">
        <v>6</v>
      </c>
      <c r="B500" s="212" t="s">
        <v>2338</v>
      </c>
      <c r="C500" s="16" t="s">
        <v>1549</v>
      </c>
      <c r="D500" s="100" t="s">
        <v>1549</v>
      </c>
      <c r="E500" s="208" t="s">
        <v>1537</v>
      </c>
      <c r="F500" s="16">
        <v>20</v>
      </c>
      <c r="G500" s="276">
        <v>2342000</v>
      </c>
      <c r="H500" s="276">
        <v>131696</v>
      </c>
      <c r="I500" s="276">
        <v>87107</v>
      </c>
      <c r="J500" s="276">
        <v>23271</v>
      </c>
      <c r="K500" s="276">
        <v>668950</v>
      </c>
      <c r="L500" s="276">
        <v>33427</v>
      </c>
      <c r="M500" s="276">
        <v>0</v>
      </c>
      <c r="N500" s="291">
        <v>2.7199074074074074E-3</v>
      </c>
      <c r="O500" s="130">
        <f t="shared" si="27"/>
        <v>235</v>
      </c>
      <c r="P500" s="291">
        <v>2.9976851851851848E-3</v>
      </c>
      <c r="Q500" s="130">
        <f t="shared" si="57"/>
        <v>259</v>
      </c>
      <c r="R500" s="291">
        <v>3.3912037037037036E-3</v>
      </c>
      <c r="S500" s="130">
        <f t="shared" si="55"/>
        <v>293</v>
      </c>
      <c r="T500" s="291">
        <v>1.7245370370370372E-3</v>
      </c>
      <c r="U500" s="130">
        <f t="shared" si="56"/>
        <v>149</v>
      </c>
      <c r="V500" s="291">
        <v>4.2476851851851851E-3</v>
      </c>
      <c r="W500" s="130">
        <f t="shared" si="31"/>
        <v>367</v>
      </c>
      <c r="X500" s="291">
        <v>3.3680555555555551E-3</v>
      </c>
      <c r="Y500" s="130">
        <f t="shared" si="58"/>
        <v>291</v>
      </c>
      <c r="Z500" s="291">
        <v>3.0902777777777782E-3</v>
      </c>
      <c r="AA500" s="130">
        <f t="shared" si="59"/>
        <v>267</v>
      </c>
      <c r="AB500" s="16">
        <v>6.26</v>
      </c>
      <c r="AC500" s="16">
        <v>6.41</v>
      </c>
      <c r="AD500" s="16">
        <v>5.68</v>
      </c>
      <c r="AE500" s="16">
        <v>5.1100000000000003</v>
      </c>
      <c r="AF500" s="16">
        <v>8.51</v>
      </c>
      <c r="AG500" s="16">
        <v>8.75</v>
      </c>
      <c r="AH500" s="16">
        <v>11.95</v>
      </c>
      <c r="AI500" s="277">
        <v>0.11849999999999999</v>
      </c>
      <c r="AJ500" s="277">
        <v>0.28789999999999999</v>
      </c>
      <c r="AK500" s="277">
        <v>0.25650000000000001</v>
      </c>
      <c r="AL500" s="277">
        <v>0.33200000000000002</v>
      </c>
      <c r="AM500" s="277">
        <v>0.2014</v>
      </c>
      <c r="AN500" s="277">
        <v>0.27449999999999997</v>
      </c>
      <c r="AO500" s="277">
        <v>0.46310000000000001</v>
      </c>
      <c r="AP500" s="130">
        <v>1000000</v>
      </c>
      <c r="AQ500" s="130">
        <v>379300</v>
      </c>
      <c r="AR500" s="130">
        <v>9.2899999999999991</v>
      </c>
      <c r="AS500" s="275">
        <v>0.57152777777777775</v>
      </c>
      <c r="AT500" s="273">
        <v>0.23699999999999999</v>
      </c>
      <c r="AU500" s="130">
        <v>55</v>
      </c>
      <c r="AV500" s="16">
        <v>0</v>
      </c>
      <c r="AW500" s="16">
        <v>0</v>
      </c>
      <c r="AX500" s="16"/>
      <c r="AY500" s="16"/>
      <c r="AZ500" s="16"/>
    </row>
    <row r="501" spans="1:52" ht="12" customHeight="1">
      <c r="A501" s="208">
        <v>7</v>
      </c>
      <c r="B501" s="209" t="s">
        <v>2340</v>
      </c>
      <c r="C501" s="16" t="s">
        <v>1552</v>
      </c>
      <c r="D501" s="100" t="s">
        <v>1552</v>
      </c>
      <c r="E501" s="208" t="s">
        <v>1537</v>
      </c>
      <c r="F501" s="16">
        <v>7</v>
      </c>
      <c r="G501" s="276">
        <v>11010000</v>
      </c>
      <c r="H501" s="276">
        <v>614140</v>
      </c>
      <c r="I501" s="276">
        <v>330997</v>
      </c>
      <c r="J501" s="276">
        <v>209907</v>
      </c>
      <c r="K501" s="276">
        <v>6489000</v>
      </c>
      <c r="L501" s="276">
        <v>641273</v>
      </c>
      <c r="M501" s="276">
        <v>470755</v>
      </c>
      <c r="N501" s="291">
        <v>4.6527777777777774E-3</v>
      </c>
      <c r="O501" s="130">
        <f t="shared" si="27"/>
        <v>402</v>
      </c>
      <c r="P501" s="291">
        <v>2.1759259259259258E-3</v>
      </c>
      <c r="Q501" s="130">
        <f t="shared" si="57"/>
        <v>188</v>
      </c>
      <c r="R501" s="291">
        <v>3.8194444444444443E-3</v>
      </c>
      <c r="S501" s="130">
        <f t="shared" si="55"/>
        <v>330</v>
      </c>
      <c r="T501" s="291">
        <v>1.7013888888888892E-3</v>
      </c>
      <c r="U501" s="130">
        <f t="shared" si="56"/>
        <v>147</v>
      </c>
      <c r="V501" s="291">
        <v>5.0925925925925921E-3</v>
      </c>
      <c r="W501" s="130">
        <f t="shared" si="31"/>
        <v>440</v>
      </c>
      <c r="X501" s="291">
        <v>5.9722222222222225E-3</v>
      </c>
      <c r="Y501" s="130">
        <f t="shared" si="58"/>
        <v>516</v>
      </c>
      <c r="Z501" s="291">
        <v>2.2916666666666667E-3</v>
      </c>
      <c r="AA501" s="130">
        <f t="shared" si="59"/>
        <v>198</v>
      </c>
      <c r="AB501" s="16">
        <v>10.24</v>
      </c>
      <c r="AC501" s="16">
        <v>4.1399999999999997</v>
      </c>
      <c r="AD501" s="16">
        <v>6.49</v>
      </c>
      <c r="AE501" s="16">
        <v>2.54</v>
      </c>
      <c r="AF501" s="16">
        <v>10.58</v>
      </c>
      <c r="AG501" s="16">
        <v>11.24</v>
      </c>
      <c r="AH501" s="16">
        <v>4.01</v>
      </c>
      <c r="AI501" s="277">
        <v>0.12280000000000001</v>
      </c>
      <c r="AJ501" s="277">
        <v>0.61639999999999995</v>
      </c>
      <c r="AK501" s="277">
        <v>0.40989999999999999</v>
      </c>
      <c r="AL501" s="277">
        <v>0.76700000000000002</v>
      </c>
      <c r="AM501" s="277">
        <v>0.16789999999999999</v>
      </c>
      <c r="AN501" s="277">
        <v>9.1899999999999996E-2</v>
      </c>
      <c r="AO501" s="277">
        <v>0.58220000000000005</v>
      </c>
      <c r="AP501" s="130"/>
      <c r="AQ501" s="130"/>
      <c r="AR501" s="130"/>
      <c r="AS501" s="130"/>
      <c r="AT501" s="273"/>
      <c r="AU501" s="130">
        <v>66</v>
      </c>
      <c r="AV501" s="16">
        <v>30</v>
      </c>
      <c r="AW501" s="16">
        <v>1400000</v>
      </c>
      <c r="AX501" s="16"/>
      <c r="AY501" s="16"/>
      <c r="AZ501" s="16"/>
    </row>
    <row r="502" spans="1:52" ht="12" customHeight="1">
      <c r="A502" s="208">
        <v>8</v>
      </c>
      <c r="B502" s="209" t="s">
        <v>2341</v>
      </c>
      <c r="C502" s="16" t="s">
        <v>1553</v>
      </c>
      <c r="D502" s="100" t="s">
        <v>1553</v>
      </c>
      <c r="E502" s="208" t="s">
        <v>1537</v>
      </c>
      <c r="F502" s="16">
        <v>27</v>
      </c>
      <c r="G502" s="276">
        <v>3377000</v>
      </c>
      <c r="H502" s="276">
        <v>139659</v>
      </c>
      <c r="I502" s="276">
        <v>462238</v>
      </c>
      <c r="J502" s="276">
        <v>27981</v>
      </c>
      <c r="K502" s="276">
        <v>836777</v>
      </c>
      <c r="L502" s="276"/>
      <c r="M502" s="276">
        <v>0</v>
      </c>
      <c r="N502" s="291">
        <v>5.1041666666666666E-3</v>
      </c>
      <c r="O502" s="130">
        <f t="shared" si="27"/>
        <v>441</v>
      </c>
      <c r="P502" s="291">
        <v>3.9814814814814817E-3</v>
      </c>
      <c r="Q502" s="130">
        <f t="shared" si="57"/>
        <v>344</v>
      </c>
      <c r="R502" s="291">
        <v>5.1736111111111115E-3</v>
      </c>
      <c r="S502" s="130">
        <f t="shared" si="55"/>
        <v>447</v>
      </c>
      <c r="T502" s="291">
        <v>4.7337962962962958E-3</v>
      </c>
      <c r="U502" s="130">
        <f t="shared" si="56"/>
        <v>409</v>
      </c>
      <c r="V502" s="291">
        <v>6.5046296296296302E-3</v>
      </c>
      <c r="W502" s="130">
        <f t="shared" si="31"/>
        <v>562</v>
      </c>
      <c r="X502" s="291"/>
      <c r="Y502" s="130">
        <f t="shared" si="58"/>
        <v>0</v>
      </c>
      <c r="Z502" s="291"/>
      <c r="AA502" s="130"/>
      <c r="AB502" s="16">
        <v>9.7899999999999991</v>
      </c>
      <c r="AC502" s="16">
        <v>4.6900000000000004</v>
      </c>
      <c r="AD502" s="16">
        <v>9.08</v>
      </c>
      <c r="AE502" s="16">
        <v>4.63</v>
      </c>
      <c r="AF502" s="16">
        <v>11.98</v>
      </c>
      <c r="AG502" s="16"/>
      <c r="AH502" s="16">
        <v>1</v>
      </c>
      <c r="AI502" s="277">
        <v>0.1172</v>
      </c>
      <c r="AJ502" s="277">
        <v>0.4667</v>
      </c>
      <c r="AK502" s="277">
        <v>7.3200000000000001E-2</v>
      </c>
      <c r="AL502" s="277">
        <v>0.55779999999999996</v>
      </c>
      <c r="AM502" s="277">
        <v>0.12809999999999999</v>
      </c>
      <c r="AN502" s="277"/>
      <c r="AO502" s="277">
        <v>1</v>
      </c>
      <c r="AP502" s="130">
        <v>160200</v>
      </c>
      <c r="AQ502" s="130">
        <v>48500</v>
      </c>
      <c r="AR502" s="130">
        <v>3.13</v>
      </c>
      <c r="AS502" s="275">
        <v>0.2076388888888889</v>
      </c>
      <c r="AT502" s="273">
        <v>0.3805</v>
      </c>
      <c r="AU502" s="130">
        <v>67</v>
      </c>
      <c r="AV502" s="16">
        <v>9900</v>
      </c>
      <c r="AW502" s="16">
        <v>5770000</v>
      </c>
      <c r="AX502" s="16"/>
      <c r="AY502" s="16"/>
      <c r="AZ502" s="16"/>
    </row>
    <row r="503" spans="1:52" ht="12" customHeight="1">
      <c r="A503" s="208">
        <v>9</v>
      </c>
      <c r="B503" s="212" t="s">
        <v>2343</v>
      </c>
      <c r="C503" s="16" t="s">
        <v>1555</v>
      </c>
      <c r="D503" s="100" t="s">
        <v>1555</v>
      </c>
      <c r="E503" s="208" t="s">
        <v>1537</v>
      </c>
      <c r="F503" s="16">
        <v>14</v>
      </c>
      <c r="G503" s="276">
        <v>350641</v>
      </c>
      <c r="H503" s="276">
        <v>5742</v>
      </c>
      <c r="I503" s="276">
        <v>18286</v>
      </c>
      <c r="J503" s="276">
        <v>5683</v>
      </c>
      <c r="K503" s="276">
        <v>149837</v>
      </c>
      <c r="L503" s="276"/>
      <c r="M503" s="276">
        <v>0</v>
      </c>
      <c r="N503" s="291">
        <v>4.5138888888888893E-3</v>
      </c>
      <c r="O503" s="130">
        <f t="shared" si="27"/>
        <v>390</v>
      </c>
      <c r="P503" s="291">
        <v>4.5486111111111109E-3</v>
      </c>
      <c r="Q503" s="130">
        <f t="shared" si="57"/>
        <v>393</v>
      </c>
      <c r="R503" s="291">
        <v>1.3541666666666667E-3</v>
      </c>
      <c r="S503" s="130">
        <f t="shared" si="55"/>
        <v>117</v>
      </c>
      <c r="T503" s="291">
        <v>4.5949074074074078E-3</v>
      </c>
      <c r="U503" s="130">
        <f t="shared" si="56"/>
        <v>397</v>
      </c>
      <c r="V503" s="291">
        <v>4.5254629629629629E-3</v>
      </c>
      <c r="W503" s="130">
        <f t="shared" si="31"/>
        <v>391</v>
      </c>
      <c r="X503" s="291"/>
      <c r="Y503" s="130">
        <f t="shared" si="58"/>
        <v>0</v>
      </c>
      <c r="Z503" s="291">
        <v>2.0833333333333335E-4</v>
      </c>
      <c r="AA503" s="130">
        <f t="shared" ref="AA503:AA542" si="60">HOUR(Z503)*3600+MINUTE(Z503)*60+ SECOND(Z503)</f>
        <v>18</v>
      </c>
      <c r="AB503" s="16">
        <v>9.69</v>
      </c>
      <c r="AC503" s="16">
        <v>12.38</v>
      </c>
      <c r="AD503" s="16">
        <v>2.75</v>
      </c>
      <c r="AE503" s="16">
        <v>8.24</v>
      </c>
      <c r="AF503" s="16">
        <v>9.89</v>
      </c>
      <c r="AG503" s="16"/>
      <c r="AH503" s="16">
        <v>1.31</v>
      </c>
      <c r="AI503" s="277">
        <v>0.1203</v>
      </c>
      <c r="AJ503" s="277">
        <v>0.34920000000000001</v>
      </c>
      <c r="AK503" s="277">
        <v>0.32519999999999999</v>
      </c>
      <c r="AL503" s="277">
        <v>0.39419999999999999</v>
      </c>
      <c r="AM503" s="277">
        <v>0.28220000000000001</v>
      </c>
      <c r="AN503" s="277"/>
      <c r="AO503" s="277">
        <v>0.89780000000000004</v>
      </c>
      <c r="AP503" s="130">
        <v>17300</v>
      </c>
      <c r="AQ503" s="130">
        <v>17100</v>
      </c>
      <c r="AR503" s="130">
        <v>1.7</v>
      </c>
      <c r="AS503" s="275">
        <v>0.15416666666666667</v>
      </c>
      <c r="AT503" s="273">
        <v>0.63849999999999996</v>
      </c>
      <c r="AU503" s="130">
        <v>47</v>
      </c>
      <c r="AV503" s="16">
        <v>10</v>
      </c>
      <c r="AW503" s="16">
        <v>0</v>
      </c>
      <c r="AX503" s="16"/>
      <c r="AY503" s="16"/>
      <c r="AZ503" s="16"/>
    </row>
    <row r="504" spans="1:52" ht="12" customHeight="1">
      <c r="A504" s="208">
        <v>10</v>
      </c>
      <c r="B504" s="213" t="s">
        <v>2746</v>
      </c>
      <c r="C504" s="16" t="s">
        <v>1466</v>
      </c>
      <c r="D504" s="100" t="s">
        <v>1466</v>
      </c>
      <c r="E504" s="208" t="s">
        <v>1537</v>
      </c>
      <c r="F504" s="16">
        <v>10</v>
      </c>
      <c r="G504" s="276">
        <v>3225000</v>
      </c>
      <c r="H504" s="276">
        <v>256394</v>
      </c>
      <c r="I504" s="276">
        <v>618587</v>
      </c>
      <c r="J504" s="276">
        <v>108477</v>
      </c>
      <c r="K504" s="276">
        <v>1719000</v>
      </c>
      <c r="L504" s="276">
        <v>27273</v>
      </c>
      <c r="M504" s="276">
        <v>29867</v>
      </c>
      <c r="N504" s="291">
        <v>9.3287037037037036E-3</v>
      </c>
      <c r="O504" s="130">
        <f t="shared" si="27"/>
        <v>806</v>
      </c>
      <c r="P504" s="291">
        <v>0.1140162037037037</v>
      </c>
      <c r="Q504" s="130">
        <f t="shared" si="57"/>
        <v>9851</v>
      </c>
      <c r="R504" s="291">
        <v>9.2476851851851852E-3</v>
      </c>
      <c r="S504" s="130">
        <f t="shared" si="55"/>
        <v>799</v>
      </c>
      <c r="T504" s="291">
        <v>8.4641203703703705E-2</v>
      </c>
      <c r="U504" s="130">
        <f t="shared" si="56"/>
        <v>7313</v>
      </c>
      <c r="V504" s="291">
        <v>1.1377314814814814E-2</v>
      </c>
      <c r="W504" s="130">
        <f t="shared" si="31"/>
        <v>983</v>
      </c>
      <c r="X504" s="291">
        <v>6.3310185185185197E-3</v>
      </c>
      <c r="Y504" s="130">
        <f t="shared" si="58"/>
        <v>547</v>
      </c>
      <c r="Z504" s="291">
        <v>4.8263888888888887E-3</v>
      </c>
      <c r="AA504" s="130">
        <f t="shared" si="60"/>
        <v>417</v>
      </c>
      <c r="AB504" s="16">
        <v>9.69</v>
      </c>
      <c r="AC504" s="16">
        <v>11.56</v>
      </c>
      <c r="AD504" s="16">
        <v>8.65</v>
      </c>
      <c r="AE504" s="16">
        <v>10.79</v>
      </c>
      <c r="AF504" s="16">
        <v>9.35</v>
      </c>
      <c r="AG504" s="16">
        <v>10.08</v>
      </c>
      <c r="AH504" s="16">
        <v>5.3</v>
      </c>
      <c r="AI504" s="277">
        <v>0.19919999999999999</v>
      </c>
      <c r="AJ504" s="277">
        <v>0.27500000000000002</v>
      </c>
      <c r="AK504" s="277">
        <v>0.1933</v>
      </c>
      <c r="AL504" s="277">
        <v>0.46579999999999999</v>
      </c>
      <c r="AM504" s="277">
        <v>0.21990000000000001</v>
      </c>
      <c r="AN504" s="277">
        <v>0.17249999999999999</v>
      </c>
      <c r="AO504" s="277">
        <v>0.43719999999999998</v>
      </c>
      <c r="AP504" s="130"/>
      <c r="AQ504" s="130"/>
      <c r="AR504" s="130"/>
      <c r="AS504" s="130"/>
      <c r="AT504" s="273"/>
      <c r="AU504" s="130">
        <v>66</v>
      </c>
      <c r="AV504" s="16">
        <v>260</v>
      </c>
      <c r="AW504" s="16">
        <v>363000</v>
      </c>
      <c r="AX504" s="16"/>
      <c r="AY504" s="16"/>
      <c r="AZ504" s="16"/>
    </row>
    <row r="505" spans="1:52" ht="12" customHeight="1">
      <c r="A505" s="208">
        <v>11</v>
      </c>
      <c r="B505" s="213" t="s">
        <v>2747</v>
      </c>
      <c r="C505" s="16" t="s">
        <v>756</v>
      </c>
      <c r="D505" s="100" t="s">
        <v>756</v>
      </c>
      <c r="E505" s="208" t="s">
        <v>1537</v>
      </c>
      <c r="F505" s="16">
        <v>54</v>
      </c>
      <c r="G505" s="276">
        <v>30305</v>
      </c>
      <c r="H505" s="276">
        <v>0</v>
      </c>
      <c r="I505" s="276">
        <v>25274</v>
      </c>
      <c r="J505" s="276">
        <v>0</v>
      </c>
      <c r="K505" s="276">
        <v>38967</v>
      </c>
      <c r="L505" s="276">
        <v>24199</v>
      </c>
      <c r="M505" s="276">
        <v>5304</v>
      </c>
      <c r="N505" s="291">
        <v>2.3263888888888887E-3</v>
      </c>
      <c r="O505" s="130">
        <f t="shared" si="27"/>
        <v>201</v>
      </c>
      <c r="P505" s="291">
        <v>1.4467592592592594E-3</v>
      </c>
      <c r="Q505" s="130">
        <f t="shared" si="57"/>
        <v>125</v>
      </c>
      <c r="R505" s="291">
        <v>8.9120370370370362E-4</v>
      </c>
      <c r="S505" s="130">
        <f t="shared" si="55"/>
        <v>77</v>
      </c>
      <c r="T505" s="291">
        <v>3.3564814814814812E-4</v>
      </c>
      <c r="U505" s="130">
        <f t="shared" si="56"/>
        <v>29</v>
      </c>
      <c r="V505" s="291">
        <v>1.4814814814814814E-3</v>
      </c>
      <c r="W505" s="130">
        <f t="shared" si="31"/>
        <v>128</v>
      </c>
      <c r="X505" s="291">
        <v>1.5624999999999999E-3</v>
      </c>
      <c r="Y505" s="130">
        <f t="shared" si="58"/>
        <v>135</v>
      </c>
      <c r="Z505" s="291">
        <v>9.0277777777777784E-4</v>
      </c>
      <c r="AA505" s="130">
        <f t="shared" si="60"/>
        <v>78</v>
      </c>
      <c r="AB505" s="16">
        <v>2.5099999999999998</v>
      </c>
      <c r="AC505" s="16">
        <v>3</v>
      </c>
      <c r="AD505" s="16">
        <v>1.98</v>
      </c>
      <c r="AE505" s="16">
        <v>1.42</v>
      </c>
      <c r="AF505" s="16">
        <v>2.0099999999999998</v>
      </c>
      <c r="AG505" s="16">
        <v>1.97</v>
      </c>
      <c r="AH505" s="16">
        <v>2.08</v>
      </c>
      <c r="AI505" s="277">
        <v>0.46289999999999998</v>
      </c>
      <c r="AJ505" s="277"/>
      <c r="AK505" s="277">
        <v>0.5575</v>
      </c>
      <c r="AL505" s="277">
        <v>0.57550000000000001</v>
      </c>
      <c r="AM505" s="277">
        <v>0.57399999999999995</v>
      </c>
      <c r="AN505" s="277">
        <v>0.58750000000000002</v>
      </c>
      <c r="AO505" s="277">
        <v>0.76700000000000002</v>
      </c>
      <c r="AP505" s="130">
        <v>275500</v>
      </c>
      <c r="AQ505" s="130">
        <v>140200</v>
      </c>
      <c r="AR505" s="130">
        <v>2.2599999999999998</v>
      </c>
      <c r="AS505" s="275">
        <v>0.1451388888888889</v>
      </c>
      <c r="AT505" s="273">
        <v>0.52239999999999998</v>
      </c>
      <c r="AU505" s="130">
        <v>64</v>
      </c>
      <c r="AV505" s="16">
        <v>720</v>
      </c>
      <c r="AW505" s="16">
        <v>94</v>
      </c>
      <c r="AX505" s="16"/>
      <c r="AY505" s="16"/>
      <c r="AZ505" s="16"/>
    </row>
    <row r="506" spans="1:52" ht="12" customHeight="1">
      <c r="A506" s="208">
        <v>12</v>
      </c>
      <c r="B506" s="212" t="s">
        <v>2346</v>
      </c>
      <c r="C506" s="16" t="s">
        <v>1558</v>
      </c>
      <c r="D506" s="100" t="s">
        <v>1558</v>
      </c>
      <c r="E506" s="208" t="s">
        <v>1537</v>
      </c>
      <c r="F506" s="16">
        <v>31</v>
      </c>
      <c r="G506" s="276">
        <v>906607</v>
      </c>
      <c r="H506" s="276">
        <v>140629</v>
      </c>
      <c r="I506" s="276">
        <v>768841</v>
      </c>
      <c r="J506" s="276">
        <v>10190</v>
      </c>
      <c r="K506" s="276">
        <v>763821</v>
      </c>
      <c r="L506" s="276">
        <v>9354</v>
      </c>
      <c r="M506" s="276">
        <v>0</v>
      </c>
      <c r="N506" s="291">
        <v>2.3379629629629631E-3</v>
      </c>
      <c r="O506" s="130">
        <f t="shared" si="27"/>
        <v>202</v>
      </c>
      <c r="P506" s="291">
        <v>9.1435185185185185E-4</v>
      </c>
      <c r="Q506" s="130">
        <f t="shared" si="57"/>
        <v>79</v>
      </c>
      <c r="R506" s="291">
        <v>1.0648148148148147E-3</v>
      </c>
      <c r="S506" s="130">
        <f t="shared" si="55"/>
        <v>92</v>
      </c>
      <c r="T506" s="291">
        <v>8.7962962962962962E-4</v>
      </c>
      <c r="U506" s="130">
        <f t="shared" si="56"/>
        <v>76</v>
      </c>
      <c r="V506" s="291">
        <v>2.2222222222222222E-3</v>
      </c>
      <c r="W506" s="130">
        <f t="shared" si="31"/>
        <v>192</v>
      </c>
      <c r="X506" s="291">
        <v>4.0972222222222226E-3</v>
      </c>
      <c r="Y506" s="130">
        <f t="shared" si="58"/>
        <v>354</v>
      </c>
      <c r="Z506" s="291"/>
      <c r="AA506" s="130">
        <f t="shared" si="60"/>
        <v>0</v>
      </c>
      <c r="AB506" s="16">
        <v>3.56</v>
      </c>
      <c r="AC506" s="16">
        <v>1.65</v>
      </c>
      <c r="AD506" s="16">
        <v>1.74</v>
      </c>
      <c r="AE506" s="16">
        <v>2.15</v>
      </c>
      <c r="AF506" s="16">
        <v>3.66</v>
      </c>
      <c r="AG506" s="16">
        <v>7.4</v>
      </c>
      <c r="AH506" s="16">
        <v>1</v>
      </c>
      <c r="AI506" s="277">
        <v>0.21229999999999999</v>
      </c>
      <c r="AJ506" s="277">
        <v>0.70189999999999997</v>
      </c>
      <c r="AK506" s="277">
        <v>0.73160000000000003</v>
      </c>
      <c r="AL506" s="277">
        <v>0.72970000000000002</v>
      </c>
      <c r="AM506" s="277">
        <v>0.34920000000000001</v>
      </c>
      <c r="AN506" s="277">
        <v>0.1336</v>
      </c>
      <c r="AO506" s="277">
        <v>1</v>
      </c>
      <c r="AP506" s="130">
        <v>1300000</v>
      </c>
      <c r="AQ506" s="130">
        <v>729700</v>
      </c>
      <c r="AR506" s="130">
        <v>4.66</v>
      </c>
      <c r="AS506" s="275">
        <v>0.26666666666666666</v>
      </c>
      <c r="AT506" s="273">
        <v>0.31730000000000003</v>
      </c>
      <c r="AU506" s="130">
        <v>56</v>
      </c>
      <c r="AV506" s="16">
        <v>5400</v>
      </c>
      <c r="AW506" s="16">
        <v>77</v>
      </c>
      <c r="AX506" s="16"/>
      <c r="AY506" s="16"/>
      <c r="AZ506" s="16"/>
    </row>
    <row r="507" spans="1:52" ht="12" customHeight="1">
      <c r="A507" s="208">
        <v>13</v>
      </c>
      <c r="B507" s="213" t="s">
        <v>2748</v>
      </c>
      <c r="C507" s="16" t="s">
        <v>1563</v>
      </c>
      <c r="D507" s="100" t="s">
        <v>1563</v>
      </c>
      <c r="E507" s="208" t="s">
        <v>1537</v>
      </c>
      <c r="F507" s="16">
        <v>15</v>
      </c>
      <c r="G507" s="276">
        <v>42934</v>
      </c>
      <c r="H507" s="276">
        <v>0</v>
      </c>
      <c r="I507" s="276">
        <v>8699</v>
      </c>
      <c r="J507" s="276">
        <v>5000</v>
      </c>
      <c r="K507" s="276">
        <v>39680</v>
      </c>
      <c r="L507" s="276"/>
      <c r="M507" s="276">
        <v>5000</v>
      </c>
      <c r="N507" s="291">
        <v>8.6805555555555551E-4</v>
      </c>
      <c r="O507" s="130">
        <f t="shared" si="27"/>
        <v>75</v>
      </c>
      <c r="P507" s="291">
        <v>3.4722222222222222E-5</v>
      </c>
      <c r="Q507" s="130">
        <f t="shared" si="57"/>
        <v>3</v>
      </c>
      <c r="R507" s="291">
        <v>1.736111111111111E-3</v>
      </c>
      <c r="S507" s="130">
        <f t="shared" si="55"/>
        <v>150</v>
      </c>
      <c r="T507" s="291">
        <v>3.9120370370370368E-3</v>
      </c>
      <c r="U507" s="130">
        <f t="shared" si="56"/>
        <v>338</v>
      </c>
      <c r="V507" s="291">
        <v>9.1435185185185185E-4</v>
      </c>
      <c r="W507" s="130">
        <f t="shared" si="31"/>
        <v>79</v>
      </c>
      <c r="X507" s="291"/>
      <c r="Y507" s="130">
        <f t="shared" si="58"/>
        <v>0</v>
      </c>
      <c r="Z507" s="291"/>
      <c r="AA507" s="130">
        <f t="shared" si="60"/>
        <v>0</v>
      </c>
      <c r="AB507" s="16">
        <v>2.61</v>
      </c>
      <c r="AC507" s="16">
        <v>2.74</v>
      </c>
      <c r="AD507" s="16">
        <v>2.13</v>
      </c>
      <c r="AE507" s="16">
        <v>1.89</v>
      </c>
      <c r="AF507" s="16">
        <v>2.2400000000000002</v>
      </c>
      <c r="AG507" s="16"/>
      <c r="AH507" s="16">
        <v>1</v>
      </c>
      <c r="AI507" s="277">
        <v>0.52759999999999996</v>
      </c>
      <c r="AJ507" s="277">
        <v>0.49940000000000001</v>
      </c>
      <c r="AK507" s="277">
        <v>0.55600000000000005</v>
      </c>
      <c r="AL507" s="277">
        <v>0.3866</v>
      </c>
      <c r="AM507" s="277">
        <v>0.61229999999999996</v>
      </c>
      <c r="AN507" s="277"/>
      <c r="AO507" s="277">
        <v>1</v>
      </c>
      <c r="AP507" s="130">
        <v>66400</v>
      </c>
      <c r="AQ507" s="130">
        <v>34200</v>
      </c>
      <c r="AR507" s="130">
        <v>1.46</v>
      </c>
      <c r="AS507" s="275">
        <v>0.60486111111111107</v>
      </c>
      <c r="AT507" s="273">
        <v>0.83779999999999999</v>
      </c>
      <c r="AU507" s="130">
        <v>78</v>
      </c>
      <c r="AV507" s="16">
        <v>1300</v>
      </c>
      <c r="AW507" s="16">
        <v>36600</v>
      </c>
      <c r="AX507" s="16"/>
      <c r="AY507" s="16"/>
      <c r="AZ507" s="16"/>
    </row>
    <row r="508" spans="1:52" ht="12" customHeight="1">
      <c r="A508" s="208">
        <v>14</v>
      </c>
      <c r="B508" s="212" t="s">
        <v>2348</v>
      </c>
      <c r="C508" s="16" t="s">
        <v>1565</v>
      </c>
      <c r="D508" s="100" t="s">
        <v>1568</v>
      </c>
      <c r="E508" s="208" t="s">
        <v>1537</v>
      </c>
      <c r="F508" s="16">
        <v>19</v>
      </c>
      <c r="G508" s="276">
        <v>356587</v>
      </c>
      <c r="H508" s="276">
        <v>22846</v>
      </c>
      <c r="I508" s="276">
        <v>87476</v>
      </c>
      <c r="J508" s="276">
        <v>12541</v>
      </c>
      <c r="K508" s="276">
        <v>143630</v>
      </c>
      <c r="L508" s="276">
        <v>23411</v>
      </c>
      <c r="M508" s="276">
        <v>9398</v>
      </c>
      <c r="N508" s="291">
        <v>3.4606481481481485E-3</v>
      </c>
      <c r="O508" s="130">
        <f t="shared" si="27"/>
        <v>299</v>
      </c>
      <c r="P508" s="291">
        <v>1.1921296296296296E-3</v>
      </c>
      <c r="Q508" s="130">
        <f t="shared" si="57"/>
        <v>103</v>
      </c>
      <c r="R508" s="291">
        <v>4.0046296296296297E-3</v>
      </c>
      <c r="S508" s="130">
        <f t="shared" si="55"/>
        <v>346</v>
      </c>
      <c r="T508" s="291">
        <v>2.3495370370370371E-3</v>
      </c>
      <c r="U508" s="130">
        <f t="shared" si="56"/>
        <v>203</v>
      </c>
      <c r="V508" s="291">
        <v>4.2939814814814811E-3</v>
      </c>
      <c r="W508" s="130">
        <f t="shared" si="31"/>
        <v>371</v>
      </c>
      <c r="X508" s="291">
        <v>4.6064814814814814E-3</v>
      </c>
      <c r="Y508" s="130">
        <f t="shared" si="58"/>
        <v>398</v>
      </c>
      <c r="Z508" s="291">
        <v>1.3310185185185185E-3</v>
      </c>
      <c r="AA508" s="130">
        <f t="shared" si="60"/>
        <v>115</v>
      </c>
      <c r="AB508" s="16">
        <v>10.7</v>
      </c>
      <c r="AC508" s="16">
        <v>4.7699999999999996</v>
      </c>
      <c r="AD508" s="16">
        <v>8.85</v>
      </c>
      <c r="AE508" s="16">
        <v>2.5</v>
      </c>
      <c r="AF508" s="16">
        <v>8.8800000000000008</v>
      </c>
      <c r="AG508" s="16">
        <v>10.199999999999999</v>
      </c>
      <c r="AH508" s="16">
        <v>4.32</v>
      </c>
      <c r="AI508" s="277">
        <v>9.7600000000000006E-2</v>
      </c>
      <c r="AJ508" s="277">
        <v>0.2205</v>
      </c>
      <c r="AK508" s="277">
        <v>0.16539999999999999</v>
      </c>
      <c r="AL508" s="277">
        <v>0.44790000000000002</v>
      </c>
      <c r="AM508" s="277">
        <v>0.19769999999999999</v>
      </c>
      <c r="AN508" s="277">
        <v>0.1119</v>
      </c>
      <c r="AO508" s="277">
        <v>0.6714</v>
      </c>
      <c r="AP508" s="16"/>
      <c r="AQ508" s="16"/>
      <c r="AR508" s="16"/>
      <c r="AS508" s="16"/>
      <c r="AT508" s="277"/>
      <c r="AU508" s="130">
        <v>77</v>
      </c>
      <c r="AV508" s="16">
        <v>30</v>
      </c>
      <c r="AW508" s="16">
        <v>252000000</v>
      </c>
      <c r="AX508" s="16"/>
      <c r="AY508" s="16"/>
      <c r="AZ508" s="16"/>
    </row>
    <row r="509" spans="1:52" ht="12" customHeight="1">
      <c r="A509" s="208">
        <v>15</v>
      </c>
      <c r="B509" s="212" t="s">
        <v>2349</v>
      </c>
      <c r="C509" s="16" t="s">
        <v>1569</v>
      </c>
      <c r="D509" s="100" t="s">
        <v>1569</v>
      </c>
      <c r="E509" s="208" t="s">
        <v>1537</v>
      </c>
      <c r="F509" s="16">
        <v>26</v>
      </c>
      <c r="G509" s="276">
        <v>678015</v>
      </c>
      <c r="H509" s="276">
        <v>16935</v>
      </c>
      <c r="I509" s="276">
        <v>67138</v>
      </c>
      <c r="J509" s="276">
        <v>11243</v>
      </c>
      <c r="K509" s="276">
        <v>259085</v>
      </c>
      <c r="L509" s="276">
        <v>5000</v>
      </c>
      <c r="M509" s="276">
        <v>5000</v>
      </c>
      <c r="N509" s="291">
        <v>4.1666666666666666E-3</v>
      </c>
      <c r="O509" s="130">
        <f t="shared" si="27"/>
        <v>360</v>
      </c>
      <c r="P509" s="291">
        <v>6.3657407407407402E-4</v>
      </c>
      <c r="Q509" s="130">
        <f t="shared" si="57"/>
        <v>55</v>
      </c>
      <c r="R509" s="291">
        <v>4.5833333333333334E-3</v>
      </c>
      <c r="S509" s="130">
        <f t="shared" si="55"/>
        <v>396</v>
      </c>
      <c r="T509" s="291">
        <v>1.8171296296296297E-3</v>
      </c>
      <c r="U509" s="130">
        <f t="shared" si="56"/>
        <v>157</v>
      </c>
      <c r="V509" s="291">
        <v>3.1249999999999997E-3</v>
      </c>
      <c r="W509" s="130">
        <f t="shared" si="31"/>
        <v>270</v>
      </c>
      <c r="X509" s="291">
        <v>1.2106481481481482E-2</v>
      </c>
      <c r="Y509" s="130">
        <f t="shared" si="58"/>
        <v>1046</v>
      </c>
      <c r="Z509" s="291">
        <v>2.488425925925926E-3</v>
      </c>
      <c r="AA509" s="130">
        <f t="shared" si="60"/>
        <v>215</v>
      </c>
      <c r="AB509" s="16">
        <v>5.91</v>
      </c>
      <c r="AC509" s="16">
        <v>3.68</v>
      </c>
      <c r="AD509" s="16">
        <v>4.4000000000000004</v>
      </c>
      <c r="AE509" s="16">
        <v>2.1800000000000002</v>
      </c>
      <c r="AF509" s="16">
        <v>4.72</v>
      </c>
      <c r="AG509" s="16">
        <v>9.25</v>
      </c>
      <c r="AH509" s="16">
        <v>1.83</v>
      </c>
      <c r="AI509" s="277">
        <v>0.17369999999999999</v>
      </c>
      <c r="AJ509" s="277">
        <v>0.65010000000000001</v>
      </c>
      <c r="AK509" s="277">
        <v>0.40610000000000002</v>
      </c>
      <c r="AL509" s="277">
        <v>0.75860000000000005</v>
      </c>
      <c r="AM509" s="277">
        <v>0.38650000000000001</v>
      </c>
      <c r="AN509" s="277">
        <v>8.0600000000000005E-2</v>
      </c>
      <c r="AO509" s="277">
        <v>0.89639999999999997</v>
      </c>
      <c r="AP509" s="16"/>
      <c r="AQ509" s="16"/>
      <c r="AR509" s="16"/>
      <c r="AS509" s="16"/>
      <c r="AT509" s="277"/>
      <c r="AU509" s="130">
        <v>39</v>
      </c>
      <c r="AV509" s="16">
        <v>3600</v>
      </c>
      <c r="AW509" s="16">
        <v>52700000</v>
      </c>
      <c r="AX509" s="16"/>
      <c r="AY509" s="16"/>
      <c r="AZ509" s="16"/>
    </row>
    <row r="510" spans="1:52" ht="12" customHeight="1">
      <c r="A510" s="208">
        <v>16</v>
      </c>
      <c r="B510" s="212" t="s">
        <v>2350</v>
      </c>
      <c r="C510" s="16" t="s">
        <v>1572</v>
      </c>
      <c r="D510" s="100" t="s">
        <v>1572</v>
      </c>
      <c r="E510" s="208" t="s">
        <v>1537</v>
      </c>
      <c r="F510" s="16">
        <v>56</v>
      </c>
      <c r="G510" s="276">
        <v>456391</v>
      </c>
      <c r="H510" s="276">
        <v>25111</v>
      </c>
      <c r="I510" s="276">
        <v>20072</v>
      </c>
      <c r="J510" s="276">
        <v>8890</v>
      </c>
      <c r="K510" s="276">
        <v>347382</v>
      </c>
      <c r="L510" s="276">
        <v>5000</v>
      </c>
      <c r="M510" s="276">
        <v>5000</v>
      </c>
      <c r="N510" s="291">
        <v>5.9375000000000009E-3</v>
      </c>
      <c r="O510" s="130">
        <f t="shared" si="27"/>
        <v>513</v>
      </c>
      <c r="P510" s="291">
        <v>1.1967592592592592E-2</v>
      </c>
      <c r="Q510" s="130">
        <f t="shared" si="57"/>
        <v>1034</v>
      </c>
      <c r="R510" s="291">
        <v>3.8888888888888883E-3</v>
      </c>
      <c r="S510" s="130">
        <f t="shared" si="55"/>
        <v>336</v>
      </c>
      <c r="T510" s="291">
        <v>1.0532407407407407E-3</v>
      </c>
      <c r="U510" s="130">
        <f t="shared" si="56"/>
        <v>91</v>
      </c>
      <c r="V510" s="291">
        <v>3.1597222222222222E-3</v>
      </c>
      <c r="W510" s="130">
        <f t="shared" si="31"/>
        <v>273</v>
      </c>
      <c r="X510" s="291">
        <v>2.5462962962962961E-4</v>
      </c>
      <c r="Y510" s="130">
        <f t="shared" si="58"/>
        <v>22</v>
      </c>
      <c r="Z510" s="291">
        <v>2.0370370370370373E-3</v>
      </c>
      <c r="AA510" s="130">
        <f t="shared" si="60"/>
        <v>176</v>
      </c>
      <c r="AB510" s="16">
        <v>6.01</v>
      </c>
      <c r="AC510" s="16">
        <v>10.45</v>
      </c>
      <c r="AD510" s="16">
        <v>3.75</v>
      </c>
      <c r="AE510" s="16">
        <v>2.2999999999999998</v>
      </c>
      <c r="AF510" s="16">
        <v>5.52</v>
      </c>
      <c r="AG510" s="16">
        <v>2</v>
      </c>
      <c r="AH510" s="16">
        <v>7.96</v>
      </c>
      <c r="AI510" s="277">
        <v>0.28870000000000001</v>
      </c>
      <c r="AJ510" s="277">
        <v>0.20930000000000001</v>
      </c>
      <c r="AK510" s="277">
        <v>0.47299999999999998</v>
      </c>
      <c r="AL510" s="277">
        <v>0.68740000000000001</v>
      </c>
      <c r="AM510" s="277">
        <v>0.35670000000000002</v>
      </c>
      <c r="AN510" s="277"/>
      <c r="AO510" s="277"/>
      <c r="AP510" s="130">
        <v>546700</v>
      </c>
      <c r="AQ510" s="130">
        <v>324000</v>
      </c>
      <c r="AR510" s="130">
        <v>3.69</v>
      </c>
      <c r="AS510" s="275">
        <v>0.32500000000000001</v>
      </c>
      <c r="AT510" s="273">
        <v>0.39219999999999999</v>
      </c>
      <c r="AU510" s="130">
        <v>57</v>
      </c>
      <c r="AV510" s="16">
        <v>10</v>
      </c>
      <c r="AW510" s="16">
        <v>0</v>
      </c>
      <c r="AX510" s="16"/>
      <c r="AY510" s="16"/>
      <c r="AZ510" s="16"/>
    </row>
    <row r="511" spans="1:52" ht="12" customHeight="1">
      <c r="A511" s="208">
        <v>17</v>
      </c>
      <c r="B511" s="212" t="s">
        <v>2351</v>
      </c>
      <c r="C511" s="16" t="s">
        <v>1575</v>
      </c>
      <c r="D511" s="100" t="s">
        <v>1575</v>
      </c>
      <c r="E511" s="208" t="s">
        <v>1537</v>
      </c>
      <c r="F511" s="16">
        <v>51</v>
      </c>
      <c r="G511" s="276">
        <v>5000</v>
      </c>
      <c r="H511" s="276"/>
      <c r="I511" s="276"/>
      <c r="J511" s="276"/>
      <c r="K511" s="276">
        <v>5000</v>
      </c>
      <c r="L511" s="276"/>
      <c r="M511" s="276"/>
      <c r="N511" s="291"/>
      <c r="O511" s="130">
        <f t="shared" si="27"/>
        <v>0</v>
      </c>
      <c r="P511" s="291"/>
      <c r="Q511" s="130">
        <f t="shared" si="57"/>
        <v>0</v>
      </c>
      <c r="R511" s="291"/>
      <c r="S511" s="130">
        <f t="shared" si="55"/>
        <v>0</v>
      </c>
      <c r="T511" s="291"/>
      <c r="U511" s="130">
        <f t="shared" si="56"/>
        <v>0</v>
      </c>
      <c r="V511" s="291">
        <v>2.8935185185185189E-4</v>
      </c>
      <c r="W511" s="130">
        <f t="shared" si="31"/>
        <v>25</v>
      </c>
      <c r="X511" s="291"/>
      <c r="Y511" s="130">
        <f t="shared" si="58"/>
        <v>0</v>
      </c>
      <c r="Z511" s="291"/>
      <c r="AA511" s="130">
        <f t="shared" si="60"/>
        <v>0</v>
      </c>
      <c r="AB511" s="16">
        <v>1</v>
      </c>
      <c r="AC511" s="16"/>
      <c r="AD511" s="16"/>
      <c r="AE511" s="16"/>
      <c r="AF511" s="16">
        <v>1.88</v>
      </c>
      <c r="AG511" s="16"/>
      <c r="AH511" s="16"/>
      <c r="AI511" s="277">
        <v>1</v>
      </c>
      <c r="AJ511" s="277"/>
      <c r="AK511" s="277"/>
      <c r="AL511" s="277"/>
      <c r="AM511" s="277">
        <v>0.65980000000000005</v>
      </c>
      <c r="AN511" s="277"/>
      <c r="AO511" s="277"/>
      <c r="AP511" s="130">
        <v>415000</v>
      </c>
      <c r="AQ511" s="130">
        <v>285900</v>
      </c>
      <c r="AR511" s="130">
        <v>3.94</v>
      </c>
      <c r="AS511" s="275">
        <v>0.2388888888888889</v>
      </c>
      <c r="AT511" s="273">
        <v>0.33610000000000001</v>
      </c>
      <c r="AU511" s="130">
        <v>82</v>
      </c>
      <c r="AV511" s="16">
        <v>246000</v>
      </c>
      <c r="AW511" s="16">
        <v>54400000</v>
      </c>
      <c r="AX511" s="16"/>
      <c r="AY511" s="16"/>
      <c r="AZ511" s="16"/>
    </row>
    <row r="512" spans="1:52" ht="12" customHeight="1">
      <c r="A512" s="208">
        <v>18</v>
      </c>
      <c r="B512" s="212" t="s">
        <v>2352</v>
      </c>
      <c r="C512" s="16" t="s">
        <v>1577</v>
      </c>
      <c r="D512" s="100" t="s">
        <v>2749</v>
      </c>
      <c r="E512" s="208" t="s">
        <v>1537</v>
      </c>
      <c r="F512" s="16">
        <v>16</v>
      </c>
      <c r="G512" s="276">
        <v>4216000</v>
      </c>
      <c r="H512" s="276">
        <v>99361</v>
      </c>
      <c r="I512" s="276">
        <v>589332</v>
      </c>
      <c r="J512" s="276">
        <v>26088</v>
      </c>
      <c r="K512" s="276">
        <v>776569</v>
      </c>
      <c r="L512" s="276">
        <v>83227</v>
      </c>
      <c r="M512" s="276">
        <v>22716</v>
      </c>
      <c r="N512" s="291">
        <v>4.31712962962963E-3</v>
      </c>
      <c r="O512" s="130">
        <f t="shared" si="27"/>
        <v>373</v>
      </c>
      <c r="P512" s="291">
        <v>5.0462962962962961E-3</v>
      </c>
      <c r="Q512" s="130">
        <f t="shared" si="57"/>
        <v>436</v>
      </c>
      <c r="R512" s="291">
        <v>6.1805555555555563E-3</v>
      </c>
      <c r="S512" s="130">
        <f t="shared" si="55"/>
        <v>534</v>
      </c>
      <c r="T512" s="291">
        <v>3.530092592592592E-3</v>
      </c>
      <c r="U512" s="130">
        <f t="shared" si="56"/>
        <v>305</v>
      </c>
      <c r="V512" s="291">
        <v>5.9375000000000009E-3</v>
      </c>
      <c r="W512" s="130">
        <f t="shared" si="31"/>
        <v>513</v>
      </c>
      <c r="X512" s="291">
        <v>5.7291666666666671E-3</v>
      </c>
      <c r="Y512" s="130">
        <f t="shared" si="58"/>
        <v>495</v>
      </c>
      <c r="Z512" s="291">
        <v>2.5578703703703705E-3</v>
      </c>
      <c r="AA512" s="130">
        <f t="shared" si="60"/>
        <v>221</v>
      </c>
      <c r="AB512" s="16">
        <v>8.99</v>
      </c>
      <c r="AC512" s="16">
        <v>8.69</v>
      </c>
      <c r="AD512" s="16">
        <v>10.5</v>
      </c>
      <c r="AE512" s="16">
        <v>5.13</v>
      </c>
      <c r="AF512" s="16">
        <v>12.34</v>
      </c>
      <c r="AG512" s="16">
        <v>13.08</v>
      </c>
      <c r="AH512" s="16">
        <v>5.71</v>
      </c>
      <c r="AI512" s="277">
        <v>6.4899999999999999E-2</v>
      </c>
      <c r="AJ512" s="277">
        <v>0.27660000000000001</v>
      </c>
      <c r="AK512" s="277">
        <v>5.1499999999999997E-2</v>
      </c>
      <c r="AL512" s="277">
        <v>0.3377</v>
      </c>
      <c r="AM512" s="277">
        <v>0.15690000000000001</v>
      </c>
      <c r="AN512" s="277">
        <v>0.1072</v>
      </c>
      <c r="AO512" s="277">
        <v>0.51659999999999995</v>
      </c>
      <c r="AP512" s="130">
        <v>97800</v>
      </c>
      <c r="AQ512" s="130">
        <v>56900</v>
      </c>
      <c r="AR512" s="130">
        <v>3.13</v>
      </c>
      <c r="AS512" s="275">
        <v>0.21041666666666667</v>
      </c>
      <c r="AT512" s="273">
        <v>0.40899999999999997</v>
      </c>
      <c r="AU512" s="130">
        <v>51</v>
      </c>
      <c r="AV512" s="16">
        <v>880</v>
      </c>
      <c r="AW512" s="16">
        <v>2280000</v>
      </c>
      <c r="AX512" s="16"/>
      <c r="AY512" s="16"/>
      <c r="AZ512" s="16"/>
    </row>
    <row r="513" spans="1:52" ht="12" customHeight="1">
      <c r="A513" s="208">
        <v>19</v>
      </c>
      <c r="B513" s="213" t="s">
        <v>2750</v>
      </c>
      <c r="C513" s="16" t="s">
        <v>1581</v>
      </c>
      <c r="D513" s="100" t="s">
        <v>1583</v>
      </c>
      <c r="E513" s="208" t="s">
        <v>1537</v>
      </c>
      <c r="F513" s="16">
        <v>19</v>
      </c>
      <c r="G513" s="276">
        <v>3268000</v>
      </c>
      <c r="H513" s="276">
        <v>274909</v>
      </c>
      <c r="I513" s="276">
        <v>663450</v>
      </c>
      <c r="J513" s="276">
        <v>50078</v>
      </c>
      <c r="K513" s="276">
        <v>2322000</v>
      </c>
      <c r="L513" s="276">
        <v>144969</v>
      </c>
      <c r="M513" s="276">
        <v>34809</v>
      </c>
      <c r="N513" s="291">
        <v>5.7291666666666671E-3</v>
      </c>
      <c r="O513" s="130">
        <f t="shared" si="27"/>
        <v>495</v>
      </c>
      <c r="P513" s="291">
        <v>3.3912037037037036E-3</v>
      </c>
      <c r="Q513" s="130">
        <f t="shared" si="57"/>
        <v>293</v>
      </c>
      <c r="R513" s="291">
        <v>2.7314814814814819E-3</v>
      </c>
      <c r="S513" s="130">
        <f t="shared" si="55"/>
        <v>236</v>
      </c>
      <c r="T513" s="291">
        <v>3.3680555555555551E-3</v>
      </c>
      <c r="U513" s="130">
        <f t="shared" si="56"/>
        <v>291</v>
      </c>
      <c r="V513" s="291">
        <v>3.2638888888888891E-3</v>
      </c>
      <c r="W513" s="130">
        <f t="shared" si="31"/>
        <v>282</v>
      </c>
      <c r="X513" s="291">
        <v>6.9907407407407409E-3</v>
      </c>
      <c r="Y513" s="130">
        <f t="shared" si="58"/>
        <v>604</v>
      </c>
      <c r="Z513" s="291">
        <v>7.175925925925927E-4</v>
      </c>
      <c r="AA513" s="130">
        <f t="shared" si="60"/>
        <v>62</v>
      </c>
      <c r="AB513" s="16">
        <v>9.85</v>
      </c>
      <c r="AC513" s="16">
        <v>5.98</v>
      </c>
      <c r="AD513" s="16">
        <v>4.6900000000000004</v>
      </c>
      <c r="AE513" s="16">
        <v>5.42</v>
      </c>
      <c r="AF513" s="16">
        <v>6.6</v>
      </c>
      <c r="AG513" s="16">
        <v>12.89</v>
      </c>
      <c r="AH513" s="16">
        <v>1.62</v>
      </c>
      <c r="AI513" s="277">
        <v>0.13489999999999999</v>
      </c>
      <c r="AJ513" s="277">
        <v>0.2329</v>
      </c>
      <c r="AK513" s="277">
        <v>0.10050000000000001</v>
      </c>
      <c r="AL513" s="277">
        <v>0.25009999999999999</v>
      </c>
      <c r="AM513" s="277">
        <v>0.40620000000000001</v>
      </c>
      <c r="AN513" s="277">
        <v>0.14630000000000001</v>
      </c>
      <c r="AO513" s="277">
        <v>0.79</v>
      </c>
      <c r="AP513" s="130">
        <v>13100</v>
      </c>
      <c r="AQ513" s="130">
        <v>10500</v>
      </c>
      <c r="AR513" s="130">
        <v>1.53</v>
      </c>
      <c r="AS513" s="275">
        <v>2.7083333333333334E-2</v>
      </c>
      <c r="AT513" s="273">
        <v>0.59970000000000001</v>
      </c>
      <c r="AU513" s="130">
        <v>37</v>
      </c>
      <c r="AV513" s="16">
        <v>10</v>
      </c>
      <c r="AW513" s="16">
        <v>0</v>
      </c>
      <c r="AX513" s="16"/>
      <c r="AY513" s="16"/>
      <c r="AZ513" s="16"/>
    </row>
    <row r="514" spans="1:52" ht="12" customHeight="1">
      <c r="A514" s="208">
        <v>20</v>
      </c>
      <c r="B514" s="213" t="s">
        <v>2751</v>
      </c>
      <c r="C514" s="16" t="s">
        <v>1584</v>
      </c>
      <c r="D514" s="299" t="s">
        <v>2752</v>
      </c>
      <c r="E514" s="210" t="s">
        <v>1537</v>
      </c>
      <c r="F514" s="16">
        <v>23</v>
      </c>
      <c r="G514" s="276">
        <v>114568</v>
      </c>
      <c r="H514" s="276">
        <v>5000</v>
      </c>
      <c r="I514" s="276">
        <v>31479</v>
      </c>
      <c r="J514" s="276"/>
      <c r="K514" s="276">
        <v>136994</v>
      </c>
      <c r="L514" s="276"/>
      <c r="M514" s="276">
        <v>5000</v>
      </c>
      <c r="N514" s="291">
        <v>1.1921296296296296E-3</v>
      </c>
      <c r="O514" s="130">
        <f t="shared" si="27"/>
        <v>103</v>
      </c>
      <c r="P514" s="291">
        <v>1.1574074074074073E-4</v>
      </c>
      <c r="Q514" s="130">
        <f t="shared" si="57"/>
        <v>10</v>
      </c>
      <c r="R514" s="291">
        <v>9.2592592592592585E-4</v>
      </c>
      <c r="S514" s="130">
        <f t="shared" si="55"/>
        <v>80</v>
      </c>
      <c r="T514" s="291"/>
      <c r="U514" s="130">
        <f t="shared" si="56"/>
        <v>0</v>
      </c>
      <c r="V514" s="291">
        <v>1.7013888888888892E-3</v>
      </c>
      <c r="W514" s="130">
        <f t="shared" si="31"/>
        <v>147</v>
      </c>
      <c r="X514" s="291"/>
      <c r="Y514" s="130">
        <f t="shared" si="58"/>
        <v>0</v>
      </c>
      <c r="Z514" s="291"/>
      <c r="AA514" s="130">
        <f t="shared" si="60"/>
        <v>0</v>
      </c>
      <c r="AB514" s="16">
        <v>2.02</v>
      </c>
      <c r="AC514" s="16">
        <v>2</v>
      </c>
      <c r="AD514" s="16">
        <v>1.23</v>
      </c>
      <c r="AE514" s="16"/>
      <c r="AF514" s="16">
        <v>2.4500000000000002</v>
      </c>
      <c r="AG514" s="16"/>
      <c r="AH514" s="16">
        <v>1</v>
      </c>
      <c r="AI514" s="277">
        <v>0.51249999999999996</v>
      </c>
      <c r="AJ514" s="277"/>
      <c r="AK514" s="277">
        <v>0.84360000000000002</v>
      </c>
      <c r="AL514" s="277"/>
      <c r="AM514" s="277">
        <v>0.4446</v>
      </c>
      <c r="AN514" s="277"/>
      <c r="AO514" s="277">
        <v>1</v>
      </c>
      <c r="AP514" s="130">
        <v>341500</v>
      </c>
      <c r="AQ514" s="130">
        <v>233900</v>
      </c>
      <c r="AR514" s="130">
        <v>3.85</v>
      </c>
      <c r="AS514" s="275">
        <v>0.33541666666666664</v>
      </c>
      <c r="AT514" s="273">
        <v>0.441</v>
      </c>
      <c r="AU514" s="130">
        <v>56</v>
      </c>
      <c r="AV514" s="16">
        <v>40</v>
      </c>
      <c r="AW514" s="16">
        <v>4680000</v>
      </c>
      <c r="AX514" s="16"/>
      <c r="AY514" s="16"/>
      <c r="AZ514" s="16"/>
    </row>
    <row r="515" spans="1:52" ht="12" customHeight="1">
      <c r="A515" s="208">
        <v>21</v>
      </c>
      <c r="B515" s="213" t="s">
        <v>2355</v>
      </c>
      <c r="C515" s="16" t="s">
        <v>1589</v>
      </c>
      <c r="D515" s="100" t="s">
        <v>1589</v>
      </c>
      <c r="E515" s="208" t="s">
        <v>1537</v>
      </c>
      <c r="F515" s="16">
        <v>38</v>
      </c>
      <c r="G515" s="276">
        <v>537290</v>
      </c>
      <c r="H515" s="276">
        <v>23096</v>
      </c>
      <c r="I515" s="276">
        <v>16726</v>
      </c>
      <c r="J515" s="276">
        <v>22750</v>
      </c>
      <c r="K515" s="276">
        <v>56028</v>
      </c>
      <c r="L515" s="276"/>
      <c r="M515" s="276">
        <v>5000</v>
      </c>
      <c r="N515" s="291">
        <v>9.7337962962962977E-3</v>
      </c>
      <c r="O515" s="130">
        <f t="shared" si="27"/>
        <v>841</v>
      </c>
      <c r="P515" s="291">
        <v>5.0578703703703706E-3</v>
      </c>
      <c r="Q515" s="130">
        <f t="shared" si="57"/>
        <v>437</v>
      </c>
      <c r="R515" s="291">
        <v>9.0624999999999994E-3</v>
      </c>
      <c r="S515" s="130">
        <f t="shared" si="55"/>
        <v>783</v>
      </c>
      <c r="T515" s="291">
        <v>1.9444444444444442E-3</v>
      </c>
      <c r="U515" s="130">
        <f t="shared" si="56"/>
        <v>168</v>
      </c>
      <c r="V515" s="291">
        <v>5.2430555555555555E-3</v>
      </c>
      <c r="W515" s="130">
        <f t="shared" si="31"/>
        <v>453</v>
      </c>
      <c r="X515" s="291"/>
      <c r="Y515" s="130">
        <f t="shared" si="58"/>
        <v>0</v>
      </c>
      <c r="Z515" s="291">
        <v>1.1574074074074073E-5</v>
      </c>
      <c r="AA515" s="130">
        <f t="shared" si="60"/>
        <v>1</v>
      </c>
      <c r="AB515" s="16">
        <v>12.34</v>
      </c>
      <c r="AC515" s="16">
        <v>6.93</v>
      </c>
      <c r="AD515" s="16">
        <v>10.95</v>
      </c>
      <c r="AE515" s="16">
        <v>3.08</v>
      </c>
      <c r="AF515" s="16">
        <v>9.2100000000000009</v>
      </c>
      <c r="AG515" s="16"/>
      <c r="AH515" s="16">
        <v>2</v>
      </c>
      <c r="AI515" s="277">
        <v>0.11899999999999999</v>
      </c>
      <c r="AJ515" s="277">
        <v>0.57640000000000002</v>
      </c>
      <c r="AK515" s="277">
        <v>7.85E-2</v>
      </c>
      <c r="AL515" s="277">
        <v>0.32929999999999998</v>
      </c>
      <c r="AM515" s="277">
        <v>0.16</v>
      </c>
      <c r="AN515" s="277"/>
      <c r="AO515" s="277"/>
      <c r="AP515" s="130">
        <v>212000</v>
      </c>
      <c r="AQ515" s="130">
        <v>95100</v>
      </c>
      <c r="AR515" s="130">
        <v>3.3</v>
      </c>
      <c r="AS515" s="275">
        <v>0.11388888888888889</v>
      </c>
      <c r="AT515" s="273">
        <v>0.33950000000000002</v>
      </c>
      <c r="AU515" s="130">
        <v>48</v>
      </c>
      <c r="AV515" s="16">
        <v>10</v>
      </c>
      <c r="AW515" s="16">
        <v>0</v>
      </c>
      <c r="AX515" s="16"/>
      <c r="AY515" s="16"/>
      <c r="AZ515" s="16"/>
    </row>
    <row r="516" spans="1:52" ht="12" customHeight="1">
      <c r="A516" s="208">
        <v>22</v>
      </c>
      <c r="B516" s="212" t="s">
        <v>2356</v>
      </c>
      <c r="C516" s="16" t="s">
        <v>1592</v>
      </c>
      <c r="D516" s="100" t="s">
        <v>1592</v>
      </c>
      <c r="E516" s="208" t="s">
        <v>1537</v>
      </c>
      <c r="F516" s="16">
        <v>21</v>
      </c>
      <c r="G516" s="276">
        <v>456020</v>
      </c>
      <c r="H516" s="276">
        <v>175654</v>
      </c>
      <c r="I516" s="276">
        <v>61824</v>
      </c>
      <c r="J516" s="276">
        <v>63193</v>
      </c>
      <c r="K516" s="276">
        <v>192203</v>
      </c>
      <c r="L516" s="276">
        <v>18487</v>
      </c>
      <c r="M516" s="276">
        <v>5000</v>
      </c>
      <c r="N516" s="291">
        <v>6.0648148148148145E-3</v>
      </c>
      <c r="O516" s="130">
        <f t="shared" si="27"/>
        <v>524</v>
      </c>
      <c r="P516" s="291">
        <v>9.7604166666666672E-2</v>
      </c>
      <c r="Q516" s="130">
        <f t="shared" si="57"/>
        <v>8433</v>
      </c>
      <c r="R516" s="291">
        <v>3.6342592592592594E-3</v>
      </c>
      <c r="S516" s="130">
        <f t="shared" si="55"/>
        <v>314</v>
      </c>
      <c r="T516" s="291">
        <v>7.407407407407407E-2</v>
      </c>
      <c r="U516" s="130">
        <f t="shared" si="56"/>
        <v>6400</v>
      </c>
      <c r="V516" s="291">
        <v>9.7754629629629622E-2</v>
      </c>
      <c r="W516" s="130">
        <f t="shared" si="31"/>
        <v>8446</v>
      </c>
      <c r="X516" s="291">
        <v>5.138888888888889E-3</v>
      </c>
      <c r="Y516" s="130">
        <f t="shared" si="58"/>
        <v>444</v>
      </c>
      <c r="Z516" s="291">
        <v>4.2824074074074075E-4</v>
      </c>
      <c r="AA516" s="130">
        <f t="shared" si="60"/>
        <v>37</v>
      </c>
      <c r="AB516" s="16">
        <v>6.37</v>
      </c>
      <c r="AC516" s="16">
        <v>6.69</v>
      </c>
      <c r="AD516" s="16">
        <v>4.3899999999999997</v>
      </c>
      <c r="AE516" s="16">
        <v>4.82</v>
      </c>
      <c r="AF516" s="16">
        <v>7.38</v>
      </c>
      <c r="AG516" s="16">
        <v>5.62</v>
      </c>
      <c r="AH516" s="16">
        <v>2.76</v>
      </c>
      <c r="AI516" s="277">
        <v>0.21809999999999999</v>
      </c>
      <c r="AJ516" s="277">
        <v>0.33239999999999997</v>
      </c>
      <c r="AK516" s="277">
        <v>0.32950000000000002</v>
      </c>
      <c r="AL516" s="277">
        <v>0.79859999999999998</v>
      </c>
      <c r="AM516" s="277">
        <v>0.42749999999999999</v>
      </c>
      <c r="AN516" s="277">
        <v>0.4607</v>
      </c>
      <c r="AO516" s="277">
        <v>0.44969999999999999</v>
      </c>
      <c r="AP516" s="16"/>
      <c r="AQ516" s="16"/>
      <c r="AR516" s="16"/>
      <c r="AS516" s="16"/>
      <c r="AT516" s="277"/>
      <c r="AU516" s="130">
        <v>66</v>
      </c>
      <c r="AV516" s="16">
        <v>880</v>
      </c>
      <c r="AW516" s="16">
        <v>42800000</v>
      </c>
      <c r="AX516" s="16"/>
      <c r="AY516" s="16"/>
      <c r="AZ516" s="16"/>
    </row>
    <row r="517" spans="1:52" ht="12" customHeight="1">
      <c r="A517" s="208">
        <v>23</v>
      </c>
      <c r="B517" s="213" t="s">
        <v>2358</v>
      </c>
      <c r="C517" s="16" t="s">
        <v>1596</v>
      </c>
      <c r="D517" s="100" t="s">
        <v>1596</v>
      </c>
      <c r="E517" s="208" t="s">
        <v>1537</v>
      </c>
      <c r="F517" s="16">
        <v>35</v>
      </c>
      <c r="G517" s="276">
        <v>15550000</v>
      </c>
      <c r="H517" s="276">
        <v>276681</v>
      </c>
      <c r="I517" s="276">
        <v>212528</v>
      </c>
      <c r="J517" s="276">
        <v>50873</v>
      </c>
      <c r="K517" s="276">
        <v>737966</v>
      </c>
      <c r="L517" s="276">
        <v>44074</v>
      </c>
      <c r="M517" s="276">
        <v>6628</v>
      </c>
      <c r="N517" s="291">
        <v>5.0925925925925921E-3</v>
      </c>
      <c r="O517" s="130">
        <f t="shared" si="27"/>
        <v>440</v>
      </c>
      <c r="P517" s="291">
        <v>3.6921296296296298E-3</v>
      </c>
      <c r="Q517" s="130">
        <f t="shared" si="57"/>
        <v>319</v>
      </c>
      <c r="R517" s="291">
        <v>3.6921296296296298E-3</v>
      </c>
      <c r="S517" s="130">
        <f t="shared" si="55"/>
        <v>319</v>
      </c>
      <c r="T517" s="291">
        <v>1.8750000000000001E-3</v>
      </c>
      <c r="U517" s="130">
        <f t="shared" si="56"/>
        <v>162</v>
      </c>
      <c r="V517" s="291">
        <v>3.8425925925925923E-3</v>
      </c>
      <c r="W517" s="130">
        <f t="shared" si="31"/>
        <v>332</v>
      </c>
      <c r="X517" s="291">
        <v>2.9398148148148148E-3</v>
      </c>
      <c r="Y517" s="130">
        <f t="shared" si="58"/>
        <v>254</v>
      </c>
      <c r="Z517" s="291">
        <v>2.627314814814815E-3</v>
      </c>
      <c r="AA517" s="130">
        <f t="shared" si="60"/>
        <v>227</v>
      </c>
      <c r="AB517" s="16">
        <v>9.6999999999999993</v>
      </c>
      <c r="AC517" s="130">
        <v>5.23</v>
      </c>
      <c r="AD517" s="16">
        <v>3.22</v>
      </c>
      <c r="AE517" s="130">
        <v>4.84</v>
      </c>
      <c r="AF517" s="16">
        <v>6.83</v>
      </c>
      <c r="AG517" s="130">
        <v>3.98</v>
      </c>
      <c r="AH517" s="16">
        <v>3.6</v>
      </c>
      <c r="AI517" s="277">
        <v>0.14779999999999999</v>
      </c>
      <c r="AJ517" s="277">
        <v>0.12939999999999999</v>
      </c>
      <c r="AK517" s="277">
        <v>0.55149999999999999</v>
      </c>
      <c r="AL517" s="277">
        <v>0.6361</v>
      </c>
      <c r="AM517" s="277">
        <v>0.24629999999999999</v>
      </c>
      <c r="AN517" s="277">
        <v>0.55969999999999998</v>
      </c>
      <c r="AO517" s="277">
        <v>0.30890000000000001</v>
      </c>
      <c r="AP517" s="16"/>
      <c r="AQ517" s="16"/>
      <c r="AR517" s="16"/>
      <c r="AS517" s="16"/>
      <c r="AT517" s="277"/>
      <c r="AU517" s="130">
        <v>59</v>
      </c>
      <c r="AV517" s="16">
        <v>1900</v>
      </c>
      <c r="AW517" s="16">
        <v>854000</v>
      </c>
      <c r="AX517" s="16"/>
      <c r="AY517" s="16"/>
      <c r="AZ517" s="16"/>
    </row>
    <row r="518" spans="1:52" ht="12" customHeight="1">
      <c r="A518" s="208">
        <v>24</v>
      </c>
      <c r="B518" s="213" t="s">
        <v>2288</v>
      </c>
      <c r="C518" s="16" t="s">
        <v>1598</v>
      </c>
      <c r="D518" s="100" t="s">
        <v>2753</v>
      </c>
      <c r="E518" s="208" t="s">
        <v>1537</v>
      </c>
      <c r="F518" s="16">
        <v>24</v>
      </c>
      <c r="G518" s="276">
        <v>6493000</v>
      </c>
      <c r="H518" s="276">
        <v>203280</v>
      </c>
      <c r="I518" s="276">
        <v>226021</v>
      </c>
      <c r="J518" s="276">
        <v>62135</v>
      </c>
      <c r="K518" s="276">
        <v>1628000</v>
      </c>
      <c r="L518" s="276">
        <v>5000</v>
      </c>
      <c r="M518" s="276">
        <v>39722</v>
      </c>
      <c r="N518" s="291">
        <v>5.8101851851851856E-3</v>
      </c>
      <c r="O518" s="130">
        <f t="shared" si="27"/>
        <v>502</v>
      </c>
      <c r="P518" s="291">
        <v>5.0000000000000001E-3</v>
      </c>
      <c r="Q518" s="130">
        <f t="shared" si="57"/>
        <v>432</v>
      </c>
      <c r="R518" s="291">
        <v>3.8078703703703707E-3</v>
      </c>
      <c r="S518" s="130">
        <f t="shared" si="55"/>
        <v>329</v>
      </c>
      <c r="T518" s="291">
        <v>2.685185185185185E-3</v>
      </c>
      <c r="U518" s="130">
        <f t="shared" si="56"/>
        <v>232</v>
      </c>
      <c r="V518" s="291">
        <v>6.7129629629629622E-3</v>
      </c>
      <c r="W518" s="130">
        <f t="shared" si="31"/>
        <v>580</v>
      </c>
      <c r="X518" s="291">
        <v>1.1122685185185185E-2</v>
      </c>
      <c r="Y518" s="130">
        <f t="shared" si="58"/>
        <v>961</v>
      </c>
      <c r="Z518" s="291">
        <v>8.1018518518518516E-4</v>
      </c>
      <c r="AA518" s="130">
        <f t="shared" si="60"/>
        <v>70</v>
      </c>
      <c r="AB518" s="16">
        <v>9.89</v>
      </c>
      <c r="AC518" s="16">
        <v>7.55</v>
      </c>
      <c r="AD518" s="16">
        <v>8.17</v>
      </c>
      <c r="AE518" s="16">
        <v>5.46</v>
      </c>
      <c r="AF518" s="16">
        <v>11.19</v>
      </c>
      <c r="AG518" s="16">
        <v>10.87</v>
      </c>
      <c r="AH518" s="16">
        <v>2.63</v>
      </c>
      <c r="AI518" s="277">
        <v>9.1700000000000004E-2</v>
      </c>
      <c r="AJ518" s="277">
        <v>0.28420000000000001</v>
      </c>
      <c r="AK518" s="277">
        <v>0.12540000000000001</v>
      </c>
      <c r="AL518" s="277">
        <v>0.45020000000000004</v>
      </c>
      <c r="AM518" s="277">
        <v>0.1182</v>
      </c>
      <c r="AN518" s="277">
        <v>3.95E-2</v>
      </c>
      <c r="AO518" s="277">
        <v>0.74860000000000004</v>
      </c>
      <c r="AP518" s="16"/>
      <c r="AQ518" s="16"/>
      <c r="AR518" s="16"/>
      <c r="AS518" s="16"/>
      <c r="AT518" s="277"/>
      <c r="AU518" s="130">
        <v>0</v>
      </c>
      <c r="AV518" s="16">
        <v>12100</v>
      </c>
      <c r="AW518" s="16">
        <v>3690000000</v>
      </c>
      <c r="AX518" s="16"/>
      <c r="AY518" s="16"/>
      <c r="AZ518" s="16"/>
    </row>
    <row r="519" spans="1:52" ht="12" customHeight="1">
      <c r="A519" s="208">
        <v>25</v>
      </c>
      <c r="B519" s="213" t="s">
        <v>2359</v>
      </c>
      <c r="C519" s="16" t="s">
        <v>1600</v>
      </c>
      <c r="D519" s="100" t="s">
        <v>2754</v>
      </c>
      <c r="E519" s="208" t="s">
        <v>1537</v>
      </c>
      <c r="F519" s="16">
        <v>90</v>
      </c>
      <c r="G519" s="276">
        <v>120675</v>
      </c>
      <c r="H519" s="276">
        <v>5000</v>
      </c>
      <c r="I519" s="276">
        <v>24153</v>
      </c>
      <c r="J519" s="276">
        <v>5000</v>
      </c>
      <c r="K519" s="276">
        <v>111885</v>
      </c>
      <c r="L519" s="276"/>
      <c r="M519" s="276"/>
      <c r="N519" s="291">
        <v>1.5277777777777779E-3</v>
      </c>
      <c r="O519" s="130">
        <f t="shared" si="27"/>
        <v>132</v>
      </c>
      <c r="P519" s="291">
        <v>1.9444444444444442E-3</v>
      </c>
      <c r="Q519" s="130">
        <f t="shared" si="57"/>
        <v>168</v>
      </c>
      <c r="R519" s="291">
        <v>9.6064814814814808E-4</v>
      </c>
      <c r="S519" s="130">
        <f t="shared" si="55"/>
        <v>83</v>
      </c>
      <c r="T519" s="291"/>
      <c r="U519" s="130">
        <f t="shared" si="56"/>
        <v>0</v>
      </c>
      <c r="V519" s="291">
        <v>1.3773148148148147E-3</v>
      </c>
      <c r="W519" s="130">
        <f t="shared" si="31"/>
        <v>119</v>
      </c>
      <c r="X519" s="291"/>
      <c r="Y519" s="130">
        <f t="shared" si="58"/>
        <v>0</v>
      </c>
      <c r="Z519" s="291"/>
      <c r="AA519" s="130">
        <f t="shared" si="60"/>
        <v>0</v>
      </c>
      <c r="AB519" s="130">
        <v>3.48</v>
      </c>
      <c r="AC519" s="16">
        <v>7</v>
      </c>
      <c r="AD519" s="16">
        <v>2.78</v>
      </c>
      <c r="AE519" s="16">
        <v>1</v>
      </c>
      <c r="AF519" s="16">
        <v>2.82</v>
      </c>
      <c r="AG519" s="16"/>
      <c r="AH519" s="16"/>
      <c r="AI519" s="277">
        <v>0.37759999999999999</v>
      </c>
      <c r="AJ519" s="277"/>
      <c r="AK519" s="277">
        <v>0.63560000000000005</v>
      </c>
      <c r="AL519" s="277">
        <v>1</v>
      </c>
      <c r="AM519" s="277">
        <v>0.56899999999999995</v>
      </c>
      <c r="AN519" s="277"/>
      <c r="AO519" s="277"/>
      <c r="AP519" s="130">
        <v>400300</v>
      </c>
      <c r="AQ519" s="130">
        <v>158800</v>
      </c>
      <c r="AR519" s="130">
        <v>5.3</v>
      </c>
      <c r="AS519" s="275">
        <v>0.28680555555555554</v>
      </c>
      <c r="AT519" s="273">
        <v>0.21659999999999999</v>
      </c>
      <c r="AU519" s="130">
        <v>53</v>
      </c>
      <c r="AV519" s="16">
        <v>12100</v>
      </c>
      <c r="AW519" s="16">
        <v>82700000</v>
      </c>
      <c r="AX519" s="16"/>
      <c r="AY519" s="16"/>
      <c r="AZ519" s="16"/>
    </row>
    <row r="520" spans="1:52" ht="12" customHeight="1">
      <c r="A520" s="208">
        <v>26</v>
      </c>
      <c r="B520" s="213" t="s">
        <v>2085</v>
      </c>
      <c r="C520" s="16" t="s">
        <v>1051</v>
      </c>
      <c r="D520" s="100" t="s">
        <v>1051</v>
      </c>
      <c r="E520" s="208" t="s">
        <v>1537</v>
      </c>
      <c r="F520" s="16">
        <v>42</v>
      </c>
      <c r="G520" s="276">
        <v>478702</v>
      </c>
      <c r="H520" s="276">
        <v>19923</v>
      </c>
      <c r="I520" s="276">
        <v>32083</v>
      </c>
      <c r="J520" s="276">
        <v>5000</v>
      </c>
      <c r="K520" s="276">
        <v>223717</v>
      </c>
      <c r="L520" s="276">
        <v>5000</v>
      </c>
      <c r="M520" s="276">
        <v>5000</v>
      </c>
      <c r="N520" s="291">
        <v>3.8657407407407408E-3</v>
      </c>
      <c r="O520" s="130">
        <f t="shared" si="27"/>
        <v>334</v>
      </c>
      <c r="P520" s="291">
        <v>1.4351851851851854E-3</v>
      </c>
      <c r="Q520" s="130">
        <f t="shared" si="57"/>
        <v>124</v>
      </c>
      <c r="R520" s="291">
        <v>2.0949074074074073E-3</v>
      </c>
      <c r="S520" s="130">
        <f t="shared" si="55"/>
        <v>181</v>
      </c>
      <c r="T520" s="291">
        <v>1.2731481481481483E-3</v>
      </c>
      <c r="U520" s="130">
        <f t="shared" si="56"/>
        <v>110</v>
      </c>
      <c r="V520" s="291">
        <v>3.5185185185185185E-3</v>
      </c>
      <c r="W520" s="130">
        <f t="shared" si="31"/>
        <v>304</v>
      </c>
      <c r="X520" s="291">
        <v>1.8750000000000001E-3</v>
      </c>
      <c r="Y520" s="130">
        <f t="shared" si="58"/>
        <v>162</v>
      </c>
      <c r="Z520" s="291"/>
      <c r="AA520" s="130">
        <f t="shared" si="60"/>
        <v>0</v>
      </c>
      <c r="AB520" s="16">
        <v>6.34</v>
      </c>
      <c r="AC520" s="16">
        <v>1.74</v>
      </c>
      <c r="AD520" s="16">
        <v>3.59</v>
      </c>
      <c r="AE520" s="16">
        <v>1.29</v>
      </c>
      <c r="AF520" s="16">
        <v>5.49</v>
      </c>
      <c r="AG520" s="16">
        <v>5.47</v>
      </c>
      <c r="AH520" s="16">
        <v>1</v>
      </c>
      <c r="AI520" s="277">
        <v>0.2913</v>
      </c>
      <c r="AJ520" s="277">
        <v>0.82150000000000001</v>
      </c>
      <c r="AK520" s="277">
        <v>0.625</v>
      </c>
      <c r="AL520" s="277">
        <v>0.71060000000000001</v>
      </c>
      <c r="AM520" s="277">
        <v>0.31290000000000001</v>
      </c>
      <c r="AN520" s="277"/>
      <c r="AO520" s="277">
        <v>1</v>
      </c>
      <c r="AP520" s="130">
        <v>194500</v>
      </c>
      <c r="AQ520" s="130">
        <v>31600</v>
      </c>
      <c r="AR520" s="130">
        <v>2.56</v>
      </c>
      <c r="AS520" s="275">
        <v>0.10972222222222222</v>
      </c>
      <c r="AT520" s="273">
        <v>0.41410000000000002</v>
      </c>
      <c r="AU520" s="130">
        <v>69</v>
      </c>
      <c r="AV520" s="16">
        <v>1900</v>
      </c>
      <c r="AW520" s="16">
        <v>524000</v>
      </c>
      <c r="AX520" s="16"/>
      <c r="AY520" s="16"/>
      <c r="AZ520" s="16"/>
    </row>
    <row r="521" spans="1:52" ht="12" customHeight="1">
      <c r="A521" s="208">
        <v>27</v>
      </c>
      <c r="B521" s="213" t="s">
        <v>2361</v>
      </c>
      <c r="C521" s="16" t="s">
        <v>1606</v>
      </c>
      <c r="D521" s="100" t="s">
        <v>1610</v>
      </c>
      <c r="E521" s="208" t="s">
        <v>1537</v>
      </c>
      <c r="F521" s="16">
        <v>61</v>
      </c>
      <c r="G521" s="276">
        <v>845008</v>
      </c>
      <c r="H521" s="276">
        <v>23549</v>
      </c>
      <c r="I521" s="276">
        <v>68789</v>
      </c>
      <c r="J521" s="276">
        <v>5000</v>
      </c>
      <c r="K521" s="276">
        <v>178480</v>
      </c>
      <c r="L521" s="276"/>
      <c r="M521" s="276">
        <v>5000</v>
      </c>
      <c r="N521" s="291">
        <v>6.5856481481481469E-3</v>
      </c>
      <c r="O521" s="130">
        <f t="shared" si="27"/>
        <v>569</v>
      </c>
      <c r="P521" s="291">
        <v>9.8611111111111104E-3</v>
      </c>
      <c r="Q521" s="130">
        <f t="shared" si="57"/>
        <v>852</v>
      </c>
      <c r="R521" s="291">
        <v>4.4675925925925933E-3</v>
      </c>
      <c r="S521" s="130">
        <f t="shared" si="55"/>
        <v>386</v>
      </c>
      <c r="T521" s="291">
        <v>2.4768518518518516E-3</v>
      </c>
      <c r="U521" s="130">
        <f t="shared" si="56"/>
        <v>214</v>
      </c>
      <c r="V521" s="291">
        <v>5.4976851851851853E-3</v>
      </c>
      <c r="W521" s="130">
        <f t="shared" si="31"/>
        <v>475</v>
      </c>
      <c r="X521" s="291"/>
      <c r="Y521" s="130">
        <f t="shared" si="58"/>
        <v>0</v>
      </c>
      <c r="Z521" s="291">
        <v>9.6064814814814808E-4</v>
      </c>
      <c r="AA521" s="130">
        <f t="shared" si="60"/>
        <v>83</v>
      </c>
      <c r="AB521" s="16">
        <v>10.43</v>
      </c>
      <c r="AC521" s="16">
        <v>6.82</v>
      </c>
      <c r="AD521" s="16">
        <v>5.37</v>
      </c>
      <c r="AE521" s="16">
        <v>3.63</v>
      </c>
      <c r="AF521" s="16">
        <v>7.45</v>
      </c>
      <c r="AG521" s="16"/>
      <c r="AH521" s="16">
        <v>5</v>
      </c>
      <c r="AI521" s="277">
        <v>8.5800000000000001E-2</v>
      </c>
      <c r="AJ521" s="277">
        <v>0.27689999999999998</v>
      </c>
      <c r="AK521" s="277">
        <v>0.33279999999999998</v>
      </c>
      <c r="AL521" s="277">
        <v>0.60640000000000005</v>
      </c>
      <c r="AM521" s="277">
        <v>0.2485</v>
      </c>
      <c r="AN521" s="277"/>
      <c r="AO521" s="277"/>
      <c r="AP521" s="130">
        <v>3300</v>
      </c>
      <c r="AQ521" s="130">
        <v>3300</v>
      </c>
      <c r="AR521" s="130">
        <v>1.51</v>
      </c>
      <c r="AS521" s="275">
        <v>1.0416666666666666E-2</v>
      </c>
      <c r="AT521" s="273">
        <v>0.49909999999999999</v>
      </c>
      <c r="AU521" s="130">
        <v>44</v>
      </c>
      <c r="AV521" s="16">
        <v>2900</v>
      </c>
      <c r="AW521" s="16">
        <v>4780000</v>
      </c>
      <c r="AX521" s="16"/>
      <c r="AY521" s="16"/>
      <c r="AZ521" s="16"/>
    </row>
    <row r="522" spans="1:52" ht="12" customHeight="1">
      <c r="A522" s="208">
        <v>28</v>
      </c>
      <c r="B522" s="213" t="s">
        <v>2362</v>
      </c>
      <c r="C522" s="16" t="s">
        <v>1611</v>
      </c>
      <c r="D522" s="100" t="s">
        <v>1611</v>
      </c>
      <c r="E522" s="208" t="s">
        <v>1537</v>
      </c>
      <c r="F522" s="16">
        <v>35</v>
      </c>
      <c r="G522" s="276">
        <v>5000</v>
      </c>
      <c r="H522" s="276"/>
      <c r="I522" s="276">
        <v>5000</v>
      </c>
      <c r="J522" s="276">
        <v>5000</v>
      </c>
      <c r="K522" s="276">
        <v>9437</v>
      </c>
      <c r="L522" s="276"/>
      <c r="M522" s="276"/>
      <c r="N522" s="291">
        <v>2.0833333333333333E-3</v>
      </c>
      <c r="O522" s="130">
        <f t="shared" si="27"/>
        <v>180</v>
      </c>
      <c r="P522" s="291"/>
      <c r="Q522" s="130">
        <f t="shared" si="57"/>
        <v>0</v>
      </c>
      <c r="R522" s="291">
        <v>1.1574074074074073E-5</v>
      </c>
      <c r="S522" s="130">
        <f t="shared" si="55"/>
        <v>1</v>
      </c>
      <c r="T522" s="291"/>
      <c r="U522" s="130">
        <f t="shared" si="56"/>
        <v>0</v>
      </c>
      <c r="V522" s="291">
        <v>2.7777777777777778E-4</v>
      </c>
      <c r="W522" s="130">
        <f t="shared" si="31"/>
        <v>24</v>
      </c>
      <c r="X522" s="291"/>
      <c r="Y522" s="130">
        <f t="shared" si="58"/>
        <v>0</v>
      </c>
      <c r="Z522" s="291"/>
      <c r="AA522" s="130">
        <f t="shared" si="60"/>
        <v>0</v>
      </c>
      <c r="AB522" s="16">
        <v>3.05</v>
      </c>
      <c r="AC522" s="16"/>
      <c r="AD522" s="16">
        <v>1.07</v>
      </c>
      <c r="AE522" s="16">
        <v>1</v>
      </c>
      <c r="AF522" s="16">
        <v>1.4</v>
      </c>
      <c r="AG522" s="16"/>
      <c r="AH522" s="16"/>
      <c r="AI522" s="277">
        <v>0.54400000000000004</v>
      </c>
      <c r="AJ522" s="277"/>
      <c r="AK522" s="277">
        <v>0.92769999999999997</v>
      </c>
      <c r="AL522" s="277">
        <v>1</v>
      </c>
      <c r="AM522" s="277">
        <v>0.79259999999999997</v>
      </c>
      <c r="AN522" s="277"/>
      <c r="AO522" s="277"/>
      <c r="AP522" s="130">
        <v>242200</v>
      </c>
      <c r="AQ522" s="130">
        <v>167800</v>
      </c>
      <c r="AR522" s="130">
        <v>1.91</v>
      </c>
      <c r="AS522" s="275">
        <v>0.1986111111111111</v>
      </c>
      <c r="AT522" s="273">
        <v>0.46500000000000002</v>
      </c>
      <c r="AU522" s="130">
        <v>56</v>
      </c>
      <c r="AV522" s="16">
        <v>210</v>
      </c>
      <c r="AW522" s="16">
        <v>1580000</v>
      </c>
      <c r="AX522" s="16"/>
      <c r="AY522" s="16"/>
      <c r="AZ522" s="16"/>
    </row>
    <row r="523" spans="1:52" ht="12" customHeight="1">
      <c r="A523" s="208">
        <v>29</v>
      </c>
      <c r="B523" s="213" t="s">
        <v>2363</v>
      </c>
      <c r="C523" s="16" t="s">
        <v>819</v>
      </c>
      <c r="D523" s="100" t="s">
        <v>819</v>
      </c>
      <c r="E523" s="208" t="s">
        <v>1537</v>
      </c>
      <c r="F523" s="16">
        <v>21</v>
      </c>
      <c r="G523" s="276">
        <v>147887</v>
      </c>
      <c r="H523" s="276">
        <v>17516</v>
      </c>
      <c r="I523" s="276">
        <v>31094</v>
      </c>
      <c r="J523" s="276">
        <v>5000</v>
      </c>
      <c r="K523" s="276">
        <v>78787</v>
      </c>
      <c r="L523" s="276">
        <v>5000</v>
      </c>
      <c r="M523" s="276"/>
      <c r="N523" s="291">
        <v>2.5000000000000001E-3</v>
      </c>
      <c r="O523" s="130">
        <f t="shared" si="27"/>
        <v>216</v>
      </c>
      <c r="P523" s="291">
        <v>8.7962962962962962E-4</v>
      </c>
      <c r="Q523" s="130">
        <f t="shared" si="57"/>
        <v>76</v>
      </c>
      <c r="R523" s="291">
        <v>2.1990740740740742E-3</v>
      </c>
      <c r="S523" s="130">
        <f t="shared" si="55"/>
        <v>190</v>
      </c>
      <c r="T523" s="291">
        <v>0</v>
      </c>
      <c r="U523" s="130">
        <f t="shared" si="56"/>
        <v>0</v>
      </c>
      <c r="V523" s="291">
        <v>1.1574074074074073E-3</v>
      </c>
      <c r="W523" s="130">
        <f t="shared" si="31"/>
        <v>100</v>
      </c>
      <c r="X523" s="291">
        <v>5.5555555555555556E-4</v>
      </c>
      <c r="Y523" s="130">
        <f t="shared" si="58"/>
        <v>48</v>
      </c>
      <c r="Z523" s="291"/>
      <c r="AA523" s="130">
        <f t="shared" si="60"/>
        <v>0</v>
      </c>
      <c r="AB523" s="16">
        <v>3.22</v>
      </c>
      <c r="AC523" s="16">
        <v>3.1</v>
      </c>
      <c r="AD523" s="16">
        <v>2.2400000000000002</v>
      </c>
      <c r="AE523" s="16">
        <v>1.1299999999999999</v>
      </c>
      <c r="AF523" s="16">
        <v>2.4900000000000002</v>
      </c>
      <c r="AG523" s="16">
        <v>2.81</v>
      </c>
      <c r="AH523" s="16"/>
      <c r="AI523" s="277">
        <v>0.3286</v>
      </c>
      <c r="AJ523" s="277">
        <v>0.71439999999999992</v>
      </c>
      <c r="AK523" s="277">
        <v>0.49809999999999999</v>
      </c>
      <c r="AL523" s="277">
        <v>0.86829999999999996</v>
      </c>
      <c r="AM523" s="277">
        <v>0.54810000000000003</v>
      </c>
      <c r="AN523" s="277">
        <v>0.25230000000000002</v>
      </c>
      <c r="AO523" s="277"/>
      <c r="AP523" s="130">
        <v>12400</v>
      </c>
      <c r="AQ523" s="130">
        <v>11800</v>
      </c>
      <c r="AR523" s="130">
        <v>2.2999999999999998</v>
      </c>
      <c r="AS523" s="275">
        <v>0.27569444444444446</v>
      </c>
      <c r="AT523" s="273">
        <v>0.59009999999999996</v>
      </c>
      <c r="AU523" s="130">
        <v>46</v>
      </c>
      <c r="AV523" s="16">
        <v>1000</v>
      </c>
      <c r="AW523" s="16">
        <v>93900000</v>
      </c>
      <c r="AX523" s="16"/>
      <c r="AY523" s="16"/>
      <c r="AZ523" s="16"/>
    </row>
    <row r="524" spans="1:52" ht="12" customHeight="1">
      <c r="A524" s="208">
        <v>30</v>
      </c>
      <c r="B524" s="213" t="s">
        <v>2364</v>
      </c>
      <c r="C524" s="16" t="s">
        <v>1615</v>
      </c>
      <c r="D524" s="100" t="s">
        <v>1615</v>
      </c>
      <c r="E524" s="208" t="s">
        <v>1537</v>
      </c>
      <c r="F524" s="16">
        <v>87</v>
      </c>
      <c r="G524" s="276">
        <v>6941</v>
      </c>
      <c r="H524" s="276"/>
      <c r="I524" s="276"/>
      <c r="J524" s="276"/>
      <c r="K524" s="276">
        <v>8959</v>
      </c>
      <c r="L524" s="276"/>
      <c r="M524" s="276"/>
      <c r="N524" s="291">
        <v>5.1504629629629635E-3</v>
      </c>
      <c r="O524" s="130">
        <f t="shared" si="27"/>
        <v>445</v>
      </c>
      <c r="P524" s="291"/>
      <c r="Q524" s="130">
        <f t="shared" si="57"/>
        <v>0</v>
      </c>
      <c r="R524" s="291"/>
      <c r="S524" s="130">
        <f t="shared" si="55"/>
        <v>0</v>
      </c>
      <c r="T524" s="291"/>
      <c r="U524" s="130">
        <f t="shared" si="56"/>
        <v>0</v>
      </c>
      <c r="V524" s="291">
        <v>2.4768518518518516E-3</v>
      </c>
      <c r="W524" s="130">
        <f t="shared" si="31"/>
        <v>214</v>
      </c>
      <c r="X524" s="291"/>
      <c r="Y524" s="130">
        <f t="shared" si="58"/>
        <v>0</v>
      </c>
      <c r="Z524" s="291"/>
      <c r="AA524" s="130">
        <f t="shared" si="60"/>
        <v>0</v>
      </c>
      <c r="AB524" s="16">
        <v>8.66</v>
      </c>
      <c r="AC524" s="16"/>
      <c r="AD524" s="16"/>
      <c r="AE524" s="16"/>
      <c r="AF524" s="16">
        <v>5.79</v>
      </c>
      <c r="AG524" s="16"/>
      <c r="AH524" s="16"/>
      <c r="AI524" s="277">
        <v>0.1951</v>
      </c>
      <c r="AJ524" s="277"/>
      <c r="AK524" s="277"/>
      <c r="AL524" s="277"/>
      <c r="AM524" s="277">
        <v>0.31030000000000002</v>
      </c>
      <c r="AN524" s="277"/>
      <c r="AO524" s="277"/>
      <c r="AP524" s="130">
        <v>14300</v>
      </c>
      <c r="AQ524" s="130">
        <v>9800</v>
      </c>
      <c r="AR524" s="130">
        <v>2.5499999999999998</v>
      </c>
      <c r="AS524" s="275">
        <v>0.12708333333333333</v>
      </c>
      <c r="AT524" s="273">
        <v>0.66549999999999998</v>
      </c>
      <c r="AU524" s="130">
        <v>42</v>
      </c>
      <c r="AV524" s="16">
        <v>1900</v>
      </c>
      <c r="AW524" s="16">
        <v>9830000</v>
      </c>
      <c r="AX524" s="16"/>
      <c r="AY524" s="16"/>
      <c r="AZ524" s="16"/>
    </row>
    <row r="525" spans="1:52" ht="12" customHeight="1">
      <c r="A525" s="208">
        <v>31</v>
      </c>
      <c r="B525" s="213" t="s">
        <v>2365</v>
      </c>
      <c r="C525" s="16" t="s">
        <v>1616</v>
      </c>
      <c r="D525" s="100" t="s">
        <v>1616</v>
      </c>
      <c r="E525" s="208" t="s">
        <v>1537</v>
      </c>
      <c r="F525" s="16">
        <v>42</v>
      </c>
      <c r="G525" s="276">
        <v>30870</v>
      </c>
      <c r="H525" s="276"/>
      <c r="I525" s="276">
        <v>5000</v>
      </c>
      <c r="J525" s="276"/>
      <c r="K525" s="276">
        <v>11824</v>
      </c>
      <c r="L525" s="276"/>
      <c r="M525" s="276"/>
      <c r="N525" s="291">
        <v>1.4351851851851854E-3</v>
      </c>
      <c r="O525" s="130">
        <f t="shared" si="27"/>
        <v>124</v>
      </c>
      <c r="P525" s="291"/>
      <c r="Q525" s="130">
        <f t="shared" si="57"/>
        <v>0</v>
      </c>
      <c r="R525" s="291"/>
      <c r="S525" s="130">
        <f t="shared" si="55"/>
        <v>0</v>
      </c>
      <c r="T525" s="291"/>
      <c r="U525" s="130">
        <f t="shared" si="56"/>
        <v>0</v>
      </c>
      <c r="V525" s="274">
        <v>1.3541666666666667E-3</v>
      </c>
      <c r="W525" s="130">
        <f t="shared" si="31"/>
        <v>117</v>
      </c>
      <c r="X525" s="291"/>
      <c r="Y525" s="130">
        <f t="shared" si="58"/>
        <v>0</v>
      </c>
      <c r="Z525" s="291"/>
      <c r="AA525" s="130">
        <f t="shared" si="60"/>
        <v>0</v>
      </c>
      <c r="AB525" s="16">
        <v>1.58</v>
      </c>
      <c r="AC525" s="16"/>
      <c r="AD525" s="16">
        <v>1</v>
      </c>
      <c r="AE525" s="16"/>
      <c r="AF525" s="16">
        <v>2.46</v>
      </c>
      <c r="AG525" s="16"/>
      <c r="AH525" s="16"/>
      <c r="AI525" s="277">
        <v>0.79290000000000005</v>
      </c>
      <c r="AJ525" s="277"/>
      <c r="AK525" s="277">
        <v>1</v>
      </c>
      <c r="AL525" s="277"/>
      <c r="AM525" s="277">
        <v>0.51229999999999998</v>
      </c>
      <c r="AN525" s="277"/>
      <c r="AO525" s="277"/>
      <c r="AP525" s="130">
        <v>223300</v>
      </c>
      <c r="AQ525" s="130">
        <v>137800</v>
      </c>
      <c r="AR525" s="130">
        <v>4.9000000000000004</v>
      </c>
      <c r="AS525" s="275">
        <v>0.3</v>
      </c>
      <c r="AT525" s="273">
        <v>0.42970000000000003</v>
      </c>
      <c r="AU525" s="130">
        <v>54</v>
      </c>
      <c r="AV525" s="16">
        <v>20</v>
      </c>
      <c r="AW525" s="16">
        <v>0</v>
      </c>
      <c r="AX525" s="16"/>
      <c r="AY525" s="16"/>
      <c r="AZ525" s="16"/>
    </row>
    <row r="526" spans="1:52" ht="12" customHeight="1">
      <c r="A526" s="208">
        <v>32</v>
      </c>
      <c r="B526" s="213" t="s">
        <v>2755</v>
      </c>
      <c r="C526" s="16" t="s">
        <v>741</v>
      </c>
      <c r="D526" s="100" t="s">
        <v>741</v>
      </c>
      <c r="E526" s="208" t="s">
        <v>1537</v>
      </c>
      <c r="F526" s="16">
        <v>41</v>
      </c>
      <c r="G526" s="276">
        <v>39910000</v>
      </c>
      <c r="H526" s="276">
        <v>1823000</v>
      </c>
      <c r="I526" s="276">
        <v>272306</v>
      </c>
      <c r="J526" s="276">
        <v>531941</v>
      </c>
      <c r="K526" s="276">
        <v>6496000</v>
      </c>
      <c r="L526" s="276">
        <v>696863</v>
      </c>
      <c r="M526" s="276">
        <v>321715</v>
      </c>
      <c r="N526" s="291">
        <v>6.1111111111111114E-3</v>
      </c>
      <c r="O526" s="130">
        <f t="shared" si="27"/>
        <v>528</v>
      </c>
      <c r="P526" s="291">
        <v>1.1018518518518518E-2</v>
      </c>
      <c r="Q526" s="130">
        <f t="shared" si="57"/>
        <v>952</v>
      </c>
      <c r="R526" s="291">
        <v>4.2592592592592595E-3</v>
      </c>
      <c r="S526" s="130">
        <f t="shared" si="55"/>
        <v>368</v>
      </c>
      <c r="T526" s="291">
        <v>4.8379629629629632E-3</v>
      </c>
      <c r="U526" s="130">
        <f t="shared" si="56"/>
        <v>418</v>
      </c>
      <c r="V526" s="291">
        <v>7.037037037037037E-3</v>
      </c>
      <c r="W526" s="130">
        <f t="shared" si="31"/>
        <v>608</v>
      </c>
      <c r="X526" s="291">
        <v>6.238425925925925E-3</v>
      </c>
      <c r="Y526" s="130">
        <f t="shared" si="58"/>
        <v>539</v>
      </c>
      <c r="Z526" s="291">
        <v>1.3194444444444443E-3</v>
      </c>
      <c r="AA526" s="130">
        <f t="shared" si="60"/>
        <v>114</v>
      </c>
      <c r="AB526" s="16">
        <v>8.6999999999999993</v>
      </c>
      <c r="AC526" s="16">
        <v>8.23</v>
      </c>
      <c r="AD526" s="16">
        <v>5.86</v>
      </c>
      <c r="AE526" s="16">
        <v>4.6900000000000004</v>
      </c>
      <c r="AF526" s="16">
        <v>10.44</v>
      </c>
      <c r="AG526" s="16">
        <v>9.9600000000000009</v>
      </c>
      <c r="AH526" s="16">
        <v>2.76</v>
      </c>
      <c r="AI526" s="277">
        <v>8.7800000000000003E-2</v>
      </c>
      <c r="AJ526" s="277">
        <v>0.6784</v>
      </c>
      <c r="AK526" s="277">
        <v>0.1825</v>
      </c>
      <c r="AL526" s="277">
        <v>0.77859999999999996</v>
      </c>
      <c r="AM526" s="277">
        <v>0.1434</v>
      </c>
      <c r="AN526" s="277">
        <v>0.1027</v>
      </c>
      <c r="AO526" s="277">
        <v>0.74039999999999995</v>
      </c>
      <c r="AP526" s="130">
        <v>40100</v>
      </c>
      <c r="AQ526" s="130">
        <v>26600</v>
      </c>
      <c r="AR526" s="130">
        <v>4.57</v>
      </c>
      <c r="AS526" s="275">
        <v>0.14444444444444443</v>
      </c>
      <c r="AT526" s="273">
        <v>0.50460000000000005</v>
      </c>
      <c r="AU526" s="130">
        <v>48</v>
      </c>
      <c r="AV526" s="16">
        <v>1300</v>
      </c>
      <c r="AW526" s="16">
        <v>2440000</v>
      </c>
      <c r="AX526" s="16"/>
      <c r="AY526" s="16"/>
      <c r="AZ526" s="16"/>
    </row>
    <row r="527" spans="1:52" ht="12" customHeight="1">
      <c r="A527" s="208">
        <v>33</v>
      </c>
      <c r="B527" s="213" t="s">
        <v>2756</v>
      </c>
      <c r="C527" s="16" t="s">
        <v>1617</v>
      </c>
      <c r="D527" s="100" t="s">
        <v>2757</v>
      </c>
      <c r="E527" s="208" t="s">
        <v>1537</v>
      </c>
      <c r="F527" s="16">
        <v>19</v>
      </c>
      <c r="G527" s="276">
        <v>157118</v>
      </c>
      <c r="H527" s="276">
        <v>16279</v>
      </c>
      <c r="I527" s="276">
        <v>14255</v>
      </c>
      <c r="J527" s="276">
        <v>5000</v>
      </c>
      <c r="K527" s="276">
        <v>35432</v>
      </c>
      <c r="L527" s="276"/>
      <c r="M527" s="276">
        <v>5000</v>
      </c>
      <c r="N527" s="291">
        <v>4.1898148148148146E-3</v>
      </c>
      <c r="O527" s="130">
        <f t="shared" si="27"/>
        <v>362</v>
      </c>
      <c r="P527" s="274">
        <v>8.5532407407407415E-3</v>
      </c>
      <c r="Q527" s="130">
        <f t="shared" si="57"/>
        <v>739</v>
      </c>
      <c r="R527" s="291">
        <v>5.0694444444444441E-3</v>
      </c>
      <c r="S527" s="130">
        <f t="shared" si="55"/>
        <v>438</v>
      </c>
      <c r="T527" s="291">
        <v>1.6886574074074075E-2</v>
      </c>
      <c r="U527" s="130">
        <f t="shared" si="56"/>
        <v>1459</v>
      </c>
      <c r="V527" s="291">
        <v>3.7962962962962963E-3</v>
      </c>
      <c r="W527" s="130">
        <f t="shared" si="31"/>
        <v>328</v>
      </c>
      <c r="X527" s="291"/>
      <c r="Y527" s="130">
        <f t="shared" si="58"/>
        <v>0</v>
      </c>
      <c r="Z527" s="291"/>
      <c r="AA527" s="130">
        <f t="shared" si="60"/>
        <v>0</v>
      </c>
      <c r="AB527" s="16">
        <v>7.62</v>
      </c>
      <c r="AC527" s="16">
        <v>8.19</v>
      </c>
      <c r="AD527" s="16">
        <v>6.5</v>
      </c>
      <c r="AE527" s="16">
        <v>9.27</v>
      </c>
      <c r="AF527" s="16">
        <v>6.23</v>
      </c>
      <c r="AG527" s="16"/>
      <c r="AH527" s="16">
        <v>1</v>
      </c>
      <c r="AI527" s="277">
        <v>0.10349999999999999</v>
      </c>
      <c r="AJ527" s="277">
        <v>0.33389999999999997</v>
      </c>
      <c r="AK527" s="277">
        <v>0.47889999999999999</v>
      </c>
      <c r="AL527" s="277">
        <v>6.7599999999999993E-2</v>
      </c>
      <c r="AM527" s="277">
        <v>0.29339999999999999</v>
      </c>
      <c r="AN527" s="277"/>
      <c r="AO527" s="277">
        <v>1</v>
      </c>
      <c r="AP527" s="130">
        <v>1100000</v>
      </c>
      <c r="AQ527" s="130">
        <v>706100</v>
      </c>
      <c r="AR527" s="130">
        <v>3.17</v>
      </c>
      <c r="AS527" s="275">
        <v>0.38819444444444445</v>
      </c>
      <c r="AT527" s="273">
        <v>0.50600000000000001</v>
      </c>
      <c r="AU527" s="130">
        <v>47</v>
      </c>
      <c r="AV527" s="16">
        <v>590</v>
      </c>
      <c r="AW527" s="16">
        <v>950000</v>
      </c>
      <c r="AX527" s="16"/>
      <c r="AY527" s="16"/>
      <c r="AZ527" s="16"/>
    </row>
    <row r="528" spans="1:52" ht="12" customHeight="1">
      <c r="A528" s="208">
        <v>34</v>
      </c>
      <c r="B528" s="213" t="s">
        <v>2368</v>
      </c>
      <c r="C528" s="16" t="s">
        <v>1620</v>
      </c>
      <c r="D528" s="100" t="s">
        <v>1620</v>
      </c>
      <c r="E528" s="208" t="s">
        <v>1537</v>
      </c>
      <c r="F528" s="16">
        <v>72</v>
      </c>
      <c r="G528" s="276">
        <v>129694</v>
      </c>
      <c r="H528" s="276">
        <v>5000</v>
      </c>
      <c r="I528" s="276">
        <v>10008</v>
      </c>
      <c r="J528" s="276"/>
      <c r="K528" s="276">
        <v>25560</v>
      </c>
      <c r="L528" s="276"/>
      <c r="M528" s="276">
        <v>5000</v>
      </c>
      <c r="N528" s="291">
        <v>2.9398148148148148E-3</v>
      </c>
      <c r="O528" s="130">
        <f t="shared" si="27"/>
        <v>254</v>
      </c>
      <c r="P528" s="291"/>
      <c r="Q528" s="130">
        <f t="shared" si="57"/>
        <v>0</v>
      </c>
      <c r="R528" s="291">
        <v>1.5856481481481479E-3</v>
      </c>
      <c r="S528" s="130">
        <f t="shared" si="55"/>
        <v>137</v>
      </c>
      <c r="T528" s="291"/>
      <c r="U528" s="130">
        <f t="shared" si="56"/>
        <v>0</v>
      </c>
      <c r="V528" s="291">
        <v>4.2476851851851851E-3</v>
      </c>
      <c r="W528" s="130">
        <f t="shared" si="31"/>
        <v>367</v>
      </c>
      <c r="X528" s="291"/>
      <c r="Y528" s="130">
        <f t="shared" si="58"/>
        <v>0</v>
      </c>
      <c r="Z528" s="291">
        <v>3.6111111111111114E-3</v>
      </c>
      <c r="AA528" s="130">
        <f t="shared" si="60"/>
        <v>312</v>
      </c>
      <c r="AB528" s="16">
        <v>6.78</v>
      </c>
      <c r="AC528" s="16">
        <v>1</v>
      </c>
      <c r="AD528" s="16">
        <v>6.4</v>
      </c>
      <c r="AE528" s="16"/>
      <c r="AF528" s="16">
        <v>9.2100000000000009</v>
      </c>
      <c r="AG528" s="16"/>
      <c r="AH528" s="16">
        <v>10.29</v>
      </c>
      <c r="AI528" s="277">
        <v>8.3099999999999993E-2</v>
      </c>
      <c r="AJ528" s="277">
        <v>1</v>
      </c>
      <c r="AK528" s="277"/>
      <c r="AL528" s="277"/>
      <c r="AM528" s="277">
        <v>0.15310000000000001</v>
      </c>
      <c r="AN528" s="277"/>
      <c r="AO528" s="277"/>
      <c r="AP528" s="130">
        <v>24900</v>
      </c>
      <c r="AQ528" s="130">
        <v>13400</v>
      </c>
      <c r="AR528" s="130">
        <v>3.92</v>
      </c>
      <c r="AS528" s="275">
        <v>0.12847222222222221</v>
      </c>
      <c r="AT528" s="273">
        <v>0.29730000000000001</v>
      </c>
      <c r="AU528" s="130">
        <v>48</v>
      </c>
      <c r="AV528" s="16">
        <v>880</v>
      </c>
      <c r="AW528" s="16">
        <v>279000000</v>
      </c>
      <c r="AX528" s="16"/>
      <c r="AY528" s="16"/>
      <c r="AZ528" s="16"/>
    </row>
    <row r="529" spans="1:52" ht="12" customHeight="1">
      <c r="A529" s="208">
        <v>35</v>
      </c>
      <c r="B529" s="213" t="s">
        <v>2369</v>
      </c>
      <c r="C529" s="16" t="s">
        <v>1621</v>
      </c>
      <c r="D529" s="100" t="s">
        <v>1621</v>
      </c>
      <c r="E529" s="208" t="s">
        <v>1537</v>
      </c>
      <c r="F529" s="16">
        <v>52</v>
      </c>
      <c r="G529" s="276">
        <v>370292</v>
      </c>
      <c r="H529" s="276">
        <v>25453</v>
      </c>
      <c r="I529" s="276">
        <v>27480</v>
      </c>
      <c r="J529" s="276">
        <v>5000</v>
      </c>
      <c r="K529" s="276">
        <v>146637</v>
      </c>
      <c r="L529" s="276"/>
      <c r="M529" s="276"/>
      <c r="N529" s="291">
        <v>4.8263888888888887E-3</v>
      </c>
      <c r="O529" s="130">
        <f t="shared" si="27"/>
        <v>417</v>
      </c>
      <c r="P529" s="291">
        <v>1.7245370370370372E-3</v>
      </c>
      <c r="Q529" s="130">
        <f t="shared" si="57"/>
        <v>149</v>
      </c>
      <c r="R529" s="291">
        <v>3.5648148148148154E-3</v>
      </c>
      <c r="S529" s="130">
        <f t="shared" si="55"/>
        <v>308</v>
      </c>
      <c r="T529" s="291">
        <v>3.6689814814814814E-3</v>
      </c>
      <c r="U529" s="130">
        <f t="shared" si="56"/>
        <v>317</v>
      </c>
      <c r="V529" s="291">
        <v>3.6574074074074074E-3</v>
      </c>
      <c r="W529" s="130">
        <f t="shared" si="31"/>
        <v>316</v>
      </c>
      <c r="X529" s="291"/>
      <c r="Y529" s="130">
        <f t="shared" si="58"/>
        <v>0</v>
      </c>
      <c r="Z529" s="291"/>
      <c r="AA529" s="130">
        <f t="shared" si="60"/>
        <v>0</v>
      </c>
      <c r="AB529" s="16">
        <v>7.11</v>
      </c>
      <c r="AC529" s="16">
        <v>3.09</v>
      </c>
      <c r="AD529" s="16">
        <v>4.1900000000000004</v>
      </c>
      <c r="AE529" s="16">
        <v>3.07</v>
      </c>
      <c r="AF529" s="16">
        <v>5</v>
      </c>
      <c r="AG529" s="16"/>
      <c r="AH529" s="16"/>
      <c r="AI529" s="277">
        <v>0.1137</v>
      </c>
      <c r="AJ529" s="277">
        <v>0.24829999999999999</v>
      </c>
      <c r="AK529" s="277">
        <v>0.26340000000000002</v>
      </c>
      <c r="AL529" s="277">
        <v>0.2127</v>
      </c>
      <c r="AM529" s="277">
        <v>0.27500000000000002</v>
      </c>
      <c r="AN529" s="277"/>
      <c r="AO529" s="277"/>
      <c r="AP529" s="130">
        <v>107200</v>
      </c>
      <c r="AQ529" s="130">
        <v>48100</v>
      </c>
      <c r="AR529" s="130">
        <v>2.04</v>
      </c>
      <c r="AS529" s="275">
        <v>0.55972222222222223</v>
      </c>
      <c r="AT529" s="273">
        <v>0.61970000000000003</v>
      </c>
      <c r="AU529" s="130">
        <v>47</v>
      </c>
      <c r="AV529" s="16">
        <v>60500</v>
      </c>
      <c r="AW529" s="16">
        <v>72200000</v>
      </c>
      <c r="AX529" s="16"/>
      <c r="AY529" s="16"/>
      <c r="AZ529" s="16"/>
    </row>
    <row r="530" spans="1:52" ht="12" customHeight="1">
      <c r="A530" s="208">
        <v>36</v>
      </c>
      <c r="B530" s="213" t="s">
        <v>2370</v>
      </c>
      <c r="C530" s="16" t="s">
        <v>874</v>
      </c>
      <c r="D530" s="100" t="s">
        <v>874</v>
      </c>
      <c r="E530" s="208" t="s">
        <v>1537</v>
      </c>
      <c r="F530" s="16">
        <v>33</v>
      </c>
      <c r="G530" s="276">
        <v>794210</v>
      </c>
      <c r="H530" s="276">
        <v>81196</v>
      </c>
      <c r="I530" s="276">
        <v>26050</v>
      </c>
      <c r="J530" s="276">
        <v>12391</v>
      </c>
      <c r="K530" s="276">
        <v>184811</v>
      </c>
      <c r="L530" s="276"/>
      <c r="M530" s="276">
        <v>7175</v>
      </c>
      <c r="N530" s="291">
        <v>4.5370370370370365E-3</v>
      </c>
      <c r="O530" s="130">
        <f t="shared" si="27"/>
        <v>392</v>
      </c>
      <c r="P530" s="291">
        <v>7.175925925925927E-4</v>
      </c>
      <c r="Q530" s="130">
        <f t="shared" si="57"/>
        <v>62</v>
      </c>
      <c r="R530" s="291">
        <v>1.0462962962962964E-2</v>
      </c>
      <c r="S530" s="130">
        <f t="shared" si="55"/>
        <v>904</v>
      </c>
      <c r="T530" s="291">
        <v>7.407407407407407E-4</v>
      </c>
      <c r="U530" s="130">
        <f t="shared" si="56"/>
        <v>64</v>
      </c>
      <c r="V530" s="291">
        <v>3.9004629629629632E-3</v>
      </c>
      <c r="W530" s="130">
        <f t="shared" si="31"/>
        <v>337</v>
      </c>
      <c r="X530" s="291"/>
      <c r="Y530" s="130">
        <f t="shared" si="58"/>
        <v>0</v>
      </c>
      <c r="Z530" s="291">
        <v>5.7870370370370366E-5</v>
      </c>
      <c r="AA530" s="130">
        <f t="shared" si="60"/>
        <v>5</v>
      </c>
      <c r="AB530" s="16">
        <v>7.52</v>
      </c>
      <c r="AC530" s="16">
        <v>1.58</v>
      </c>
      <c r="AD530" s="16">
        <v>6.54</v>
      </c>
      <c r="AE530" s="16">
        <v>1.42</v>
      </c>
      <c r="AF530" s="16">
        <v>5.77</v>
      </c>
      <c r="AG530" s="16"/>
      <c r="AH530" s="16">
        <v>1.19</v>
      </c>
      <c r="AI530" s="277">
        <v>8.5599999999999996E-2</v>
      </c>
      <c r="AJ530" s="277">
        <v>0.8528</v>
      </c>
      <c r="AK530" s="277">
        <v>0.2752</v>
      </c>
      <c r="AL530" s="277">
        <v>0.82930000000000004</v>
      </c>
      <c r="AM530" s="277">
        <v>0.3266</v>
      </c>
      <c r="AN530" s="277"/>
      <c r="AO530" s="277">
        <v>0.87660000000000005</v>
      </c>
      <c r="AP530" s="130">
        <v>437400</v>
      </c>
      <c r="AQ530" s="130">
        <v>228100</v>
      </c>
      <c r="AR530" s="130">
        <v>3.94</v>
      </c>
      <c r="AS530" s="275">
        <v>0.24791666666666667</v>
      </c>
      <c r="AT530" s="273">
        <v>0.34560000000000002</v>
      </c>
      <c r="AU530" s="130">
        <v>47</v>
      </c>
      <c r="AV530" s="16">
        <v>301000</v>
      </c>
      <c r="AW530" s="16">
        <v>99000000</v>
      </c>
      <c r="AX530" s="16"/>
      <c r="AY530" s="16"/>
      <c r="AZ530" s="16"/>
    </row>
    <row r="531" spans="1:52" ht="12" customHeight="1">
      <c r="A531" s="208">
        <v>37</v>
      </c>
      <c r="B531" s="213" t="s">
        <v>2371</v>
      </c>
      <c r="C531" s="16" t="s">
        <v>1624</v>
      </c>
      <c r="D531" s="100" t="s">
        <v>1624</v>
      </c>
      <c r="E531" s="208" t="s">
        <v>1537</v>
      </c>
      <c r="F531" s="16">
        <v>31</v>
      </c>
      <c r="G531" s="276">
        <v>2067000</v>
      </c>
      <c r="H531" s="276">
        <v>240499</v>
      </c>
      <c r="I531" s="276">
        <v>170714</v>
      </c>
      <c r="J531" s="276">
        <v>31435</v>
      </c>
      <c r="K531" s="276">
        <v>950018</v>
      </c>
      <c r="L531" s="276">
        <v>99174</v>
      </c>
      <c r="M531" s="276">
        <v>50614</v>
      </c>
      <c r="N531" s="291">
        <v>1.9664351851851853E-2</v>
      </c>
      <c r="O531" s="130">
        <f t="shared" si="27"/>
        <v>1699</v>
      </c>
      <c r="P531" s="291">
        <v>9.0324074074074071E-2</v>
      </c>
      <c r="Q531" s="130">
        <f t="shared" si="57"/>
        <v>7804</v>
      </c>
      <c r="R531" s="291">
        <v>7.2222222222222228E-3</v>
      </c>
      <c r="S531" s="130">
        <f t="shared" si="55"/>
        <v>624</v>
      </c>
      <c r="T531" s="291">
        <v>3.5023148148148144E-2</v>
      </c>
      <c r="U531" s="130">
        <f t="shared" si="56"/>
        <v>3026</v>
      </c>
      <c r="V531" s="291">
        <v>9.4444444444444445E-3</v>
      </c>
      <c r="W531" s="130">
        <f t="shared" si="31"/>
        <v>816</v>
      </c>
      <c r="X531" s="291">
        <v>1.2326388888888888E-2</v>
      </c>
      <c r="Y531" s="130">
        <f t="shared" si="58"/>
        <v>1065</v>
      </c>
      <c r="Z531" s="291">
        <v>2.7777777777777778E-4</v>
      </c>
      <c r="AA531" s="130">
        <f t="shared" si="60"/>
        <v>24</v>
      </c>
      <c r="AB531" s="16">
        <v>12.93</v>
      </c>
      <c r="AC531" s="16">
        <v>23.78</v>
      </c>
      <c r="AD531" s="16">
        <v>4.6900000000000004</v>
      </c>
      <c r="AE531" s="16">
        <v>8.06</v>
      </c>
      <c r="AF531" s="16">
        <v>12.84</v>
      </c>
      <c r="AG531" s="16">
        <v>12.58</v>
      </c>
      <c r="AH531" s="16">
        <v>1.54</v>
      </c>
      <c r="AI531" s="277">
        <v>0.1036</v>
      </c>
      <c r="AJ531" s="277">
        <v>9.6100000000000005E-2</v>
      </c>
      <c r="AK531" s="277">
        <v>0.50329999999999997</v>
      </c>
      <c r="AL531" s="277">
        <v>0.38429999999999997</v>
      </c>
      <c r="AM531" s="277">
        <v>9.2899999999999996E-2</v>
      </c>
      <c r="AN531" s="277">
        <v>0.1671</v>
      </c>
      <c r="AO531" s="277">
        <v>0.69269999999999998</v>
      </c>
      <c r="AP531" s="130">
        <v>161700</v>
      </c>
      <c r="AQ531" s="130">
        <v>101200</v>
      </c>
      <c r="AR531" s="130">
        <v>6.03</v>
      </c>
      <c r="AS531" s="275">
        <v>0.36041666666666666</v>
      </c>
      <c r="AT531" s="273">
        <v>0.5403</v>
      </c>
      <c r="AU531" s="130">
        <v>48</v>
      </c>
      <c r="AV531" s="16"/>
      <c r="AW531" s="16"/>
      <c r="AX531" s="16"/>
      <c r="AY531" s="16"/>
      <c r="AZ531" s="16"/>
    </row>
    <row r="532" spans="1:52" ht="12" customHeight="1">
      <c r="A532" s="208">
        <v>38</v>
      </c>
      <c r="B532" s="213" t="s">
        <v>1960</v>
      </c>
      <c r="C532" s="16" t="s">
        <v>1626</v>
      </c>
      <c r="D532" s="100" t="s">
        <v>1626</v>
      </c>
      <c r="E532" s="208" t="s">
        <v>1537</v>
      </c>
      <c r="F532" s="16">
        <v>24</v>
      </c>
      <c r="G532" s="276">
        <v>8532000</v>
      </c>
      <c r="H532" s="276">
        <v>632315</v>
      </c>
      <c r="I532" s="276">
        <v>702715</v>
      </c>
      <c r="J532" s="276">
        <v>193419</v>
      </c>
      <c r="K532" s="276">
        <v>5262000</v>
      </c>
      <c r="L532" s="276">
        <v>283366</v>
      </c>
      <c r="M532" s="276">
        <v>329702</v>
      </c>
      <c r="N532" s="291">
        <v>4.0393518518518521E-3</v>
      </c>
      <c r="O532" s="130">
        <f t="shared" si="27"/>
        <v>349</v>
      </c>
      <c r="P532" s="291">
        <v>4.2708333333333339E-3</v>
      </c>
      <c r="Q532" s="130">
        <f t="shared" si="57"/>
        <v>369</v>
      </c>
      <c r="R532" s="291">
        <v>2.0717592592592593E-3</v>
      </c>
      <c r="S532" s="130">
        <f t="shared" si="55"/>
        <v>179</v>
      </c>
      <c r="T532" s="291">
        <v>2.0486111111111113E-3</v>
      </c>
      <c r="U532" s="130">
        <f t="shared" si="56"/>
        <v>177</v>
      </c>
      <c r="V532" s="291">
        <v>3.472222222222222E-3</v>
      </c>
      <c r="W532" s="130">
        <f t="shared" si="31"/>
        <v>300</v>
      </c>
      <c r="X532" s="291">
        <v>5.5671296296296302E-3</v>
      </c>
      <c r="Y532" s="130">
        <f t="shared" si="58"/>
        <v>481</v>
      </c>
      <c r="Z532" s="291">
        <v>2.3958333333333336E-3</v>
      </c>
      <c r="AA532" s="130">
        <f t="shared" si="60"/>
        <v>207</v>
      </c>
      <c r="AB532" s="16">
        <v>8.36</v>
      </c>
      <c r="AC532" s="16">
        <v>6.1</v>
      </c>
      <c r="AD532" s="16">
        <v>4.3499999999999996</v>
      </c>
      <c r="AE532" s="16">
        <v>2.77</v>
      </c>
      <c r="AF532" s="16">
        <v>7</v>
      </c>
      <c r="AG532" s="16">
        <v>10.52</v>
      </c>
      <c r="AH532" s="16">
        <v>6.51</v>
      </c>
      <c r="AI532" s="277">
        <v>3.8199999999999998E-2</v>
      </c>
      <c r="AJ532" s="277">
        <v>0.20379999999999998</v>
      </c>
      <c r="AK532" s="277">
        <v>0.27110000000000001</v>
      </c>
      <c r="AL532" s="277">
        <v>0.64870000000000005</v>
      </c>
      <c r="AM532" s="277">
        <v>0.31019999999999998</v>
      </c>
      <c r="AN532" s="277">
        <v>0.20030000000000001</v>
      </c>
      <c r="AO532" s="277">
        <v>0.5373</v>
      </c>
      <c r="AP532" s="130">
        <v>110600</v>
      </c>
      <c r="AQ532" s="130">
        <v>71000</v>
      </c>
      <c r="AR532" s="130">
        <v>1.58</v>
      </c>
      <c r="AS532" s="275">
        <v>0.12638888888888888</v>
      </c>
      <c r="AT532" s="273">
        <v>0.76649999999999996</v>
      </c>
      <c r="AU532" s="130">
        <v>48</v>
      </c>
      <c r="AV532" s="16">
        <v>60500</v>
      </c>
      <c r="AW532" s="16">
        <v>864000000</v>
      </c>
      <c r="AX532" s="16"/>
      <c r="AY532" s="16"/>
      <c r="AZ532" s="16"/>
    </row>
    <row r="533" spans="1:52" ht="12" customHeight="1">
      <c r="A533" s="208">
        <v>39</v>
      </c>
      <c r="B533" s="213" t="s">
        <v>2373</v>
      </c>
      <c r="C533" s="16" t="s">
        <v>1628</v>
      </c>
      <c r="D533" s="100" t="s">
        <v>1628</v>
      </c>
      <c r="E533" s="208" t="s">
        <v>1537</v>
      </c>
      <c r="F533" s="16">
        <v>37</v>
      </c>
      <c r="G533" s="276">
        <v>82401</v>
      </c>
      <c r="H533" s="276">
        <v>7100</v>
      </c>
      <c r="I533" s="276">
        <v>13939</v>
      </c>
      <c r="J533" s="276">
        <v>7177</v>
      </c>
      <c r="K533" s="276">
        <v>54069</v>
      </c>
      <c r="L533" s="276"/>
      <c r="M533" s="276">
        <v>5000</v>
      </c>
      <c r="N533" s="291">
        <v>2.9282407407407412E-3</v>
      </c>
      <c r="O533" s="130">
        <f t="shared" si="27"/>
        <v>253</v>
      </c>
      <c r="P533" s="291">
        <v>1.2384259259259258E-3</v>
      </c>
      <c r="Q533" s="130">
        <f t="shared" si="57"/>
        <v>107</v>
      </c>
      <c r="R533" s="291">
        <v>3.3333333333333335E-3</v>
      </c>
      <c r="S533" s="130">
        <f t="shared" si="55"/>
        <v>288</v>
      </c>
      <c r="T533" s="291">
        <v>3.3564814814814811E-3</v>
      </c>
      <c r="U533" s="130">
        <f t="shared" si="56"/>
        <v>290</v>
      </c>
      <c r="V533" s="291">
        <v>1.8750000000000001E-3</v>
      </c>
      <c r="W533" s="130">
        <f t="shared" si="31"/>
        <v>162</v>
      </c>
      <c r="X533" s="291"/>
      <c r="Y533" s="130">
        <f t="shared" si="58"/>
        <v>0</v>
      </c>
      <c r="Z533" s="291">
        <v>3.4722222222222222E-5</v>
      </c>
      <c r="AA533" s="130">
        <f t="shared" si="60"/>
        <v>3</v>
      </c>
      <c r="AB533" s="16">
        <v>3.73</v>
      </c>
      <c r="AC533" s="16">
        <v>1.85</v>
      </c>
      <c r="AD533" s="16">
        <v>3.35</v>
      </c>
      <c r="AE533" s="16">
        <v>2.23</v>
      </c>
      <c r="AF533" s="16">
        <v>3.75</v>
      </c>
      <c r="AG533" s="16"/>
      <c r="AH533" s="16">
        <v>2</v>
      </c>
      <c r="AI533" s="277">
        <v>0.21360000000000001</v>
      </c>
      <c r="AJ533" s="277">
        <v>0.66</v>
      </c>
      <c r="AK533" s="277">
        <v>0.35049999999999998</v>
      </c>
      <c r="AL533" s="277">
        <v>0.50039999999999996</v>
      </c>
      <c r="AM533" s="277">
        <v>0.37609999999999999</v>
      </c>
      <c r="AN533" s="277"/>
      <c r="AO533" s="277"/>
      <c r="AP533" s="130">
        <v>3400</v>
      </c>
      <c r="AQ533" s="130">
        <v>3400</v>
      </c>
      <c r="AR533" s="130">
        <v>1.5</v>
      </c>
      <c r="AS533" s="275">
        <v>0.1451388888888889</v>
      </c>
      <c r="AT533" s="273">
        <v>0.5</v>
      </c>
      <c r="AU533" s="130">
        <v>36</v>
      </c>
      <c r="AV533" s="16">
        <v>33100</v>
      </c>
      <c r="AW533" s="16">
        <v>25700000</v>
      </c>
      <c r="AX533" s="16"/>
      <c r="AY533" s="16"/>
      <c r="AZ533" s="16"/>
    </row>
    <row r="534" spans="1:52" ht="12" customHeight="1">
      <c r="A534" s="208">
        <v>40</v>
      </c>
      <c r="B534" s="213" t="s">
        <v>2374</v>
      </c>
      <c r="C534" s="16" t="s">
        <v>1629</v>
      </c>
      <c r="D534" s="100" t="s">
        <v>1629</v>
      </c>
      <c r="E534" s="208" t="s">
        <v>1537</v>
      </c>
      <c r="F534" s="16">
        <v>35</v>
      </c>
      <c r="G534" s="276">
        <v>8144</v>
      </c>
      <c r="H534" s="276">
        <v>5000</v>
      </c>
      <c r="I534" s="276">
        <v>5000</v>
      </c>
      <c r="J534" s="276"/>
      <c r="K534" s="276">
        <v>8692</v>
      </c>
      <c r="L534" s="276"/>
      <c r="M534" s="276"/>
      <c r="N534" s="291">
        <v>1.6782407407407406E-3</v>
      </c>
      <c r="O534" s="130">
        <f t="shared" si="27"/>
        <v>145</v>
      </c>
      <c r="P534" s="291">
        <v>2.3032407407407407E-3</v>
      </c>
      <c r="Q534" s="130">
        <f t="shared" si="57"/>
        <v>199</v>
      </c>
      <c r="R534" s="291">
        <v>9.3750000000000007E-4</v>
      </c>
      <c r="S534" s="130">
        <f t="shared" si="55"/>
        <v>81</v>
      </c>
      <c r="T534" s="291"/>
      <c r="U534" s="130">
        <f t="shared" si="56"/>
        <v>0</v>
      </c>
      <c r="V534" s="291">
        <v>3.4953703703703705E-3</v>
      </c>
      <c r="W534" s="130">
        <f t="shared" si="31"/>
        <v>302</v>
      </c>
      <c r="X534" s="291"/>
      <c r="Y534" s="130">
        <f t="shared" si="58"/>
        <v>0</v>
      </c>
      <c r="Z534" s="291"/>
      <c r="AA534" s="130">
        <f t="shared" si="60"/>
        <v>0</v>
      </c>
      <c r="AB534" s="16">
        <v>6.84</v>
      </c>
      <c r="AC534" s="16">
        <v>7</v>
      </c>
      <c r="AD534" s="16">
        <v>4.63</v>
      </c>
      <c r="AE534" s="16"/>
      <c r="AF534" s="16">
        <v>4.99</v>
      </c>
      <c r="AG534" s="16"/>
      <c r="AH534" s="16"/>
      <c r="AI534" s="277">
        <v>8.9300000000000004E-2</v>
      </c>
      <c r="AJ534" s="277"/>
      <c r="AK534" s="277">
        <v>0.52349999999999997</v>
      </c>
      <c r="AL534" s="277"/>
      <c r="AM534" s="277">
        <v>0.37209999999999999</v>
      </c>
      <c r="AN534" s="277"/>
      <c r="AO534" s="277"/>
      <c r="AP534" s="16"/>
      <c r="AQ534" s="16"/>
      <c r="AR534" s="16"/>
      <c r="AS534" s="16"/>
      <c r="AT534" s="277"/>
      <c r="AU534" s="130">
        <v>38</v>
      </c>
      <c r="AV534" s="16">
        <v>30</v>
      </c>
      <c r="AW534" s="16">
        <v>752000</v>
      </c>
      <c r="AX534" s="16"/>
      <c r="AY534" s="16"/>
      <c r="AZ534" s="16"/>
    </row>
    <row r="535" spans="1:52" ht="12" customHeight="1">
      <c r="A535" s="208">
        <v>41</v>
      </c>
      <c r="B535" s="213" t="s">
        <v>2375</v>
      </c>
      <c r="C535" s="16" t="s">
        <v>1630</v>
      </c>
      <c r="D535" s="100" t="s">
        <v>1630</v>
      </c>
      <c r="E535" s="208" t="s">
        <v>1537</v>
      </c>
      <c r="F535" s="16">
        <v>29</v>
      </c>
      <c r="G535" s="276">
        <v>952756</v>
      </c>
      <c r="H535" s="276">
        <v>80827</v>
      </c>
      <c r="I535" s="276">
        <v>15796</v>
      </c>
      <c r="J535" s="276">
        <v>23639</v>
      </c>
      <c r="K535" s="276">
        <v>211501</v>
      </c>
      <c r="L535" s="276">
        <v>5000</v>
      </c>
      <c r="M535" s="276">
        <v>5000</v>
      </c>
      <c r="N535" s="291">
        <v>4.8032407407407407E-3</v>
      </c>
      <c r="O535" s="130">
        <f t="shared" si="27"/>
        <v>415</v>
      </c>
      <c r="P535" s="291">
        <v>1.3773148148148147E-3</v>
      </c>
      <c r="Q535" s="130">
        <f t="shared" si="57"/>
        <v>119</v>
      </c>
      <c r="R535" s="291">
        <v>1.9444444444444442E-3</v>
      </c>
      <c r="S535" s="130">
        <f t="shared" si="55"/>
        <v>168</v>
      </c>
      <c r="T535" s="291">
        <v>3.8194444444444446E-4</v>
      </c>
      <c r="U535" s="130">
        <f t="shared" si="56"/>
        <v>33</v>
      </c>
      <c r="V535" s="291">
        <v>4.155092592592593E-3</v>
      </c>
      <c r="W535" s="130">
        <f t="shared" si="31"/>
        <v>359</v>
      </c>
      <c r="X535" s="291">
        <v>3.2638888888888891E-3</v>
      </c>
      <c r="Y535" s="130">
        <f t="shared" si="58"/>
        <v>282</v>
      </c>
      <c r="Z535" s="274">
        <v>2.3263888888888887E-3</v>
      </c>
      <c r="AA535" s="130">
        <f t="shared" si="60"/>
        <v>201</v>
      </c>
      <c r="AB535" s="16">
        <v>8.0500000000000007</v>
      </c>
      <c r="AC535" s="16">
        <v>2.33</v>
      </c>
      <c r="AD535" s="16">
        <v>3.17</v>
      </c>
      <c r="AE535" s="16">
        <v>1.18</v>
      </c>
      <c r="AF535" s="16">
        <v>7.33</v>
      </c>
      <c r="AG535" s="16">
        <v>8.33</v>
      </c>
      <c r="AH535" s="16">
        <v>10</v>
      </c>
      <c r="AI535" s="277">
        <v>0.13109999999999999</v>
      </c>
      <c r="AJ535" s="277">
        <v>0.82689999999999997</v>
      </c>
      <c r="AK535" s="277">
        <v>0.45300000000000001</v>
      </c>
      <c r="AL535" s="277">
        <v>0.9274</v>
      </c>
      <c r="AM535" s="277">
        <v>0.22559999999999999</v>
      </c>
      <c r="AN535" s="277">
        <v>9.8500000000000004E-2</v>
      </c>
      <c r="AO535" s="277"/>
      <c r="AP535" s="130">
        <v>803300</v>
      </c>
      <c r="AQ535" s="130">
        <v>490600</v>
      </c>
      <c r="AR535" s="130">
        <v>3.52</v>
      </c>
      <c r="AS535" s="275">
        <v>0.24236111111111111</v>
      </c>
      <c r="AT535" s="273">
        <v>0.44829999999999998</v>
      </c>
      <c r="AU535" s="130">
        <v>50</v>
      </c>
      <c r="AV535" s="16">
        <v>8100</v>
      </c>
      <c r="AW535" s="16">
        <v>36900000</v>
      </c>
      <c r="AX535" s="16"/>
      <c r="AY535" s="16"/>
      <c r="AZ535" s="16"/>
    </row>
    <row r="536" spans="1:52" ht="12" customHeight="1">
      <c r="A536" s="208">
        <v>42</v>
      </c>
      <c r="B536" s="213" t="s">
        <v>2376</v>
      </c>
      <c r="C536" s="16" t="s">
        <v>1632</v>
      </c>
      <c r="D536" s="100" t="s">
        <v>1632</v>
      </c>
      <c r="E536" s="208" t="s">
        <v>1537</v>
      </c>
      <c r="F536" s="16">
        <v>28</v>
      </c>
      <c r="G536" s="276">
        <v>5000</v>
      </c>
      <c r="H536" s="276"/>
      <c r="I536" s="276">
        <v>5000</v>
      </c>
      <c r="J536" s="276"/>
      <c r="K536" s="276">
        <v>5000</v>
      </c>
      <c r="L536" s="276"/>
      <c r="M536" s="276"/>
      <c r="N536" s="291">
        <v>2.199074074074074E-4</v>
      </c>
      <c r="O536" s="130">
        <f t="shared" si="27"/>
        <v>19</v>
      </c>
      <c r="P536" s="291"/>
      <c r="Q536" s="130">
        <f t="shared" si="57"/>
        <v>0</v>
      </c>
      <c r="R536" s="291"/>
      <c r="S536" s="130">
        <f t="shared" si="55"/>
        <v>0</v>
      </c>
      <c r="T536" s="291"/>
      <c r="U536" s="130">
        <f t="shared" si="56"/>
        <v>0</v>
      </c>
      <c r="V536" s="291">
        <v>1.8981481481481482E-3</v>
      </c>
      <c r="W536" s="130">
        <f t="shared" si="31"/>
        <v>164</v>
      </c>
      <c r="X536" s="291"/>
      <c r="Y536" s="130">
        <f t="shared" si="58"/>
        <v>0</v>
      </c>
      <c r="Z536" s="291"/>
      <c r="AA536" s="130">
        <f t="shared" si="60"/>
        <v>0</v>
      </c>
      <c r="AB536" s="16">
        <v>1.57</v>
      </c>
      <c r="AC536" s="16"/>
      <c r="AD536" s="16">
        <v>1</v>
      </c>
      <c r="AE536" s="16"/>
      <c r="AF536" s="16">
        <v>1.24</v>
      </c>
      <c r="AG536" s="16"/>
      <c r="AH536" s="16"/>
      <c r="AI536" s="277">
        <v>0.60460000000000003</v>
      </c>
      <c r="AJ536" s="277"/>
      <c r="AK536" s="277">
        <v>1</v>
      </c>
      <c r="AL536" s="277"/>
      <c r="AM536" s="277">
        <v>0.76700000000000002</v>
      </c>
      <c r="AN536" s="277"/>
      <c r="AO536" s="277"/>
      <c r="AP536" s="130">
        <v>251700</v>
      </c>
      <c r="AQ536" s="130">
        <v>177600</v>
      </c>
      <c r="AR536" s="130">
        <v>2.63</v>
      </c>
      <c r="AS536" s="275">
        <v>0.25138888888888888</v>
      </c>
      <c r="AT536" s="273">
        <v>0.49640000000000001</v>
      </c>
      <c r="AU536" s="130">
        <v>43</v>
      </c>
      <c r="AV536" s="16">
        <v>40500</v>
      </c>
      <c r="AW536" s="16">
        <v>3320000000</v>
      </c>
      <c r="AX536" s="16"/>
      <c r="AY536" s="16"/>
      <c r="AZ536" s="16"/>
    </row>
    <row r="537" spans="1:52" ht="12" customHeight="1">
      <c r="A537" s="208">
        <v>43</v>
      </c>
      <c r="B537" s="213" t="s">
        <v>2377</v>
      </c>
      <c r="C537" s="16" t="s">
        <v>1636</v>
      </c>
      <c r="D537" s="100" t="s">
        <v>1638</v>
      </c>
      <c r="E537" s="208" t="s">
        <v>1537</v>
      </c>
      <c r="F537" s="16">
        <v>50</v>
      </c>
      <c r="G537" s="276">
        <v>76826</v>
      </c>
      <c r="H537" s="276"/>
      <c r="I537" s="276">
        <v>55726</v>
      </c>
      <c r="J537" s="276">
        <v>5000</v>
      </c>
      <c r="K537" s="276">
        <v>44181</v>
      </c>
      <c r="L537" s="276"/>
      <c r="M537" s="276"/>
      <c r="N537" s="291">
        <v>1.7824074074074072E-3</v>
      </c>
      <c r="O537" s="130">
        <f t="shared" si="27"/>
        <v>154</v>
      </c>
      <c r="P537" s="291"/>
      <c r="Q537" s="130">
        <f t="shared" si="57"/>
        <v>0</v>
      </c>
      <c r="R537" s="274">
        <v>2.8587962962962963E-3</v>
      </c>
      <c r="S537" s="130">
        <f t="shared" si="55"/>
        <v>247</v>
      </c>
      <c r="T537" s="291"/>
      <c r="U537" s="130">
        <f t="shared" si="56"/>
        <v>0</v>
      </c>
      <c r="V537" s="291">
        <v>1.1574074074074073E-4</v>
      </c>
      <c r="W537" s="130">
        <f t="shared" si="31"/>
        <v>10</v>
      </c>
      <c r="X537" s="291"/>
      <c r="Y537" s="130">
        <f t="shared" si="58"/>
        <v>0</v>
      </c>
      <c r="Z537" s="291"/>
      <c r="AA537" s="130">
        <f t="shared" si="60"/>
        <v>0</v>
      </c>
      <c r="AB537" s="16">
        <v>2.84</v>
      </c>
      <c r="AC537" s="16"/>
      <c r="AD537" s="16">
        <v>2.61</v>
      </c>
      <c r="AE537" s="16">
        <v>1</v>
      </c>
      <c r="AF537" s="16">
        <v>1.31</v>
      </c>
      <c r="AG537" s="16"/>
      <c r="AH537" s="16"/>
      <c r="AI537" s="277">
        <v>0.4365</v>
      </c>
      <c r="AJ537" s="277"/>
      <c r="AK537" s="277">
        <v>0.26369999999999999</v>
      </c>
      <c r="AL537" s="277">
        <v>1</v>
      </c>
      <c r="AM537" s="277">
        <v>0.82389999999999997</v>
      </c>
      <c r="AN537" s="277"/>
      <c r="AO537" s="277"/>
      <c r="AP537" s="130">
        <v>601900</v>
      </c>
      <c r="AQ537" s="130">
        <v>207400</v>
      </c>
      <c r="AR537" s="130">
        <v>2.76</v>
      </c>
      <c r="AS537" s="275">
        <v>0.20624999999999999</v>
      </c>
      <c r="AT537" s="273">
        <v>0.3695</v>
      </c>
      <c r="AU537" s="130">
        <v>50</v>
      </c>
      <c r="AV537" s="16">
        <v>450000</v>
      </c>
      <c r="AW537" s="16">
        <v>5050000</v>
      </c>
      <c r="AX537" s="16"/>
      <c r="AY537" s="16"/>
      <c r="AZ537" s="16"/>
    </row>
    <row r="538" spans="1:52" ht="12" customHeight="1">
      <c r="A538" s="208">
        <v>44</v>
      </c>
      <c r="B538" s="213" t="s">
        <v>2378</v>
      </c>
      <c r="C538" s="16" t="s">
        <v>1639</v>
      </c>
      <c r="D538" s="100" t="s">
        <v>944</v>
      </c>
      <c r="E538" s="208" t="s">
        <v>1537</v>
      </c>
      <c r="F538" s="16">
        <v>27</v>
      </c>
      <c r="G538" s="276">
        <v>257854</v>
      </c>
      <c r="H538" s="276">
        <v>24244</v>
      </c>
      <c r="I538" s="276">
        <v>22154</v>
      </c>
      <c r="J538" s="276">
        <v>37654</v>
      </c>
      <c r="K538" s="276">
        <v>151990</v>
      </c>
      <c r="L538" s="276">
        <v>5000</v>
      </c>
      <c r="M538" s="276"/>
      <c r="N538" s="291">
        <v>4.8611111111111112E-3</v>
      </c>
      <c r="O538" s="130">
        <f t="shared" si="27"/>
        <v>420</v>
      </c>
      <c r="P538" s="291">
        <v>4.4212962962962956E-3</v>
      </c>
      <c r="Q538" s="130">
        <f t="shared" si="57"/>
        <v>382</v>
      </c>
      <c r="R538" s="291">
        <v>2.6041666666666665E-3</v>
      </c>
      <c r="S538" s="130">
        <f t="shared" si="55"/>
        <v>225</v>
      </c>
      <c r="T538" s="291">
        <v>3.5763888888888894E-3</v>
      </c>
      <c r="U538" s="130">
        <f t="shared" si="56"/>
        <v>309</v>
      </c>
      <c r="V538" s="291">
        <v>3.414351851851852E-3</v>
      </c>
      <c r="W538" s="130">
        <f t="shared" si="31"/>
        <v>295</v>
      </c>
      <c r="X538" s="291">
        <v>1.8171296296296297E-3</v>
      </c>
      <c r="Y538" s="130">
        <f t="shared" si="58"/>
        <v>157</v>
      </c>
      <c r="Z538" s="291"/>
      <c r="AA538" s="130">
        <f t="shared" si="60"/>
        <v>0</v>
      </c>
      <c r="AB538" s="16">
        <v>8.2799999999999994</v>
      </c>
      <c r="AC538" s="16">
        <v>5.68</v>
      </c>
      <c r="AD538" s="16">
        <v>2.94</v>
      </c>
      <c r="AE538" s="16">
        <v>2.97</v>
      </c>
      <c r="AF538" s="16">
        <v>7.59</v>
      </c>
      <c r="AG538" s="16">
        <v>9.15</v>
      </c>
      <c r="AH538" s="16"/>
      <c r="AI538" s="277">
        <v>0.13489999999999999</v>
      </c>
      <c r="AJ538" s="277">
        <v>0.2059</v>
      </c>
      <c r="AK538" s="277">
        <v>0.53159999999999996</v>
      </c>
      <c r="AL538" s="277">
        <v>0.71109999999999995</v>
      </c>
      <c r="AM538" s="277">
        <v>0.23369999999999999</v>
      </c>
      <c r="AN538" s="277">
        <v>0.59260000000000002</v>
      </c>
      <c r="AO538" s="277"/>
      <c r="AP538" s="130">
        <v>161000</v>
      </c>
      <c r="AQ538" s="130">
        <v>110000</v>
      </c>
      <c r="AR538" s="130">
        <v>2.3199999999999998</v>
      </c>
      <c r="AS538" s="275">
        <v>0.14374999999999999</v>
      </c>
      <c r="AT538" s="273">
        <v>0.49230000000000002</v>
      </c>
      <c r="AU538" s="130">
        <v>40</v>
      </c>
      <c r="AV538" s="16">
        <v>20</v>
      </c>
      <c r="AW538" s="16">
        <v>113000000</v>
      </c>
      <c r="AX538" s="16"/>
      <c r="AY538" s="16"/>
      <c r="AZ538" s="16"/>
    </row>
    <row r="539" spans="1:52" ht="12" customHeight="1">
      <c r="A539" s="208">
        <v>45</v>
      </c>
      <c r="B539" s="213" t="s">
        <v>2379</v>
      </c>
      <c r="C539" s="16" t="s">
        <v>1640</v>
      </c>
      <c r="D539" s="299" t="s">
        <v>1640</v>
      </c>
      <c r="E539" s="210" t="s">
        <v>1537</v>
      </c>
      <c r="F539" s="16">
        <v>52</v>
      </c>
      <c r="G539" s="276">
        <v>674522</v>
      </c>
      <c r="H539" s="276">
        <v>29767</v>
      </c>
      <c r="I539" s="276">
        <v>56541</v>
      </c>
      <c r="J539" s="276">
        <v>20329</v>
      </c>
      <c r="K539" s="276">
        <v>236989</v>
      </c>
      <c r="L539" s="276">
        <v>5000</v>
      </c>
      <c r="M539" s="276">
        <v>5000</v>
      </c>
      <c r="N539" s="291">
        <v>6.215277777777777E-3</v>
      </c>
      <c r="O539" s="130">
        <f t="shared" si="27"/>
        <v>537</v>
      </c>
      <c r="P539" s="291">
        <v>1.2731481481481481E-2</v>
      </c>
      <c r="Q539" s="130">
        <f t="shared" si="57"/>
        <v>1100</v>
      </c>
      <c r="R539" s="291">
        <v>5.4166666666666669E-3</v>
      </c>
      <c r="S539" s="130">
        <f t="shared" si="55"/>
        <v>468</v>
      </c>
      <c r="T539" s="291">
        <v>3.2256944444444442E-2</v>
      </c>
      <c r="U539" s="130">
        <f t="shared" si="56"/>
        <v>2787</v>
      </c>
      <c r="V539" s="291">
        <v>7.6736111111111111E-3</v>
      </c>
      <c r="W539" s="130">
        <f t="shared" si="31"/>
        <v>663</v>
      </c>
      <c r="X539" s="291">
        <v>3.3564814814814812E-4</v>
      </c>
      <c r="Y539" s="130">
        <f t="shared" si="58"/>
        <v>29</v>
      </c>
      <c r="Z539" s="291">
        <v>2.199074074074074E-4</v>
      </c>
      <c r="AA539" s="130">
        <f t="shared" si="60"/>
        <v>19</v>
      </c>
      <c r="AB539" s="16">
        <v>8.3000000000000007</v>
      </c>
      <c r="AC539" s="16">
        <v>8.76</v>
      </c>
      <c r="AD539" s="16">
        <v>6.8</v>
      </c>
      <c r="AE539" s="16">
        <v>7.39</v>
      </c>
      <c r="AF539" s="16">
        <v>9.3800000000000008</v>
      </c>
      <c r="AG539" s="16">
        <v>2.0299999999999998</v>
      </c>
      <c r="AH539" s="16">
        <v>2.33</v>
      </c>
      <c r="AI539" s="277">
        <v>0.1163</v>
      </c>
      <c r="AJ539" s="277">
        <v>0.3569</v>
      </c>
      <c r="AK539" s="277">
        <v>0.2681</v>
      </c>
      <c r="AL539" s="277">
        <v>0.39190000000000003</v>
      </c>
      <c r="AM539" s="277">
        <v>0.20810000000000001</v>
      </c>
      <c r="AN539" s="277">
        <v>0.56669999999999998</v>
      </c>
      <c r="AO539" s="277">
        <v>0.28549999999999998</v>
      </c>
      <c r="AP539" s="130">
        <v>132700</v>
      </c>
      <c r="AQ539" s="130">
        <v>97800</v>
      </c>
      <c r="AR539" s="130">
        <v>1.71</v>
      </c>
      <c r="AS539" s="275">
        <v>0.23749999999999999</v>
      </c>
      <c r="AT539" s="273">
        <v>0.6583</v>
      </c>
      <c r="AU539" s="130">
        <v>50</v>
      </c>
      <c r="AV539" s="16">
        <v>165000</v>
      </c>
      <c r="AW539" s="16">
        <v>2490000</v>
      </c>
      <c r="AX539" s="16"/>
      <c r="AY539" s="16"/>
      <c r="AZ539" s="16"/>
    </row>
    <row r="540" spans="1:52" ht="12" customHeight="1">
      <c r="A540" s="208">
        <v>46</v>
      </c>
      <c r="B540" s="213" t="s">
        <v>2380</v>
      </c>
      <c r="C540" s="16" t="s">
        <v>1643</v>
      </c>
      <c r="D540" s="299" t="s">
        <v>1643</v>
      </c>
      <c r="E540" s="210" t="s">
        <v>1537</v>
      </c>
      <c r="F540" s="16">
        <v>19</v>
      </c>
      <c r="G540" s="276">
        <v>944007</v>
      </c>
      <c r="H540" s="276">
        <v>14201</v>
      </c>
      <c r="I540" s="276">
        <v>76418</v>
      </c>
      <c r="J540" s="276">
        <v>5000</v>
      </c>
      <c r="K540" s="276">
        <v>277503</v>
      </c>
      <c r="L540" s="276">
        <v>14774</v>
      </c>
      <c r="M540" s="276">
        <v>5000</v>
      </c>
      <c r="N540" s="291">
        <v>5.5787037037037038E-3</v>
      </c>
      <c r="O540" s="130">
        <f t="shared" si="27"/>
        <v>482</v>
      </c>
      <c r="P540" s="291">
        <v>5.1041666666666666E-3</v>
      </c>
      <c r="Q540" s="130">
        <f t="shared" si="57"/>
        <v>441</v>
      </c>
      <c r="R540" s="291">
        <v>3.3333333333333335E-3</v>
      </c>
      <c r="S540" s="130">
        <f t="shared" si="55"/>
        <v>288</v>
      </c>
      <c r="T540" s="291">
        <v>3.4375E-3</v>
      </c>
      <c r="U540" s="130">
        <f t="shared" si="56"/>
        <v>297</v>
      </c>
      <c r="V540" s="291">
        <v>5.7754629629629623E-3</v>
      </c>
      <c r="W540" s="130">
        <f t="shared" si="31"/>
        <v>499</v>
      </c>
      <c r="X540" s="291">
        <v>6.0185185185185177E-3</v>
      </c>
      <c r="Y540" s="130">
        <f t="shared" si="58"/>
        <v>520</v>
      </c>
      <c r="Z540" s="291"/>
      <c r="AA540" s="130">
        <f t="shared" si="60"/>
        <v>0</v>
      </c>
      <c r="AB540" s="16">
        <v>10.39</v>
      </c>
      <c r="AC540" s="16">
        <v>7.34</v>
      </c>
      <c r="AD540" s="16">
        <v>5.27</v>
      </c>
      <c r="AE540" s="16">
        <v>4.72</v>
      </c>
      <c r="AF540" s="16">
        <v>10.96</v>
      </c>
      <c r="AG540" s="16">
        <v>15.36</v>
      </c>
      <c r="AH540" s="16">
        <v>1</v>
      </c>
      <c r="AI540" s="277">
        <v>0.1206</v>
      </c>
      <c r="AJ540" s="277">
        <v>0.39590000000000003</v>
      </c>
      <c r="AK540" s="277">
        <v>0.16170000000000001</v>
      </c>
      <c r="AL540" s="277">
        <v>0.49580000000000002</v>
      </c>
      <c r="AM540" s="277">
        <v>0.15909999999999999</v>
      </c>
      <c r="AN540" s="277">
        <v>8.8499999999999995E-2</v>
      </c>
      <c r="AO540" s="277">
        <v>1</v>
      </c>
      <c r="AP540" s="130">
        <v>6700</v>
      </c>
      <c r="AQ540" s="130">
        <v>5500</v>
      </c>
      <c r="AR540" s="130">
        <v>1.67</v>
      </c>
      <c r="AS540" s="275">
        <v>1.1805555555555555E-2</v>
      </c>
      <c r="AT540" s="273">
        <v>0.33329999999999999</v>
      </c>
      <c r="AU540" s="130">
        <v>38</v>
      </c>
      <c r="AV540" s="16">
        <v>70</v>
      </c>
      <c r="AW540" s="16">
        <v>112000000</v>
      </c>
      <c r="AX540" s="16"/>
      <c r="AY540" s="16"/>
      <c r="AZ540" s="16"/>
    </row>
    <row r="541" spans="1:52" ht="12" customHeight="1">
      <c r="A541" s="208">
        <v>47</v>
      </c>
      <c r="B541" s="213" t="s">
        <v>2381</v>
      </c>
      <c r="C541" s="16" t="s">
        <v>1646</v>
      </c>
      <c r="D541" s="299" t="s">
        <v>2758</v>
      </c>
      <c r="E541" s="210" t="s">
        <v>1537</v>
      </c>
      <c r="F541" s="16">
        <v>48</v>
      </c>
      <c r="G541" s="276">
        <v>5000</v>
      </c>
      <c r="H541" s="276"/>
      <c r="I541" s="276"/>
      <c r="J541" s="276"/>
      <c r="K541" s="276">
        <v>5000</v>
      </c>
      <c r="L541" s="276"/>
      <c r="M541" s="276"/>
      <c r="N541" s="291"/>
      <c r="O541" s="130">
        <f t="shared" si="27"/>
        <v>0</v>
      </c>
      <c r="P541" s="291"/>
      <c r="Q541" s="130">
        <f t="shared" si="57"/>
        <v>0</v>
      </c>
      <c r="R541" s="291"/>
      <c r="S541" s="130">
        <f t="shared" si="55"/>
        <v>0</v>
      </c>
      <c r="T541" s="291"/>
      <c r="U541" s="130">
        <f t="shared" si="56"/>
        <v>0</v>
      </c>
      <c r="V541" s="291"/>
      <c r="W541" s="130">
        <f t="shared" si="31"/>
        <v>0</v>
      </c>
      <c r="X541" s="291"/>
      <c r="Y541" s="130">
        <f t="shared" si="58"/>
        <v>0</v>
      </c>
      <c r="Z541" s="291"/>
      <c r="AA541" s="130">
        <f t="shared" si="60"/>
        <v>0</v>
      </c>
      <c r="AB541" s="16">
        <v>1</v>
      </c>
      <c r="AC541" s="291"/>
      <c r="AD541" s="291"/>
      <c r="AE541" s="291"/>
      <c r="AF541" s="16">
        <v>1</v>
      </c>
      <c r="AG541" s="291"/>
      <c r="AH541" s="291"/>
      <c r="AI541" s="277">
        <v>1</v>
      </c>
      <c r="AJ541" s="277"/>
      <c r="AK541" s="277"/>
      <c r="AL541" s="277"/>
      <c r="AM541" s="277">
        <v>1</v>
      </c>
      <c r="AN541" s="277"/>
      <c r="AO541" s="277"/>
      <c r="AP541" s="130">
        <v>267500</v>
      </c>
      <c r="AQ541" s="130">
        <v>154700</v>
      </c>
      <c r="AR541" s="130">
        <v>5.37</v>
      </c>
      <c r="AS541" s="275">
        <v>0.19652777777777777</v>
      </c>
      <c r="AT541" s="273">
        <v>0.28720000000000001</v>
      </c>
      <c r="AU541" s="130">
        <v>51</v>
      </c>
      <c r="AV541" s="16">
        <v>1000</v>
      </c>
      <c r="AW541" s="16">
        <v>359000000</v>
      </c>
      <c r="AX541" s="16"/>
      <c r="AY541" s="16"/>
      <c r="AZ541" s="16"/>
    </row>
    <row r="542" spans="1:52" ht="12" customHeight="1">
      <c r="A542" s="208">
        <v>48</v>
      </c>
      <c r="B542" s="213" t="s">
        <v>2284</v>
      </c>
      <c r="C542" s="16" t="s">
        <v>1436</v>
      </c>
      <c r="D542" s="299" t="s">
        <v>1436</v>
      </c>
      <c r="E542" s="210" t="s">
        <v>1537</v>
      </c>
      <c r="F542" s="16">
        <v>14</v>
      </c>
      <c r="G542" s="276">
        <v>5622000</v>
      </c>
      <c r="H542" s="276">
        <v>210153</v>
      </c>
      <c r="I542" s="276">
        <v>384991</v>
      </c>
      <c r="J542" s="276">
        <v>75060</v>
      </c>
      <c r="K542" s="276">
        <v>1612</v>
      </c>
      <c r="L542" s="276">
        <v>249545</v>
      </c>
      <c r="M542" s="276">
        <v>55705</v>
      </c>
      <c r="N542" s="291">
        <v>4.5138888888888893E-3</v>
      </c>
      <c r="O542" s="130">
        <f t="shared" si="27"/>
        <v>390</v>
      </c>
      <c r="P542" s="291">
        <v>2.2800925925925927E-3</v>
      </c>
      <c r="Q542" s="130">
        <f t="shared" si="57"/>
        <v>197</v>
      </c>
      <c r="R542" s="291">
        <v>4.4444444444444444E-3</v>
      </c>
      <c r="S542" s="130">
        <f t="shared" si="55"/>
        <v>384</v>
      </c>
      <c r="T542" s="291">
        <v>4.0162037037037033E-3</v>
      </c>
      <c r="U542" s="130">
        <f t="shared" si="56"/>
        <v>347</v>
      </c>
      <c r="V542" s="291">
        <v>5.2430555555555555E-3</v>
      </c>
      <c r="W542" s="130">
        <f t="shared" si="31"/>
        <v>453</v>
      </c>
      <c r="X542" s="291">
        <v>5.5324074074074069E-3</v>
      </c>
      <c r="Y542" s="130">
        <f t="shared" si="58"/>
        <v>478</v>
      </c>
      <c r="Z542" s="291">
        <v>1.5856481481481479E-3</v>
      </c>
      <c r="AA542" s="130">
        <f t="shared" si="60"/>
        <v>137</v>
      </c>
      <c r="AB542" s="16">
        <v>7.65</v>
      </c>
      <c r="AC542" s="16">
        <v>2.61</v>
      </c>
      <c r="AD542" s="16">
        <v>6.54</v>
      </c>
      <c r="AE542" s="16">
        <v>2.54</v>
      </c>
      <c r="AF542" s="16">
        <v>8.4600000000000009</v>
      </c>
      <c r="AG542" s="16">
        <v>9.26</v>
      </c>
      <c r="AH542" s="16">
        <v>3.03</v>
      </c>
      <c r="AI542" s="277">
        <v>8.5699999999999998E-2</v>
      </c>
      <c r="AJ542" s="277">
        <v>0.41860000000000003</v>
      </c>
      <c r="AK542" s="277">
        <v>0.13689999999999999</v>
      </c>
      <c r="AL542" s="277">
        <v>0.49919999999999998</v>
      </c>
      <c r="AM542" s="277">
        <v>0.1308</v>
      </c>
      <c r="AN542" s="277">
        <v>9.1200000000000003E-2</v>
      </c>
      <c r="AO542" s="277">
        <v>0.72409999999999997</v>
      </c>
      <c r="AP542" s="130">
        <v>222600</v>
      </c>
      <c r="AQ542" s="130">
        <v>110000</v>
      </c>
      <c r="AR542" s="130">
        <v>4.7699999999999996</v>
      </c>
      <c r="AS542" s="275">
        <v>0.4465277777777778</v>
      </c>
      <c r="AT542" s="273">
        <v>0.43240000000000001</v>
      </c>
      <c r="AU542" s="130">
        <v>42</v>
      </c>
      <c r="AV542" s="16">
        <v>135000</v>
      </c>
      <c r="AW542" s="16">
        <v>27300000</v>
      </c>
      <c r="AX542" s="16"/>
      <c r="AY542" s="16"/>
      <c r="AZ542" s="16"/>
    </row>
    <row r="543" spans="1:52" ht="12" customHeight="1">
      <c r="A543" s="208">
        <v>49</v>
      </c>
      <c r="B543" s="213" t="s">
        <v>2382</v>
      </c>
      <c r="C543" s="16" t="s">
        <v>1649</v>
      </c>
      <c r="D543" s="100" t="s">
        <v>1649</v>
      </c>
      <c r="E543" s="208" t="s">
        <v>1537</v>
      </c>
      <c r="F543" s="16">
        <v>25</v>
      </c>
      <c r="G543" s="276">
        <v>72016</v>
      </c>
      <c r="H543" s="276">
        <v>5000</v>
      </c>
      <c r="I543" s="276">
        <v>5000</v>
      </c>
      <c r="J543" s="276">
        <v>5000</v>
      </c>
      <c r="K543" s="276">
        <v>24885</v>
      </c>
      <c r="L543" s="276"/>
      <c r="M543" s="276">
        <v>5000</v>
      </c>
      <c r="N543" s="291">
        <v>3.0439814814814813E-3</v>
      </c>
      <c r="O543" s="130">
        <v>263</v>
      </c>
      <c r="P543" s="291"/>
      <c r="Q543" s="130"/>
      <c r="R543" s="291">
        <v>5.7870370370370367E-4</v>
      </c>
      <c r="S543" s="130">
        <v>50</v>
      </c>
      <c r="T543" s="291"/>
      <c r="U543" s="130"/>
      <c r="V543" s="291">
        <v>2.5925925925925925E-3</v>
      </c>
      <c r="W543" s="130">
        <v>224</v>
      </c>
      <c r="X543" s="291"/>
      <c r="Y543" s="130"/>
      <c r="Z543" s="291"/>
      <c r="AA543" s="130"/>
      <c r="AB543" s="16">
        <v>6.11</v>
      </c>
      <c r="AC543" s="16">
        <v>1</v>
      </c>
      <c r="AD543" s="16">
        <v>3.52</v>
      </c>
      <c r="AE543" s="16">
        <v>1</v>
      </c>
      <c r="AF543" s="16">
        <v>4.4400000000000004</v>
      </c>
      <c r="AG543" s="16"/>
      <c r="AH543" s="16">
        <v>1</v>
      </c>
      <c r="AI543" s="277">
        <v>0.31879999999999997</v>
      </c>
      <c r="AJ543" s="277">
        <v>1</v>
      </c>
      <c r="AK543" s="277">
        <v>0.35610000000000003</v>
      </c>
      <c r="AL543" s="277">
        <v>1</v>
      </c>
      <c r="AM543" s="277">
        <v>0.4289</v>
      </c>
      <c r="AN543" s="277"/>
      <c r="AO543" s="277">
        <v>1</v>
      </c>
      <c r="AP543" s="130">
        <v>24500</v>
      </c>
      <c r="AQ543" s="130">
        <v>16400</v>
      </c>
      <c r="AR543" s="130">
        <v>2.93</v>
      </c>
      <c r="AS543" s="275">
        <v>0.18333333333333332</v>
      </c>
      <c r="AT543" s="273">
        <v>0.40739999999999998</v>
      </c>
      <c r="AU543" s="130">
        <v>43</v>
      </c>
      <c r="AV543" s="16">
        <v>110000</v>
      </c>
      <c r="AW543" s="16">
        <v>13200000</v>
      </c>
      <c r="AX543" s="16"/>
      <c r="AY543" s="16"/>
      <c r="AZ543" s="16"/>
    </row>
    <row r="544" spans="1:52" ht="12" customHeight="1">
      <c r="A544" s="208">
        <v>50</v>
      </c>
      <c r="B544" s="213" t="s">
        <v>2383</v>
      </c>
      <c r="C544" s="16" t="s">
        <v>1651</v>
      </c>
      <c r="D544" s="100" t="s">
        <v>1651</v>
      </c>
      <c r="E544" s="208" t="s">
        <v>1537</v>
      </c>
      <c r="F544" s="16">
        <v>53</v>
      </c>
      <c r="G544" s="276">
        <v>70806</v>
      </c>
      <c r="H544" s="276">
        <v>5000</v>
      </c>
      <c r="I544" s="276">
        <v>12008</v>
      </c>
      <c r="J544" s="276">
        <v>5000</v>
      </c>
      <c r="K544" s="276">
        <v>27977</v>
      </c>
      <c r="L544" s="276"/>
      <c r="M544" s="276">
        <v>3.6574074074074074E-3</v>
      </c>
      <c r="N544" s="291">
        <v>1.6666666666666668E-3</v>
      </c>
      <c r="O544" s="130">
        <v>144</v>
      </c>
      <c r="P544" s="291">
        <v>1.261574074074074E-3</v>
      </c>
      <c r="Q544" s="130">
        <v>109</v>
      </c>
      <c r="R544" s="291">
        <v>1.1689814814814816E-3</v>
      </c>
      <c r="S544" s="130">
        <v>101</v>
      </c>
      <c r="T544" s="291">
        <v>1.0879629629629629E-3</v>
      </c>
      <c r="U544" s="130">
        <v>94</v>
      </c>
      <c r="V544" s="291"/>
      <c r="W544" s="130"/>
      <c r="X544" s="291"/>
      <c r="Y544" s="130"/>
      <c r="Z544" s="291">
        <v>7.65</v>
      </c>
      <c r="AA544" s="130">
        <v>56160</v>
      </c>
      <c r="AB544" s="16">
        <v>3.13</v>
      </c>
      <c r="AC544" s="16">
        <v>2.42</v>
      </c>
      <c r="AD544" s="16">
        <v>2.33</v>
      </c>
      <c r="AE544" s="16">
        <v>1.93</v>
      </c>
      <c r="AF544" s="16"/>
      <c r="AG544" s="16"/>
      <c r="AH544" s="16">
        <v>0.14419999999999999</v>
      </c>
      <c r="AI544" s="277">
        <v>0.72489999999999999</v>
      </c>
      <c r="AJ544" s="277">
        <v>0.2361</v>
      </c>
      <c r="AK544" s="277">
        <v>0.58009999999999995</v>
      </c>
      <c r="AL544" s="277">
        <v>0.63349999999999995</v>
      </c>
      <c r="AM544" s="277"/>
      <c r="AN544" s="277"/>
      <c r="AO544" s="277"/>
      <c r="AP544" s="130">
        <v>11300</v>
      </c>
      <c r="AQ544" s="130">
        <v>6600</v>
      </c>
      <c r="AR544" s="130">
        <v>8.5</v>
      </c>
      <c r="AS544" s="275">
        <v>0.44236111111111109</v>
      </c>
      <c r="AT544" s="273">
        <v>0.25</v>
      </c>
      <c r="AU544" s="130">
        <v>38</v>
      </c>
      <c r="AV544" s="16"/>
      <c r="AW544" s="16"/>
      <c r="AX544" s="16"/>
      <c r="AY544" s="16"/>
      <c r="AZ544" s="16"/>
    </row>
    <row r="545" spans="1:52" ht="12" customHeight="1">
      <c r="A545" s="208">
        <v>51</v>
      </c>
      <c r="B545" s="212" t="s">
        <v>2385</v>
      </c>
      <c r="C545" s="16" t="s">
        <v>1654</v>
      </c>
      <c r="D545" s="299" t="s">
        <v>1654</v>
      </c>
      <c r="E545" s="210" t="s">
        <v>1537</v>
      </c>
      <c r="F545" s="16">
        <v>62</v>
      </c>
      <c r="G545" s="276">
        <v>5000</v>
      </c>
      <c r="H545" s="276"/>
      <c r="I545" s="276">
        <v>5000</v>
      </c>
      <c r="J545" s="276"/>
      <c r="K545" s="276">
        <v>5000</v>
      </c>
      <c r="L545" s="276"/>
      <c r="M545" s="276"/>
      <c r="N545" s="291">
        <v>8.9120370370370373E-4</v>
      </c>
      <c r="O545" s="130">
        <v>77</v>
      </c>
      <c r="P545" s="291"/>
      <c r="Q545" s="130"/>
      <c r="R545" s="291">
        <v>5.9143518518518521E-3</v>
      </c>
      <c r="S545" s="130">
        <v>511</v>
      </c>
      <c r="T545" s="291"/>
      <c r="U545" s="130"/>
      <c r="V545" s="291">
        <v>2.2222222222222222E-3</v>
      </c>
      <c r="W545" s="130">
        <v>192</v>
      </c>
      <c r="X545" s="291"/>
      <c r="Y545" s="130"/>
      <c r="Z545" s="291"/>
      <c r="AA545" s="130"/>
      <c r="AB545" s="16">
        <v>2.67</v>
      </c>
      <c r="AC545" s="16"/>
      <c r="AD545" s="16">
        <v>5.76</v>
      </c>
      <c r="AE545" s="16"/>
      <c r="AF545" s="16">
        <v>2.4900000000000002</v>
      </c>
      <c r="AG545" s="16"/>
      <c r="AH545" s="16"/>
      <c r="AI545" s="277">
        <v>0.27660000000000001</v>
      </c>
      <c r="AJ545" s="277"/>
      <c r="AK545" s="277"/>
      <c r="AL545" s="277"/>
      <c r="AM545" s="277">
        <v>0.44690000000000002</v>
      </c>
      <c r="AN545" s="277"/>
      <c r="AO545" s="277"/>
      <c r="AP545" s="130">
        <v>8600</v>
      </c>
      <c r="AQ545" s="130">
        <v>7100</v>
      </c>
      <c r="AR545" s="130">
        <v>1.01</v>
      </c>
      <c r="AS545" s="275">
        <v>6.9444444444444447E-4</v>
      </c>
      <c r="AT545" s="273">
        <v>0.99109999999999998</v>
      </c>
      <c r="AU545" s="130">
        <v>46</v>
      </c>
      <c r="AV545" s="16">
        <v>170</v>
      </c>
      <c r="AW545" s="16">
        <v>42700000</v>
      </c>
      <c r="AX545" s="16"/>
      <c r="AY545" s="16"/>
      <c r="AZ545" s="16"/>
    </row>
    <row r="546" spans="1:52" ht="12" customHeight="1">
      <c r="A546" s="208">
        <v>52</v>
      </c>
      <c r="B546" s="212" t="s">
        <v>2386</v>
      </c>
      <c r="C546" s="16" t="s">
        <v>1655</v>
      </c>
      <c r="D546" s="299" t="s">
        <v>1655</v>
      </c>
      <c r="E546" s="210" t="s">
        <v>1537</v>
      </c>
      <c r="F546" s="16">
        <v>14</v>
      </c>
      <c r="G546" s="276">
        <v>78678</v>
      </c>
      <c r="H546" s="276">
        <v>11155</v>
      </c>
      <c r="I546" s="276">
        <v>68617</v>
      </c>
      <c r="J546" s="276">
        <v>5000</v>
      </c>
      <c r="K546" s="276">
        <v>79126</v>
      </c>
      <c r="L546" s="276">
        <v>5000</v>
      </c>
      <c r="M546" s="276">
        <v>5000</v>
      </c>
      <c r="N546" s="291">
        <v>3.6111111111111109E-3</v>
      </c>
      <c r="O546" s="130">
        <v>312</v>
      </c>
      <c r="P546" s="291">
        <v>2.7314814814814814E-3</v>
      </c>
      <c r="Q546" s="130">
        <v>236</v>
      </c>
      <c r="R546" s="291">
        <v>1.8749999999999999E-3</v>
      </c>
      <c r="S546" s="130">
        <v>162</v>
      </c>
      <c r="T546" s="291">
        <v>1.8055555555555555E-3</v>
      </c>
      <c r="U546" s="130">
        <v>156</v>
      </c>
      <c r="V546" s="291">
        <v>3.9930555555555552E-3</v>
      </c>
      <c r="W546" s="130">
        <v>345</v>
      </c>
      <c r="X546" s="291">
        <v>3.2291666666666666E-3</v>
      </c>
      <c r="Y546" s="130">
        <v>279</v>
      </c>
      <c r="Z546" s="291">
        <v>4.8148148148148152E-3</v>
      </c>
      <c r="AA546" s="130">
        <v>416</v>
      </c>
      <c r="AB546" s="16">
        <v>7</v>
      </c>
      <c r="AC546" s="16">
        <v>4.03</v>
      </c>
      <c r="AD546" s="16">
        <v>2.83</v>
      </c>
      <c r="AE546" s="16">
        <v>4.22</v>
      </c>
      <c r="AF546" s="16">
        <v>7.1</v>
      </c>
      <c r="AG546" s="16">
        <v>5.92</v>
      </c>
      <c r="AH546" s="16">
        <v>1.98</v>
      </c>
      <c r="AI546" s="277">
        <v>0.25109999999999999</v>
      </c>
      <c r="AJ546" s="277">
        <v>0.57879999999999998</v>
      </c>
      <c r="AK546" s="277">
        <v>0.64070000000000005</v>
      </c>
      <c r="AL546" s="277">
        <v>3.2500000000000001E-2</v>
      </c>
      <c r="AM546" s="277">
        <v>0.29509999999999997</v>
      </c>
      <c r="AN546" s="277">
        <v>0.17230000000000001</v>
      </c>
      <c r="AO546" s="277">
        <v>0.50790000000000002</v>
      </c>
      <c r="AP546" s="130">
        <v>79900</v>
      </c>
      <c r="AQ546" s="130">
        <v>47300</v>
      </c>
      <c r="AR546" s="130">
        <v>2.99</v>
      </c>
      <c r="AS546" s="275">
        <v>0.11736111111111111</v>
      </c>
      <c r="AT546" s="273">
        <v>0.28810000000000002</v>
      </c>
      <c r="AU546" s="130">
        <v>45</v>
      </c>
      <c r="AV546" s="16">
        <v>480</v>
      </c>
      <c r="AW546" s="16">
        <v>119000000</v>
      </c>
      <c r="AX546" s="16"/>
      <c r="AY546" s="16"/>
      <c r="AZ546" s="16"/>
    </row>
    <row r="547" spans="1:52" ht="12" customHeight="1">
      <c r="A547" s="208">
        <v>53</v>
      </c>
      <c r="B547" s="212" t="s">
        <v>2387</v>
      </c>
      <c r="C547" s="16" t="s">
        <v>1658</v>
      </c>
      <c r="D547" s="299" t="s">
        <v>2759</v>
      </c>
      <c r="E547" s="210" t="s">
        <v>1537</v>
      </c>
      <c r="F547" s="16">
        <v>23</v>
      </c>
      <c r="G547" s="276">
        <v>1872000</v>
      </c>
      <c r="H547" s="276">
        <v>357481</v>
      </c>
      <c r="I547" s="276">
        <v>533872</v>
      </c>
      <c r="J547" s="276">
        <v>100955</v>
      </c>
      <c r="K547" s="276">
        <v>490953</v>
      </c>
      <c r="L547" s="276"/>
      <c r="M547" s="276">
        <v>5000</v>
      </c>
      <c r="N547" s="291">
        <v>4.3287037037037035E-3</v>
      </c>
      <c r="O547" s="130">
        <v>374</v>
      </c>
      <c r="P547" s="291">
        <v>5.4282407407407404E-3</v>
      </c>
      <c r="Q547" s="130">
        <v>469</v>
      </c>
      <c r="R547" s="291">
        <v>5.2662037037037035E-3</v>
      </c>
      <c r="S547" s="130">
        <v>455</v>
      </c>
      <c r="T547" s="291">
        <v>3.8657407407407408E-3</v>
      </c>
      <c r="U547" s="130">
        <v>334</v>
      </c>
      <c r="V547" s="291">
        <v>3.5416666666666665E-3</v>
      </c>
      <c r="W547" s="130">
        <v>306</v>
      </c>
      <c r="X547" s="291"/>
      <c r="Y547" s="130"/>
      <c r="Z547" s="291">
        <v>1.136574074074074E-2</v>
      </c>
      <c r="AA547" s="130">
        <v>982</v>
      </c>
      <c r="AB547" s="16">
        <v>10.52</v>
      </c>
      <c r="AC547" s="16">
        <v>13.57</v>
      </c>
      <c r="AD547" s="16">
        <v>13.78</v>
      </c>
      <c r="AE547" s="16">
        <v>9.1999999999999993</v>
      </c>
      <c r="AF547" s="16">
        <v>8.98</v>
      </c>
      <c r="AG547" s="16"/>
      <c r="AH547" s="16">
        <v>19.420000000000002</v>
      </c>
      <c r="AI547" s="277">
        <v>0.1239</v>
      </c>
      <c r="AJ547" s="277">
        <v>0.16569999999999999</v>
      </c>
      <c r="AK547" s="277">
        <v>7.5200000000000003E-2</v>
      </c>
      <c r="AL547" s="277">
        <v>0.28970000000000001</v>
      </c>
      <c r="AM547" s="277">
        <v>0.34449999999999997</v>
      </c>
      <c r="AN547" s="277"/>
      <c r="AO547" s="277"/>
      <c r="AP547" s="130">
        <v>20100</v>
      </c>
      <c r="AQ547" s="130">
        <v>12500</v>
      </c>
      <c r="AR547" s="130">
        <v>2.96</v>
      </c>
      <c r="AS547" s="275">
        <v>5.6944444444444443E-2</v>
      </c>
      <c r="AT547" s="273">
        <v>0.16669999999999999</v>
      </c>
      <c r="AU547" s="130">
        <v>38</v>
      </c>
      <c r="AV547" s="16">
        <v>90500</v>
      </c>
      <c r="AW547" s="16">
        <v>1360000000</v>
      </c>
      <c r="AX547" s="16"/>
      <c r="AY547" s="16"/>
      <c r="AZ547" s="16"/>
    </row>
    <row r="548" spans="1:52" ht="12" customHeight="1">
      <c r="A548" s="208">
        <v>54</v>
      </c>
      <c r="B548" s="213" t="s">
        <v>2388</v>
      </c>
      <c r="C548" s="16" t="s">
        <v>1661</v>
      </c>
      <c r="D548" s="100" t="s">
        <v>2760</v>
      </c>
      <c r="E548" s="208" t="s">
        <v>1537</v>
      </c>
      <c r="F548" s="16">
        <v>29</v>
      </c>
      <c r="G548" s="276"/>
      <c r="H548" s="276"/>
      <c r="I548" s="276"/>
      <c r="J548" s="276"/>
      <c r="K548" s="276"/>
      <c r="L548" s="276"/>
      <c r="M548" s="276"/>
      <c r="N548" s="291"/>
      <c r="O548" s="130"/>
      <c r="P548" s="291"/>
      <c r="Q548" s="130"/>
      <c r="R548" s="291"/>
      <c r="S548" s="130"/>
      <c r="T548" s="291"/>
      <c r="U548" s="130"/>
      <c r="V548" s="291"/>
      <c r="W548" s="130"/>
      <c r="X548" s="291"/>
      <c r="Y548" s="130"/>
      <c r="Z548" s="291"/>
      <c r="AA548" s="130"/>
      <c r="AB548" s="16"/>
      <c r="AC548" s="16"/>
      <c r="AD548" s="16"/>
      <c r="AE548" s="16"/>
      <c r="AF548" s="16"/>
      <c r="AG548" s="16"/>
      <c r="AH548" s="16"/>
      <c r="AI548" s="277"/>
      <c r="AJ548" s="277"/>
      <c r="AK548" s="277"/>
      <c r="AL548" s="277"/>
      <c r="AM548" s="277"/>
      <c r="AN548" s="277"/>
      <c r="AO548" s="277"/>
      <c r="AP548" s="130">
        <v>110600</v>
      </c>
      <c r="AQ548" s="130">
        <v>71000</v>
      </c>
      <c r="AR548" s="130">
        <v>1.58</v>
      </c>
      <c r="AS548" s="275">
        <v>0.12638888888888888</v>
      </c>
      <c r="AT548" s="273">
        <v>0.76649999999999996</v>
      </c>
      <c r="AU548" s="130">
        <v>48</v>
      </c>
      <c r="AV548" s="16">
        <v>480</v>
      </c>
      <c r="AW548" s="16">
        <v>599000</v>
      </c>
      <c r="AX548" s="16"/>
      <c r="AY548" s="16"/>
      <c r="AZ548" s="16"/>
    </row>
    <row r="549" spans="1:52" ht="12" customHeight="1">
      <c r="A549" s="208">
        <v>55</v>
      </c>
      <c r="B549" s="212" t="s">
        <v>1976</v>
      </c>
      <c r="C549" s="16" t="s">
        <v>1665</v>
      </c>
      <c r="D549" s="299" t="s">
        <v>1665</v>
      </c>
      <c r="E549" s="210" t="s">
        <v>1537</v>
      </c>
      <c r="F549" s="16">
        <v>18</v>
      </c>
      <c r="G549" s="276">
        <v>1041000</v>
      </c>
      <c r="H549" s="276">
        <v>51272</v>
      </c>
      <c r="I549" s="276">
        <v>112333</v>
      </c>
      <c r="J549" s="276">
        <v>51092</v>
      </c>
      <c r="K549" s="276">
        <v>686548</v>
      </c>
      <c r="L549" s="276">
        <v>33987</v>
      </c>
      <c r="M549" s="276">
        <v>51019</v>
      </c>
      <c r="N549" s="291">
        <v>4.9421296296296297E-3</v>
      </c>
      <c r="O549" s="130">
        <v>427</v>
      </c>
      <c r="P549" s="291">
        <v>2.9513888888888888E-3</v>
      </c>
      <c r="Q549" s="130">
        <v>255</v>
      </c>
      <c r="R549" s="291">
        <v>2.3263888888888887E-3</v>
      </c>
      <c r="S549" s="130">
        <v>201</v>
      </c>
      <c r="T549" s="291">
        <v>7.8703703703703705E-4</v>
      </c>
      <c r="U549" s="130">
        <v>68</v>
      </c>
      <c r="V549" s="291">
        <v>3.3796296296296296E-3</v>
      </c>
      <c r="W549" s="130">
        <v>292</v>
      </c>
      <c r="X549" s="291">
        <v>4.7685185185185183E-3</v>
      </c>
      <c r="Y549" s="130">
        <v>412</v>
      </c>
      <c r="Z549" s="291">
        <v>5.2083333333333333E-4</v>
      </c>
      <c r="AA549" s="130">
        <v>45</v>
      </c>
      <c r="AB549" s="16">
        <v>7.44</v>
      </c>
      <c r="AC549" s="16">
        <v>5.56</v>
      </c>
      <c r="AD549" s="16">
        <v>3.57</v>
      </c>
      <c r="AE549" s="16">
        <v>1.63</v>
      </c>
      <c r="AF549" s="16">
        <v>5.18</v>
      </c>
      <c r="AG549" s="16">
        <v>6.89</v>
      </c>
      <c r="AH549" s="16">
        <v>1.71</v>
      </c>
      <c r="AI549" s="277">
        <v>0.20250000000000001</v>
      </c>
      <c r="AJ549" s="277">
        <v>0.30180000000000001</v>
      </c>
      <c r="AK549" s="277">
        <v>0.436</v>
      </c>
      <c r="AL549" s="277">
        <v>0.83909999999999996</v>
      </c>
      <c r="AM549" s="277">
        <v>0.36809999999999998</v>
      </c>
      <c r="AN549" s="277">
        <v>0.15210000000000001</v>
      </c>
      <c r="AO549" s="277">
        <v>0.83220000000000005</v>
      </c>
      <c r="AP549" s="130">
        <v>201000</v>
      </c>
      <c r="AQ549" s="130">
        <v>112300</v>
      </c>
      <c r="AR549" s="130">
        <v>2.83</v>
      </c>
      <c r="AS549" s="275">
        <v>0.13055555555555556</v>
      </c>
      <c r="AT549" s="273">
        <v>0.37659999999999999</v>
      </c>
      <c r="AU549" s="130">
        <v>49</v>
      </c>
      <c r="AV549" s="16">
        <v>246000</v>
      </c>
      <c r="AW549" s="16">
        <v>18800000</v>
      </c>
      <c r="AX549" s="16"/>
      <c r="AY549" s="16"/>
      <c r="AZ549" s="16"/>
    </row>
    <row r="550" spans="1:52" ht="12" customHeight="1">
      <c r="A550" s="208">
        <v>56</v>
      </c>
      <c r="B550" s="212" t="s">
        <v>2015</v>
      </c>
      <c r="C550" s="16" t="s">
        <v>1666</v>
      </c>
      <c r="D550" s="299" t="s">
        <v>2761</v>
      </c>
      <c r="E550" s="210" t="s">
        <v>1537</v>
      </c>
      <c r="F550" s="16">
        <v>65</v>
      </c>
      <c r="G550" s="276">
        <v>180076</v>
      </c>
      <c r="H550" s="276">
        <v>16924</v>
      </c>
      <c r="I550" s="276">
        <v>7585</v>
      </c>
      <c r="J550" s="276">
        <v>5435</v>
      </c>
      <c r="K550" s="276">
        <v>145199</v>
      </c>
      <c r="L550" s="276">
        <v>12316</v>
      </c>
      <c r="M550" s="276">
        <v>5000</v>
      </c>
      <c r="N550" s="291">
        <v>4.2476851851851851E-3</v>
      </c>
      <c r="O550" s="130">
        <v>367</v>
      </c>
      <c r="P550" s="291">
        <v>4.6990740740740743E-3</v>
      </c>
      <c r="Q550" s="130">
        <v>406</v>
      </c>
      <c r="R550" s="291">
        <v>2.9976851851851853E-3</v>
      </c>
      <c r="S550" s="130">
        <v>259</v>
      </c>
      <c r="T550" s="291">
        <v>2.1296296296296298E-3</v>
      </c>
      <c r="U550" s="130">
        <v>184</v>
      </c>
      <c r="V550" s="291">
        <v>3.7152777777777778E-3</v>
      </c>
      <c r="W550" s="130">
        <v>321</v>
      </c>
      <c r="X550" s="291">
        <v>4.0162037037037041E-3</v>
      </c>
      <c r="Y550" s="130">
        <v>347</v>
      </c>
      <c r="Z550" s="291">
        <v>3.0092592592592595E-4</v>
      </c>
      <c r="AA550" s="130">
        <v>26</v>
      </c>
      <c r="AB550" s="16">
        <v>7.98</v>
      </c>
      <c r="AC550" s="16">
        <v>4.9800000000000004</v>
      </c>
      <c r="AD550" s="16">
        <v>3.27</v>
      </c>
      <c r="AE550" s="16">
        <v>3.04</v>
      </c>
      <c r="AF550" s="16">
        <v>6.52</v>
      </c>
      <c r="AG550" s="16">
        <v>6.96</v>
      </c>
      <c r="AH550" s="16">
        <v>2.02</v>
      </c>
      <c r="AI550" s="277">
        <v>0.14929999999999999</v>
      </c>
      <c r="AJ550" s="277">
        <v>0.4214</v>
      </c>
      <c r="AK550" s="277">
        <v>0.35399999999999998</v>
      </c>
      <c r="AL550" s="277">
        <v>0.71309999999999996</v>
      </c>
      <c r="AM550" s="277">
        <v>0.31269999999999998</v>
      </c>
      <c r="AN550" s="277">
        <v>0.19750000000000001</v>
      </c>
      <c r="AO550" s="277">
        <v>0.4899</v>
      </c>
      <c r="AP550" s="130">
        <v>46300</v>
      </c>
      <c r="AQ550" s="130">
        <v>28500</v>
      </c>
      <c r="AR550" s="130">
        <v>2.25</v>
      </c>
      <c r="AS550" s="275">
        <v>0.21597222222222223</v>
      </c>
      <c r="AT550" s="273">
        <v>0.51580000000000004</v>
      </c>
      <c r="AU550" s="130">
        <v>44</v>
      </c>
      <c r="AV550" s="16">
        <v>12100</v>
      </c>
      <c r="AW550" s="16">
        <v>73</v>
      </c>
      <c r="AX550" s="16"/>
      <c r="AY550" s="16"/>
      <c r="AZ550" s="16"/>
    </row>
    <row r="551" spans="1:52" ht="12" customHeight="1">
      <c r="A551" s="208">
        <v>57</v>
      </c>
      <c r="B551" s="209" t="s">
        <v>2390</v>
      </c>
      <c r="C551" s="16" t="s">
        <v>1667</v>
      </c>
      <c r="D551" s="299" t="s">
        <v>1667</v>
      </c>
      <c r="E551" s="210" t="s">
        <v>1537</v>
      </c>
      <c r="F551" s="16">
        <v>64</v>
      </c>
      <c r="G551" s="276">
        <v>182863</v>
      </c>
      <c r="H551" s="276">
        <v>5000</v>
      </c>
      <c r="I551" s="276">
        <v>9512</v>
      </c>
      <c r="J551" s="276">
        <v>5000</v>
      </c>
      <c r="K551" s="276">
        <v>44588</v>
      </c>
      <c r="L551" s="276"/>
      <c r="M551" s="276"/>
      <c r="N551" s="291">
        <v>5.9143518518518521E-3</v>
      </c>
      <c r="O551" s="130">
        <v>511</v>
      </c>
      <c r="P551" s="291">
        <v>4.861111111111111E-4</v>
      </c>
      <c r="Q551" s="130">
        <v>42</v>
      </c>
      <c r="R551" s="291">
        <v>3.1944444444444446E-3</v>
      </c>
      <c r="S551" s="130">
        <v>276</v>
      </c>
      <c r="T551" s="291">
        <v>1.1574074074074073E-5</v>
      </c>
      <c r="U551" s="130">
        <v>1</v>
      </c>
      <c r="V551" s="291">
        <v>4.8148148148148152E-3</v>
      </c>
      <c r="W551" s="130">
        <v>416</v>
      </c>
      <c r="X551" s="291"/>
      <c r="Y551" s="130"/>
      <c r="Z551" s="291"/>
      <c r="AA551" s="130"/>
      <c r="AB551" s="16">
        <v>8</v>
      </c>
      <c r="AC551" s="16">
        <v>2.09</v>
      </c>
      <c r="AD551" s="16">
        <v>3.84</v>
      </c>
      <c r="AE551" s="16">
        <v>1.24</v>
      </c>
      <c r="AF551" s="16">
        <v>6.56</v>
      </c>
      <c r="AG551" s="16"/>
      <c r="AH551" s="16"/>
      <c r="AI551" s="277">
        <v>0.13539999999999999</v>
      </c>
      <c r="AJ551" s="277">
        <v>0.1988</v>
      </c>
      <c r="AK551" s="277">
        <v>0.49130000000000001</v>
      </c>
      <c r="AL551" s="277">
        <v>0.91959999999999997</v>
      </c>
      <c r="AM551" s="277">
        <v>0.18260000000000001</v>
      </c>
      <c r="AN551" s="277"/>
      <c r="AO551" s="277"/>
      <c r="AP551" s="130">
        <v>22300</v>
      </c>
      <c r="AQ551" s="130">
        <v>16900</v>
      </c>
      <c r="AR551" s="130">
        <v>2.73</v>
      </c>
      <c r="AS551" s="275">
        <v>0.28333333333333333</v>
      </c>
      <c r="AT551" s="273">
        <v>0.43109999999999998</v>
      </c>
      <c r="AU551" s="130">
        <v>40</v>
      </c>
      <c r="AV551" s="16">
        <v>8100</v>
      </c>
      <c r="AW551" s="16">
        <v>608000</v>
      </c>
      <c r="AX551" s="16"/>
      <c r="AY551" s="16"/>
      <c r="AZ551" s="16"/>
    </row>
    <row r="552" spans="1:52" ht="12" customHeight="1">
      <c r="A552" s="208">
        <v>58</v>
      </c>
      <c r="B552" s="212" t="s">
        <v>2391</v>
      </c>
      <c r="C552" s="16" t="s">
        <v>1671</v>
      </c>
      <c r="D552" s="299" t="s">
        <v>1671</v>
      </c>
      <c r="E552" s="210" t="s">
        <v>1537</v>
      </c>
      <c r="F552" s="16">
        <v>23</v>
      </c>
      <c r="G552" s="276">
        <v>470663</v>
      </c>
      <c r="H552" s="276">
        <v>21058</v>
      </c>
      <c r="I552" s="276">
        <v>143569</v>
      </c>
      <c r="J552" s="276">
        <v>5379</v>
      </c>
      <c r="K552" s="276">
        <v>147748</v>
      </c>
      <c r="L552" s="276"/>
      <c r="M552" s="276"/>
      <c r="N552" s="291">
        <v>4.9884259259259257E-3</v>
      </c>
      <c r="O552" s="130">
        <v>431</v>
      </c>
      <c r="P552" s="291">
        <v>6.5972222222222224E-4</v>
      </c>
      <c r="Q552" s="130">
        <v>57</v>
      </c>
      <c r="R552" s="291">
        <v>7.013888888888889E-3</v>
      </c>
      <c r="S552" s="130">
        <v>606</v>
      </c>
      <c r="T552" s="291">
        <v>1.25E-3</v>
      </c>
      <c r="U552" s="130">
        <v>108</v>
      </c>
      <c r="V552" s="291">
        <v>2.8124999999999999E-3</v>
      </c>
      <c r="W552" s="130">
        <v>243</v>
      </c>
      <c r="X552" s="291"/>
      <c r="Y552" s="130"/>
      <c r="Z552" s="291"/>
      <c r="AA552" s="130"/>
      <c r="AB552" s="16">
        <v>9.82</v>
      </c>
      <c r="AC552" s="16">
        <v>2.64</v>
      </c>
      <c r="AD552" s="16">
        <v>12.06</v>
      </c>
      <c r="AE552" s="16">
        <v>5.4</v>
      </c>
      <c r="AF552" s="16">
        <v>5.73</v>
      </c>
      <c r="AG552" s="16"/>
      <c r="AH552" s="16"/>
      <c r="AI552" s="277">
        <v>9.82</v>
      </c>
      <c r="AJ552" s="277">
        <v>2.64</v>
      </c>
      <c r="AK552" s="277">
        <v>12.06</v>
      </c>
      <c r="AL552" s="277">
        <v>5.4</v>
      </c>
      <c r="AM552" s="277">
        <v>5.73</v>
      </c>
      <c r="AN552" s="277"/>
      <c r="AO552" s="277"/>
      <c r="AP552" s="130">
        <v>97600</v>
      </c>
      <c r="AQ552" s="130">
        <v>57600</v>
      </c>
      <c r="AR552" s="130">
        <v>3.75</v>
      </c>
      <c r="AS552" s="275">
        <v>0.14374999999999999</v>
      </c>
      <c r="AT552" s="273">
        <v>0.42930000000000001</v>
      </c>
      <c r="AU552" s="130">
        <v>49</v>
      </c>
      <c r="AV552" s="16">
        <v>720</v>
      </c>
      <c r="AW552" s="16">
        <v>3180000000</v>
      </c>
      <c r="AX552" s="16"/>
      <c r="AY552" s="16"/>
      <c r="AZ552" s="16"/>
    </row>
    <row r="553" spans="1:52" ht="12" customHeight="1">
      <c r="A553" s="208">
        <v>59</v>
      </c>
      <c r="B553" s="213" t="s">
        <v>2392</v>
      </c>
      <c r="C553" s="16" t="s">
        <v>1673</v>
      </c>
      <c r="D553" s="100" t="s">
        <v>2762</v>
      </c>
      <c r="E553" s="208" t="s">
        <v>1537</v>
      </c>
      <c r="F553" s="16">
        <v>27</v>
      </c>
      <c r="G553" s="276">
        <v>5000</v>
      </c>
      <c r="H553" s="276"/>
      <c r="I553" s="276">
        <v>5000</v>
      </c>
      <c r="J553" s="276"/>
      <c r="K553" s="276">
        <v>5000</v>
      </c>
      <c r="L553" s="276"/>
      <c r="M553" s="276"/>
      <c r="N553" s="291">
        <v>2.199074074074074E-4</v>
      </c>
      <c r="O553" s="130">
        <v>19</v>
      </c>
      <c r="P553" s="291"/>
      <c r="Q553" s="130"/>
      <c r="R553" s="291"/>
      <c r="S553" s="130"/>
      <c r="T553" s="291"/>
      <c r="U553" s="130"/>
      <c r="V553" s="291">
        <v>1.8981481481481482E-3</v>
      </c>
      <c r="W553" s="130">
        <v>164</v>
      </c>
      <c r="X553" s="291"/>
      <c r="Y553" s="130"/>
      <c r="Z553" s="291"/>
      <c r="AA553" s="130"/>
      <c r="AB553" s="16">
        <v>1.57</v>
      </c>
      <c r="AC553" s="16"/>
      <c r="AD553" s="16">
        <v>1</v>
      </c>
      <c r="AE553" s="16"/>
      <c r="AF553" s="16">
        <v>1.24</v>
      </c>
      <c r="AG553" s="16"/>
      <c r="AH553" s="16"/>
      <c r="AI553" s="277">
        <v>0.60460000000000003</v>
      </c>
      <c r="AJ553" s="277"/>
      <c r="AK553" s="277">
        <v>1</v>
      </c>
      <c r="AL553" s="277"/>
      <c r="AM553" s="277">
        <v>0.76700000000000002</v>
      </c>
      <c r="AN553" s="277"/>
      <c r="AO553" s="277"/>
      <c r="AP553" s="130">
        <v>2100</v>
      </c>
      <c r="AQ553" s="130">
        <v>2100</v>
      </c>
      <c r="AR553" s="130">
        <v>1.5</v>
      </c>
      <c r="AS553" s="275">
        <v>3.888888888888889E-2</v>
      </c>
      <c r="AT553" s="273">
        <v>0.5</v>
      </c>
      <c r="AU553" s="130">
        <v>42</v>
      </c>
      <c r="AV553" s="16">
        <v>590</v>
      </c>
      <c r="AW553" s="16">
        <v>41400000</v>
      </c>
      <c r="AX553" s="16"/>
      <c r="AY553" s="16"/>
      <c r="AZ553" s="16"/>
    </row>
    <row r="554" spans="1:52" ht="12" customHeight="1">
      <c r="A554" s="208">
        <v>60</v>
      </c>
      <c r="B554" s="213" t="s">
        <v>2393</v>
      </c>
      <c r="C554" s="16" t="s">
        <v>1674</v>
      </c>
      <c r="D554" s="100" t="s">
        <v>1674</v>
      </c>
      <c r="E554" s="208" t="s">
        <v>1537</v>
      </c>
      <c r="F554" s="16">
        <v>15</v>
      </c>
      <c r="G554" s="276">
        <v>5000</v>
      </c>
      <c r="H554" s="276"/>
      <c r="I554" s="276">
        <v>5000</v>
      </c>
      <c r="J554" s="276"/>
      <c r="K554" s="276">
        <v>5000</v>
      </c>
      <c r="L554" s="276"/>
      <c r="M554" s="276"/>
      <c r="N554" s="291">
        <v>2.199074074074074E-4</v>
      </c>
      <c r="O554" s="130">
        <v>19</v>
      </c>
      <c r="P554" s="291"/>
      <c r="Q554" s="130"/>
      <c r="R554" s="291"/>
      <c r="S554" s="130"/>
      <c r="T554" s="291"/>
      <c r="U554" s="130"/>
      <c r="V554" s="291">
        <v>1.8981481481481482E-3</v>
      </c>
      <c r="W554" s="130">
        <v>164</v>
      </c>
      <c r="X554" s="291"/>
      <c r="Y554" s="130"/>
      <c r="Z554" s="291"/>
      <c r="AA554" s="130"/>
      <c r="AB554" s="16">
        <v>1.57</v>
      </c>
      <c r="AC554" s="16"/>
      <c r="AD554" s="16">
        <v>1</v>
      </c>
      <c r="AE554" s="16"/>
      <c r="AF554" s="16">
        <v>1.24</v>
      </c>
      <c r="AG554" s="16"/>
      <c r="AH554" s="16"/>
      <c r="AI554" s="277">
        <v>0.60460000000000003</v>
      </c>
      <c r="AJ554" s="277"/>
      <c r="AK554" s="277">
        <v>1</v>
      </c>
      <c r="AL554" s="277"/>
      <c r="AM554" s="277">
        <v>0.76700000000000002</v>
      </c>
      <c r="AN554" s="277"/>
      <c r="AO554" s="277"/>
      <c r="AP554" s="130">
        <v>41700</v>
      </c>
      <c r="AQ554" s="130">
        <v>29900</v>
      </c>
      <c r="AR554" s="130">
        <v>5.0999999999999996</v>
      </c>
      <c r="AS554" s="275">
        <v>0.32500000000000001</v>
      </c>
      <c r="AT554" s="273">
        <v>0.35060000000000002</v>
      </c>
      <c r="AU554" s="130">
        <v>58</v>
      </c>
      <c r="AV554" s="16">
        <v>140</v>
      </c>
      <c r="AW554" s="16">
        <v>475000</v>
      </c>
      <c r="AX554" s="16"/>
      <c r="AY554" s="16"/>
      <c r="AZ554" s="16"/>
    </row>
    <row r="555" spans="1:52" ht="12" customHeight="1">
      <c r="A555" s="208">
        <v>61</v>
      </c>
      <c r="B555" s="208"/>
      <c r="C555" s="16" t="s">
        <v>1678</v>
      </c>
      <c r="D555" s="100" t="s">
        <v>1678</v>
      </c>
      <c r="E555" s="208" t="s">
        <v>1537</v>
      </c>
      <c r="F555" s="16">
        <v>0</v>
      </c>
      <c r="G555" s="276"/>
      <c r="H555" s="276"/>
      <c r="I555" s="276"/>
      <c r="J555" s="276"/>
      <c r="K555" s="276"/>
      <c r="L555" s="276"/>
      <c r="M555" s="27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277"/>
      <c r="AJ555" s="277"/>
      <c r="AK555" s="277"/>
      <c r="AL555" s="277"/>
      <c r="AM555" s="277"/>
      <c r="AN555" s="277"/>
      <c r="AO555" s="277"/>
      <c r="AP555" s="130">
        <v>31700</v>
      </c>
      <c r="AQ555" s="130">
        <v>19100</v>
      </c>
      <c r="AR555" s="130">
        <v>4.5999999999999996</v>
      </c>
      <c r="AS555" s="275">
        <v>0.21180555555555555</v>
      </c>
      <c r="AT555" s="273">
        <v>0.25280000000000002</v>
      </c>
      <c r="AU555" s="130">
        <v>44</v>
      </c>
      <c r="AV555" s="16">
        <v>110000</v>
      </c>
      <c r="AW555" s="16">
        <v>25600000</v>
      </c>
      <c r="AX555" s="16"/>
      <c r="AY555" s="16"/>
      <c r="AZ555" s="16"/>
    </row>
    <row r="556" spans="1:52" ht="12" customHeight="1">
      <c r="A556" s="208">
        <v>62</v>
      </c>
      <c r="B556" s="212" t="s">
        <v>2394</v>
      </c>
      <c r="C556" s="16" t="s">
        <v>1679</v>
      </c>
      <c r="D556" s="299" t="s">
        <v>1679</v>
      </c>
      <c r="E556" s="210" t="s">
        <v>1537</v>
      </c>
      <c r="F556" s="16">
        <v>62</v>
      </c>
      <c r="G556" s="276">
        <v>10266</v>
      </c>
      <c r="H556" s="276"/>
      <c r="I556" s="276">
        <v>5000</v>
      </c>
      <c r="J556" s="276"/>
      <c r="K556" s="276">
        <v>5000</v>
      </c>
      <c r="L556" s="276"/>
      <c r="M556" s="276"/>
      <c r="N556" s="291">
        <v>1.8981481481481482E-3</v>
      </c>
      <c r="O556" s="130">
        <v>164</v>
      </c>
      <c r="P556" s="291"/>
      <c r="Q556" s="130"/>
      <c r="R556" s="291">
        <v>0</v>
      </c>
      <c r="S556" s="130">
        <v>0</v>
      </c>
      <c r="T556" s="291"/>
      <c r="U556" s="130"/>
      <c r="V556" s="291">
        <v>1.1296296296296296E-2</v>
      </c>
      <c r="W556" s="130">
        <v>976</v>
      </c>
      <c r="X556" s="291"/>
      <c r="Y556" s="130"/>
      <c r="Z556" s="291"/>
      <c r="AA556" s="130"/>
      <c r="AB556" s="16">
        <v>4.37</v>
      </c>
      <c r="AC556" s="16"/>
      <c r="AD556" s="16">
        <v>1.04</v>
      </c>
      <c r="AE556" s="16"/>
      <c r="AF556" s="16">
        <v>12.26</v>
      </c>
      <c r="AG556" s="16"/>
      <c r="AH556" s="16"/>
      <c r="AI556" s="277">
        <v>8.09E-2</v>
      </c>
      <c r="AJ556" s="277"/>
      <c r="AK556" s="277">
        <v>0.95609999999999995</v>
      </c>
      <c r="AL556" s="277"/>
      <c r="AM556" s="277">
        <v>0.16600000000000001</v>
      </c>
      <c r="AN556" s="277"/>
      <c r="AO556" s="277"/>
      <c r="AP556" s="130">
        <v>37700</v>
      </c>
      <c r="AQ556" s="130">
        <v>5500</v>
      </c>
      <c r="AR556" s="130">
        <v>2.65</v>
      </c>
      <c r="AS556" s="275">
        <v>0.72986111111111107</v>
      </c>
      <c r="AT556" s="273">
        <v>0.23530000000000001</v>
      </c>
      <c r="AU556" s="130">
        <v>53</v>
      </c>
      <c r="AV556" s="16">
        <v>1900</v>
      </c>
      <c r="AW556" s="16">
        <v>94200000</v>
      </c>
      <c r="AX556" s="16"/>
      <c r="AY556" s="16"/>
      <c r="AZ556" s="16"/>
    </row>
    <row r="557" spans="1:52" ht="12" customHeight="1">
      <c r="A557" s="208">
        <v>63</v>
      </c>
      <c r="B557" s="213" t="s">
        <v>2395</v>
      </c>
      <c r="C557" s="16" t="s">
        <v>1682</v>
      </c>
      <c r="D557" s="100" t="s">
        <v>1682</v>
      </c>
      <c r="E557" s="208" t="s">
        <v>1537</v>
      </c>
      <c r="F557" s="16">
        <v>31</v>
      </c>
      <c r="G557" s="276">
        <v>5000</v>
      </c>
      <c r="H557" s="276"/>
      <c r="I557" s="276">
        <v>5000</v>
      </c>
      <c r="J557" s="276">
        <v>5000</v>
      </c>
      <c r="K557" s="276">
        <v>9437</v>
      </c>
      <c r="L557" s="276"/>
      <c r="M557" s="276"/>
      <c r="N557" s="291">
        <v>2.0833333333333333E-3</v>
      </c>
      <c r="O557" s="130">
        <v>180</v>
      </c>
      <c r="P557" s="291"/>
      <c r="Q557" s="130"/>
      <c r="R557" s="291">
        <v>1.1574074074074073E-5</v>
      </c>
      <c r="S557" s="130">
        <v>1</v>
      </c>
      <c r="T557" s="291"/>
      <c r="U557" s="130"/>
      <c r="V557" s="291">
        <v>2.7777777777777778E-4</v>
      </c>
      <c r="W557" s="130">
        <v>24</v>
      </c>
      <c r="X557" s="291"/>
      <c r="Y557" s="130"/>
      <c r="Z557" s="291"/>
      <c r="AA557" s="130"/>
      <c r="AB557" s="16">
        <v>3.05</v>
      </c>
      <c r="AC557" s="16"/>
      <c r="AD557" s="16">
        <v>1.07</v>
      </c>
      <c r="AE557" s="16">
        <v>1</v>
      </c>
      <c r="AF557" s="16">
        <v>1.4</v>
      </c>
      <c r="AG557" s="16"/>
      <c r="AH557" s="16"/>
      <c r="AI557" s="277">
        <v>0.54400000000000004</v>
      </c>
      <c r="AJ557" s="277"/>
      <c r="AK557" s="277">
        <v>0.92769999999999997</v>
      </c>
      <c r="AL557" s="277">
        <v>1</v>
      </c>
      <c r="AM557" s="277">
        <v>0.79259999999999997</v>
      </c>
      <c r="AN557" s="277"/>
      <c r="AO557" s="277"/>
      <c r="AP557" s="130">
        <v>4500</v>
      </c>
      <c r="AQ557" s="130">
        <v>4300</v>
      </c>
      <c r="AR557" s="130">
        <v>1</v>
      </c>
      <c r="AS557" s="275">
        <v>0</v>
      </c>
      <c r="AT557" s="273">
        <v>1</v>
      </c>
      <c r="AU557" s="130">
        <v>40</v>
      </c>
      <c r="AV557" s="16">
        <v>390</v>
      </c>
      <c r="AW557" s="16">
        <v>51200000</v>
      </c>
      <c r="AX557" s="16"/>
      <c r="AY557" s="16"/>
      <c r="AZ557" s="16"/>
    </row>
    <row r="558" spans="1:52" ht="12" customHeight="1">
      <c r="A558" s="208">
        <v>64</v>
      </c>
      <c r="B558" s="212" t="s">
        <v>1990</v>
      </c>
      <c r="C558" s="16" t="s">
        <v>1685</v>
      </c>
      <c r="D558" s="299" t="s">
        <v>2763</v>
      </c>
      <c r="E558" s="210" t="s">
        <v>1537</v>
      </c>
      <c r="F558" s="16">
        <v>0</v>
      </c>
      <c r="G558" s="276">
        <v>175821</v>
      </c>
      <c r="H558" s="276">
        <v>5000</v>
      </c>
      <c r="I558" s="276">
        <v>6567</v>
      </c>
      <c r="J558" s="276">
        <v>5000</v>
      </c>
      <c r="K558" s="276">
        <v>80589</v>
      </c>
      <c r="L558" s="276">
        <v>8714</v>
      </c>
      <c r="M558" s="276">
        <v>5000</v>
      </c>
      <c r="N558" s="291">
        <v>3.0902777777777777E-3</v>
      </c>
      <c r="O558" s="130">
        <v>267</v>
      </c>
      <c r="P558" s="291">
        <v>4.7453703703703704E-4</v>
      </c>
      <c r="Q558" s="130">
        <v>41</v>
      </c>
      <c r="R558" s="291">
        <v>1.5509259259259259E-3</v>
      </c>
      <c r="S558" s="130">
        <v>134</v>
      </c>
      <c r="T558" s="291">
        <v>5.7870370370370373E-5</v>
      </c>
      <c r="U558" s="130">
        <v>5</v>
      </c>
      <c r="V558" s="291">
        <v>2.9398148148148148E-3</v>
      </c>
      <c r="W558" s="130">
        <v>254</v>
      </c>
      <c r="X558" s="291">
        <v>3.1134259259259257E-3</v>
      </c>
      <c r="Y558" s="130">
        <v>269</v>
      </c>
      <c r="Z558" s="291">
        <v>4.1666666666666669E-4</v>
      </c>
      <c r="AA558" s="130">
        <v>36</v>
      </c>
      <c r="AB558" s="16">
        <v>8.1999999999999993</v>
      </c>
      <c r="AC558" s="16">
        <v>2.2999999999999998</v>
      </c>
      <c r="AD558" s="16">
        <v>4.01</v>
      </c>
      <c r="AE558" s="16">
        <v>2.74</v>
      </c>
      <c r="AF558" s="16">
        <v>5.85</v>
      </c>
      <c r="AG558" s="16">
        <v>6.38</v>
      </c>
      <c r="AH558" s="16">
        <v>2</v>
      </c>
      <c r="AI558" s="277">
        <v>0.13980000000000001</v>
      </c>
      <c r="AJ558" s="277">
        <v>0.51200000000000001</v>
      </c>
      <c r="AK558" s="277">
        <v>0.45119999999999999</v>
      </c>
      <c r="AL558" s="277">
        <v>0.55189999999999995</v>
      </c>
      <c r="AM558" s="277">
        <v>0.24440000000000001</v>
      </c>
      <c r="AN558" s="277">
        <v>0.14419999999999999</v>
      </c>
      <c r="AO558" s="277">
        <v>0.87439999999999996</v>
      </c>
      <c r="AP558" s="130">
        <v>85800</v>
      </c>
      <c r="AQ558" s="130">
        <v>55200</v>
      </c>
      <c r="AR558" s="130">
        <v>2.72</v>
      </c>
      <c r="AS558" s="275">
        <v>0.13055555555555556</v>
      </c>
      <c r="AT558" s="273">
        <v>0.51839999999999997</v>
      </c>
      <c r="AU558" s="130">
        <v>52</v>
      </c>
      <c r="AV558" s="16">
        <v>14800</v>
      </c>
      <c r="AW558" s="16">
        <v>4640000000</v>
      </c>
      <c r="AX558" s="16"/>
      <c r="AY558" s="16"/>
      <c r="AZ558" s="16"/>
    </row>
    <row r="559" spans="1:52" ht="12" customHeight="1">
      <c r="A559" s="208">
        <v>65</v>
      </c>
      <c r="B559" s="212" t="s">
        <v>2396</v>
      </c>
      <c r="C559" s="16" t="s">
        <v>1686</v>
      </c>
      <c r="D559" s="299" t="s">
        <v>2764</v>
      </c>
      <c r="E559" s="210" t="s">
        <v>1537</v>
      </c>
      <c r="F559" s="16">
        <v>24</v>
      </c>
      <c r="G559" s="276">
        <v>75977</v>
      </c>
      <c r="H559" s="276">
        <v>16312</v>
      </c>
      <c r="I559" s="276">
        <v>24173</v>
      </c>
      <c r="J559" s="276">
        <v>5000</v>
      </c>
      <c r="K559" s="276">
        <v>71567</v>
      </c>
      <c r="L559" s="276">
        <v>5000</v>
      </c>
      <c r="M559" s="276">
        <v>5000</v>
      </c>
      <c r="N559" s="291">
        <v>4.4560185185185189E-3</v>
      </c>
      <c r="O559" s="130">
        <v>385</v>
      </c>
      <c r="P559" s="291">
        <v>1.3541666666666667E-3</v>
      </c>
      <c r="Q559" s="130">
        <v>117</v>
      </c>
      <c r="R559" s="291">
        <v>1.0706018518518519E-2</v>
      </c>
      <c r="S559" s="130">
        <v>925</v>
      </c>
      <c r="T559" s="291">
        <v>3.0092592592592595E-4</v>
      </c>
      <c r="U559" s="130">
        <v>26</v>
      </c>
      <c r="V559" s="291">
        <v>2.7777777777777779E-3</v>
      </c>
      <c r="W559" s="130">
        <v>240</v>
      </c>
      <c r="X559" s="291">
        <v>3.472222222222222E-3</v>
      </c>
      <c r="Y559" s="130">
        <v>300</v>
      </c>
      <c r="Z559" s="291">
        <v>9.2592592592592588E-5</v>
      </c>
      <c r="AA559" s="130">
        <v>8</v>
      </c>
      <c r="AB559" s="16">
        <v>6.27</v>
      </c>
      <c r="AC559" s="16">
        <v>1.9</v>
      </c>
      <c r="AD559" s="16">
        <v>9.4499999999999993</v>
      </c>
      <c r="AE559" s="16">
        <v>1.77</v>
      </c>
      <c r="AF559" s="16">
        <v>4.24</v>
      </c>
      <c r="AG559" s="16">
        <v>4.33</v>
      </c>
      <c r="AH559" s="16">
        <v>1.04</v>
      </c>
      <c r="AI559" s="277">
        <v>0.29749999999999999</v>
      </c>
      <c r="AJ559" s="277">
        <v>0.70620000000000005</v>
      </c>
      <c r="AK559" s="277">
        <v>7.2099999999999997E-2</v>
      </c>
      <c r="AL559" s="277">
        <v>0.8468</v>
      </c>
      <c r="AM559" s="277">
        <v>0.40860000000000002</v>
      </c>
      <c r="AN559" s="277">
        <v>0.42230000000000001</v>
      </c>
      <c r="AO559" s="277">
        <v>0.9506</v>
      </c>
      <c r="AP559" s="130">
        <v>251600</v>
      </c>
      <c r="AQ559" s="130">
        <v>206300</v>
      </c>
      <c r="AR559" s="130">
        <v>1.51</v>
      </c>
      <c r="AS559" s="275">
        <v>8.6805555555555552E-2</v>
      </c>
      <c r="AT559" s="273">
        <v>0.74399999999999999</v>
      </c>
      <c r="AU559" s="130">
        <v>52</v>
      </c>
      <c r="AV559" s="16">
        <v>1830000</v>
      </c>
      <c r="AW559" s="16">
        <v>1690000000</v>
      </c>
      <c r="AX559" s="16"/>
      <c r="AY559" s="16"/>
      <c r="AZ559" s="16"/>
    </row>
    <row r="560" spans="1:52" ht="12" customHeight="1">
      <c r="A560" s="208">
        <v>66</v>
      </c>
      <c r="B560" s="212" t="s">
        <v>2397</v>
      </c>
      <c r="C560" s="16" t="s">
        <v>1689</v>
      </c>
      <c r="D560" s="299" t="s">
        <v>1689</v>
      </c>
      <c r="E560" s="210" t="s">
        <v>1537</v>
      </c>
      <c r="F560" s="16">
        <v>45</v>
      </c>
      <c r="G560" s="276">
        <v>129861</v>
      </c>
      <c r="H560" s="276">
        <v>5000</v>
      </c>
      <c r="I560" s="276">
        <v>11168</v>
      </c>
      <c r="J560" s="276">
        <v>5000</v>
      </c>
      <c r="K560" s="276">
        <v>25448</v>
      </c>
      <c r="L560" s="276"/>
      <c r="M560" s="276"/>
      <c r="N560" s="291">
        <v>5.9606481481481481E-3</v>
      </c>
      <c r="O560" s="130">
        <v>515</v>
      </c>
      <c r="P560" s="291">
        <v>6.5972222222222224E-4</v>
      </c>
      <c r="Q560" s="130">
        <v>57</v>
      </c>
      <c r="R560" s="291">
        <v>6.1342592592592594E-3</v>
      </c>
      <c r="S560" s="130">
        <v>530</v>
      </c>
      <c r="T560" s="291">
        <v>1.6319444444444445E-3</v>
      </c>
      <c r="U560" s="130">
        <v>141</v>
      </c>
      <c r="V560" s="291">
        <v>3.1365740740740742E-3</v>
      </c>
      <c r="W560" s="130">
        <v>271</v>
      </c>
      <c r="X560" s="291"/>
      <c r="Y560" s="130"/>
      <c r="Z560" s="291"/>
      <c r="AA560" s="130"/>
      <c r="AB560" s="16">
        <v>8.15</v>
      </c>
      <c r="AC560" s="16">
        <v>4</v>
      </c>
      <c r="AD560" s="16">
        <v>10.16</v>
      </c>
      <c r="AE560" s="16">
        <v>8.89</v>
      </c>
      <c r="AF560" s="16">
        <v>5.83</v>
      </c>
      <c r="AG560" s="16"/>
      <c r="AH560" s="16"/>
      <c r="AI560" s="277">
        <v>0.1368</v>
      </c>
      <c r="AJ560" s="277"/>
      <c r="AK560" s="277">
        <v>9.6699999999999994E-2</v>
      </c>
      <c r="AL560" s="277"/>
      <c r="AM560" s="277">
        <v>0.2606</v>
      </c>
      <c r="AN560" s="277"/>
      <c r="AO560" s="277"/>
      <c r="AP560" s="16"/>
      <c r="AQ560" s="16"/>
      <c r="AR560" s="16"/>
      <c r="AS560" s="16"/>
      <c r="AT560" s="277"/>
      <c r="AU560" s="130">
        <v>61</v>
      </c>
      <c r="AV560" s="16">
        <v>14800</v>
      </c>
      <c r="AW560" s="16">
        <v>11300000</v>
      </c>
      <c r="AX560" s="16"/>
      <c r="AY560" s="16"/>
      <c r="AZ560" s="16"/>
    </row>
    <row r="561" spans="1:52" ht="12" customHeight="1">
      <c r="A561" s="208">
        <v>67</v>
      </c>
      <c r="B561" s="213" t="s">
        <v>2398</v>
      </c>
      <c r="C561" s="16" t="s">
        <v>1691</v>
      </c>
      <c r="D561" s="100" t="s">
        <v>2765</v>
      </c>
      <c r="E561" s="208" t="s">
        <v>1537</v>
      </c>
      <c r="F561" s="16">
        <v>35</v>
      </c>
      <c r="G561" s="276"/>
      <c r="H561" s="276"/>
      <c r="I561" s="276"/>
      <c r="J561" s="276"/>
      <c r="K561" s="276"/>
      <c r="L561" s="276"/>
      <c r="M561" s="276"/>
      <c r="N561" s="291"/>
      <c r="O561" s="130"/>
      <c r="P561" s="291"/>
      <c r="Q561" s="130"/>
      <c r="R561" s="291"/>
      <c r="S561" s="130"/>
      <c r="T561" s="291"/>
      <c r="U561" s="130"/>
      <c r="V561" s="291"/>
      <c r="W561" s="130"/>
      <c r="X561" s="291"/>
      <c r="Y561" s="130"/>
      <c r="Z561" s="291"/>
      <c r="AA561" s="130"/>
      <c r="AB561" s="16"/>
      <c r="AC561" s="16"/>
      <c r="AD561" s="16"/>
      <c r="AE561" s="16"/>
      <c r="AF561" s="16"/>
      <c r="AG561" s="16"/>
      <c r="AH561" s="16"/>
      <c r="AI561" s="277"/>
      <c r="AJ561" s="277"/>
      <c r="AK561" s="277"/>
      <c r="AL561" s="277"/>
      <c r="AM561" s="277"/>
      <c r="AN561" s="277"/>
      <c r="AO561" s="277"/>
      <c r="AP561" s="130">
        <v>8400</v>
      </c>
      <c r="AQ561" s="130">
        <v>5600</v>
      </c>
      <c r="AR561" s="130">
        <v>1.83</v>
      </c>
      <c r="AS561" s="275">
        <v>8.1944444444444445E-2</v>
      </c>
      <c r="AT561" s="273">
        <v>0.5</v>
      </c>
      <c r="AU561" s="130">
        <v>35</v>
      </c>
      <c r="AV561" s="16">
        <v>40500</v>
      </c>
      <c r="AW561" s="16">
        <v>156000000</v>
      </c>
      <c r="AX561" s="16"/>
      <c r="AY561" s="16"/>
      <c r="AZ561" s="16"/>
    </row>
    <row r="562" spans="1:52" ht="12" customHeight="1">
      <c r="A562" s="208">
        <v>68</v>
      </c>
      <c r="B562" s="212" t="s">
        <v>2010</v>
      </c>
      <c r="C562" s="16" t="s">
        <v>848</v>
      </c>
      <c r="D562" s="299" t="s">
        <v>848</v>
      </c>
      <c r="E562" s="210" t="s">
        <v>1537</v>
      </c>
      <c r="F562" s="16">
        <v>23</v>
      </c>
      <c r="G562" s="276">
        <v>349653</v>
      </c>
      <c r="H562" s="276">
        <v>17780</v>
      </c>
      <c r="I562" s="276">
        <v>46995</v>
      </c>
      <c r="J562" s="276">
        <v>8035</v>
      </c>
      <c r="K562" s="276">
        <v>173327</v>
      </c>
      <c r="L562" s="276">
        <v>5000</v>
      </c>
      <c r="M562" s="276">
        <v>9201</v>
      </c>
      <c r="N562" s="291">
        <v>5.8217592592592592E-3</v>
      </c>
      <c r="O562" s="130">
        <v>503</v>
      </c>
      <c r="P562" s="291">
        <v>3.0787037037037037E-3</v>
      </c>
      <c r="Q562" s="130">
        <v>266</v>
      </c>
      <c r="R562" s="291">
        <v>2.3958333333333331E-3</v>
      </c>
      <c r="S562" s="130">
        <v>207</v>
      </c>
      <c r="T562" s="291">
        <v>3.414351851851852E-3</v>
      </c>
      <c r="U562" s="130">
        <v>295</v>
      </c>
      <c r="V562" s="291">
        <v>2.3379629629629631E-3</v>
      </c>
      <c r="W562" s="130">
        <v>202</v>
      </c>
      <c r="X562" s="291">
        <v>9.2592592592592596E-4</v>
      </c>
      <c r="Y562" s="130">
        <v>80</v>
      </c>
      <c r="Z562" s="291">
        <v>3.8194444444444446E-4</v>
      </c>
      <c r="AA562" s="130">
        <v>33</v>
      </c>
      <c r="AB562" s="16">
        <v>6.89</v>
      </c>
      <c r="AC562" s="16">
        <v>4.3099999999999996</v>
      </c>
      <c r="AD562" s="16">
        <v>3.43</v>
      </c>
      <c r="AE562" s="16">
        <v>2.95</v>
      </c>
      <c r="AF562" s="16">
        <v>3.25</v>
      </c>
      <c r="AG562" s="16">
        <v>3.72</v>
      </c>
      <c r="AH562" s="16">
        <v>1.25</v>
      </c>
      <c r="AI562" s="277">
        <v>0.28720000000000001</v>
      </c>
      <c r="AJ562" s="277">
        <v>0.30030000000000001</v>
      </c>
      <c r="AK562" s="277">
        <v>0.35909999999999997</v>
      </c>
      <c r="AL562" s="277">
        <v>0.59160000000000001</v>
      </c>
      <c r="AM562" s="277">
        <v>0.39700000000000002</v>
      </c>
      <c r="AN562" s="277">
        <v>0.26619999999999999</v>
      </c>
      <c r="AO562" s="277">
        <v>0.83089999999999997</v>
      </c>
      <c r="AP562" s="16"/>
      <c r="AQ562" s="16"/>
      <c r="AR562" s="16"/>
      <c r="AS562" s="16"/>
      <c r="AT562" s="277"/>
      <c r="AU562" s="130">
        <v>83</v>
      </c>
      <c r="AV562" s="16">
        <v>33100</v>
      </c>
      <c r="AW562" s="16">
        <v>860000</v>
      </c>
      <c r="AX562" s="16"/>
      <c r="AY562" s="16"/>
      <c r="AZ562" s="16"/>
    </row>
    <row r="563" spans="1:52" ht="12" customHeight="1">
      <c r="A563" s="208">
        <v>69</v>
      </c>
      <c r="B563" s="212" t="s">
        <v>2401</v>
      </c>
      <c r="C563" s="16" t="s">
        <v>1697</v>
      </c>
      <c r="D563" s="299" t="s">
        <v>1697</v>
      </c>
      <c r="E563" s="210" t="s">
        <v>1537</v>
      </c>
      <c r="F563" s="16">
        <v>37</v>
      </c>
      <c r="G563" s="276">
        <v>35577</v>
      </c>
      <c r="H563" s="276">
        <v>5000</v>
      </c>
      <c r="I563" s="276">
        <v>5000</v>
      </c>
      <c r="J563" s="276">
        <v>5000</v>
      </c>
      <c r="K563" s="276">
        <v>35649</v>
      </c>
      <c r="L563" s="276"/>
      <c r="M563" s="276"/>
      <c r="N563" s="291">
        <v>5.2430555555555555E-3</v>
      </c>
      <c r="O563" s="130">
        <v>453</v>
      </c>
      <c r="P563" s="291">
        <v>6.9444444444444447E-4</v>
      </c>
      <c r="Q563" s="130">
        <v>60</v>
      </c>
      <c r="R563" s="291">
        <v>8.1944444444444452E-3</v>
      </c>
      <c r="S563" s="130">
        <v>708</v>
      </c>
      <c r="T563" s="291">
        <v>8.1018518518518516E-5</v>
      </c>
      <c r="U563" s="130">
        <v>7</v>
      </c>
      <c r="V563" s="291">
        <v>1.5509259259259259E-3</v>
      </c>
      <c r="W563" s="130">
        <v>134</v>
      </c>
      <c r="X563" s="291"/>
      <c r="Y563" s="130"/>
      <c r="Z563" s="291"/>
      <c r="AA563" s="130"/>
      <c r="AB563" s="16">
        <v>5.52</v>
      </c>
      <c r="AC563" s="16">
        <v>1.27</v>
      </c>
      <c r="AD563" s="16">
        <v>4.0999999999999996</v>
      </c>
      <c r="AE563" s="16">
        <v>1.41</v>
      </c>
      <c r="AF563" s="16">
        <v>3.03</v>
      </c>
      <c r="AG563" s="16"/>
      <c r="AH563" s="16"/>
      <c r="AI563" s="277">
        <v>0.24079999999999999</v>
      </c>
      <c r="AJ563" s="277">
        <v>0.72470000000000001</v>
      </c>
      <c r="AK563" s="277">
        <v>0.2467</v>
      </c>
      <c r="AL563" s="277">
        <v>0.88739999999999997</v>
      </c>
      <c r="AM563" s="277">
        <v>0.4587</v>
      </c>
      <c r="AN563" s="277"/>
      <c r="AO563" s="277"/>
      <c r="AP563" s="130">
        <v>274700</v>
      </c>
      <c r="AQ563" s="130">
        <v>181600</v>
      </c>
      <c r="AR563" s="130">
        <v>4.6500000000000004</v>
      </c>
      <c r="AS563" s="275">
        <v>0.31527777777777777</v>
      </c>
      <c r="AT563" s="273">
        <v>0.64410000000000001</v>
      </c>
      <c r="AU563" s="130">
        <v>78</v>
      </c>
      <c r="AV563" s="16">
        <v>33100</v>
      </c>
      <c r="AW563" s="16">
        <v>51</v>
      </c>
      <c r="AX563" s="16"/>
      <c r="AY563" s="16"/>
      <c r="AZ563" s="16"/>
    </row>
    <row r="564" spans="1:52" ht="12" customHeight="1">
      <c r="A564" s="208">
        <v>70</v>
      </c>
      <c r="B564" s="213" t="s">
        <v>2402</v>
      </c>
      <c r="C564" s="16" t="s">
        <v>1700</v>
      </c>
      <c r="D564" s="100" t="s">
        <v>1700</v>
      </c>
      <c r="E564" s="208" t="s">
        <v>1537</v>
      </c>
      <c r="F564" s="16">
        <v>66</v>
      </c>
      <c r="G564" s="276">
        <v>5000</v>
      </c>
      <c r="H564" s="276"/>
      <c r="I564" s="276"/>
      <c r="J564" s="276">
        <v>5000</v>
      </c>
      <c r="K564" s="276">
        <v>5000</v>
      </c>
      <c r="L564" s="276"/>
      <c r="M564" s="276"/>
      <c r="N564" s="291">
        <v>4.8611111111111104E-4</v>
      </c>
      <c r="O564" s="130">
        <f>HOUR(N564)*3600+MINUTE(N564)*60+ SECOND(N564)</f>
        <v>42</v>
      </c>
      <c r="P564" s="291"/>
      <c r="Q564" s="130"/>
      <c r="R564" s="291"/>
      <c r="S564" s="130"/>
      <c r="T564" s="291"/>
      <c r="U564" s="130"/>
      <c r="V564" s="291">
        <v>4.2824074074074081E-4</v>
      </c>
      <c r="W564" s="130">
        <f>HOUR(V564)*3600+MINUTE(V564)*60+ SECOND(V564)</f>
        <v>37</v>
      </c>
      <c r="X564" s="291"/>
      <c r="Y564" s="130"/>
      <c r="Z564" s="291"/>
      <c r="AA564" s="130"/>
      <c r="AB564" s="16">
        <v>1.89</v>
      </c>
      <c r="AC564" s="16"/>
      <c r="AD564" s="16"/>
      <c r="AE564" s="16">
        <v>1</v>
      </c>
      <c r="AF564" s="16">
        <v>1.89</v>
      </c>
      <c r="AG564" s="16"/>
      <c r="AH564" s="16"/>
      <c r="AI564" s="277">
        <v>0.17319999999999999</v>
      </c>
      <c r="AJ564" s="277"/>
      <c r="AK564" s="277"/>
      <c r="AL564" s="277">
        <v>1</v>
      </c>
      <c r="AM564" s="277">
        <v>0.62180000000000002</v>
      </c>
      <c r="AN564" s="277"/>
      <c r="AO564" s="277"/>
      <c r="AP564" s="16"/>
      <c r="AQ564" s="16"/>
      <c r="AR564" s="16"/>
      <c r="AS564" s="16"/>
      <c r="AT564" s="277"/>
      <c r="AU564" s="130">
        <v>12</v>
      </c>
      <c r="AV564" s="16">
        <v>880</v>
      </c>
      <c r="AW564" s="16">
        <v>958000000</v>
      </c>
      <c r="AX564" s="16"/>
      <c r="AY564" s="16"/>
      <c r="AZ564" s="16"/>
    </row>
    <row r="565" spans="1:52" ht="12" customHeight="1">
      <c r="A565" s="208">
        <v>71</v>
      </c>
      <c r="B565" s="213" t="s">
        <v>2404</v>
      </c>
      <c r="C565" s="16" t="s">
        <v>1701</v>
      </c>
      <c r="D565" s="100" t="s">
        <v>2766</v>
      </c>
      <c r="E565" s="208" t="s">
        <v>1537</v>
      </c>
      <c r="F565" s="16">
        <v>28</v>
      </c>
      <c r="G565" s="276"/>
      <c r="H565" s="276"/>
      <c r="I565" s="276"/>
      <c r="J565" s="276"/>
      <c r="K565" s="276"/>
      <c r="L565" s="276"/>
      <c r="M565" s="276"/>
      <c r="N565" s="291"/>
      <c r="O565" s="130"/>
      <c r="P565" s="291"/>
      <c r="Q565" s="130"/>
      <c r="R565" s="291"/>
      <c r="S565" s="130"/>
      <c r="T565" s="291"/>
      <c r="U565" s="130"/>
      <c r="V565" s="291"/>
      <c r="W565" s="130"/>
      <c r="X565" s="291"/>
      <c r="Y565" s="130"/>
      <c r="Z565" s="291"/>
      <c r="AA565" s="130"/>
      <c r="AB565" s="16"/>
      <c r="AC565" s="16"/>
      <c r="AD565" s="16"/>
      <c r="AE565" s="16"/>
      <c r="AF565" s="16"/>
      <c r="AG565" s="16"/>
      <c r="AH565" s="16"/>
      <c r="AI565" s="277"/>
      <c r="AJ565" s="277"/>
      <c r="AK565" s="277"/>
      <c r="AL565" s="277"/>
      <c r="AM565" s="277"/>
      <c r="AN565" s="277"/>
      <c r="AO565" s="277"/>
      <c r="AP565" s="130">
        <v>381200</v>
      </c>
      <c r="AQ565" s="130">
        <v>36400</v>
      </c>
      <c r="AR565" s="130">
        <v>1.82</v>
      </c>
      <c r="AS565" s="275">
        <v>0.54513888888888884</v>
      </c>
      <c r="AT565" s="273">
        <v>0.80569999999999997</v>
      </c>
      <c r="AU565" s="130">
        <v>50</v>
      </c>
      <c r="AV565" s="16">
        <v>260</v>
      </c>
      <c r="AW565" s="16">
        <v>334000000</v>
      </c>
      <c r="AX565" s="16"/>
      <c r="AY565" s="16"/>
      <c r="AZ565" s="16"/>
    </row>
    <row r="566" spans="1:52" ht="12" customHeight="1">
      <c r="A566" s="208">
        <v>72</v>
      </c>
      <c r="B566" s="213" t="s">
        <v>2405</v>
      </c>
      <c r="C566" s="16" t="s">
        <v>1704</v>
      </c>
      <c r="D566" s="100" t="s">
        <v>1704</v>
      </c>
      <c r="E566" s="208" t="s">
        <v>1537</v>
      </c>
      <c r="F566" s="16">
        <v>21</v>
      </c>
      <c r="G566" s="276">
        <v>5000</v>
      </c>
      <c r="H566" s="276"/>
      <c r="I566" s="276">
        <v>5000</v>
      </c>
      <c r="J566" s="276">
        <v>5000</v>
      </c>
      <c r="K566" s="276">
        <v>9437</v>
      </c>
      <c r="L566" s="276"/>
      <c r="M566" s="276"/>
      <c r="N566" s="291">
        <v>2.0833333333333333E-3</v>
      </c>
      <c r="O566" s="130">
        <v>180</v>
      </c>
      <c r="P566" s="291"/>
      <c r="Q566" s="130"/>
      <c r="R566" s="291">
        <v>1.1574074074074073E-5</v>
      </c>
      <c r="S566" s="130">
        <v>1</v>
      </c>
      <c r="T566" s="291"/>
      <c r="U566" s="130"/>
      <c r="V566" s="291">
        <v>2.7777777777777778E-4</v>
      </c>
      <c r="W566" s="130">
        <v>24</v>
      </c>
      <c r="X566" s="291"/>
      <c r="Y566" s="130"/>
      <c r="Z566" s="291"/>
      <c r="AA566" s="130"/>
      <c r="AB566" s="16">
        <v>3.05</v>
      </c>
      <c r="AC566" s="16"/>
      <c r="AD566" s="16">
        <v>1.07</v>
      </c>
      <c r="AE566" s="16">
        <v>1</v>
      </c>
      <c r="AF566" s="16">
        <v>1.4</v>
      </c>
      <c r="AG566" s="16"/>
      <c r="AH566" s="16"/>
      <c r="AI566" s="277">
        <v>0.54400000000000004</v>
      </c>
      <c r="AJ566" s="277"/>
      <c r="AK566" s="277">
        <v>0.92769999999999997</v>
      </c>
      <c r="AL566" s="277">
        <v>1</v>
      </c>
      <c r="AM566" s="277">
        <v>0.79259999999999997</v>
      </c>
      <c r="AN566" s="277"/>
      <c r="AO566" s="277"/>
      <c r="AP566" s="130">
        <v>33900</v>
      </c>
      <c r="AQ566" s="130">
        <v>19600</v>
      </c>
      <c r="AR566" s="130">
        <v>12.6</v>
      </c>
      <c r="AS566" s="275">
        <v>0.40902777777777777</v>
      </c>
      <c r="AT566" s="273">
        <v>0.28239999999999998</v>
      </c>
      <c r="AU566" s="130">
        <v>50</v>
      </c>
      <c r="AV566" s="16">
        <v>18100</v>
      </c>
      <c r="AW566" s="16">
        <v>701000000</v>
      </c>
      <c r="AX566" s="16"/>
      <c r="AY566" s="16"/>
      <c r="AZ566" s="16"/>
    </row>
    <row r="567" spans="1:52" ht="12" customHeight="1">
      <c r="A567" s="208">
        <v>73</v>
      </c>
      <c r="B567" s="213" t="s">
        <v>2406</v>
      </c>
      <c r="C567" s="16" t="s">
        <v>1705</v>
      </c>
      <c r="D567" s="100" t="s">
        <v>2407</v>
      </c>
      <c r="E567" s="208" t="s">
        <v>1537</v>
      </c>
      <c r="F567" s="16">
        <v>33</v>
      </c>
      <c r="G567" s="276">
        <v>5000</v>
      </c>
      <c r="H567" s="276"/>
      <c r="I567" s="276">
        <v>5000</v>
      </c>
      <c r="J567" s="276"/>
      <c r="K567" s="276">
        <v>5000</v>
      </c>
      <c r="L567" s="276"/>
      <c r="M567" s="276"/>
      <c r="N567" s="291">
        <v>2.199074074074074E-4</v>
      </c>
      <c r="O567" s="130">
        <v>19</v>
      </c>
      <c r="P567" s="291"/>
      <c r="Q567" s="130"/>
      <c r="R567" s="291"/>
      <c r="S567" s="130"/>
      <c r="T567" s="291"/>
      <c r="U567" s="130"/>
      <c r="V567" s="291">
        <v>1.8981481481481482E-3</v>
      </c>
      <c r="W567" s="130">
        <v>164</v>
      </c>
      <c r="X567" s="291"/>
      <c r="Y567" s="130"/>
      <c r="Z567" s="291"/>
      <c r="AA567" s="130"/>
      <c r="AB567" s="16">
        <v>1.57</v>
      </c>
      <c r="AC567" s="16"/>
      <c r="AD567" s="16">
        <v>1</v>
      </c>
      <c r="AE567" s="16"/>
      <c r="AF567" s="16">
        <v>1.24</v>
      </c>
      <c r="AG567" s="16"/>
      <c r="AH567" s="16"/>
      <c r="AI567" s="277">
        <v>0.60460000000000003</v>
      </c>
      <c r="AJ567" s="277"/>
      <c r="AK567" s="277">
        <v>1</v>
      </c>
      <c r="AL567" s="277"/>
      <c r="AM567" s="277">
        <v>0.76700000000000002</v>
      </c>
      <c r="AN567" s="277"/>
      <c r="AO567" s="277"/>
      <c r="AP567" s="130">
        <v>27400</v>
      </c>
      <c r="AQ567" s="130">
        <v>17000</v>
      </c>
      <c r="AR567" s="130">
        <v>1.91</v>
      </c>
      <c r="AS567" s="275">
        <v>6.8750000000000006E-2</v>
      </c>
      <c r="AT567" s="273">
        <v>0.51119999999999999</v>
      </c>
      <c r="AU567" s="130">
        <v>38</v>
      </c>
      <c r="AV567" s="16">
        <v>246000</v>
      </c>
      <c r="AW567" s="16">
        <v>3630000</v>
      </c>
      <c r="AX567" s="16"/>
      <c r="AY567" s="16"/>
      <c r="AZ567" s="16"/>
    </row>
    <row r="568" spans="1:52" ht="12" customHeight="1">
      <c r="A568" s="208">
        <v>74</v>
      </c>
      <c r="B568" s="212" t="s">
        <v>2408</v>
      </c>
      <c r="C568" s="16" t="s">
        <v>1709</v>
      </c>
      <c r="D568" s="299" t="s">
        <v>1709</v>
      </c>
      <c r="E568" s="210" t="s">
        <v>1537</v>
      </c>
      <c r="F568" s="16">
        <v>21</v>
      </c>
      <c r="G568" s="276">
        <v>168484</v>
      </c>
      <c r="H568" s="276">
        <v>5000</v>
      </c>
      <c r="I568" s="276">
        <v>8198</v>
      </c>
      <c r="J568" s="276">
        <v>5000</v>
      </c>
      <c r="K568" s="276">
        <v>58149</v>
      </c>
      <c r="L568" s="276">
        <v>10567</v>
      </c>
      <c r="M568" s="276">
        <v>5000</v>
      </c>
      <c r="N568" s="291">
        <v>3.414351851851852E-3</v>
      </c>
      <c r="O568" s="130">
        <v>295</v>
      </c>
      <c r="P568" s="291">
        <v>1.8287037037037037E-3</v>
      </c>
      <c r="Q568" s="130">
        <v>158</v>
      </c>
      <c r="R568" s="291">
        <v>4.0972222222222226E-3</v>
      </c>
      <c r="S568" s="130">
        <v>354</v>
      </c>
      <c r="T568" s="291">
        <v>0</v>
      </c>
      <c r="U568" s="130">
        <v>0</v>
      </c>
      <c r="V568" s="291">
        <v>2.650462962962963E-3</v>
      </c>
      <c r="W568" s="130">
        <v>229</v>
      </c>
      <c r="X568" s="291">
        <v>5.9837962962962961E-3</v>
      </c>
      <c r="Y568" s="130">
        <v>517</v>
      </c>
      <c r="Z568" s="291">
        <v>2.3148148148148147E-5</v>
      </c>
      <c r="AA568" s="130">
        <v>2</v>
      </c>
      <c r="AB568" s="16">
        <v>4.59</v>
      </c>
      <c r="AC568" s="16">
        <v>6.4</v>
      </c>
      <c r="AD568" s="16">
        <v>4.32</v>
      </c>
      <c r="AE568" s="16">
        <v>1.04</v>
      </c>
      <c r="AF568" s="16">
        <v>4.5999999999999996</v>
      </c>
      <c r="AG568" s="16">
        <v>5.37</v>
      </c>
      <c r="AH568" s="16">
        <v>1.22</v>
      </c>
      <c r="AI568" s="277">
        <v>0.3639</v>
      </c>
      <c r="AJ568" s="277"/>
      <c r="AK568" s="277">
        <v>0.45250000000000001</v>
      </c>
      <c r="AL568" s="277">
        <v>0.96179999999999999</v>
      </c>
      <c r="AM568" s="277">
        <v>0.24560000000000001</v>
      </c>
      <c r="AN568" s="277">
        <v>0.1236</v>
      </c>
      <c r="AO568" s="277">
        <v>0.84699999999999998</v>
      </c>
      <c r="AP568" s="130">
        <v>665900</v>
      </c>
      <c r="AQ568" s="130">
        <v>114100</v>
      </c>
      <c r="AR568" s="130">
        <v>4.49</v>
      </c>
      <c r="AS568" s="275">
        <v>0.25208333333333333</v>
      </c>
      <c r="AT568" s="273">
        <v>0.20050000000000001</v>
      </c>
      <c r="AU568" s="130">
        <v>40</v>
      </c>
      <c r="AV568" s="16"/>
      <c r="AW568" s="16"/>
      <c r="AX568" s="16"/>
      <c r="AY568" s="16"/>
      <c r="AZ568" s="16"/>
    </row>
    <row r="569" spans="1:52" ht="12" customHeight="1">
      <c r="A569" s="208">
        <v>75</v>
      </c>
      <c r="B569" s="212" t="s">
        <v>2409</v>
      </c>
      <c r="C569" s="16" t="s">
        <v>1712</v>
      </c>
      <c r="D569" s="299" t="s">
        <v>1715</v>
      </c>
      <c r="E569" s="210" t="s">
        <v>1537</v>
      </c>
      <c r="F569" s="16">
        <v>16</v>
      </c>
      <c r="G569" s="276">
        <v>6058000</v>
      </c>
      <c r="H569" s="276">
        <v>505559</v>
      </c>
      <c r="I569" s="276">
        <v>347865</v>
      </c>
      <c r="J569" s="276">
        <v>161025</v>
      </c>
      <c r="K569" s="276">
        <v>5022000</v>
      </c>
      <c r="L569" s="276">
        <v>75580</v>
      </c>
      <c r="M569" s="276">
        <v>18920</v>
      </c>
      <c r="N569" s="291">
        <v>5.0810185185185186E-3</v>
      </c>
      <c r="O569" s="130">
        <v>439</v>
      </c>
      <c r="P569" s="291">
        <v>5.324074074074074E-3</v>
      </c>
      <c r="Q569" s="130">
        <v>460</v>
      </c>
      <c r="R569" s="291">
        <v>4.7106481481481478E-3</v>
      </c>
      <c r="S569" s="130">
        <v>407</v>
      </c>
      <c r="T569" s="291">
        <v>4.5023148148148149E-3</v>
      </c>
      <c r="U569" s="130">
        <v>389</v>
      </c>
      <c r="V569" s="291">
        <v>3.5763888888888889E-3</v>
      </c>
      <c r="W569" s="130">
        <v>309</v>
      </c>
      <c r="X569" s="291">
        <v>6.7361111111111111E-3</v>
      </c>
      <c r="Y569" s="130">
        <v>582</v>
      </c>
      <c r="Z569" s="291">
        <v>2.199074074074074E-4</v>
      </c>
      <c r="AA569" s="130">
        <v>19</v>
      </c>
      <c r="AB569" s="16">
        <v>8.57</v>
      </c>
      <c r="AC569" s="16">
        <v>6.28</v>
      </c>
      <c r="AD569" s="16">
        <v>6.68</v>
      </c>
      <c r="AE569" s="16">
        <v>6.69</v>
      </c>
      <c r="AF569" s="16">
        <v>6.22</v>
      </c>
      <c r="AG569" s="16">
        <v>10.79</v>
      </c>
      <c r="AH569" s="16">
        <v>1.56</v>
      </c>
      <c r="AI569" s="277">
        <v>0.15479999999999999</v>
      </c>
      <c r="AJ569" s="277">
        <v>0.42380000000000001</v>
      </c>
      <c r="AK569" s="277">
        <v>0.30499999999999999</v>
      </c>
      <c r="AL569" s="277">
        <v>0.4128</v>
      </c>
      <c r="AM569" s="277">
        <v>0.51359999999999995</v>
      </c>
      <c r="AN569" s="277">
        <v>0.13819999999999999</v>
      </c>
      <c r="AO569" s="277">
        <v>0.90129999999999999</v>
      </c>
      <c r="AP569" s="130">
        <v>2200000</v>
      </c>
      <c r="AQ569" s="130">
        <v>885300</v>
      </c>
      <c r="AR569" s="130">
        <v>3.18</v>
      </c>
      <c r="AS569" s="275">
        <v>0.2590277777777778</v>
      </c>
      <c r="AT569" s="273">
        <v>0.41689999999999999</v>
      </c>
      <c r="AU569" s="130">
        <v>67</v>
      </c>
      <c r="AV569" s="16">
        <v>20</v>
      </c>
      <c r="AW569" s="16">
        <v>38000</v>
      </c>
      <c r="AX569" s="16"/>
      <c r="AY569" s="16"/>
      <c r="AZ569" s="16"/>
    </row>
    <row r="570" spans="1:52" ht="12" customHeight="1">
      <c r="A570" s="208">
        <v>76</v>
      </c>
      <c r="B570" s="212" t="s">
        <v>2410</v>
      </c>
      <c r="C570" s="16" t="s">
        <v>1716</v>
      </c>
      <c r="D570" s="299" t="s">
        <v>1716</v>
      </c>
      <c r="E570" s="210" t="s">
        <v>1537</v>
      </c>
      <c r="F570" s="16">
        <v>15</v>
      </c>
      <c r="G570" s="276">
        <v>207479</v>
      </c>
      <c r="H570" s="276">
        <v>24047</v>
      </c>
      <c r="I570" s="276">
        <v>15676</v>
      </c>
      <c r="J570" s="276">
        <v>5000</v>
      </c>
      <c r="K570" s="276">
        <v>117028</v>
      </c>
      <c r="L570" s="276"/>
      <c r="M570" s="276">
        <v>5000</v>
      </c>
      <c r="N570" s="291">
        <v>5.162037037037037E-3</v>
      </c>
      <c r="O570" s="130">
        <v>446</v>
      </c>
      <c r="P570" s="291">
        <v>5.3587962962962964E-3</v>
      </c>
      <c r="Q570" s="130">
        <v>463</v>
      </c>
      <c r="R570" s="291">
        <v>1.4699074074074074E-3</v>
      </c>
      <c r="S570" s="130">
        <v>127</v>
      </c>
      <c r="T570" s="291">
        <v>1.9675925925925926E-4</v>
      </c>
      <c r="U570" s="130">
        <v>17</v>
      </c>
      <c r="V570" s="291">
        <v>6.8865740740740745E-3</v>
      </c>
      <c r="W570" s="130">
        <v>595</v>
      </c>
      <c r="X570" s="291"/>
      <c r="Y570" s="130"/>
      <c r="Z570" s="291">
        <v>2.8645833333333332E-2</v>
      </c>
      <c r="AA570" s="130">
        <v>2475</v>
      </c>
      <c r="AB570" s="16">
        <v>6.64</v>
      </c>
      <c r="AC570" s="16">
        <v>5.67</v>
      </c>
      <c r="AD570" s="16">
        <v>2.36</v>
      </c>
      <c r="AE570" s="16">
        <v>1.73</v>
      </c>
      <c r="AF570" s="16">
        <v>7.76</v>
      </c>
      <c r="AG570" s="16"/>
      <c r="AH570" s="16">
        <v>5</v>
      </c>
      <c r="AI570" s="277">
        <v>0.19969999999999999</v>
      </c>
      <c r="AJ570" s="277">
        <v>0.33839999999999998</v>
      </c>
      <c r="AK570" s="277">
        <v>0.52869999999999995</v>
      </c>
      <c r="AL570" s="277">
        <v>0.66110000000000002</v>
      </c>
      <c r="AM570" s="277">
        <v>0.25319999999999998</v>
      </c>
      <c r="AN570" s="277"/>
      <c r="AO570" s="277"/>
      <c r="AP570" s="130">
        <v>8700</v>
      </c>
      <c r="AQ570" s="130">
        <v>8000</v>
      </c>
      <c r="AR570" s="130">
        <v>1.83</v>
      </c>
      <c r="AS570" s="275">
        <v>0.38819444444444445</v>
      </c>
      <c r="AT570" s="273">
        <v>0.58020000000000005</v>
      </c>
      <c r="AU570" s="130">
        <v>31</v>
      </c>
      <c r="AV570" s="16">
        <v>74000</v>
      </c>
      <c r="AW570" s="16">
        <v>40600000</v>
      </c>
      <c r="AX570" s="16"/>
      <c r="AY570" s="16"/>
      <c r="AZ570" s="16"/>
    </row>
    <row r="571" spans="1:52" ht="12" customHeight="1">
      <c r="A571" s="208">
        <v>77</v>
      </c>
      <c r="B571" s="213" t="s">
        <v>2411</v>
      </c>
      <c r="C571" s="16" t="s">
        <v>1719</v>
      </c>
      <c r="D571" s="100" t="s">
        <v>1719</v>
      </c>
      <c r="E571" s="208" t="s">
        <v>1537</v>
      </c>
      <c r="F571" s="16">
        <v>34</v>
      </c>
      <c r="G571" s="276">
        <v>5000</v>
      </c>
      <c r="H571" s="276">
        <v>5000</v>
      </c>
      <c r="I571" s="276">
        <v>5000</v>
      </c>
      <c r="J571" s="276">
        <v>5000</v>
      </c>
      <c r="K571" s="276">
        <v>13270</v>
      </c>
      <c r="L571" s="276">
        <v>5000</v>
      </c>
      <c r="M571" s="276">
        <v>5000</v>
      </c>
      <c r="N571" s="291">
        <v>1.7361111111111109E-4</v>
      </c>
      <c r="O571" s="130">
        <f>HOUR(N571)*3600+MINUTE(N571)*60+ SECOND(N571)</f>
        <v>15</v>
      </c>
      <c r="P571" s="291"/>
      <c r="Q571" s="130"/>
      <c r="R571" s="291">
        <v>1.8750000000000001E-3</v>
      </c>
      <c r="S571" s="130">
        <f>HOUR(R571)*3600+MINUTE(R571)*60+ SECOND(R571)</f>
        <v>162</v>
      </c>
      <c r="T571" s="291"/>
      <c r="U571" s="130"/>
      <c r="V571" s="291">
        <v>1.4120370370370369E-3</v>
      </c>
      <c r="W571" s="130">
        <f>HOUR(V571)*3600+MINUTE(V571)*60+ SECOND(V571)</f>
        <v>122</v>
      </c>
      <c r="X571" s="291">
        <v>1.7361111111111109E-4</v>
      </c>
      <c r="Y571" s="130">
        <f>HOUR(X571)*3600+MINUTE(X571)*60+ SECOND(X571)</f>
        <v>15</v>
      </c>
      <c r="Z571" s="291">
        <v>1.1574074074074075E-5</v>
      </c>
      <c r="AA571" s="130">
        <f>HOUR(Z571)*3600+MINUTE(Z571)*60+ SECOND(Z571)</f>
        <v>1</v>
      </c>
      <c r="AB571" s="16">
        <v>1.32</v>
      </c>
      <c r="AC571" s="16">
        <v>1</v>
      </c>
      <c r="AD571" s="16">
        <v>2.89</v>
      </c>
      <c r="AE571" s="16">
        <v>1</v>
      </c>
      <c r="AF571" s="16">
        <v>2.4700000000000002</v>
      </c>
      <c r="AG571" s="16">
        <v>2.09</v>
      </c>
      <c r="AH571" s="16">
        <v>1.34</v>
      </c>
      <c r="AI571" s="277">
        <v>0.72849999999999993</v>
      </c>
      <c r="AJ571" s="277">
        <v>1</v>
      </c>
      <c r="AK571" s="277">
        <v>0.20710000000000001</v>
      </c>
      <c r="AL571" s="277">
        <v>1</v>
      </c>
      <c r="AM571" s="277">
        <v>0.60640000000000005</v>
      </c>
      <c r="AN571" s="277">
        <v>0.32179999999999997</v>
      </c>
      <c r="AO571" s="277">
        <v>0.92370000000000008</v>
      </c>
      <c r="AP571" s="130">
        <v>2300000</v>
      </c>
      <c r="AQ571" s="130">
        <v>812700</v>
      </c>
      <c r="AR571" s="130">
        <v>1.99</v>
      </c>
      <c r="AS571" s="275">
        <v>0.16180555555555556</v>
      </c>
      <c r="AT571" s="273">
        <v>0.42820000000000003</v>
      </c>
      <c r="AU571" s="130">
        <v>80</v>
      </c>
      <c r="AV571" s="16">
        <v>3600</v>
      </c>
      <c r="AW571" s="16">
        <v>52400000</v>
      </c>
      <c r="AX571" s="16"/>
      <c r="AY571" s="16"/>
      <c r="AZ571" s="16"/>
    </row>
    <row r="572" spans="1:52" ht="12" customHeight="1">
      <c r="A572" s="208">
        <v>78</v>
      </c>
      <c r="B572" s="213" t="s">
        <v>2048</v>
      </c>
      <c r="C572" s="16" t="s">
        <v>1720</v>
      </c>
      <c r="D572" s="100" t="s">
        <v>1720</v>
      </c>
      <c r="E572" s="208" t="s">
        <v>1537</v>
      </c>
      <c r="F572" s="16">
        <v>22</v>
      </c>
      <c r="G572" s="276">
        <v>5000</v>
      </c>
      <c r="H572" s="276"/>
      <c r="I572" s="276">
        <v>5000</v>
      </c>
      <c r="J572" s="276"/>
      <c r="K572" s="276">
        <v>5000</v>
      </c>
      <c r="L572" s="276"/>
      <c r="M572" s="276"/>
      <c r="N572" s="291">
        <v>2.199074074074074E-4</v>
      </c>
      <c r="O572" s="130">
        <v>19</v>
      </c>
      <c r="P572" s="291"/>
      <c r="Q572" s="130"/>
      <c r="R572" s="291"/>
      <c r="S572" s="130"/>
      <c r="T572" s="291"/>
      <c r="U572" s="130"/>
      <c r="V572" s="291">
        <v>1.8981481481481482E-3</v>
      </c>
      <c r="W572" s="130">
        <v>164</v>
      </c>
      <c r="X572" s="291"/>
      <c r="Y572" s="130"/>
      <c r="Z572" s="291"/>
      <c r="AA572" s="130"/>
      <c r="AB572" s="16">
        <v>1.57</v>
      </c>
      <c r="AC572" s="16"/>
      <c r="AD572" s="16">
        <v>1</v>
      </c>
      <c r="AE572" s="16"/>
      <c r="AF572" s="16">
        <v>1.24</v>
      </c>
      <c r="AG572" s="16"/>
      <c r="AH572" s="16"/>
      <c r="AI572" s="277">
        <v>0.60460000000000003</v>
      </c>
      <c r="AJ572" s="277"/>
      <c r="AK572" s="277">
        <v>1</v>
      </c>
      <c r="AL572" s="277"/>
      <c r="AM572" s="277">
        <v>0.76700000000000002</v>
      </c>
      <c r="AN572" s="277"/>
      <c r="AO572" s="277"/>
      <c r="AP572" s="130">
        <v>3500000</v>
      </c>
      <c r="AQ572" s="130">
        <v>905700</v>
      </c>
      <c r="AR572" s="130">
        <v>4.21</v>
      </c>
      <c r="AS572" s="275">
        <v>0.40555555555555556</v>
      </c>
      <c r="AT572" s="273">
        <v>0.35020000000000001</v>
      </c>
      <c r="AU572" s="130">
        <v>75</v>
      </c>
      <c r="AV572" s="16"/>
      <c r="AW572" s="16"/>
      <c r="AX572" s="16"/>
      <c r="AY572" s="16"/>
      <c r="AZ572" s="16"/>
    </row>
    <row r="573" spans="1:52" ht="12" customHeight="1">
      <c r="A573" s="208">
        <v>79</v>
      </c>
      <c r="B573" s="209" t="s">
        <v>2412</v>
      </c>
      <c r="C573" s="16" t="s">
        <v>1721</v>
      </c>
      <c r="D573" s="299" t="s">
        <v>1721</v>
      </c>
      <c r="E573" s="210" t="s">
        <v>1537</v>
      </c>
      <c r="F573" s="16">
        <v>61</v>
      </c>
      <c r="G573" s="276">
        <v>8291</v>
      </c>
      <c r="H573" s="276"/>
      <c r="I573" s="276">
        <v>5000</v>
      </c>
      <c r="J573" s="276">
        <v>5000</v>
      </c>
      <c r="K573" s="276">
        <v>5000</v>
      </c>
      <c r="L573" s="276"/>
      <c r="M573" s="276"/>
      <c r="N573" s="291">
        <v>3.4837962962962965E-3</v>
      </c>
      <c r="O573" s="130">
        <v>301</v>
      </c>
      <c r="P573" s="291"/>
      <c r="Q573" s="130"/>
      <c r="R573" s="291">
        <v>2.2569444444444442E-3</v>
      </c>
      <c r="S573" s="130">
        <v>195</v>
      </c>
      <c r="T573" s="291"/>
      <c r="U573" s="130"/>
      <c r="V573" s="291">
        <v>3.5300925925925925E-3</v>
      </c>
      <c r="W573" s="130">
        <v>305</v>
      </c>
      <c r="X573" s="291"/>
      <c r="Y573" s="130"/>
      <c r="Z573" s="291"/>
      <c r="AA573" s="130"/>
      <c r="AB573" s="16">
        <v>9.02</v>
      </c>
      <c r="AC573" s="16"/>
      <c r="AD573" s="16">
        <v>4.9000000000000004</v>
      </c>
      <c r="AE573" s="16">
        <v>1</v>
      </c>
      <c r="AF573" s="16">
        <v>5.0599999999999996</v>
      </c>
      <c r="AG573" s="16"/>
      <c r="AH573" s="16"/>
      <c r="AI573" s="277">
        <v>0.18940000000000001</v>
      </c>
      <c r="AJ573" s="277"/>
      <c r="AK573" s="277">
        <v>0.38040000000000002</v>
      </c>
      <c r="AL573" s="277">
        <v>1</v>
      </c>
      <c r="AM573" s="277">
        <v>0.38969999999999999</v>
      </c>
      <c r="AN573" s="277"/>
      <c r="AO573" s="277"/>
      <c r="AP573" s="130">
        <v>2700000</v>
      </c>
      <c r="AQ573" s="130">
        <v>772900</v>
      </c>
      <c r="AR573" s="130">
        <v>4.5999999999999996</v>
      </c>
      <c r="AS573" s="275">
        <v>0.36388888888888887</v>
      </c>
      <c r="AT573" s="273">
        <v>0.34710000000000002</v>
      </c>
      <c r="AU573" s="130">
        <v>68</v>
      </c>
      <c r="AV573" s="16">
        <v>90500</v>
      </c>
      <c r="AW573" s="16">
        <v>96400000</v>
      </c>
      <c r="AX573" s="16"/>
      <c r="AY573" s="16"/>
      <c r="AZ573" s="16"/>
    </row>
    <row r="574" spans="1:52" ht="12" customHeight="1">
      <c r="A574" s="208">
        <v>80</v>
      </c>
      <c r="B574" s="213" t="s">
        <v>2413</v>
      </c>
      <c r="C574" s="16" t="s">
        <v>1724</v>
      </c>
      <c r="D574" s="100" t="s">
        <v>1724</v>
      </c>
      <c r="E574" s="208" t="s">
        <v>1537</v>
      </c>
      <c r="F574" s="16">
        <v>29</v>
      </c>
      <c r="G574" s="276">
        <v>5000</v>
      </c>
      <c r="H574" s="276">
        <v>5000</v>
      </c>
      <c r="I574" s="276">
        <v>5000</v>
      </c>
      <c r="J574" s="276">
        <v>5000</v>
      </c>
      <c r="K574" s="276">
        <v>13270</v>
      </c>
      <c r="L574" s="276">
        <v>5000</v>
      </c>
      <c r="M574" s="276">
        <v>5000</v>
      </c>
      <c r="N574" s="291">
        <v>1.7361111111111109E-4</v>
      </c>
      <c r="O574" s="130">
        <f t="shared" ref="O574:O575" si="61">HOUR(N574)*3600+MINUTE(N574)*60+ SECOND(N574)</f>
        <v>15</v>
      </c>
      <c r="P574" s="291"/>
      <c r="Q574" s="130"/>
      <c r="R574" s="291">
        <v>1.8750000000000001E-3</v>
      </c>
      <c r="S574" s="130">
        <f>HOUR(R574)*3600+MINUTE(R574)*60+ SECOND(R574)</f>
        <v>162</v>
      </c>
      <c r="T574" s="291"/>
      <c r="U574" s="130"/>
      <c r="V574" s="291">
        <v>1.4120370370370369E-3</v>
      </c>
      <c r="W574" s="130">
        <f t="shared" ref="W574:W575" si="62">HOUR(V574)*3600+MINUTE(V574)*60+ SECOND(V574)</f>
        <v>122</v>
      </c>
      <c r="X574" s="291">
        <v>1.7361111111111109E-4</v>
      </c>
      <c r="Y574" s="130">
        <f>HOUR(X574)*3600+MINUTE(X574)*60+ SECOND(X574)</f>
        <v>15</v>
      </c>
      <c r="Z574" s="291">
        <v>1.1574074074074075E-5</v>
      </c>
      <c r="AA574" s="130">
        <f>HOUR(Z574)*3600+MINUTE(Z574)*60+ SECOND(Z574)</f>
        <v>1</v>
      </c>
      <c r="AB574" s="16">
        <v>1.32</v>
      </c>
      <c r="AC574" s="16">
        <v>1</v>
      </c>
      <c r="AD574" s="16">
        <v>2.89</v>
      </c>
      <c r="AE574" s="16">
        <v>1</v>
      </c>
      <c r="AF574" s="16">
        <v>2.4700000000000002</v>
      </c>
      <c r="AG574" s="16">
        <v>2.09</v>
      </c>
      <c r="AH574" s="16">
        <v>1.34</v>
      </c>
      <c r="AI574" s="277">
        <v>0.72849999999999993</v>
      </c>
      <c r="AJ574" s="277">
        <v>1</v>
      </c>
      <c r="AK574" s="277">
        <v>0.20710000000000001</v>
      </c>
      <c r="AL574" s="277">
        <v>1</v>
      </c>
      <c r="AM574" s="277">
        <v>0.60640000000000005</v>
      </c>
      <c r="AN574" s="277">
        <v>0.32179999999999997</v>
      </c>
      <c r="AO574" s="277">
        <v>0.92370000000000008</v>
      </c>
      <c r="AP574" s="130">
        <v>265100</v>
      </c>
      <c r="AQ574" s="130">
        <v>49700</v>
      </c>
      <c r="AR574" s="130">
        <v>3.4</v>
      </c>
      <c r="AS574" s="275">
        <v>0.375</v>
      </c>
      <c r="AT574" s="273">
        <v>0.2908</v>
      </c>
      <c r="AU574" s="130">
        <v>46</v>
      </c>
      <c r="AV574" s="16">
        <v>49500</v>
      </c>
      <c r="AW574" s="16">
        <v>70400000</v>
      </c>
      <c r="AX574" s="16"/>
      <c r="AY574" s="16"/>
      <c r="AZ574" s="16"/>
    </row>
    <row r="575" spans="1:52" ht="12" customHeight="1">
      <c r="A575" s="208">
        <v>81</v>
      </c>
      <c r="B575" s="213" t="s">
        <v>2415</v>
      </c>
      <c r="C575" s="16" t="s">
        <v>1725</v>
      </c>
      <c r="D575" s="100" t="s">
        <v>1725</v>
      </c>
      <c r="E575" s="208" t="s">
        <v>1537</v>
      </c>
      <c r="F575" s="16">
        <v>71</v>
      </c>
      <c r="G575" s="276">
        <v>5000</v>
      </c>
      <c r="H575" s="276"/>
      <c r="I575" s="276"/>
      <c r="J575" s="276">
        <v>5000</v>
      </c>
      <c r="K575" s="276">
        <v>5000</v>
      </c>
      <c r="L575" s="276"/>
      <c r="M575" s="276"/>
      <c r="N575" s="291">
        <v>4.8611111111111104E-4</v>
      </c>
      <c r="O575" s="130">
        <f t="shared" si="61"/>
        <v>42</v>
      </c>
      <c r="P575" s="291"/>
      <c r="Q575" s="130"/>
      <c r="R575" s="291"/>
      <c r="S575" s="130"/>
      <c r="T575" s="291"/>
      <c r="U575" s="130"/>
      <c r="V575" s="291">
        <v>4.2824074074074081E-4</v>
      </c>
      <c r="W575" s="130">
        <f t="shared" si="62"/>
        <v>37</v>
      </c>
      <c r="X575" s="291"/>
      <c r="Y575" s="130"/>
      <c r="Z575" s="291"/>
      <c r="AA575" s="130"/>
      <c r="AB575" s="16">
        <v>1.89</v>
      </c>
      <c r="AC575" s="16"/>
      <c r="AD575" s="16"/>
      <c r="AE575" s="16">
        <v>1</v>
      </c>
      <c r="AF575" s="16">
        <v>1.89</v>
      </c>
      <c r="AG575" s="16"/>
      <c r="AH575" s="16"/>
      <c r="AI575" s="277">
        <v>0.17319999999999999</v>
      </c>
      <c r="AJ575" s="277"/>
      <c r="AK575" s="277"/>
      <c r="AL575" s="277">
        <v>1</v>
      </c>
      <c r="AM575" s="277">
        <v>0.62180000000000002</v>
      </c>
      <c r="AN575" s="277"/>
      <c r="AO575" s="277"/>
      <c r="AP575" s="130">
        <v>49700</v>
      </c>
      <c r="AQ575" s="130">
        <v>8500</v>
      </c>
      <c r="AR575" s="130">
        <v>1.61</v>
      </c>
      <c r="AS575" s="275">
        <v>0.3611111111111111</v>
      </c>
      <c r="AT575" s="273">
        <v>0.46339999999999998</v>
      </c>
      <c r="AU575" s="130">
        <v>35</v>
      </c>
      <c r="AV575" s="16">
        <v>33100</v>
      </c>
      <c r="AW575" s="16">
        <v>1340000</v>
      </c>
      <c r="AX575" s="16"/>
      <c r="AY575" s="16"/>
      <c r="AZ575" s="16"/>
    </row>
    <row r="576" spans="1:52" ht="12" customHeight="1">
      <c r="A576" s="208">
        <v>82</v>
      </c>
      <c r="B576" s="213" t="s">
        <v>2416</v>
      </c>
      <c r="C576" s="16" t="s">
        <v>1726</v>
      </c>
      <c r="D576" s="100" t="s">
        <v>1726</v>
      </c>
      <c r="E576" s="208" t="s">
        <v>1537</v>
      </c>
      <c r="F576" s="16">
        <v>24</v>
      </c>
      <c r="G576" s="276"/>
      <c r="H576" s="276"/>
      <c r="I576" s="276"/>
      <c r="J576" s="276"/>
      <c r="K576" s="276"/>
      <c r="L576" s="276"/>
      <c r="M576" s="27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277"/>
      <c r="AJ576" s="277"/>
      <c r="AK576" s="277"/>
      <c r="AL576" s="277"/>
      <c r="AM576" s="277"/>
      <c r="AN576" s="277"/>
      <c r="AO576" s="277"/>
      <c r="AP576" s="130">
        <v>241600</v>
      </c>
      <c r="AQ576" s="130">
        <v>62100</v>
      </c>
      <c r="AR576" s="130">
        <v>4.97</v>
      </c>
      <c r="AS576" s="275">
        <v>0.33124999999999999</v>
      </c>
      <c r="AT576" s="273">
        <v>0.2631</v>
      </c>
      <c r="AU576" s="130">
        <v>42</v>
      </c>
      <c r="AV576" s="16">
        <v>1000</v>
      </c>
      <c r="AW576" s="16">
        <v>35500000</v>
      </c>
      <c r="AX576" s="16"/>
      <c r="AY576" s="16"/>
      <c r="AZ576" s="16"/>
    </row>
    <row r="577" spans="1:52" ht="12" customHeight="1">
      <c r="A577" s="208">
        <v>83</v>
      </c>
      <c r="B577" s="212" t="s">
        <v>2417</v>
      </c>
      <c r="C577" s="16" t="s">
        <v>1729</v>
      </c>
      <c r="D577" s="299" t="s">
        <v>2767</v>
      </c>
      <c r="E577" s="210" t="s">
        <v>1537</v>
      </c>
      <c r="F577" s="16">
        <v>25</v>
      </c>
      <c r="G577" s="276">
        <v>756022</v>
      </c>
      <c r="H577" s="276">
        <v>85675</v>
      </c>
      <c r="I577" s="276">
        <v>34818</v>
      </c>
      <c r="J577" s="276">
        <v>22260</v>
      </c>
      <c r="K577" s="276">
        <v>295458</v>
      </c>
      <c r="L577" s="276"/>
      <c r="M577" s="276">
        <v>5000</v>
      </c>
      <c r="N577" s="291">
        <v>1.2569444444444444E-2</v>
      </c>
      <c r="O577" s="130">
        <v>1086</v>
      </c>
      <c r="P577" s="291">
        <v>5.6678240740740737E-2</v>
      </c>
      <c r="Q577" s="130">
        <v>4897</v>
      </c>
      <c r="R577" s="291">
        <v>4.9189814814814816E-3</v>
      </c>
      <c r="S577" s="130">
        <v>425</v>
      </c>
      <c r="T577" s="291">
        <v>8.3263888888888887E-2</v>
      </c>
      <c r="U577" s="130">
        <v>7194</v>
      </c>
      <c r="V577" s="291">
        <v>1.4016203703703704E-2</v>
      </c>
      <c r="W577" s="130">
        <v>1211</v>
      </c>
      <c r="X577" s="291"/>
      <c r="Y577" s="130"/>
      <c r="Z577" s="291">
        <v>1.712962962962963E-3</v>
      </c>
      <c r="AA577" s="130">
        <v>148</v>
      </c>
      <c r="AB577" s="16">
        <v>7.46</v>
      </c>
      <c r="AC577" s="16">
        <v>9.2799999999999994</v>
      </c>
      <c r="AD577" s="16">
        <v>4.8</v>
      </c>
      <c r="AE577" s="16">
        <v>9.9700000000000006</v>
      </c>
      <c r="AF577" s="16">
        <v>8.92</v>
      </c>
      <c r="AG577" s="16"/>
      <c r="AH577" s="16">
        <v>1.1599999999999999</v>
      </c>
      <c r="AI577" s="277">
        <v>9.6799999999999997E-2</v>
      </c>
      <c r="AJ577" s="277">
        <v>0.17249999999999999</v>
      </c>
      <c r="AK577" s="277">
        <v>0.52569999999999995</v>
      </c>
      <c r="AL577" s="277">
        <v>0.31230000000000002</v>
      </c>
      <c r="AM577" s="277">
        <v>0.10879999999999999</v>
      </c>
      <c r="AN577" s="277"/>
      <c r="AO577" s="277">
        <v>0.9768</v>
      </c>
      <c r="AP577" s="16"/>
      <c r="AQ577" s="16"/>
      <c r="AR577" s="16"/>
      <c r="AS577" s="16"/>
      <c r="AT577" s="277"/>
      <c r="AU577" s="130">
        <v>27</v>
      </c>
      <c r="AV577" s="16">
        <v>3600</v>
      </c>
      <c r="AW577" s="16">
        <v>3580000000</v>
      </c>
      <c r="AX577" s="16"/>
      <c r="AY577" s="16"/>
      <c r="AZ577" s="16"/>
    </row>
    <row r="578" spans="1:52" ht="12" customHeight="1">
      <c r="A578" s="208">
        <v>84</v>
      </c>
      <c r="B578" s="213" t="s">
        <v>2418</v>
      </c>
      <c r="C578" s="16" t="s">
        <v>1731</v>
      </c>
      <c r="D578" s="100" t="s">
        <v>1731</v>
      </c>
      <c r="E578" s="208" t="s">
        <v>1537</v>
      </c>
      <c r="F578" s="16">
        <v>51</v>
      </c>
      <c r="G578" s="276"/>
      <c r="H578" s="276"/>
      <c r="I578" s="276"/>
      <c r="J578" s="276"/>
      <c r="K578" s="276"/>
      <c r="L578" s="276"/>
      <c r="M578" s="27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277"/>
      <c r="AJ578" s="277"/>
      <c r="AK578" s="277"/>
      <c r="AL578" s="277"/>
      <c r="AM578" s="277"/>
      <c r="AN578" s="277"/>
      <c r="AO578" s="277"/>
      <c r="AP578" s="130">
        <v>4100000</v>
      </c>
      <c r="AQ578" s="130">
        <v>768600</v>
      </c>
      <c r="AR578" s="130">
        <v>4</v>
      </c>
      <c r="AS578" s="275">
        <v>0.29583333333333334</v>
      </c>
      <c r="AT578" s="273">
        <v>0.20200000000000001</v>
      </c>
      <c r="AU578" s="130">
        <v>52</v>
      </c>
      <c r="AV578" s="16">
        <v>12100</v>
      </c>
      <c r="AW578" s="16">
        <v>305000</v>
      </c>
      <c r="AX578" s="16"/>
      <c r="AY578" s="16"/>
      <c r="AZ578" s="16"/>
    </row>
    <row r="579" spans="1:52" ht="12" customHeight="1">
      <c r="A579" s="208">
        <v>85</v>
      </c>
      <c r="B579" s="212" t="s">
        <v>2419</v>
      </c>
      <c r="C579" s="16" t="s">
        <v>1733</v>
      </c>
      <c r="D579" s="299" t="s">
        <v>2768</v>
      </c>
      <c r="E579" s="210" t="s">
        <v>1537</v>
      </c>
      <c r="F579" s="16">
        <v>0</v>
      </c>
      <c r="G579" s="276">
        <v>125370</v>
      </c>
      <c r="H579" s="276">
        <v>5000</v>
      </c>
      <c r="I579" s="276">
        <v>5355</v>
      </c>
      <c r="J579" s="276">
        <v>5000</v>
      </c>
      <c r="K579" s="276">
        <v>84885</v>
      </c>
      <c r="L579" s="276">
        <v>5000</v>
      </c>
      <c r="M579" s="276"/>
      <c r="N579" s="291">
        <v>3.2523148148148147E-3</v>
      </c>
      <c r="O579" s="130">
        <v>281</v>
      </c>
      <c r="P579" s="291">
        <v>1.6550925925925926E-3</v>
      </c>
      <c r="Q579" s="130">
        <v>143</v>
      </c>
      <c r="R579" s="291">
        <v>2.0833333333333333E-3</v>
      </c>
      <c r="S579" s="130">
        <v>180</v>
      </c>
      <c r="T579" s="291">
        <v>6.9444444444444444E-5</v>
      </c>
      <c r="U579" s="130">
        <v>6</v>
      </c>
      <c r="V579" s="291">
        <v>4.7222222222222223E-3</v>
      </c>
      <c r="W579" s="130">
        <v>408</v>
      </c>
      <c r="X579" s="291">
        <v>1.0532407407407407E-3</v>
      </c>
      <c r="Y579" s="130">
        <v>91</v>
      </c>
      <c r="Z579" s="291"/>
      <c r="AA579" s="130"/>
      <c r="AB579" s="16">
        <v>6.51</v>
      </c>
      <c r="AC579" s="16">
        <v>4.16</v>
      </c>
      <c r="AD579" s="16">
        <v>2.5</v>
      </c>
      <c r="AE579" s="16">
        <v>1.58</v>
      </c>
      <c r="AF579" s="16">
        <v>8.01</v>
      </c>
      <c r="AG579" s="16">
        <v>6</v>
      </c>
      <c r="AH579" s="16"/>
      <c r="AI579" s="277">
        <v>0.28860000000000002</v>
      </c>
      <c r="AJ579" s="277">
        <v>0.4153</v>
      </c>
      <c r="AK579" s="277">
        <v>0.77070000000000005</v>
      </c>
      <c r="AL579" s="277">
        <v>0.7077</v>
      </c>
      <c r="AM579" s="277">
        <v>0.2467</v>
      </c>
      <c r="AN579" s="277"/>
      <c r="AO579" s="277"/>
      <c r="AP579" s="130">
        <v>2700</v>
      </c>
      <c r="AQ579" s="130">
        <v>2700</v>
      </c>
      <c r="AR579" s="130">
        <v>1.99</v>
      </c>
      <c r="AS579" s="275">
        <v>7.013888888888889E-2</v>
      </c>
      <c r="AT579" s="273">
        <v>0.1081</v>
      </c>
      <c r="AU579" s="130">
        <v>26</v>
      </c>
      <c r="AV579" s="16">
        <v>9900</v>
      </c>
      <c r="AW579" s="16">
        <v>25100000</v>
      </c>
      <c r="AX579" s="16"/>
      <c r="AY579" s="16"/>
      <c r="AZ579" s="16"/>
    </row>
    <row r="580" spans="1:52" ht="12" customHeight="1">
      <c r="A580" s="208">
        <v>86</v>
      </c>
      <c r="B580" s="213" t="s">
        <v>2420</v>
      </c>
      <c r="C580" s="16" t="s">
        <v>1737</v>
      </c>
      <c r="D580" s="100" t="s">
        <v>1737</v>
      </c>
      <c r="E580" s="208" t="s">
        <v>1537</v>
      </c>
      <c r="F580" s="16">
        <v>38</v>
      </c>
      <c r="G580" s="276"/>
      <c r="H580" s="276"/>
      <c r="I580" s="276"/>
      <c r="J580" s="276"/>
      <c r="K580" s="276"/>
      <c r="L580" s="276"/>
      <c r="M580" s="27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277"/>
      <c r="AJ580" s="277"/>
      <c r="AK580" s="277"/>
      <c r="AL580" s="277"/>
      <c r="AM580" s="277"/>
      <c r="AN580" s="277"/>
      <c r="AO580" s="277"/>
      <c r="AP580" s="130">
        <v>103500</v>
      </c>
      <c r="AQ580" s="130">
        <v>13500</v>
      </c>
      <c r="AR580" s="130">
        <v>5.13</v>
      </c>
      <c r="AS580" s="275">
        <v>0.16458333333333333</v>
      </c>
      <c r="AT580" s="273">
        <v>0.19570000000000001</v>
      </c>
      <c r="AU580" s="130">
        <v>35</v>
      </c>
      <c r="AV580" s="16">
        <v>5400</v>
      </c>
      <c r="AW580" s="16">
        <v>952000000</v>
      </c>
      <c r="AX580" s="16"/>
      <c r="AY580" s="16"/>
      <c r="AZ580" s="16"/>
    </row>
    <row r="581" spans="1:52" ht="12" customHeight="1">
      <c r="A581" s="208">
        <v>87</v>
      </c>
      <c r="B581" s="213" t="s">
        <v>2077</v>
      </c>
      <c r="C581" s="16" t="s">
        <v>80</v>
      </c>
      <c r="D581" s="100" t="s">
        <v>80</v>
      </c>
      <c r="E581" s="208" t="s">
        <v>1537</v>
      </c>
      <c r="F581" s="16">
        <v>15</v>
      </c>
      <c r="G581" s="276">
        <v>7480000</v>
      </c>
      <c r="H581" s="276">
        <v>43831</v>
      </c>
      <c r="I581" s="276">
        <v>317364</v>
      </c>
      <c r="J581" s="276">
        <v>19304</v>
      </c>
      <c r="K581" s="276">
        <v>2628000</v>
      </c>
      <c r="L581" s="276">
        <v>81668</v>
      </c>
      <c r="M581" s="276">
        <v>54550</v>
      </c>
      <c r="N581" s="291">
        <v>9.837962962962962E-4</v>
      </c>
      <c r="O581" s="130">
        <v>85</v>
      </c>
      <c r="P581" s="291">
        <v>1.9675925925925924E-3</v>
      </c>
      <c r="Q581" s="130">
        <v>170</v>
      </c>
      <c r="R581" s="291">
        <v>2.5231481481481481E-3</v>
      </c>
      <c r="S581" s="130">
        <v>218</v>
      </c>
      <c r="T581" s="291">
        <v>1.8634259259259259E-3</v>
      </c>
      <c r="U581" s="130">
        <v>161</v>
      </c>
      <c r="V581" s="291">
        <v>1.2847222222222223E-3</v>
      </c>
      <c r="W581" s="130">
        <v>111</v>
      </c>
      <c r="X581" s="291">
        <v>1.8634259259259259E-3</v>
      </c>
      <c r="Y581" s="130">
        <v>161</v>
      </c>
      <c r="Z581" s="291">
        <v>8.4490740740740739E-4</v>
      </c>
      <c r="AA581" s="130">
        <v>73</v>
      </c>
      <c r="AB581" s="16">
        <v>1.55</v>
      </c>
      <c r="AC581" s="16">
        <v>4.5999999999999996</v>
      </c>
      <c r="AD581" s="16">
        <v>3.53</v>
      </c>
      <c r="AE581" s="16">
        <v>1.89</v>
      </c>
      <c r="AF581" s="16">
        <v>1.82</v>
      </c>
      <c r="AG581" s="16">
        <v>1.93</v>
      </c>
      <c r="AH581" s="16">
        <v>1.64</v>
      </c>
      <c r="AI581" s="277">
        <v>0.81769999999999998</v>
      </c>
      <c r="AJ581" s="277">
        <v>0.4541</v>
      </c>
      <c r="AK581" s="277">
        <v>0.50739999999999996</v>
      </c>
      <c r="AL581" s="277">
        <v>0.63800000000000001</v>
      </c>
      <c r="AM581" s="277">
        <v>0.70799999999999996</v>
      </c>
      <c r="AN581" s="277">
        <v>0.61780000000000002</v>
      </c>
      <c r="AO581" s="277">
        <v>0.78059999999999996</v>
      </c>
      <c r="AP581" s="130">
        <v>11100</v>
      </c>
      <c r="AQ581" s="130">
        <v>5500</v>
      </c>
      <c r="AR581" s="130">
        <v>1.75</v>
      </c>
      <c r="AS581" s="275">
        <v>1.4583333333333334E-2</v>
      </c>
      <c r="AT581" s="273">
        <v>0.5</v>
      </c>
      <c r="AU581" s="130">
        <v>63</v>
      </c>
      <c r="AV581" s="16"/>
      <c r="AW581" s="16"/>
      <c r="AX581" s="16"/>
      <c r="AY581" s="16"/>
      <c r="AZ581" s="16"/>
    </row>
    <row r="582" spans="1:52" ht="12" customHeight="1">
      <c r="A582" s="208">
        <v>88</v>
      </c>
      <c r="B582" s="213" t="s">
        <v>2421</v>
      </c>
      <c r="C582" s="16" t="s">
        <v>1741</v>
      </c>
      <c r="D582" s="100" t="s">
        <v>1741</v>
      </c>
      <c r="E582" s="208" t="s">
        <v>1537</v>
      </c>
      <c r="F582" s="16">
        <v>18</v>
      </c>
      <c r="G582" s="276"/>
      <c r="H582" s="276"/>
      <c r="I582" s="276"/>
      <c r="J582" s="276"/>
      <c r="K582" s="276">
        <v>5000</v>
      </c>
      <c r="L582" s="276">
        <v>12932</v>
      </c>
      <c r="M582" s="276"/>
      <c r="N582" s="291"/>
      <c r="O582" s="130"/>
      <c r="P582" s="291"/>
      <c r="Q582" s="130"/>
      <c r="R582" s="291"/>
      <c r="S582" s="130"/>
      <c r="T582" s="291"/>
      <c r="U582" s="130"/>
      <c r="V582" s="291"/>
      <c r="W582" s="130"/>
      <c r="X582" s="291">
        <v>3.1250000000000001E-4</v>
      </c>
      <c r="Y582" s="130">
        <v>27</v>
      </c>
      <c r="Z582" s="291"/>
      <c r="AA582" s="130"/>
      <c r="AB582" s="16"/>
      <c r="AC582" s="16"/>
      <c r="AD582" s="16"/>
      <c r="AE582" s="16"/>
      <c r="AF582" s="16">
        <v>1</v>
      </c>
      <c r="AG582" s="16">
        <v>1.1399999999999999</v>
      </c>
      <c r="AH582" s="16"/>
      <c r="AI582" s="277"/>
      <c r="AJ582" s="277"/>
      <c r="AK582" s="277"/>
      <c r="AL582" s="277"/>
      <c r="AM582" s="277">
        <v>1</v>
      </c>
      <c r="AN582" s="277">
        <v>0.91649999999999998</v>
      </c>
      <c r="AO582" s="277"/>
      <c r="AP582" s="130">
        <v>59500</v>
      </c>
      <c r="AQ582" s="130">
        <v>15800</v>
      </c>
      <c r="AR582" s="130">
        <v>2.95</v>
      </c>
      <c r="AS582" s="275">
        <v>0.34791666666666665</v>
      </c>
      <c r="AT582" s="273">
        <v>0.25330000000000003</v>
      </c>
      <c r="AU582" s="130">
        <v>38</v>
      </c>
      <c r="AV582" s="16">
        <v>550000</v>
      </c>
      <c r="AW582" s="16">
        <v>373000000</v>
      </c>
      <c r="AX582" s="16"/>
      <c r="AY582" s="16"/>
      <c r="AZ582" s="16"/>
    </row>
    <row r="583" spans="1:52" ht="12" customHeight="1">
      <c r="A583" s="208">
        <v>89</v>
      </c>
      <c r="B583" s="213" t="s">
        <v>2422</v>
      </c>
      <c r="C583" s="16" t="s">
        <v>1743</v>
      </c>
      <c r="D583" s="100" t="s">
        <v>1743</v>
      </c>
      <c r="E583" s="208" t="s">
        <v>1537</v>
      </c>
      <c r="F583" s="16">
        <v>62</v>
      </c>
      <c r="G583" s="276">
        <v>2304000</v>
      </c>
      <c r="H583" s="276">
        <v>153436</v>
      </c>
      <c r="I583" s="276">
        <v>263354</v>
      </c>
      <c r="J583" s="276">
        <v>34048</v>
      </c>
      <c r="K583" s="276">
        <v>409734</v>
      </c>
      <c r="L583" s="276"/>
      <c r="M583" s="276">
        <v>5000</v>
      </c>
      <c r="N583" s="291">
        <v>3.2523148148148147E-3</v>
      </c>
      <c r="O583" s="130">
        <v>281</v>
      </c>
      <c r="P583" s="291">
        <v>1.1226851851851851E-3</v>
      </c>
      <c r="Q583" s="130">
        <v>97</v>
      </c>
      <c r="R583" s="291">
        <v>7.291666666666667E-4</v>
      </c>
      <c r="S583" s="130">
        <v>63</v>
      </c>
      <c r="T583" s="291">
        <v>5.2083333333333333E-4</v>
      </c>
      <c r="U583" s="130">
        <v>45</v>
      </c>
      <c r="V583" s="291">
        <v>3.1944444444444446E-3</v>
      </c>
      <c r="W583" s="130">
        <v>276</v>
      </c>
      <c r="X583" s="291"/>
      <c r="Y583" s="130"/>
      <c r="Z583" s="291"/>
      <c r="AA583" s="130"/>
      <c r="AB583" s="16">
        <v>1.83</v>
      </c>
      <c r="AC583" s="16">
        <v>1.27</v>
      </c>
      <c r="AD583" s="16">
        <v>1.17</v>
      </c>
      <c r="AE583" s="16">
        <v>1.23</v>
      </c>
      <c r="AF583" s="16">
        <v>2</v>
      </c>
      <c r="AG583" s="16"/>
      <c r="AH583" s="16"/>
      <c r="AI583" s="277">
        <v>0.4335</v>
      </c>
      <c r="AJ583" s="277">
        <v>0.81769999999999998</v>
      </c>
      <c r="AK583" s="277">
        <v>0.91300000000000003</v>
      </c>
      <c r="AL583" s="277">
        <v>0.89649999999999996</v>
      </c>
      <c r="AM583" s="277">
        <v>0.43020000000000003</v>
      </c>
      <c r="AN583" s="277"/>
      <c r="AO583" s="277">
        <v>1</v>
      </c>
      <c r="AP583" s="130">
        <v>855600</v>
      </c>
      <c r="AQ583" s="130">
        <v>156100</v>
      </c>
      <c r="AR583" s="130">
        <v>6.99</v>
      </c>
      <c r="AS583" s="275">
        <v>0.26458333333333334</v>
      </c>
      <c r="AT583" s="273">
        <v>0.1105</v>
      </c>
      <c r="AU583" s="130">
        <v>53</v>
      </c>
      <c r="AV583" s="16">
        <v>110000</v>
      </c>
      <c r="AW583" s="16">
        <v>233000000</v>
      </c>
      <c r="AX583" s="16"/>
      <c r="AY583" s="16"/>
      <c r="AZ583" s="16"/>
    </row>
    <row r="584" spans="1:52" ht="12" customHeight="1">
      <c r="A584" s="208">
        <v>90</v>
      </c>
      <c r="B584" s="213" t="s">
        <v>2091</v>
      </c>
      <c r="C584" s="16" t="s">
        <v>1066</v>
      </c>
      <c r="D584" s="100" t="s">
        <v>1066</v>
      </c>
      <c r="E584" s="208" t="s">
        <v>1537</v>
      </c>
      <c r="F584" s="16">
        <v>22</v>
      </c>
      <c r="G584" s="276">
        <v>5000</v>
      </c>
      <c r="H584" s="276">
        <v>50005001</v>
      </c>
      <c r="I584" s="276">
        <v>50005002</v>
      </c>
      <c r="J584" s="276">
        <v>5000</v>
      </c>
      <c r="K584" s="276">
        <v>5000</v>
      </c>
      <c r="L584" s="276"/>
      <c r="M584" s="276"/>
      <c r="N584" s="291">
        <v>1.1689814814814816E-3</v>
      </c>
      <c r="O584" s="130">
        <f t="shared" ref="O584:O585" si="63">HOUR(N584)*3600+MINUTE(N584)*60+ SECOND(N584)</f>
        <v>101</v>
      </c>
      <c r="P584" s="291"/>
      <c r="Q584" s="130">
        <f>HOUR(P584)*3600+MINUTE(P584)*60+ SECOND(P584)</f>
        <v>0</v>
      </c>
      <c r="R584" s="291">
        <v>6.238425925925925E-3</v>
      </c>
      <c r="S584" s="130">
        <f t="shared" ref="S584:S585" si="64">HOUR(R584)*3600+MINUTE(R584)*60+ SECOND(R584)</f>
        <v>539</v>
      </c>
      <c r="T584" s="291">
        <v>3.4722222222222222E-5</v>
      </c>
      <c r="U584" s="130">
        <f>HOUR(T584)*3600+MINUTE(T584)*60+ SECOND(T584)</f>
        <v>3</v>
      </c>
      <c r="V584" s="291">
        <v>9.0277777777777784E-4</v>
      </c>
      <c r="W584" s="130">
        <f t="shared" ref="W584:W585" si="65">HOUR(V584)*3600+MINUTE(V584)*60+ SECOND(V584)</f>
        <v>78</v>
      </c>
      <c r="X584" s="291"/>
      <c r="Y584" s="130"/>
      <c r="Z584" s="291"/>
      <c r="AA584" s="130"/>
      <c r="AB584" s="16">
        <v>2.17</v>
      </c>
      <c r="AC584" s="16">
        <v>1</v>
      </c>
      <c r="AD584" s="16">
        <v>11.86</v>
      </c>
      <c r="AE584" s="16">
        <v>1.36</v>
      </c>
      <c r="AF584" s="16">
        <v>3.78</v>
      </c>
      <c r="AG584" s="16"/>
      <c r="AH584" s="16"/>
      <c r="AI584" s="277">
        <v>0.57799999999999996</v>
      </c>
      <c r="AJ584" s="277">
        <v>1</v>
      </c>
      <c r="AK584" s="277"/>
      <c r="AL584" s="277">
        <v>0.64069999999999994</v>
      </c>
      <c r="AM584" s="277">
        <v>0.29320000000000002</v>
      </c>
      <c r="AN584" s="277"/>
      <c r="AO584" s="277"/>
      <c r="AP584" s="130">
        <v>12400</v>
      </c>
      <c r="AQ584" s="130">
        <v>11800</v>
      </c>
      <c r="AR584" s="130">
        <v>2.2999999999999998</v>
      </c>
      <c r="AS584" s="275">
        <v>0.27569444444444446</v>
      </c>
      <c r="AT584" s="273">
        <v>0.59009999999999996</v>
      </c>
      <c r="AU584" s="130">
        <v>46</v>
      </c>
      <c r="AV584" s="16">
        <v>12100</v>
      </c>
      <c r="AW584" s="16">
        <v>83</v>
      </c>
      <c r="AX584" s="16"/>
      <c r="AY584" s="16"/>
      <c r="AZ584" s="16"/>
    </row>
    <row r="585" spans="1:52" ht="12" customHeight="1">
      <c r="A585" s="208">
        <v>91</v>
      </c>
      <c r="B585" s="213" t="s">
        <v>2423</v>
      </c>
      <c r="C585" s="16" t="s">
        <v>1747</v>
      </c>
      <c r="D585" s="100" t="s">
        <v>1747</v>
      </c>
      <c r="E585" s="208" t="s">
        <v>1537</v>
      </c>
      <c r="F585" s="16">
        <v>65</v>
      </c>
      <c r="G585" s="276">
        <v>17660</v>
      </c>
      <c r="H585" s="276"/>
      <c r="I585" s="276">
        <v>5000</v>
      </c>
      <c r="J585" s="276">
        <v>5000</v>
      </c>
      <c r="K585" s="276">
        <v>6126</v>
      </c>
      <c r="L585" s="276"/>
      <c r="M585" s="276"/>
      <c r="N585" s="291">
        <v>5.2199074074074075E-3</v>
      </c>
      <c r="O585" s="130">
        <f t="shared" si="63"/>
        <v>451</v>
      </c>
      <c r="P585" s="291"/>
      <c r="Q585" s="130"/>
      <c r="R585" s="291">
        <v>4.4675925925925924E-3</v>
      </c>
      <c r="S585" s="130">
        <f t="shared" si="64"/>
        <v>386</v>
      </c>
      <c r="T585" s="291"/>
      <c r="U585" s="130"/>
      <c r="V585" s="291">
        <v>4.9768518518518521E-3</v>
      </c>
      <c r="W585" s="130">
        <f t="shared" si="65"/>
        <v>430</v>
      </c>
      <c r="X585" s="291"/>
      <c r="Y585" s="130"/>
      <c r="Z585" s="291"/>
      <c r="AA585" s="130"/>
      <c r="AB585" s="16">
        <v>4.03</v>
      </c>
      <c r="AC585" s="16"/>
      <c r="AD585" s="16">
        <v>3.89</v>
      </c>
      <c r="AE585" s="16">
        <v>1</v>
      </c>
      <c r="AF585" s="16">
        <v>4.22</v>
      </c>
      <c r="AG585" s="16"/>
      <c r="AH585" s="16"/>
      <c r="AI585" s="277">
        <v>9.849999999999999E-2</v>
      </c>
      <c r="AJ585" s="277"/>
      <c r="AK585" s="277">
        <v>8.6500000000000007E-2</v>
      </c>
      <c r="AL585" s="277">
        <v>1</v>
      </c>
      <c r="AM585" s="277">
        <v>0.3654</v>
      </c>
      <c r="AN585" s="277"/>
      <c r="AO585" s="277"/>
      <c r="AP585" s="130">
        <v>14300</v>
      </c>
      <c r="AQ585" s="130">
        <v>9800</v>
      </c>
      <c r="AR585" s="130">
        <v>2.5499999999999998</v>
      </c>
      <c r="AS585" s="275">
        <v>0.12708333333333333</v>
      </c>
      <c r="AT585" s="273">
        <v>0.66549999999999998</v>
      </c>
      <c r="AU585" s="130">
        <v>42</v>
      </c>
      <c r="AV585" s="16">
        <v>110</v>
      </c>
      <c r="AW585" s="16">
        <v>272000000</v>
      </c>
      <c r="AX585" s="16"/>
      <c r="AY585" s="16"/>
      <c r="AZ585" s="16"/>
    </row>
    <row r="586" spans="1:52" ht="12" customHeight="1">
      <c r="A586" s="208">
        <v>92</v>
      </c>
      <c r="B586" s="213" t="s">
        <v>1969</v>
      </c>
      <c r="C586" s="16" t="s">
        <v>746</v>
      </c>
      <c r="D586" s="100" t="s">
        <v>746</v>
      </c>
      <c r="E586" s="208" t="s">
        <v>1537</v>
      </c>
      <c r="F586" s="16">
        <v>26</v>
      </c>
      <c r="G586" s="276">
        <v>3027000</v>
      </c>
      <c r="H586" s="276">
        <v>101047</v>
      </c>
      <c r="I586" s="276">
        <v>186692</v>
      </c>
      <c r="J586" s="276">
        <v>45807</v>
      </c>
      <c r="K586" s="276">
        <v>1432000</v>
      </c>
      <c r="L586" s="276">
        <v>79608</v>
      </c>
      <c r="M586" s="276">
        <v>66632</v>
      </c>
      <c r="N586" s="291">
        <v>5.8217592592592592E-3</v>
      </c>
      <c r="O586" s="130">
        <v>503</v>
      </c>
      <c r="P586" s="291">
        <v>3.2175925925925926E-3</v>
      </c>
      <c r="Q586" s="130">
        <v>278</v>
      </c>
      <c r="R586" s="291">
        <v>6.6550925925925927E-3</v>
      </c>
      <c r="S586" s="130">
        <v>575</v>
      </c>
      <c r="T586" s="291">
        <v>1.2962962962962963E-3</v>
      </c>
      <c r="U586" s="130">
        <v>112</v>
      </c>
      <c r="V586" s="291">
        <v>2.7199074074074074E-3</v>
      </c>
      <c r="W586" s="130">
        <v>235</v>
      </c>
      <c r="X586" s="291">
        <v>2.5462962962962965E-3</v>
      </c>
      <c r="Y586" s="130">
        <v>220</v>
      </c>
      <c r="Z586" s="291">
        <v>2.5115740740740741E-3</v>
      </c>
      <c r="AA586" s="130">
        <v>217</v>
      </c>
      <c r="AB586" s="16">
        <v>7.76</v>
      </c>
      <c r="AC586" s="16">
        <v>5.04</v>
      </c>
      <c r="AD586" s="16">
        <v>5.01</v>
      </c>
      <c r="AE586" s="16">
        <v>2.17</v>
      </c>
      <c r="AF586" s="16">
        <v>4.57</v>
      </c>
      <c r="AG586" s="16">
        <v>5.31</v>
      </c>
      <c r="AH586" s="16">
        <v>4.8</v>
      </c>
      <c r="AI586" s="277">
        <v>0.19009999999999999</v>
      </c>
      <c r="AJ586" s="277">
        <v>0.41149999999999998</v>
      </c>
      <c r="AK586" s="277">
        <v>0.29170000000000001</v>
      </c>
      <c r="AL586" s="277">
        <v>0.7621</v>
      </c>
      <c r="AM586" s="277">
        <v>0.437</v>
      </c>
      <c r="AN586" s="277">
        <v>0.27760000000000001</v>
      </c>
      <c r="AO586" s="277">
        <v>0.48120000000000002</v>
      </c>
      <c r="AP586" s="130">
        <v>223300</v>
      </c>
      <c r="AQ586" s="130">
        <v>137800</v>
      </c>
      <c r="AR586" s="130">
        <v>4.9000000000000004</v>
      </c>
      <c r="AS586" s="275">
        <v>0.3</v>
      </c>
      <c r="AT586" s="273">
        <v>0.42970000000000003</v>
      </c>
      <c r="AU586" s="130">
        <v>54</v>
      </c>
      <c r="AV586" s="16">
        <v>1000000</v>
      </c>
      <c r="AW586" s="16">
        <v>20200000</v>
      </c>
      <c r="AX586" s="16"/>
      <c r="AY586" s="16"/>
      <c r="AZ586" s="16"/>
    </row>
    <row r="587" spans="1:52" ht="12" customHeight="1">
      <c r="A587" s="208">
        <v>93</v>
      </c>
      <c r="B587" s="208"/>
      <c r="C587" s="16" t="s">
        <v>1751</v>
      </c>
      <c r="D587" s="100" t="s">
        <v>1751</v>
      </c>
      <c r="E587" s="208" t="s">
        <v>1537</v>
      </c>
      <c r="F587" s="16">
        <v>0</v>
      </c>
      <c r="G587" s="276"/>
      <c r="H587" s="276"/>
      <c r="I587" s="276"/>
      <c r="J587" s="276"/>
      <c r="K587" s="276"/>
      <c r="L587" s="276"/>
      <c r="M587" s="27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277"/>
      <c r="AJ587" s="277"/>
      <c r="AK587" s="277"/>
      <c r="AL587" s="277"/>
      <c r="AM587" s="277"/>
      <c r="AN587" s="277"/>
      <c r="AO587" s="277"/>
      <c r="AP587" s="130">
        <v>40100</v>
      </c>
      <c r="AQ587" s="130">
        <v>26600</v>
      </c>
      <c r="AR587" s="130">
        <v>4.57</v>
      </c>
      <c r="AS587" s="275">
        <v>0.14444444444444443</v>
      </c>
      <c r="AT587" s="273">
        <v>0.50460000000000005</v>
      </c>
      <c r="AU587" s="130">
        <v>48</v>
      </c>
      <c r="AV587" s="16">
        <v>246000</v>
      </c>
      <c r="AW587" s="16">
        <v>385000000</v>
      </c>
      <c r="AX587" s="16"/>
      <c r="AY587" s="16"/>
      <c r="AZ587" s="16"/>
    </row>
    <row r="588" spans="1:52" ht="12" customHeight="1">
      <c r="A588" s="208">
        <v>94</v>
      </c>
      <c r="B588" s="212" t="s">
        <v>2425</v>
      </c>
      <c r="C588" s="16" t="s">
        <v>1752</v>
      </c>
      <c r="D588" s="299" t="s">
        <v>1752</v>
      </c>
      <c r="E588" s="210" t="s">
        <v>1537</v>
      </c>
      <c r="F588" s="16">
        <v>14</v>
      </c>
      <c r="G588" s="276">
        <v>4973000</v>
      </c>
      <c r="H588" s="276">
        <v>1467000</v>
      </c>
      <c r="I588" s="276">
        <v>4740000</v>
      </c>
      <c r="J588" s="276">
        <v>297099</v>
      </c>
      <c r="K588" s="276">
        <v>3563000</v>
      </c>
      <c r="L588" s="276">
        <v>108644</v>
      </c>
      <c r="M588" s="276">
        <v>22785</v>
      </c>
      <c r="N588" s="291">
        <v>4.5138888888888885E-3</v>
      </c>
      <c r="O588" s="130">
        <v>390</v>
      </c>
      <c r="P588" s="291">
        <v>2.7430555555555554E-3</v>
      </c>
      <c r="Q588" s="130">
        <v>237</v>
      </c>
      <c r="R588" s="291">
        <v>4.6759259259259263E-3</v>
      </c>
      <c r="S588" s="130">
        <v>404</v>
      </c>
      <c r="T588" s="291">
        <v>1.8865740740740742E-3</v>
      </c>
      <c r="U588" s="130">
        <v>163</v>
      </c>
      <c r="V588" s="291">
        <v>3.6111111111111109E-3</v>
      </c>
      <c r="W588" s="130">
        <v>312</v>
      </c>
      <c r="X588" s="291">
        <v>3.0671296296296297E-3</v>
      </c>
      <c r="Y588" s="130">
        <v>265</v>
      </c>
      <c r="Z588" s="291">
        <v>4.3981481481481481E-4</v>
      </c>
      <c r="AA588" s="130">
        <v>38</v>
      </c>
      <c r="AB588" s="16">
        <v>8.56</v>
      </c>
      <c r="AC588" s="16">
        <v>4.25</v>
      </c>
      <c r="AD588" s="16">
        <v>8.66</v>
      </c>
      <c r="AE588" s="16">
        <v>3.44</v>
      </c>
      <c r="AF588" s="16">
        <v>5.49</v>
      </c>
      <c r="AG588" s="16">
        <v>4.3499999999999996</v>
      </c>
      <c r="AH588" s="16">
        <v>1.36</v>
      </c>
      <c r="AI588" s="277">
        <v>0.2369</v>
      </c>
      <c r="AJ588" s="277">
        <v>0.42449999999999999</v>
      </c>
      <c r="AK588" s="277">
        <v>0.1229</v>
      </c>
      <c r="AL588" s="277">
        <v>0.37740000000000001</v>
      </c>
      <c r="AM588" s="277">
        <v>0.38150000000000001</v>
      </c>
      <c r="AN588" s="277">
        <v>0.46589999999999998</v>
      </c>
      <c r="AO588" s="277">
        <v>0.90090000000000003</v>
      </c>
      <c r="AP588" s="130">
        <v>1100000</v>
      </c>
      <c r="AQ588" s="130">
        <v>706100</v>
      </c>
      <c r="AR588" s="130">
        <v>3.17</v>
      </c>
      <c r="AS588" s="275">
        <v>0.38819444444444445</v>
      </c>
      <c r="AT588" s="273">
        <v>0.50600000000000001</v>
      </c>
      <c r="AU588" s="130">
        <v>47</v>
      </c>
      <c r="AV588" s="16">
        <v>60500</v>
      </c>
      <c r="AW588" s="16">
        <v>20300000</v>
      </c>
      <c r="AX588" s="16"/>
      <c r="AY588" s="16"/>
      <c r="AZ588" s="16"/>
    </row>
    <row r="589" spans="1:52" ht="12" customHeight="1">
      <c r="A589" s="208">
        <v>95</v>
      </c>
      <c r="B589" s="213" t="s">
        <v>2426</v>
      </c>
      <c r="C589" s="16" t="s">
        <v>1755</v>
      </c>
      <c r="D589" s="100" t="s">
        <v>1755</v>
      </c>
      <c r="E589" s="208" t="s">
        <v>1537</v>
      </c>
      <c r="F589" s="16">
        <v>33</v>
      </c>
      <c r="G589" s="276">
        <v>4980000</v>
      </c>
      <c r="H589" s="276">
        <v>1035000</v>
      </c>
      <c r="I589" s="276">
        <v>899195</v>
      </c>
      <c r="J589" s="276">
        <v>201975</v>
      </c>
      <c r="K589" s="276">
        <v>3292000</v>
      </c>
      <c r="L589" s="276">
        <v>86478</v>
      </c>
      <c r="M589" s="276">
        <v>14260</v>
      </c>
      <c r="N589" s="291">
        <v>6.0069444444444441E-3</v>
      </c>
      <c r="O589" s="130">
        <v>519</v>
      </c>
      <c r="P589" s="291">
        <v>4.7222222222222223E-3</v>
      </c>
      <c r="Q589" s="130">
        <v>408</v>
      </c>
      <c r="R589" s="291">
        <v>6.9212962962962961E-3</v>
      </c>
      <c r="S589" s="130">
        <v>598</v>
      </c>
      <c r="T589" s="291">
        <v>4.5254629629629629E-3</v>
      </c>
      <c r="U589" s="130">
        <v>391</v>
      </c>
      <c r="V589" s="291">
        <v>6.851851851851852E-3</v>
      </c>
      <c r="W589" s="130">
        <v>592</v>
      </c>
      <c r="X589" s="291">
        <v>7.5694444444444446E-3</v>
      </c>
      <c r="Y589" s="130">
        <v>654</v>
      </c>
      <c r="Z589" s="291">
        <v>3.8541666666666668E-3</v>
      </c>
      <c r="AA589" s="130">
        <v>333</v>
      </c>
      <c r="AB589" s="16">
        <v>11.89</v>
      </c>
      <c r="AC589" s="16">
        <v>7.31</v>
      </c>
      <c r="AD589" s="16">
        <v>11.55</v>
      </c>
      <c r="AE589" s="16">
        <v>7.28</v>
      </c>
      <c r="AF589" s="16">
        <v>11.85</v>
      </c>
      <c r="AG589" s="16">
        <v>11.2</v>
      </c>
      <c r="AH589" s="16">
        <v>18.27</v>
      </c>
      <c r="AI589" s="277">
        <v>0.15140000000000001</v>
      </c>
      <c r="AJ589" s="277">
        <v>0.25490000000000002</v>
      </c>
      <c r="AK589" s="277">
        <v>0.1389</v>
      </c>
      <c r="AL589" s="277">
        <v>0.34820000000000001</v>
      </c>
      <c r="AM589" s="277">
        <v>0.22550000000000001</v>
      </c>
      <c r="AN589" s="277">
        <v>0.1822</v>
      </c>
      <c r="AO589" s="277">
        <v>0.63249999999999995</v>
      </c>
      <c r="AP589" s="130">
        <v>24900</v>
      </c>
      <c r="AQ589" s="130">
        <v>13400</v>
      </c>
      <c r="AR589" s="130">
        <v>3.92</v>
      </c>
      <c r="AS589" s="275">
        <v>0.12847222222222221</v>
      </c>
      <c r="AT589" s="273">
        <v>0.29730000000000001</v>
      </c>
      <c r="AU589" s="130">
        <v>48</v>
      </c>
      <c r="AV589" s="16">
        <v>8100</v>
      </c>
      <c r="AW589" s="16">
        <v>1020000000</v>
      </c>
      <c r="AX589" s="16"/>
      <c r="AY589" s="16"/>
      <c r="AZ589" s="16"/>
    </row>
    <row r="590" spans="1:52" ht="12" customHeight="1">
      <c r="A590" s="208">
        <v>96</v>
      </c>
      <c r="B590" s="213" t="s">
        <v>2428</v>
      </c>
      <c r="C590" s="16" t="s">
        <v>1759</v>
      </c>
      <c r="D590" s="100" t="s">
        <v>1759</v>
      </c>
      <c r="E590" s="208" t="s">
        <v>1537</v>
      </c>
      <c r="F590" s="16">
        <v>26</v>
      </c>
      <c r="G590" s="276">
        <v>17660</v>
      </c>
      <c r="H590" s="276"/>
      <c r="I590" s="276">
        <v>5000</v>
      </c>
      <c r="J590" s="276">
        <v>5000</v>
      </c>
      <c r="K590" s="276">
        <v>6126</v>
      </c>
      <c r="L590" s="276"/>
      <c r="M590" s="276"/>
      <c r="N590" s="291">
        <v>5.2199074074074075E-3</v>
      </c>
      <c r="O590" s="130">
        <f t="shared" ref="O590:O591" si="66">HOUR(N590)*3600+MINUTE(N590)*60+ SECOND(N590)</f>
        <v>451</v>
      </c>
      <c r="P590" s="291"/>
      <c r="Q590" s="130"/>
      <c r="R590" s="291">
        <v>4.4675925925925924E-3</v>
      </c>
      <c r="S590" s="130">
        <f t="shared" ref="S590:S591" si="67">HOUR(R590)*3600+MINUTE(R590)*60+ SECOND(R590)</f>
        <v>386</v>
      </c>
      <c r="T590" s="291"/>
      <c r="U590" s="130"/>
      <c r="V590" s="291">
        <v>4.9768518518518521E-3</v>
      </c>
      <c r="W590" s="130">
        <f t="shared" ref="W590:W591" si="68">HOUR(V590)*3600+MINUTE(V590)*60+ SECOND(V590)</f>
        <v>430</v>
      </c>
      <c r="X590" s="291"/>
      <c r="Y590" s="130"/>
      <c r="Z590" s="291"/>
      <c r="AA590" s="130"/>
      <c r="AB590" s="16">
        <v>4.03</v>
      </c>
      <c r="AC590" s="16"/>
      <c r="AD590" s="16">
        <v>3.89</v>
      </c>
      <c r="AE590" s="16">
        <v>1</v>
      </c>
      <c r="AF590" s="16">
        <v>4.22</v>
      </c>
      <c r="AG590" s="16"/>
      <c r="AH590" s="16"/>
      <c r="AI590" s="277">
        <v>9.849999999999999E-2</v>
      </c>
      <c r="AJ590" s="277"/>
      <c r="AK590" s="277">
        <v>8.6500000000000007E-2</v>
      </c>
      <c r="AL590" s="277">
        <v>1</v>
      </c>
      <c r="AM590" s="277">
        <v>0.3654</v>
      </c>
      <c r="AN590" s="277"/>
      <c r="AO590" s="277"/>
      <c r="AP590" s="130">
        <v>107200</v>
      </c>
      <c r="AQ590" s="130">
        <v>48100</v>
      </c>
      <c r="AR590" s="130">
        <v>2.04</v>
      </c>
      <c r="AS590" s="275">
        <v>0.55972222222222223</v>
      </c>
      <c r="AT590" s="273">
        <v>0.61970000000000003</v>
      </c>
      <c r="AU590" s="130">
        <v>47</v>
      </c>
      <c r="AV590" s="16">
        <v>90500</v>
      </c>
      <c r="AW590" s="16">
        <v>23300000</v>
      </c>
      <c r="AX590" s="16"/>
      <c r="AY590" s="16"/>
      <c r="AZ590" s="16"/>
    </row>
    <row r="591" spans="1:52" ht="12" customHeight="1">
      <c r="A591" s="208">
        <v>97</v>
      </c>
      <c r="B591" s="213" t="s">
        <v>2429</v>
      </c>
      <c r="C591" s="16" t="s">
        <v>1762</v>
      </c>
      <c r="D591" s="100" t="s">
        <v>2769</v>
      </c>
      <c r="E591" s="208" t="s">
        <v>1537</v>
      </c>
      <c r="F591" s="16">
        <v>48</v>
      </c>
      <c r="G591" s="276">
        <v>49497</v>
      </c>
      <c r="H591" s="276">
        <v>5000</v>
      </c>
      <c r="I591" s="276">
        <v>9136</v>
      </c>
      <c r="J591" s="276">
        <v>5000</v>
      </c>
      <c r="K591" s="276">
        <v>81280</v>
      </c>
      <c r="L591" s="276"/>
      <c r="M591" s="276">
        <v>5000</v>
      </c>
      <c r="N591" s="291">
        <v>3.0092592592592593E-3</v>
      </c>
      <c r="O591" s="130">
        <f t="shared" si="66"/>
        <v>260</v>
      </c>
      <c r="P591" s="291">
        <v>4.1203703703703706E-3</v>
      </c>
      <c r="Q591" s="130">
        <f>HOUR(P591)*3600+MINUTE(P591)*60+ SECOND(P591)</f>
        <v>356</v>
      </c>
      <c r="R591" s="291">
        <v>4.1666666666666664E-4</v>
      </c>
      <c r="S591" s="130">
        <f t="shared" si="67"/>
        <v>36</v>
      </c>
      <c r="T591" s="291">
        <v>2.7777777777777775E-3</v>
      </c>
      <c r="U591" s="130">
        <f>HOUR(T591)*3600+MINUTE(T591)*60+ SECOND(T591)</f>
        <v>240</v>
      </c>
      <c r="V591" s="291">
        <v>1.5393518518518519E-3</v>
      </c>
      <c r="W591" s="130">
        <f t="shared" si="68"/>
        <v>133</v>
      </c>
      <c r="X591" s="291"/>
      <c r="Y591" s="130"/>
      <c r="Z591" s="291"/>
      <c r="AA591" s="130"/>
      <c r="AB591" s="16">
        <v>2.84</v>
      </c>
      <c r="AC591" s="16">
        <v>1.34</v>
      </c>
      <c r="AD591" s="16">
        <v>2.3199999999999998</v>
      </c>
      <c r="AE591" s="16">
        <v>1.78</v>
      </c>
      <c r="AF591" s="16">
        <v>3.54</v>
      </c>
      <c r="AG591" s="16"/>
      <c r="AH591" s="16">
        <v>1</v>
      </c>
      <c r="AI591" s="277">
        <v>0.35450000000000004</v>
      </c>
      <c r="AJ591" s="277">
        <v>0.79830000000000001</v>
      </c>
      <c r="AK591" s="277">
        <v>0.58310000000000006</v>
      </c>
      <c r="AL591" s="277">
        <v>0.46779999999999999</v>
      </c>
      <c r="AM591" s="277">
        <v>0.42930000000000001</v>
      </c>
      <c r="AN591" s="277"/>
      <c r="AO591" s="277">
        <v>1</v>
      </c>
      <c r="AP591" s="130">
        <v>437400</v>
      </c>
      <c r="AQ591" s="130">
        <v>228100</v>
      </c>
      <c r="AR591" s="130">
        <v>3.94</v>
      </c>
      <c r="AS591" s="275">
        <v>0.24791666666666667</v>
      </c>
      <c r="AT591" s="273">
        <v>0.34560000000000002</v>
      </c>
      <c r="AU591" s="130">
        <v>47</v>
      </c>
      <c r="AV591" s="16">
        <v>9900</v>
      </c>
      <c r="AW591" s="16">
        <v>807000</v>
      </c>
      <c r="AX591" s="16"/>
      <c r="AY591" s="16"/>
      <c r="AZ591" s="16"/>
    </row>
    <row r="592" spans="1:52" ht="12" customHeight="1">
      <c r="A592" s="208">
        <v>98</v>
      </c>
      <c r="B592" s="212" t="s">
        <v>2430</v>
      </c>
      <c r="C592" s="16" t="s">
        <v>1765</v>
      </c>
      <c r="D592" s="299" t="s">
        <v>1765</v>
      </c>
      <c r="E592" s="210" t="s">
        <v>1537</v>
      </c>
      <c r="F592" s="16">
        <v>0</v>
      </c>
      <c r="G592" s="276">
        <v>360801</v>
      </c>
      <c r="H592" s="276">
        <v>22714</v>
      </c>
      <c r="I592" s="276">
        <v>24319</v>
      </c>
      <c r="J592" s="276">
        <v>10812</v>
      </c>
      <c r="K592" s="276">
        <v>114612</v>
      </c>
      <c r="L592" s="276">
        <v>5000</v>
      </c>
      <c r="M592" s="276">
        <v>5000</v>
      </c>
      <c r="N592" s="291">
        <v>5.4166666666666669E-3</v>
      </c>
      <c r="O592" s="130">
        <v>468</v>
      </c>
      <c r="P592" s="291">
        <v>5.7291666666666663E-3</v>
      </c>
      <c r="Q592" s="130">
        <v>495</v>
      </c>
      <c r="R592" s="291">
        <v>5.6018518518518518E-3</v>
      </c>
      <c r="S592" s="130">
        <v>484</v>
      </c>
      <c r="T592" s="291">
        <v>9.2592592592592596E-4</v>
      </c>
      <c r="U592" s="130">
        <v>80</v>
      </c>
      <c r="V592" s="291">
        <v>4.0046296296296297E-3</v>
      </c>
      <c r="W592" s="130">
        <v>346</v>
      </c>
      <c r="X592" s="291">
        <v>8.1018518518518516E-5</v>
      </c>
      <c r="Y592" s="130">
        <v>7</v>
      </c>
      <c r="Z592" s="291">
        <v>8.6574074074074071E-3</v>
      </c>
      <c r="AA592" s="130">
        <v>748</v>
      </c>
      <c r="AB592" s="16">
        <v>7.69</v>
      </c>
      <c r="AC592" s="16">
        <v>8.32</v>
      </c>
      <c r="AD592" s="16">
        <v>9.1300000000000008</v>
      </c>
      <c r="AE592" s="16">
        <v>2.42</v>
      </c>
      <c r="AF592" s="16">
        <v>6.18</v>
      </c>
      <c r="AG592" s="16">
        <v>1.41</v>
      </c>
      <c r="AH592" s="16">
        <v>6</v>
      </c>
      <c r="AI592" s="277">
        <v>0.25580000000000003</v>
      </c>
      <c r="AJ592" s="277">
        <v>0.2389</v>
      </c>
      <c r="AK592" s="277">
        <v>0.2334</v>
      </c>
      <c r="AL592" s="277">
        <v>0.96179999999999999</v>
      </c>
      <c r="AM592" s="277">
        <v>0.34079999999999999</v>
      </c>
      <c r="AN592" s="277">
        <v>0.77600000000000002</v>
      </c>
      <c r="AO592" s="277"/>
      <c r="AP592" s="130">
        <v>161700</v>
      </c>
      <c r="AQ592" s="130">
        <v>101200</v>
      </c>
      <c r="AR592" s="130">
        <v>6.03</v>
      </c>
      <c r="AS592" s="275">
        <v>0.36041666666666666</v>
      </c>
      <c r="AT592" s="273">
        <v>0.5403</v>
      </c>
      <c r="AU592" s="130">
        <v>48</v>
      </c>
      <c r="AV592" s="16">
        <v>1830000</v>
      </c>
      <c r="AW592" s="16">
        <v>13700000</v>
      </c>
      <c r="AX592" s="16"/>
      <c r="AY592" s="16"/>
      <c r="AZ592" s="16"/>
    </row>
    <row r="593" spans="1:52" ht="12" customHeight="1">
      <c r="A593" s="208">
        <v>99</v>
      </c>
      <c r="B593" s="213" t="s">
        <v>2431</v>
      </c>
      <c r="C593" s="16" t="s">
        <v>1770</v>
      </c>
      <c r="D593" s="100" t="s">
        <v>1770</v>
      </c>
      <c r="E593" s="208" t="s">
        <v>1537</v>
      </c>
      <c r="F593" s="16">
        <v>93</v>
      </c>
      <c r="G593" s="276">
        <v>49497</v>
      </c>
      <c r="H593" s="276">
        <v>5000</v>
      </c>
      <c r="I593" s="276">
        <v>9136</v>
      </c>
      <c r="J593" s="276">
        <v>5000</v>
      </c>
      <c r="K593" s="276">
        <v>81280</v>
      </c>
      <c r="L593" s="276"/>
      <c r="M593" s="276">
        <v>5000</v>
      </c>
      <c r="N593" s="291">
        <v>3.0092592592592593E-3</v>
      </c>
      <c r="O593" s="130">
        <f t="shared" ref="O593:O594" si="69">HOUR(N593)*3600+MINUTE(N593)*60+ SECOND(N593)</f>
        <v>260</v>
      </c>
      <c r="P593" s="291">
        <v>4.1203703703703706E-3</v>
      </c>
      <c r="Q593" s="130">
        <f>HOUR(P593)*3600+MINUTE(P593)*60+ SECOND(P593)</f>
        <v>356</v>
      </c>
      <c r="R593" s="291">
        <v>4.1666666666666664E-4</v>
      </c>
      <c r="S593" s="130">
        <f t="shared" ref="S593:S594" si="70">HOUR(R593)*3600+MINUTE(R593)*60+ SECOND(R593)</f>
        <v>36</v>
      </c>
      <c r="T593" s="291">
        <v>2.7777777777777775E-3</v>
      </c>
      <c r="U593" s="130">
        <f t="shared" ref="U593:U594" si="71">HOUR(T593)*3600+MINUTE(T593)*60+ SECOND(T593)</f>
        <v>240</v>
      </c>
      <c r="V593" s="291">
        <v>1.5393518518518519E-3</v>
      </c>
      <c r="W593" s="130">
        <f t="shared" ref="W593:W594" si="72">HOUR(V593)*3600+MINUTE(V593)*60+ SECOND(V593)</f>
        <v>133</v>
      </c>
      <c r="X593" s="291"/>
      <c r="Y593" s="130"/>
      <c r="Z593" s="291"/>
      <c r="AA593" s="130"/>
      <c r="AB593" s="16">
        <v>2.84</v>
      </c>
      <c r="AC593" s="16">
        <v>1.34</v>
      </c>
      <c r="AD593" s="16">
        <v>2.3199999999999998</v>
      </c>
      <c r="AE593" s="16">
        <v>1.78</v>
      </c>
      <c r="AF593" s="16">
        <v>3.54</v>
      </c>
      <c r="AG593" s="16"/>
      <c r="AH593" s="16">
        <v>1</v>
      </c>
      <c r="AI593" s="277">
        <v>0.35450000000000004</v>
      </c>
      <c r="AJ593" s="277">
        <v>0.79830000000000001</v>
      </c>
      <c r="AK593" s="277">
        <v>0.58310000000000006</v>
      </c>
      <c r="AL593" s="277">
        <v>0.46779999999999999</v>
      </c>
      <c r="AM593" s="277">
        <v>0.42930000000000001</v>
      </c>
      <c r="AN593" s="277"/>
      <c r="AO593" s="277">
        <v>1</v>
      </c>
      <c r="AP593" s="130">
        <v>110600</v>
      </c>
      <c r="AQ593" s="130">
        <v>71000</v>
      </c>
      <c r="AR593" s="130">
        <v>1.58</v>
      </c>
      <c r="AS593" s="275">
        <v>0.12638888888888888</v>
      </c>
      <c r="AT593" s="273">
        <v>0.76649999999999996</v>
      </c>
      <c r="AU593" s="130">
        <v>48</v>
      </c>
      <c r="AV593" s="16">
        <v>2900</v>
      </c>
      <c r="AW593" s="16">
        <v>527000</v>
      </c>
      <c r="AX593" s="16"/>
      <c r="AY593" s="16"/>
      <c r="AZ593" s="16"/>
    </row>
    <row r="594" spans="1:52" ht="12" customHeight="1">
      <c r="A594" s="208">
        <v>100</v>
      </c>
      <c r="B594" s="213" t="s">
        <v>2432</v>
      </c>
      <c r="C594" s="16" t="s">
        <v>1774</v>
      </c>
      <c r="D594" s="100" t="s">
        <v>1774</v>
      </c>
      <c r="E594" s="208" t="s">
        <v>1537</v>
      </c>
      <c r="F594" s="16">
        <v>24</v>
      </c>
      <c r="G594" s="276">
        <v>5000</v>
      </c>
      <c r="H594" s="276">
        <v>5000</v>
      </c>
      <c r="I594" s="276">
        <v>5000</v>
      </c>
      <c r="J594" s="276">
        <v>5000</v>
      </c>
      <c r="K594" s="276">
        <v>5000</v>
      </c>
      <c r="L594" s="276"/>
      <c r="M594" s="276"/>
      <c r="N594" s="291">
        <v>1.1689814814814816E-3</v>
      </c>
      <c r="O594" s="130">
        <f t="shared" si="69"/>
        <v>101</v>
      </c>
      <c r="P594" s="291"/>
      <c r="Q594" s="130"/>
      <c r="R594" s="291">
        <v>6.238425925925925E-3</v>
      </c>
      <c r="S594" s="130">
        <f t="shared" si="70"/>
        <v>539</v>
      </c>
      <c r="T594" s="291">
        <v>3.4722222222222222E-5</v>
      </c>
      <c r="U594" s="130">
        <f t="shared" si="71"/>
        <v>3</v>
      </c>
      <c r="V594" s="291">
        <v>9.0277777777777784E-4</v>
      </c>
      <c r="W594" s="130">
        <f t="shared" si="72"/>
        <v>78</v>
      </c>
      <c r="X594" s="291"/>
      <c r="Y594" s="130"/>
      <c r="Z594" s="291"/>
      <c r="AA594" s="130"/>
      <c r="AB594" s="16">
        <v>2.17</v>
      </c>
      <c r="AC594" s="16">
        <v>1</v>
      </c>
      <c r="AD594" s="16">
        <v>11.86</v>
      </c>
      <c r="AE594" s="16">
        <v>1.36</v>
      </c>
      <c r="AF594" s="16">
        <v>3.78</v>
      </c>
      <c r="AG594" s="16"/>
      <c r="AH594" s="16"/>
      <c r="AI594" s="277">
        <v>0.57799999999999996</v>
      </c>
      <c r="AJ594" s="277">
        <v>1</v>
      </c>
      <c r="AK594" s="277"/>
      <c r="AL594" s="277">
        <v>0.64069999999999994</v>
      </c>
      <c r="AM594" s="277">
        <v>0.29320000000000002</v>
      </c>
      <c r="AN594" s="277"/>
      <c r="AO594" s="277"/>
      <c r="AP594" s="130">
        <v>46300</v>
      </c>
      <c r="AQ594" s="130">
        <v>28500</v>
      </c>
      <c r="AR594" s="130">
        <v>2.25</v>
      </c>
      <c r="AS594" s="275">
        <v>0.21597222222222223</v>
      </c>
      <c r="AT594" s="273">
        <v>0.51580000000000004</v>
      </c>
      <c r="AU594" s="130">
        <v>44</v>
      </c>
      <c r="AV594" s="16">
        <v>1000000</v>
      </c>
      <c r="AW594" s="16">
        <v>8240000</v>
      </c>
      <c r="AX594" s="16"/>
      <c r="AY594" s="16"/>
      <c r="AZ594" s="16"/>
    </row>
    <row r="595" spans="1:52" ht="12" customHeight="1">
      <c r="A595" s="54">
        <v>1</v>
      </c>
      <c r="C595" s="58" t="s">
        <v>45</v>
      </c>
      <c r="D595" s="237"/>
      <c r="E595" s="58" t="s">
        <v>1776</v>
      </c>
      <c r="F595" s="16">
        <v>29</v>
      </c>
      <c r="G595" s="16">
        <v>478300000</v>
      </c>
      <c r="H595" s="16">
        <v>7070000</v>
      </c>
      <c r="I595" s="16">
        <v>6997000</v>
      </c>
      <c r="J595" s="16">
        <v>1835000</v>
      </c>
      <c r="K595" s="16">
        <v>56910000</v>
      </c>
      <c r="L595" s="16">
        <v>2850000</v>
      </c>
      <c r="M595" s="16">
        <v>1989000</v>
      </c>
      <c r="N595" s="291">
        <v>5.5092592592592589E-3</v>
      </c>
      <c r="O595" s="16">
        <v>476</v>
      </c>
      <c r="P595" s="291">
        <v>7.743055555555556E-3</v>
      </c>
      <c r="Q595" s="16">
        <v>669</v>
      </c>
      <c r="R595" s="291">
        <v>4.4560185185185189E-3</v>
      </c>
      <c r="S595" s="16">
        <v>385</v>
      </c>
      <c r="T595" s="291">
        <v>8.2060185185185187E-3</v>
      </c>
      <c r="U595" s="16">
        <v>709</v>
      </c>
      <c r="V595" s="291">
        <v>5.9375000000000001E-3</v>
      </c>
      <c r="W595" s="16">
        <v>513</v>
      </c>
      <c r="X595" s="291">
        <v>6.0069444444444441E-3</v>
      </c>
      <c r="Y595" s="16">
        <v>519</v>
      </c>
      <c r="Z595" s="291">
        <v>4.4444444444444444E-3</v>
      </c>
      <c r="AA595" s="16">
        <v>384</v>
      </c>
      <c r="AB595" s="16">
        <v>12.29</v>
      </c>
      <c r="AC595" s="16">
        <v>8.9600000000000009</v>
      </c>
      <c r="AD595" s="16">
        <v>9.33</v>
      </c>
      <c r="AE595" s="16">
        <v>7.34</v>
      </c>
      <c r="AF595" s="16">
        <v>13.22</v>
      </c>
      <c r="AG595" s="16">
        <v>10.6</v>
      </c>
      <c r="AH595" s="16">
        <v>6.19</v>
      </c>
      <c r="AI595" s="16">
        <v>6.3600000000000004E-2</v>
      </c>
      <c r="AJ595" s="16">
        <v>0.1762</v>
      </c>
      <c r="AK595" s="16">
        <v>0.28039999999999998</v>
      </c>
      <c r="AL595" s="16">
        <v>0.26169999999999999</v>
      </c>
      <c r="AM595" s="16">
        <v>0.1182</v>
      </c>
      <c r="AN595" s="16">
        <v>0.2737</v>
      </c>
      <c r="AO595" s="16">
        <v>0.44490000000000002</v>
      </c>
      <c r="AP595" s="16">
        <v>213400000</v>
      </c>
      <c r="AQ595" s="16">
        <v>64199999</v>
      </c>
      <c r="AR595" s="16">
        <v>4.03</v>
      </c>
      <c r="AS595" s="16">
        <v>0.36388888888888887</v>
      </c>
      <c r="AT595" s="16">
        <v>0.25409999999999999</v>
      </c>
      <c r="AU595" s="16">
        <v>74</v>
      </c>
      <c r="AV595" s="16">
        <v>5000000</v>
      </c>
      <c r="AW595" s="16">
        <v>89</v>
      </c>
      <c r="AX595" s="16"/>
      <c r="AY595" s="16"/>
      <c r="AZ595" s="16"/>
    </row>
    <row r="596" spans="1:52" ht="12" customHeight="1">
      <c r="A596" s="54">
        <v>2</v>
      </c>
      <c r="C596" s="58" t="s">
        <v>49</v>
      </c>
      <c r="D596" s="237"/>
      <c r="E596" s="58" t="s">
        <v>1776</v>
      </c>
      <c r="F596" s="16">
        <v>23</v>
      </c>
      <c r="G596" s="16">
        <v>301800000</v>
      </c>
      <c r="H596" s="16">
        <v>6955000</v>
      </c>
      <c r="I596" s="16">
        <v>2955000</v>
      </c>
      <c r="J596" s="16">
        <v>1990000</v>
      </c>
      <c r="K596" s="16">
        <v>54600000</v>
      </c>
      <c r="L596" s="16">
        <v>2356000</v>
      </c>
      <c r="M596" s="16">
        <v>653636</v>
      </c>
      <c r="N596" s="291">
        <v>5.0694444444444441E-3</v>
      </c>
      <c r="O596" s="16">
        <v>438</v>
      </c>
      <c r="P596" s="291">
        <v>6.7245370370370367E-3</v>
      </c>
      <c r="Q596" s="16">
        <v>581</v>
      </c>
      <c r="R596" s="291">
        <v>3.3449074074074076E-3</v>
      </c>
      <c r="S596" s="16">
        <v>289</v>
      </c>
      <c r="T596" s="291">
        <v>4.9074074074074072E-3</v>
      </c>
      <c r="U596" s="16">
        <v>424</v>
      </c>
      <c r="V596" s="291">
        <v>5.4745370370370373E-3</v>
      </c>
      <c r="W596" s="16">
        <v>473</v>
      </c>
      <c r="X596" s="291">
        <v>6.2962962962962964E-3</v>
      </c>
      <c r="Y596" s="16">
        <v>544</v>
      </c>
      <c r="Z596" s="291">
        <v>3.9930555555555552E-3</v>
      </c>
      <c r="AA596" s="16">
        <v>345</v>
      </c>
      <c r="AB596" s="16">
        <v>8.07</v>
      </c>
      <c r="AC596" s="16">
        <v>4.93</v>
      </c>
      <c r="AD596" s="16">
        <v>4.8499999999999996</v>
      </c>
      <c r="AE596" s="16">
        <v>3.98</v>
      </c>
      <c r="AF596" s="16">
        <v>8.6999999999999993</v>
      </c>
      <c r="AG596" s="16">
        <v>9.67</v>
      </c>
      <c r="AH596" s="16">
        <v>5.19</v>
      </c>
      <c r="AI596" s="16">
        <v>7.1999999999999995E-2</v>
      </c>
      <c r="AJ596" s="16">
        <v>0.38940000000000002</v>
      </c>
      <c r="AK596" s="16">
        <v>0.43030000000000002</v>
      </c>
      <c r="AL596" s="16">
        <v>0.4703</v>
      </c>
      <c r="AM596" s="16">
        <v>0.12540000000000001</v>
      </c>
      <c r="AN596" s="16">
        <v>0.1157</v>
      </c>
      <c r="AO596" s="16">
        <v>0.29349999999999998</v>
      </c>
      <c r="AP596" s="16">
        <v>144900000</v>
      </c>
      <c r="AQ596" s="16">
        <v>45000000</v>
      </c>
      <c r="AR596" s="16">
        <v>6.45</v>
      </c>
      <c r="AS596" s="16">
        <v>0.35694444444444445</v>
      </c>
      <c r="AT596" s="16">
        <v>0.2477</v>
      </c>
      <c r="AU596" s="16">
        <v>78</v>
      </c>
      <c r="AV596" s="16">
        <v>13600000</v>
      </c>
      <c r="AW596" s="16">
        <v>2600000000</v>
      </c>
      <c r="AX596" s="16"/>
      <c r="AY596" s="16"/>
      <c r="AZ596" s="16"/>
    </row>
    <row r="597" spans="1:52" ht="12" customHeight="1">
      <c r="A597" s="54">
        <v>3</v>
      </c>
      <c r="C597" s="58" t="s">
        <v>42</v>
      </c>
      <c r="D597" s="237"/>
      <c r="E597" s="58" t="s">
        <v>1776</v>
      </c>
      <c r="F597" s="16">
        <v>59</v>
      </c>
      <c r="G597" s="16">
        <v>254000000</v>
      </c>
      <c r="H597" s="16">
        <v>9514000</v>
      </c>
      <c r="I597" s="16">
        <v>3753000</v>
      </c>
      <c r="J597" s="16">
        <v>2641000</v>
      </c>
      <c r="K597" s="16">
        <v>43540000</v>
      </c>
      <c r="L597" s="16">
        <v>282017</v>
      </c>
      <c r="M597" s="16">
        <v>731563</v>
      </c>
      <c r="N597" s="291">
        <v>4.9189814814814816E-3</v>
      </c>
      <c r="O597" s="16">
        <v>425</v>
      </c>
      <c r="P597" s="291">
        <v>5.9027777777777776E-3</v>
      </c>
      <c r="Q597" s="16">
        <v>510</v>
      </c>
      <c r="R597" s="291">
        <v>5.0694444444444441E-3</v>
      </c>
      <c r="S597" s="16">
        <v>438</v>
      </c>
      <c r="T597" s="291">
        <v>5.6828703703703702E-3</v>
      </c>
      <c r="U597" s="16">
        <v>491</v>
      </c>
      <c r="V597" s="291">
        <v>5.5555555555555558E-3</v>
      </c>
      <c r="W597" s="16">
        <v>480</v>
      </c>
      <c r="X597" s="291">
        <v>5.3125000000000004E-3</v>
      </c>
      <c r="Y597" s="16">
        <v>459</v>
      </c>
      <c r="Z597" s="291">
        <v>4.2939814814814811E-3</v>
      </c>
      <c r="AA597" s="16">
        <v>371</v>
      </c>
      <c r="AB597" s="16">
        <v>14.58</v>
      </c>
      <c r="AC597" s="16">
        <v>10.67</v>
      </c>
      <c r="AD597" s="16">
        <v>9.9</v>
      </c>
      <c r="AE597" s="16">
        <v>8.3699999999999992</v>
      </c>
      <c r="AF597" s="16">
        <v>15.36</v>
      </c>
      <c r="AG597" s="16">
        <v>10.1</v>
      </c>
      <c r="AH597" s="16">
        <v>5.87</v>
      </c>
      <c r="AI597" s="16">
        <v>5.5599999999999997E-2</v>
      </c>
      <c r="AJ597" s="16">
        <v>0.16669999999999999</v>
      </c>
      <c r="AK597" s="16">
        <v>0.15090000000000001</v>
      </c>
      <c r="AL597" s="16">
        <v>0.20100000000000001</v>
      </c>
      <c r="AM597" s="16">
        <v>8.5999999999999993E-2</v>
      </c>
      <c r="AN597" s="16">
        <v>0.25180000000000002</v>
      </c>
      <c r="AO597" s="16">
        <v>0.43930000000000002</v>
      </c>
      <c r="AP597" s="16">
        <v>151600000</v>
      </c>
      <c r="AQ597" s="16">
        <v>37000000</v>
      </c>
      <c r="AR597" s="16">
        <v>6.01</v>
      </c>
      <c r="AS597" s="16">
        <v>0.31874999999999998</v>
      </c>
      <c r="AT597" s="16">
        <v>0.2298</v>
      </c>
      <c r="AU597" s="16">
        <v>80</v>
      </c>
      <c r="AV597" s="16">
        <v>16600000</v>
      </c>
      <c r="AW597" s="16">
        <v>91</v>
      </c>
      <c r="AX597" s="16"/>
      <c r="AY597" s="16"/>
      <c r="AZ597" s="16"/>
    </row>
    <row r="598" spans="1:52" ht="12" customHeight="1">
      <c r="A598" s="54">
        <v>4</v>
      </c>
      <c r="C598" s="58" t="s">
        <v>86</v>
      </c>
      <c r="D598" s="237"/>
      <c r="E598" s="58" t="s">
        <v>1776</v>
      </c>
      <c r="F598" s="16">
        <v>18</v>
      </c>
      <c r="G598" s="16">
        <v>116300000</v>
      </c>
      <c r="H598" s="16">
        <v>7284000</v>
      </c>
      <c r="I598" s="16">
        <v>2547000</v>
      </c>
      <c r="J598" s="16">
        <v>2023000</v>
      </c>
      <c r="K598" s="16">
        <v>22660000</v>
      </c>
      <c r="L598" s="16">
        <v>1745000</v>
      </c>
      <c r="M598" s="16">
        <v>2037000</v>
      </c>
      <c r="N598" s="291">
        <v>4.43287037037037E-3</v>
      </c>
      <c r="O598" s="16">
        <v>383</v>
      </c>
      <c r="P598" s="291">
        <v>4.5254629629629629E-3</v>
      </c>
      <c r="Q598" s="16">
        <v>391</v>
      </c>
      <c r="R598" s="291">
        <v>3.2291666666666666E-3</v>
      </c>
      <c r="S598" s="16">
        <v>279</v>
      </c>
      <c r="T598" s="291">
        <v>2.8124999999999999E-3</v>
      </c>
      <c r="U598" s="16">
        <v>243</v>
      </c>
      <c r="V598" s="291">
        <v>4.8148148148148152E-3</v>
      </c>
      <c r="W598" s="16">
        <v>416</v>
      </c>
      <c r="X598" s="291">
        <v>4.3981481481481484E-3</v>
      </c>
      <c r="Y598" s="16">
        <v>380</v>
      </c>
      <c r="Z598" s="291">
        <v>1.9444444444444444E-3</v>
      </c>
      <c r="AA598" s="16">
        <v>168</v>
      </c>
      <c r="AB598" s="16">
        <v>8.51</v>
      </c>
      <c r="AC598" s="16">
        <v>6.16</v>
      </c>
      <c r="AD598" s="16">
        <v>5.05</v>
      </c>
      <c r="AE598" s="16">
        <v>4.5199999999999996</v>
      </c>
      <c r="AF598" s="16">
        <v>8.3699999999999992</v>
      </c>
      <c r="AG598" s="16">
        <v>6.8</v>
      </c>
      <c r="AH598" s="16">
        <v>2.79</v>
      </c>
      <c r="AI598" s="16">
        <v>7.6200000000000004E-2</v>
      </c>
      <c r="AJ598" s="16">
        <v>0.1351</v>
      </c>
      <c r="AK598" s="16">
        <v>0.36170000000000002</v>
      </c>
      <c r="AL598" s="16">
        <v>0.3926</v>
      </c>
      <c r="AM598" s="16">
        <v>0.12039999999999999</v>
      </c>
      <c r="AN598" s="16">
        <v>0.2641</v>
      </c>
      <c r="AO598" s="16">
        <v>0.62839999999999996</v>
      </c>
      <c r="AP598" s="16">
        <v>59700000</v>
      </c>
      <c r="AQ598" s="16">
        <v>26400000</v>
      </c>
      <c r="AR598" s="16">
        <v>4.25</v>
      </c>
      <c r="AS598" s="16">
        <v>0.27847222222222223</v>
      </c>
      <c r="AT598" s="16">
        <v>0.28999999999999998</v>
      </c>
      <c r="AU598" s="16">
        <v>75</v>
      </c>
      <c r="AV598" s="16">
        <v>550000</v>
      </c>
      <c r="AW598" s="16">
        <v>90</v>
      </c>
      <c r="AX598" s="16"/>
      <c r="AY598" s="16"/>
      <c r="AZ598" s="16"/>
    </row>
    <row r="599" spans="1:52" ht="12" customHeight="1">
      <c r="A599" s="54">
        <v>5</v>
      </c>
      <c r="C599" s="58" t="s">
        <v>53</v>
      </c>
      <c r="D599" s="237"/>
      <c r="E599" s="58" t="s">
        <v>1776</v>
      </c>
      <c r="F599" s="16">
        <v>49</v>
      </c>
      <c r="G599" s="16">
        <v>55390000</v>
      </c>
      <c r="H599" s="16">
        <v>1969000</v>
      </c>
      <c r="I599" s="16">
        <v>2027000</v>
      </c>
      <c r="J599" s="16">
        <v>490701</v>
      </c>
      <c r="K599" s="16">
        <v>12890000</v>
      </c>
      <c r="L599" s="16">
        <v>653514</v>
      </c>
      <c r="M599" s="16">
        <v>305508</v>
      </c>
      <c r="N599" s="291">
        <v>4.7916666666666663E-3</v>
      </c>
      <c r="O599" s="16">
        <v>414</v>
      </c>
      <c r="P599" s="291">
        <v>4.0856481481481481E-3</v>
      </c>
      <c r="Q599" s="16">
        <v>353</v>
      </c>
      <c r="R599" s="291">
        <v>3.9930555555555552E-3</v>
      </c>
      <c r="S599" s="16">
        <v>345</v>
      </c>
      <c r="T599" s="291">
        <v>3.425925925925926E-3</v>
      </c>
      <c r="U599" s="16">
        <v>296</v>
      </c>
      <c r="V599" s="291">
        <v>4.6874999999999998E-3</v>
      </c>
      <c r="W599" s="16">
        <v>405</v>
      </c>
      <c r="X599" s="291">
        <v>5.1504629629629626E-3</v>
      </c>
      <c r="Y599" s="16">
        <v>445</v>
      </c>
      <c r="Z599" s="291">
        <v>2.7546296296296294E-3</v>
      </c>
      <c r="AA599" s="16">
        <v>238</v>
      </c>
      <c r="AB599" s="16">
        <v>6.86</v>
      </c>
      <c r="AC599" s="16">
        <v>5.49</v>
      </c>
      <c r="AD599" s="16">
        <v>7.17</v>
      </c>
      <c r="AE599" s="16">
        <v>3.8</v>
      </c>
      <c r="AF599" s="16">
        <v>6.86</v>
      </c>
      <c r="AG599" s="16">
        <v>6.81</v>
      </c>
      <c r="AH599" s="16">
        <v>4.76</v>
      </c>
      <c r="AI599" s="16">
        <v>7.6600000000000001E-2</v>
      </c>
      <c r="AJ599" s="16">
        <v>0.25969999999999999</v>
      </c>
      <c r="AK599" s="16">
        <v>0.1295</v>
      </c>
      <c r="AL599" s="16">
        <v>0.36659999999999998</v>
      </c>
      <c r="AM599" s="16">
        <v>0.1575</v>
      </c>
      <c r="AN599" s="16">
        <v>0.1331</v>
      </c>
      <c r="AO599" s="16">
        <v>0.46550000000000002</v>
      </c>
      <c r="AP599" s="16">
        <v>33200000</v>
      </c>
      <c r="AQ599" s="16">
        <v>10000000</v>
      </c>
      <c r="AR599" s="16">
        <v>6.37</v>
      </c>
      <c r="AS599" s="16">
        <v>0.32361111111111113</v>
      </c>
      <c r="AT599" s="16">
        <v>0.23799999999999999</v>
      </c>
      <c r="AU599" s="16">
        <v>80</v>
      </c>
      <c r="AV599" s="16">
        <v>4100000</v>
      </c>
      <c r="AW599" s="16">
        <v>2600000000</v>
      </c>
      <c r="AX599" s="16"/>
      <c r="AY599" s="16"/>
      <c r="AZ599" s="16"/>
    </row>
    <row r="600" spans="1:52" ht="12" customHeight="1">
      <c r="A600" s="54">
        <v>6</v>
      </c>
      <c r="C600" s="58" t="s">
        <v>57</v>
      </c>
      <c r="D600" s="237"/>
      <c r="E600" s="58" t="s">
        <v>1776</v>
      </c>
      <c r="F600" s="16">
        <v>3</v>
      </c>
      <c r="G600" s="16">
        <v>38180000</v>
      </c>
      <c r="H600" s="16">
        <v>875552</v>
      </c>
      <c r="I600" s="16">
        <v>773709</v>
      </c>
      <c r="J600" s="16">
        <v>243531</v>
      </c>
      <c r="K600" s="16">
        <v>5392000</v>
      </c>
      <c r="L600" s="16">
        <v>53484</v>
      </c>
      <c r="M600" s="16">
        <v>10659</v>
      </c>
      <c r="N600" s="291">
        <v>4.8611111111111112E-3</v>
      </c>
      <c r="O600" s="16">
        <v>420</v>
      </c>
      <c r="P600" s="291">
        <v>6.4004629629629628E-3</v>
      </c>
      <c r="Q600" s="16">
        <v>553</v>
      </c>
      <c r="R600" s="291">
        <v>2.9050925925925928E-3</v>
      </c>
      <c r="S600" s="16">
        <v>251</v>
      </c>
      <c r="T600" s="291">
        <v>3.1018518518518517E-3</v>
      </c>
      <c r="U600" s="16">
        <v>268</v>
      </c>
      <c r="V600" s="291">
        <v>4.9189814814814816E-3</v>
      </c>
      <c r="W600" s="16">
        <v>425</v>
      </c>
      <c r="X600" s="291">
        <v>6.2268518518518515E-3</v>
      </c>
      <c r="Y600" s="16">
        <v>538</v>
      </c>
      <c r="Z600" s="291">
        <v>6.4467592592592588E-3</v>
      </c>
      <c r="AA600" s="16">
        <v>557</v>
      </c>
      <c r="AB600" s="16">
        <v>5.42</v>
      </c>
      <c r="AC600" s="16">
        <v>3.43</v>
      </c>
      <c r="AD600" s="16">
        <v>3.14</v>
      </c>
      <c r="AE600" s="16">
        <v>3.14</v>
      </c>
      <c r="AF600" s="16">
        <v>5.97</v>
      </c>
      <c r="AG600" s="16">
        <v>6.68</v>
      </c>
      <c r="AH600" s="16">
        <v>5.17</v>
      </c>
      <c r="AI600" s="16">
        <v>7.4800000000000005E-2</v>
      </c>
      <c r="AJ600" s="16">
        <v>0.3402</v>
      </c>
      <c r="AK600" s="16">
        <v>0.47849999999999998</v>
      </c>
      <c r="AL600" s="16">
        <v>0.35210000000000002</v>
      </c>
      <c r="AM600" s="16">
        <v>9.4299999999999995E-2</v>
      </c>
      <c r="AN600" s="16">
        <v>0.215</v>
      </c>
      <c r="AO600" s="16">
        <v>8.0100000000000005E-2</v>
      </c>
      <c r="AP600" s="16">
        <v>18200000</v>
      </c>
      <c r="AQ600" s="16">
        <v>3000000</v>
      </c>
      <c r="AR600" s="16">
        <v>4.0599999999999996</v>
      </c>
      <c r="AS600" s="16">
        <v>0.40208333333333335</v>
      </c>
      <c r="AT600" s="16">
        <v>0.2397</v>
      </c>
      <c r="AU600" s="16">
        <v>66</v>
      </c>
      <c r="AV600" s="16">
        <v>1800000</v>
      </c>
      <c r="AW600" s="16">
        <v>4100000</v>
      </c>
      <c r="AX600" s="16"/>
      <c r="AY600" s="16"/>
      <c r="AZ600" s="16"/>
    </row>
    <row r="601" spans="1:52" ht="12" customHeight="1">
      <c r="A601" s="54">
        <v>7</v>
      </c>
      <c r="C601" s="58" t="s">
        <v>55</v>
      </c>
      <c r="D601" s="237"/>
      <c r="E601" s="58" t="s">
        <v>1776</v>
      </c>
      <c r="F601" s="16">
        <v>30</v>
      </c>
      <c r="G601" s="16">
        <v>57270000</v>
      </c>
      <c r="H601" s="16">
        <v>1248000</v>
      </c>
      <c r="I601" s="16">
        <v>631314</v>
      </c>
      <c r="J601" s="16">
        <v>417571</v>
      </c>
      <c r="K601" s="16">
        <v>8996000</v>
      </c>
      <c r="L601" s="16">
        <v>971509</v>
      </c>
      <c r="M601" s="16">
        <v>167190</v>
      </c>
      <c r="N601" s="291">
        <v>2.9050925925925928E-3</v>
      </c>
      <c r="O601" s="16">
        <v>251</v>
      </c>
      <c r="P601" s="291">
        <v>2.4074074074074076E-3</v>
      </c>
      <c r="Q601" s="16">
        <v>208</v>
      </c>
      <c r="R601" s="291">
        <v>2.3842592592592591E-3</v>
      </c>
      <c r="S601" s="16">
        <v>206</v>
      </c>
      <c r="T601" s="291">
        <v>1.5972222222222223E-3</v>
      </c>
      <c r="U601" s="16">
        <v>138</v>
      </c>
      <c r="V601" s="291">
        <v>3.3796296296296296E-3</v>
      </c>
      <c r="W601" s="16">
        <v>292</v>
      </c>
      <c r="X601" s="291">
        <v>3.6342592592592594E-3</v>
      </c>
      <c r="Y601" s="16">
        <v>314</v>
      </c>
      <c r="Z601" s="291">
        <v>1.5856481481481481E-3</v>
      </c>
      <c r="AA601" s="16">
        <v>137</v>
      </c>
      <c r="AB601" s="16">
        <v>3.27</v>
      </c>
      <c r="AC601" s="16">
        <v>2.34</v>
      </c>
      <c r="AD601" s="16">
        <v>3.27</v>
      </c>
      <c r="AE601" s="16">
        <v>1.72</v>
      </c>
      <c r="AF601" s="16">
        <v>3.94</v>
      </c>
      <c r="AG601" s="16">
        <v>4.6100000000000003</v>
      </c>
      <c r="AH601" s="16">
        <v>2.0499999999999998</v>
      </c>
      <c r="AI601" s="16">
        <v>0.1515</v>
      </c>
      <c r="AJ601" s="16">
        <v>0.5907</v>
      </c>
      <c r="AK601" s="16">
        <v>0.45129999999999998</v>
      </c>
      <c r="AL601" s="16">
        <v>0.69950000000000001</v>
      </c>
      <c r="AM601" s="16">
        <v>0.1376</v>
      </c>
      <c r="AN601" s="16">
        <v>0.108</v>
      </c>
      <c r="AO601" s="16">
        <v>0.63039999999999996</v>
      </c>
      <c r="AP601" s="16">
        <v>34200000</v>
      </c>
      <c r="AQ601" s="16">
        <v>8100000</v>
      </c>
      <c r="AR601" s="16">
        <v>3.16</v>
      </c>
      <c r="AS601" s="16">
        <v>0.2673611111111111</v>
      </c>
      <c r="AT601" s="16">
        <v>0.26319999999999999</v>
      </c>
      <c r="AU601" s="16">
        <v>81</v>
      </c>
      <c r="AV601" s="16">
        <v>1500000</v>
      </c>
      <c r="AW601" s="16">
        <v>47700000</v>
      </c>
      <c r="AX601" s="16"/>
      <c r="AY601" s="16"/>
      <c r="AZ601" s="16"/>
    </row>
    <row r="602" spans="1:52" ht="12" customHeight="1">
      <c r="A602" s="54">
        <v>8</v>
      </c>
      <c r="C602" s="58" t="s">
        <v>67</v>
      </c>
      <c r="D602" s="237"/>
      <c r="E602" s="58" t="s">
        <v>1776</v>
      </c>
      <c r="F602" s="16">
        <v>18</v>
      </c>
      <c r="G602" s="16">
        <v>79260000</v>
      </c>
      <c r="H602" s="16">
        <v>6356000</v>
      </c>
      <c r="I602" s="16">
        <v>3957000</v>
      </c>
      <c r="J602" s="16">
        <v>2455000</v>
      </c>
      <c r="K602" s="16">
        <v>25500000</v>
      </c>
      <c r="L602" s="16">
        <v>2353000</v>
      </c>
      <c r="M602" s="16">
        <v>735322</v>
      </c>
      <c r="N602" s="291">
        <v>3.6689814814814814E-3</v>
      </c>
      <c r="O602" s="16">
        <v>317</v>
      </c>
      <c r="P602" s="291">
        <v>3.1134259259259257E-3</v>
      </c>
      <c r="Q602" s="16">
        <v>269</v>
      </c>
      <c r="R602" s="291">
        <v>3.0324074074074073E-3</v>
      </c>
      <c r="S602" s="16">
        <v>262</v>
      </c>
      <c r="T602" s="291">
        <v>2.7893518518518519E-3</v>
      </c>
      <c r="U602" s="16">
        <v>241</v>
      </c>
      <c r="V602" s="291">
        <v>3.414351851851852E-3</v>
      </c>
      <c r="W602" s="16">
        <v>295</v>
      </c>
      <c r="X602" s="291">
        <v>4.0046296296296297E-3</v>
      </c>
      <c r="Y602" s="16">
        <v>346</v>
      </c>
      <c r="Z602" s="291">
        <v>2.4652777777777776E-3</v>
      </c>
      <c r="AA602" s="16">
        <v>213</v>
      </c>
      <c r="AB602" s="16">
        <v>8.8800000000000008</v>
      </c>
      <c r="AC602" s="16">
        <v>8.14</v>
      </c>
      <c r="AD602" s="16">
        <v>10.01</v>
      </c>
      <c r="AE602" s="16">
        <v>6.67</v>
      </c>
      <c r="AF602" s="16">
        <v>8.1300000000000008</v>
      </c>
      <c r="AG602" s="16">
        <v>8.76</v>
      </c>
      <c r="AH602" s="16">
        <v>9.26</v>
      </c>
      <c r="AI602" s="16">
        <v>0.1565</v>
      </c>
      <c r="AJ602" s="16">
        <v>8.4599999999999995E-2</v>
      </c>
      <c r="AK602" s="16">
        <v>0.16750000000000001</v>
      </c>
      <c r="AL602" s="16">
        <v>0.12089999999999999</v>
      </c>
      <c r="AM602" s="16">
        <v>0.2099</v>
      </c>
      <c r="AN602" s="16">
        <v>0.1215</v>
      </c>
      <c r="AO602" s="16">
        <v>0.2762</v>
      </c>
      <c r="AP602" s="16">
        <v>32200000</v>
      </c>
      <c r="AQ602" s="16">
        <v>8400000</v>
      </c>
      <c r="AR602" s="16">
        <v>4.8099999999999996</v>
      </c>
      <c r="AS602" s="16">
        <v>0.29583333333333334</v>
      </c>
      <c r="AT602" s="16">
        <v>0.33810000000000001</v>
      </c>
      <c r="AU602" s="16">
        <v>88</v>
      </c>
      <c r="AV602" s="16">
        <v>480</v>
      </c>
      <c r="AW602" s="16">
        <v>714000000</v>
      </c>
      <c r="AX602" s="16"/>
      <c r="AY602" s="16"/>
      <c r="AZ602" s="16"/>
    </row>
    <row r="603" spans="1:52" ht="12" customHeight="1">
      <c r="A603" s="54">
        <v>9</v>
      </c>
      <c r="C603" s="58" t="s">
        <v>1182</v>
      </c>
      <c r="D603" s="237"/>
      <c r="E603" s="58" t="s">
        <v>1776</v>
      </c>
      <c r="F603" s="16">
        <v>22</v>
      </c>
      <c r="G603" s="16">
        <v>1261000</v>
      </c>
      <c r="H603" s="16">
        <v>113674</v>
      </c>
      <c r="I603" s="16">
        <v>250986</v>
      </c>
      <c r="J603" s="16">
        <v>96457</v>
      </c>
      <c r="K603" s="16">
        <v>2285000</v>
      </c>
      <c r="L603" s="16">
        <v>143117</v>
      </c>
      <c r="M603" s="16">
        <v>5000</v>
      </c>
      <c r="N603" s="291">
        <v>2.0717592592592593E-3</v>
      </c>
      <c r="O603" s="16">
        <v>179</v>
      </c>
      <c r="P603" s="291">
        <v>4.43287037037037E-3</v>
      </c>
      <c r="Q603" s="16">
        <v>383</v>
      </c>
      <c r="R603" s="291">
        <v>1.4004629629629629E-3</v>
      </c>
      <c r="S603" s="16">
        <v>121</v>
      </c>
      <c r="T603" s="291">
        <v>1.4351851851851852E-3</v>
      </c>
      <c r="U603" s="16">
        <v>124</v>
      </c>
      <c r="V603" s="291">
        <v>1.7013888888888888E-3</v>
      </c>
      <c r="W603" s="16">
        <v>147</v>
      </c>
      <c r="X603" s="291">
        <v>1.712962962962963E-3</v>
      </c>
      <c r="Y603" s="16">
        <v>148</v>
      </c>
      <c r="Z603" s="291">
        <v>5.6712962962962967E-4</v>
      </c>
      <c r="AA603" s="16">
        <v>49</v>
      </c>
      <c r="AB603" s="16">
        <v>2.58</v>
      </c>
      <c r="AC603" s="16">
        <v>2.57</v>
      </c>
      <c r="AD603" s="16">
        <v>2.19</v>
      </c>
      <c r="AE603" s="16">
        <v>1.78</v>
      </c>
      <c r="AF603" s="16">
        <v>2.73</v>
      </c>
      <c r="AG603" s="16">
        <v>2.99</v>
      </c>
      <c r="AH603" s="16">
        <v>1.27</v>
      </c>
      <c r="AI603" s="16">
        <v>0.54769999999999996</v>
      </c>
      <c r="AJ603" s="16">
        <v>0.61939999999999995</v>
      </c>
      <c r="AK603" s="16">
        <v>0.63360000000000005</v>
      </c>
      <c r="AL603" s="16">
        <v>0.71919999999999995</v>
      </c>
      <c r="AM603" s="16">
        <v>0.50260000000000005</v>
      </c>
      <c r="AN603" s="16">
        <v>0.43730000000000002</v>
      </c>
      <c r="AO603" s="16">
        <v>0.90069999999999995</v>
      </c>
      <c r="AP603" s="16">
        <v>1500000</v>
      </c>
      <c r="AQ603" s="16">
        <v>952800</v>
      </c>
      <c r="AR603" s="16">
        <v>2.25</v>
      </c>
      <c r="AS603" s="16">
        <v>0.24652777777777779</v>
      </c>
      <c r="AT603" s="16">
        <v>0.57940000000000003</v>
      </c>
      <c r="AU603" s="16">
        <v>73</v>
      </c>
      <c r="AV603" s="16">
        <v>301000</v>
      </c>
      <c r="AW603" s="16">
        <v>90400000</v>
      </c>
      <c r="AX603" s="16"/>
      <c r="AY603" s="16"/>
      <c r="AZ603" s="16"/>
    </row>
    <row r="604" spans="1:52" ht="12" customHeight="1">
      <c r="A604" s="54">
        <v>10</v>
      </c>
      <c r="C604" s="58" t="s">
        <v>1217</v>
      </c>
      <c r="D604" s="237"/>
      <c r="E604" s="58" t="s">
        <v>1776</v>
      </c>
      <c r="F604" s="16">
        <v>35</v>
      </c>
      <c r="G604" s="16">
        <v>4588000</v>
      </c>
      <c r="H604" s="16">
        <v>183989</v>
      </c>
      <c r="I604" s="16">
        <v>1544000</v>
      </c>
      <c r="J604" s="16">
        <v>291738</v>
      </c>
      <c r="K604" s="16">
        <v>1237000</v>
      </c>
      <c r="L604" s="16">
        <v>81695</v>
      </c>
      <c r="M604" s="16">
        <v>5877</v>
      </c>
      <c r="N604" s="291">
        <v>4.2939814814814811E-3</v>
      </c>
      <c r="O604" s="16">
        <v>371</v>
      </c>
      <c r="P604" s="291">
        <v>3.0439814814814813E-3</v>
      </c>
      <c r="Q604" s="16">
        <v>263</v>
      </c>
      <c r="R604" s="291">
        <v>4.6759259259259263E-3</v>
      </c>
      <c r="S604" s="16">
        <v>404</v>
      </c>
      <c r="T604" s="291">
        <v>5.0000000000000001E-3</v>
      </c>
      <c r="U604" s="16">
        <v>432</v>
      </c>
      <c r="V604" s="291">
        <v>3.1365740740740742E-3</v>
      </c>
      <c r="W604" s="16">
        <v>271</v>
      </c>
      <c r="X604" s="291">
        <v>2.0254629629629629E-3</v>
      </c>
      <c r="Y604" s="16">
        <v>175</v>
      </c>
      <c r="Z604" s="291">
        <v>1.3541666666666667E-3</v>
      </c>
      <c r="AA604" s="16">
        <v>117</v>
      </c>
      <c r="AB604" s="16">
        <v>6.41</v>
      </c>
      <c r="AC604" s="16">
        <v>4.34</v>
      </c>
      <c r="AD604" s="16">
        <v>8.42</v>
      </c>
      <c r="AE604" s="16">
        <v>9.6999999999999993</v>
      </c>
      <c r="AF604" s="16">
        <v>7.06</v>
      </c>
      <c r="AG604" s="16">
        <v>4.5599999999999996</v>
      </c>
      <c r="AH604" s="16">
        <v>2.36</v>
      </c>
      <c r="AI604" s="16">
        <v>0.16619999999999999</v>
      </c>
      <c r="AJ604" s="16">
        <v>0.44729999999999998</v>
      </c>
      <c r="AK604" s="16">
        <v>0.1532</v>
      </c>
      <c r="AL604" s="16">
        <v>0.32640000000000002</v>
      </c>
      <c r="AM604" s="16">
        <v>0.35730000000000001</v>
      </c>
      <c r="AN604" s="16">
        <v>0.39079999999999998</v>
      </c>
      <c r="AO604" s="16">
        <v>0.78029999999999999</v>
      </c>
      <c r="AP604" s="16">
        <v>535900</v>
      </c>
      <c r="AQ604" s="16">
        <v>259500</v>
      </c>
      <c r="AR604" s="16">
        <v>5.03</v>
      </c>
      <c r="AS604" s="16">
        <v>0.3611111111111111</v>
      </c>
      <c r="AT604" s="16">
        <v>0.36099999999999999</v>
      </c>
      <c r="AU604" s="16">
        <v>63</v>
      </c>
      <c r="AV604" s="16">
        <v>2900</v>
      </c>
      <c r="AW604" s="16">
        <v>44100000</v>
      </c>
      <c r="AX604" s="16"/>
      <c r="AY604" s="16"/>
      <c r="AZ604" s="16"/>
    </row>
    <row r="605" spans="1:52" ht="12" customHeight="1">
      <c r="A605" s="54">
        <v>11</v>
      </c>
      <c r="C605" s="58" t="s">
        <v>89</v>
      </c>
      <c r="D605" s="237"/>
      <c r="E605" s="58" t="s">
        <v>1776</v>
      </c>
      <c r="F605" s="16">
        <v>24</v>
      </c>
      <c r="G605" s="16">
        <v>169500000</v>
      </c>
      <c r="H605" s="16">
        <v>11740000</v>
      </c>
      <c r="I605" s="16">
        <v>11740000</v>
      </c>
      <c r="J605" s="16">
        <v>2339000</v>
      </c>
      <c r="K605" s="16">
        <v>34210000</v>
      </c>
      <c r="L605" s="16">
        <v>5927000</v>
      </c>
      <c r="M605" s="16">
        <v>2221000</v>
      </c>
      <c r="N605" s="291">
        <v>4.2939814814814811E-3</v>
      </c>
      <c r="O605" s="16">
        <v>371</v>
      </c>
      <c r="P605" s="291">
        <v>3.7962962962962963E-3</v>
      </c>
      <c r="Q605" s="16">
        <v>328</v>
      </c>
      <c r="R605" s="291">
        <v>3.6574074074074074E-3</v>
      </c>
      <c r="S605" s="16">
        <v>316</v>
      </c>
      <c r="T605" s="291">
        <v>3.8310185185185183E-3</v>
      </c>
      <c r="U605" s="16">
        <v>331</v>
      </c>
      <c r="V605" s="291">
        <v>4.6412037037037038E-3</v>
      </c>
      <c r="W605" s="16">
        <v>401</v>
      </c>
      <c r="X605" s="291">
        <v>4.8726851851851848E-3</v>
      </c>
      <c r="Y605" s="16">
        <v>421</v>
      </c>
      <c r="Z605" s="291">
        <v>1.5740740740740741E-3</v>
      </c>
      <c r="AA605" s="16">
        <v>136</v>
      </c>
      <c r="AB605" s="16">
        <v>9.1300000000000008</v>
      </c>
      <c r="AC605" s="16">
        <v>7.28</v>
      </c>
      <c r="AD605" s="16">
        <v>8.52</v>
      </c>
      <c r="AE605" s="16">
        <v>6.43</v>
      </c>
      <c r="AF605" s="16">
        <v>9.9700000000000006</v>
      </c>
      <c r="AG605" s="16">
        <v>9.77</v>
      </c>
      <c r="AH605" s="16">
        <v>3.58</v>
      </c>
      <c r="AI605" s="16">
        <v>7.4200000000000002E-2</v>
      </c>
      <c r="AJ605" s="16">
        <v>0.20569999999999999</v>
      </c>
      <c r="AK605" s="16">
        <v>8.8300000000000003E-2</v>
      </c>
      <c r="AL605" s="16">
        <v>0.24959999999999999</v>
      </c>
      <c r="AM605" s="16">
        <v>0.1105</v>
      </c>
      <c r="AN605" s="16">
        <v>0.14230000000000001</v>
      </c>
      <c r="AO605" s="16">
        <v>0.63460000000000005</v>
      </c>
      <c r="AP605" s="16">
        <v>149500000</v>
      </c>
      <c r="AQ605" s="16">
        <v>58100000</v>
      </c>
      <c r="AR605" s="16">
        <v>3.9</v>
      </c>
      <c r="AS605" s="16">
        <v>0.25069444444444444</v>
      </c>
      <c r="AT605" s="16">
        <v>0.30840000000000001</v>
      </c>
      <c r="AU605" s="16">
        <v>73</v>
      </c>
      <c r="AV605" s="16">
        <v>9100000</v>
      </c>
      <c r="AW605" s="16">
        <v>2000000000</v>
      </c>
      <c r="AX605" s="16"/>
      <c r="AY605" s="16"/>
      <c r="AZ605" s="16"/>
    </row>
    <row r="606" spans="1:52" ht="12" customHeight="1">
      <c r="A606" s="54">
        <v>12</v>
      </c>
      <c r="C606" s="58" t="s">
        <v>1414</v>
      </c>
      <c r="D606" s="237"/>
      <c r="E606" s="58" t="s">
        <v>1776</v>
      </c>
      <c r="F606" s="16">
        <v>56</v>
      </c>
      <c r="G606" s="16">
        <v>95344</v>
      </c>
      <c r="H606" s="16">
        <v>5000</v>
      </c>
      <c r="I606" s="16">
        <v>21952</v>
      </c>
      <c r="J606" s="16">
        <v>5239</v>
      </c>
      <c r="K606" s="16">
        <v>295200</v>
      </c>
      <c r="L606" s="16">
        <v>55571</v>
      </c>
      <c r="M606" s="16">
        <v>32783</v>
      </c>
      <c r="N606" s="291">
        <v>1.0532407407407407E-3</v>
      </c>
      <c r="O606" s="16">
        <v>91</v>
      </c>
      <c r="P606" s="291">
        <v>5.7870370370370366E-5</v>
      </c>
      <c r="Q606" s="16">
        <v>5</v>
      </c>
      <c r="R606" s="291">
        <v>7.7546296296296293E-4</v>
      </c>
      <c r="S606" s="16">
        <v>67</v>
      </c>
      <c r="T606" s="291">
        <v>2.3148148148148146E-4</v>
      </c>
      <c r="U606" s="16">
        <v>20</v>
      </c>
      <c r="V606" s="291">
        <v>1.0185185185185186E-3</v>
      </c>
      <c r="W606" s="16">
        <v>88</v>
      </c>
      <c r="X606" s="291">
        <v>7.0601851851851847E-4</v>
      </c>
      <c r="Y606" s="16">
        <v>61</v>
      </c>
      <c r="Z606" s="291">
        <v>1.7361111111111109E-4</v>
      </c>
      <c r="AA606" s="16">
        <v>15</v>
      </c>
      <c r="AB606" s="16">
        <v>2.61</v>
      </c>
      <c r="AC606" s="16">
        <v>1.34</v>
      </c>
      <c r="AD606" s="16">
        <v>2.02</v>
      </c>
      <c r="AE606" s="16">
        <v>1.44</v>
      </c>
      <c r="AF606" s="16">
        <v>2.08</v>
      </c>
      <c r="AG606" s="16">
        <v>1.96</v>
      </c>
      <c r="AH606" s="16">
        <v>1.1299999999999999</v>
      </c>
      <c r="AI606" s="16">
        <v>0.47350000000000003</v>
      </c>
      <c r="AJ606" s="16">
        <v>0.65949999999999998</v>
      </c>
      <c r="AK606" s="16">
        <v>0.55959999999999999</v>
      </c>
      <c r="AL606" s="16">
        <v>0.77769999999999995</v>
      </c>
      <c r="AM606" s="16">
        <v>0.57030000000000003</v>
      </c>
      <c r="AN606" s="16">
        <v>0.52890000000000004</v>
      </c>
      <c r="AO606" s="16">
        <v>0.90329999999999999</v>
      </c>
      <c r="AP606" s="16" t="s">
        <v>2433</v>
      </c>
      <c r="AQ606" s="16" t="s">
        <v>2433</v>
      </c>
      <c r="AR606" s="16" t="s">
        <v>2433</v>
      </c>
      <c r="AS606" s="16" t="s">
        <v>2433</v>
      </c>
      <c r="AT606" s="16" t="s">
        <v>2433</v>
      </c>
      <c r="AU606" s="16">
        <v>0</v>
      </c>
      <c r="AV606" s="16">
        <v>9900</v>
      </c>
      <c r="AW606" s="16">
        <v>97000000</v>
      </c>
      <c r="AX606" s="16"/>
      <c r="AY606" s="16"/>
      <c r="AZ606" s="16"/>
    </row>
    <row r="607" spans="1:52" ht="12" customHeight="1">
      <c r="A607" s="54">
        <v>13</v>
      </c>
      <c r="C607" s="58" t="s">
        <v>73</v>
      </c>
      <c r="D607" s="237"/>
      <c r="E607" s="58" t="s">
        <v>1776</v>
      </c>
      <c r="F607" s="16">
        <v>22</v>
      </c>
      <c r="G607" s="16">
        <v>18730000</v>
      </c>
      <c r="H607" s="16">
        <v>305425</v>
      </c>
      <c r="I607" s="16">
        <v>143355</v>
      </c>
      <c r="J607" s="16">
        <v>54876</v>
      </c>
      <c r="K607" s="16">
        <v>4558000</v>
      </c>
      <c r="L607" s="16">
        <v>44452</v>
      </c>
      <c r="M607" s="16">
        <v>13314</v>
      </c>
      <c r="N607" s="291">
        <v>3.2291666666666666E-3</v>
      </c>
      <c r="O607" s="16">
        <v>279</v>
      </c>
      <c r="P607" s="291">
        <v>3.1134259259259257E-3</v>
      </c>
      <c r="Q607" s="16">
        <v>269</v>
      </c>
      <c r="R607" s="291">
        <v>3.2870370370370371E-3</v>
      </c>
      <c r="S607" s="16">
        <v>284</v>
      </c>
      <c r="T607" s="291">
        <v>2.0023148148148148E-3</v>
      </c>
      <c r="U607" s="16">
        <v>173</v>
      </c>
      <c r="V607" s="291">
        <v>3.2407407407407406E-3</v>
      </c>
      <c r="W607" s="16">
        <v>280</v>
      </c>
      <c r="X607" s="291">
        <v>3.1481481481481482E-3</v>
      </c>
      <c r="Y607" s="16">
        <v>272</v>
      </c>
      <c r="Z607" s="291">
        <v>2.9166666666666668E-3</v>
      </c>
      <c r="AA607" s="16">
        <v>252</v>
      </c>
      <c r="AB607" s="16">
        <v>7.9</v>
      </c>
      <c r="AC607" s="16">
        <v>6.34</v>
      </c>
      <c r="AD607" s="16">
        <v>9.9700000000000006</v>
      </c>
      <c r="AE607" s="16">
        <v>4.43</v>
      </c>
      <c r="AF607" s="16">
        <v>8.09</v>
      </c>
      <c r="AG607" s="16">
        <v>7.57</v>
      </c>
      <c r="AH607" s="16">
        <v>4.47</v>
      </c>
      <c r="AI607" s="16">
        <v>7.3400000000000007E-2</v>
      </c>
      <c r="AJ607" s="16">
        <v>0.19089999999999999</v>
      </c>
      <c r="AK607" s="16">
        <v>0.14799999999999999</v>
      </c>
      <c r="AL607" s="16">
        <v>0.36109999999999998</v>
      </c>
      <c r="AM607" s="16">
        <v>9.2100000000000001E-2</v>
      </c>
      <c r="AN607" s="16">
        <v>0.16270000000000001</v>
      </c>
      <c r="AO607" s="16">
        <v>0.27029999999999998</v>
      </c>
      <c r="AP607" s="16">
        <v>13500000</v>
      </c>
      <c r="AQ607" s="16">
        <v>3100000</v>
      </c>
      <c r="AR607" s="16">
        <v>3.86</v>
      </c>
      <c r="AS607" s="16">
        <v>0.24583333333333332</v>
      </c>
      <c r="AT607" s="16">
        <v>0.15409999999999999</v>
      </c>
      <c r="AU607" s="16">
        <v>80</v>
      </c>
      <c r="AV607" s="16">
        <v>1000000</v>
      </c>
      <c r="AW607" s="16">
        <v>76</v>
      </c>
      <c r="AX607" s="16"/>
      <c r="AY607" s="16"/>
      <c r="AZ607" s="16"/>
    </row>
    <row r="608" spans="1:52" ht="12" customHeight="1">
      <c r="A608" s="54">
        <v>14</v>
      </c>
      <c r="C608" s="58" t="s">
        <v>171</v>
      </c>
      <c r="D608" s="237"/>
      <c r="E608" s="58" t="s">
        <v>1776</v>
      </c>
      <c r="F608" s="16">
        <v>17</v>
      </c>
      <c r="G608" s="16">
        <v>3221000</v>
      </c>
      <c r="H608" s="16">
        <v>271652</v>
      </c>
      <c r="I608" s="16">
        <v>816787</v>
      </c>
      <c r="J608" s="16">
        <v>75881</v>
      </c>
      <c r="K608" s="16">
        <v>1847000</v>
      </c>
      <c r="L608" s="16">
        <v>87482</v>
      </c>
      <c r="M608" s="16">
        <v>83180</v>
      </c>
      <c r="N608" s="291">
        <v>4.5138888888888885E-3</v>
      </c>
      <c r="O608" s="16">
        <v>390</v>
      </c>
      <c r="P608" s="291">
        <v>2.5578703703703705E-3</v>
      </c>
      <c r="Q608" s="16">
        <v>221</v>
      </c>
      <c r="R608" s="291">
        <v>3.1597222222222222E-3</v>
      </c>
      <c r="S608" s="16">
        <v>273</v>
      </c>
      <c r="T608" s="291">
        <v>1.8981481481481482E-3</v>
      </c>
      <c r="U608" s="16">
        <v>164</v>
      </c>
      <c r="V608" s="291">
        <v>4.178240740740741E-3</v>
      </c>
      <c r="W608" s="16">
        <v>361</v>
      </c>
      <c r="X608" s="291">
        <v>4.1319444444444442E-3</v>
      </c>
      <c r="Y608" s="16">
        <v>357</v>
      </c>
      <c r="Z608" s="291">
        <v>1.6435185185185185E-3</v>
      </c>
      <c r="AA608" s="16">
        <v>142</v>
      </c>
      <c r="AB608" s="16">
        <v>11.14</v>
      </c>
      <c r="AC608" s="16">
        <v>4.6900000000000004</v>
      </c>
      <c r="AD608" s="16">
        <v>8.3699999999999992</v>
      </c>
      <c r="AE608" s="16">
        <v>3.52</v>
      </c>
      <c r="AF608" s="16">
        <v>10.130000000000001</v>
      </c>
      <c r="AG608" s="16">
        <v>9.4700000000000006</v>
      </c>
      <c r="AH608" s="16">
        <v>3.06</v>
      </c>
      <c r="AI608" s="16">
        <v>9.4600000000000004E-2</v>
      </c>
      <c r="AJ608" s="16">
        <v>0.44640000000000002</v>
      </c>
      <c r="AK608" s="16">
        <v>0.43070000000000003</v>
      </c>
      <c r="AL608" s="16">
        <v>0.61199999999999999</v>
      </c>
      <c r="AM608" s="16">
        <v>0.16250000000000001</v>
      </c>
      <c r="AN608" s="16">
        <v>0.16650000000000001</v>
      </c>
      <c r="AO608" s="16">
        <v>0.59940000000000004</v>
      </c>
      <c r="AP608" s="16" t="s">
        <v>2433</v>
      </c>
      <c r="AQ608" s="16" t="s">
        <v>2433</v>
      </c>
      <c r="AR608" s="16" t="s">
        <v>2433</v>
      </c>
      <c r="AS608" s="16" t="s">
        <v>2433</v>
      </c>
      <c r="AT608" s="16" t="s">
        <v>2433</v>
      </c>
      <c r="AU608" s="16" t="s">
        <v>2433</v>
      </c>
      <c r="AV608" s="16">
        <v>9900</v>
      </c>
      <c r="AW608" s="16">
        <v>96</v>
      </c>
      <c r="AX608" s="16"/>
      <c r="AY608" s="16"/>
      <c r="AZ608" s="16"/>
    </row>
    <row r="609" spans="1:52" ht="12" customHeight="1">
      <c r="A609" s="54">
        <v>15</v>
      </c>
      <c r="C609" s="58" t="s">
        <v>177</v>
      </c>
      <c r="D609" s="237"/>
      <c r="E609" s="58" t="s">
        <v>1776</v>
      </c>
      <c r="F609" s="16">
        <v>17</v>
      </c>
      <c r="G609" s="16">
        <v>1290000</v>
      </c>
      <c r="H609" s="16">
        <v>54100</v>
      </c>
      <c r="I609" s="16">
        <v>12740</v>
      </c>
      <c r="J609" s="16">
        <v>5000</v>
      </c>
      <c r="K609" s="16">
        <v>256862</v>
      </c>
      <c r="L609" s="16">
        <v>5000</v>
      </c>
      <c r="M609" s="16">
        <v>5000</v>
      </c>
      <c r="N609" s="291">
        <v>3.4953703703703705E-3</v>
      </c>
      <c r="O609" s="16">
        <v>302</v>
      </c>
      <c r="P609" s="291">
        <v>3.1597222222222222E-3</v>
      </c>
      <c r="Q609" s="16">
        <v>273</v>
      </c>
      <c r="R609" s="291">
        <v>2.0833333333333333E-3</v>
      </c>
      <c r="S609" s="16">
        <v>180</v>
      </c>
      <c r="T609" s="291">
        <v>4.8032407407407407E-3</v>
      </c>
      <c r="U609" s="16">
        <v>415</v>
      </c>
      <c r="V609" s="291">
        <v>3.5416666666666665E-3</v>
      </c>
      <c r="W609" s="16">
        <v>306</v>
      </c>
      <c r="X609" s="291">
        <v>3.9930555555555552E-3</v>
      </c>
      <c r="Y609" s="16">
        <v>345</v>
      </c>
      <c r="Z609" s="291">
        <v>4.1319444444444442E-3</v>
      </c>
      <c r="AA609" s="16">
        <v>357</v>
      </c>
      <c r="AB609" s="16">
        <v>6.6</v>
      </c>
      <c r="AC609" s="16">
        <v>6.02</v>
      </c>
      <c r="AD609" s="16">
        <v>3.46</v>
      </c>
      <c r="AE609" s="16">
        <v>5.04</v>
      </c>
      <c r="AF609" s="16">
        <v>6.03</v>
      </c>
      <c r="AG609" s="16">
        <v>3.08</v>
      </c>
      <c r="AH609" s="16">
        <v>4.7300000000000004</v>
      </c>
      <c r="AI609" s="16">
        <v>8.4000000000000005E-2</v>
      </c>
      <c r="AJ609" s="16">
        <v>0.17649999999999999</v>
      </c>
      <c r="AK609" s="16">
        <v>0.34970000000000001</v>
      </c>
      <c r="AL609" s="16">
        <v>0.16800000000000001</v>
      </c>
      <c r="AM609" s="16">
        <v>0.20669999999999999</v>
      </c>
      <c r="AN609" s="16">
        <v>0.48049999999999998</v>
      </c>
      <c r="AO609" s="16" t="s">
        <v>2433</v>
      </c>
      <c r="AP609" s="16">
        <v>395100</v>
      </c>
      <c r="AQ609" s="16">
        <v>126700</v>
      </c>
      <c r="AR609" s="16">
        <v>4.03</v>
      </c>
      <c r="AS609" s="16">
        <v>0.27986111111111112</v>
      </c>
      <c r="AT609" s="16">
        <v>0.2586</v>
      </c>
      <c r="AU609" s="16">
        <v>55</v>
      </c>
      <c r="AV609" s="16">
        <v>33100</v>
      </c>
      <c r="AW609" s="16">
        <v>645000000</v>
      </c>
      <c r="AX609" s="16"/>
      <c r="AY609" s="16"/>
      <c r="AZ609" s="16"/>
    </row>
    <row r="610" spans="1:52" ht="12" customHeight="1">
      <c r="A610" s="54">
        <v>16</v>
      </c>
      <c r="C610" s="58" t="s">
        <v>80</v>
      </c>
      <c r="D610" s="237"/>
      <c r="E610" s="58" t="s">
        <v>1776</v>
      </c>
      <c r="F610" s="16">
        <v>0</v>
      </c>
      <c r="G610" s="16">
        <v>7480000</v>
      </c>
      <c r="H610" s="16">
        <v>43831</v>
      </c>
      <c r="I610" s="16">
        <v>317364</v>
      </c>
      <c r="J610" s="16">
        <v>19304</v>
      </c>
      <c r="K610" s="16">
        <v>2628000</v>
      </c>
      <c r="L610" s="16">
        <v>81668</v>
      </c>
      <c r="M610" s="16">
        <v>54550</v>
      </c>
      <c r="N610" s="291">
        <v>9.837962962962962E-4</v>
      </c>
      <c r="O610" s="16">
        <v>85</v>
      </c>
      <c r="P610" s="291">
        <v>1.9675925925925924E-3</v>
      </c>
      <c r="Q610" s="16">
        <v>170</v>
      </c>
      <c r="R610" s="291">
        <v>2.5231481481481481E-3</v>
      </c>
      <c r="S610" s="16">
        <v>218</v>
      </c>
      <c r="T610" s="291">
        <v>1.8634259259259259E-3</v>
      </c>
      <c r="U610" s="16">
        <v>161</v>
      </c>
      <c r="V610" s="291">
        <v>1.2847222222222223E-3</v>
      </c>
      <c r="W610" s="16">
        <v>111</v>
      </c>
      <c r="X610" s="291">
        <v>1.8634259259259259E-3</v>
      </c>
      <c r="Y610" s="16">
        <v>161</v>
      </c>
      <c r="Z610" s="291">
        <v>8.4490740740740739E-4</v>
      </c>
      <c r="AA610" s="16">
        <v>73</v>
      </c>
      <c r="AB610" s="16">
        <v>1.55</v>
      </c>
      <c r="AC610" s="16">
        <v>4.5999999999999996</v>
      </c>
      <c r="AD610" s="16">
        <v>3.53</v>
      </c>
      <c r="AE610" s="16">
        <v>1.89</v>
      </c>
      <c r="AF610" s="16">
        <v>1.82</v>
      </c>
      <c r="AG610" s="16">
        <v>1.93</v>
      </c>
      <c r="AH610" s="16">
        <v>1.64</v>
      </c>
      <c r="AI610" s="16">
        <v>0.81769999999999998</v>
      </c>
      <c r="AJ610" s="16">
        <v>0.4541</v>
      </c>
      <c r="AK610" s="16">
        <v>0.50739999999999996</v>
      </c>
      <c r="AL610" s="16">
        <v>0.63800000000000001</v>
      </c>
      <c r="AM610" s="16">
        <v>0.70799999999999996</v>
      </c>
      <c r="AN610" s="16">
        <v>0.61780000000000002</v>
      </c>
      <c r="AO610" s="16">
        <v>0.78059999999999996</v>
      </c>
      <c r="AP610" s="16">
        <v>6500000</v>
      </c>
      <c r="AQ610" s="16">
        <v>2300000</v>
      </c>
      <c r="AR610" s="16">
        <v>1.57</v>
      </c>
      <c r="AS610" s="16">
        <v>0.32222222222222224</v>
      </c>
      <c r="AT610" s="16">
        <v>0.7167</v>
      </c>
      <c r="AU610" s="16">
        <v>75</v>
      </c>
      <c r="AV610" s="16">
        <v>201000</v>
      </c>
      <c r="AW610" s="16">
        <v>1400000000</v>
      </c>
      <c r="AX610" s="16"/>
      <c r="AY610" s="16"/>
      <c r="AZ610" s="16"/>
    </row>
    <row r="611" spans="1:52" ht="12" customHeight="1">
      <c r="A611" s="54">
        <v>17</v>
      </c>
      <c r="C611" s="58" t="s">
        <v>78</v>
      </c>
      <c r="D611" s="237"/>
      <c r="E611" s="58" t="s">
        <v>1776</v>
      </c>
      <c r="F611" s="16">
        <v>37</v>
      </c>
      <c r="G611" s="16">
        <v>233243</v>
      </c>
      <c r="H611" s="16">
        <v>6203</v>
      </c>
      <c r="I611" s="16">
        <v>16928</v>
      </c>
      <c r="J611" s="16">
        <v>5000</v>
      </c>
      <c r="K611" s="16">
        <v>6217</v>
      </c>
      <c r="L611" s="16" t="s">
        <v>2433</v>
      </c>
      <c r="M611" s="16" t="s">
        <v>2433</v>
      </c>
      <c r="N611" s="291">
        <v>3.4837962962962965E-3</v>
      </c>
      <c r="O611" s="16">
        <v>301</v>
      </c>
      <c r="P611" s="291">
        <v>8.3333333333333339E-4</v>
      </c>
      <c r="Q611" s="16">
        <v>72</v>
      </c>
      <c r="R611" s="291">
        <v>1.4004629629629629E-3</v>
      </c>
      <c r="S611" s="16">
        <v>121</v>
      </c>
      <c r="T611" s="291" t="s">
        <v>2433</v>
      </c>
      <c r="U611" s="16" t="s">
        <v>2433</v>
      </c>
      <c r="V611" s="291">
        <v>3.7499999999999999E-3</v>
      </c>
      <c r="W611" s="16">
        <v>324</v>
      </c>
      <c r="X611" s="291" t="s">
        <v>2433</v>
      </c>
      <c r="Y611" s="16" t="s">
        <v>2433</v>
      </c>
      <c r="Z611" s="291" t="s">
        <v>2433</v>
      </c>
      <c r="AA611" s="16" t="s">
        <v>2433</v>
      </c>
      <c r="AB611" s="16">
        <v>4.04</v>
      </c>
      <c r="AC611" s="16">
        <v>50.88</v>
      </c>
      <c r="AD611" s="16">
        <v>3.76</v>
      </c>
      <c r="AE611" s="16">
        <v>1</v>
      </c>
      <c r="AF611" s="16">
        <v>6.38</v>
      </c>
      <c r="AG611" s="16" t="s">
        <v>2433</v>
      </c>
      <c r="AH611" s="16" t="s">
        <v>2433</v>
      </c>
      <c r="AI611" s="16">
        <v>0.20799999999999999</v>
      </c>
      <c r="AJ611" s="16">
        <v>0.40210000000000001</v>
      </c>
      <c r="AK611" s="16">
        <v>0.29060000000000002</v>
      </c>
      <c r="AL611" s="16">
        <v>1</v>
      </c>
      <c r="AM611" s="16">
        <v>0.2646</v>
      </c>
      <c r="AN611" s="16" t="s">
        <v>2433</v>
      </c>
      <c r="AO611" s="16" t="s">
        <v>2433</v>
      </c>
      <c r="AP611" s="16">
        <v>11900000</v>
      </c>
      <c r="AQ611" s="16">
        <v>2900000</v>
      </c>
      <c r="AR611" s="16">
        <v>4.18</v>
      </c>
      <c r="AS611" s="16">
        <v>0.28541666666666665</v>
      </c>
      <c r="AT611" s="16">
        <v>0.2092</v>
      </c>
      <c r="AU611" s="16">
        <v>77</v>
      </c>
      <c r="AV611" s="16">
        <v>550000</v>
      </c>
      <c r="AW611" s="16">
        <v>558700</v>
      </c>
      <c r="AX611" s="16"/>
      <c r="AY611" s="16"/>
      <c r="AZ611" s="16"/>
    </row>
    <row r="612" spans="1:52" ht="12" customHeight="1">
      <c r="A612" s="54">
        <v>18</v>
      </c>
      <c r="C612" s="58" t="s">
        <v>1233</v>
      </c>
      <c r="D612" s="237"/>
      <c r="E612" s="58" t="s">
        <v>1776</v>
      </c>
      <c r="F612" s="16">
        <v>18</v>
      </c>
      <c r="G612" s="16">
        <v>23150000</v>
      </c>
      <c r="H612" s="16">
        <v>641345</v>
      </c>
      <c r="I612" s="16">
        <v>1008000</v>
      </c>
      <c r="J612" s="16">
        <v>396616</v>
      </c>
      <c r="K612" s="16">
        <v>7423000</v>
      </c>
      <c r="L612" s="16">
        <v>751879</v>
      </c>
      <c r="M612" s="16">
        <v>183138</v>
      </c>
      <c r="N612" s="291">
        <v>2.5000000000000001E-3</v>
      </c>
      <c r="O612" s="16">
        <v>216</v>
      </c>
      <c r="P612" s="291">
        <v>1.8634259259259259E-3</v>
      </c>
      <c r="Q612" s="16">
        <v>161</v>
      </c>
      <c r="R612" s="291">
        <v>3.2060185185185186E-3</v>
      </c>
      <c r="S612" s="16">
        <v>277</v>
      </c>
      <c r="T612" s="291">
        <v>1.0995370370370371E-3</v>
      </c>
      <c r="U612" s="16">
        <v>95</v>
      </c>
      <c r="V612" s="291">
        <v>2.1412037037037038E-3</v>
      </c>
      <c r="W612" s="16">
        <v>185</v>
      </c>
      <c r="X612" s="291">
        <v>1.9212962962962964E-3</v>
      </c>
      <c r="Y612" s="16">
        <v>166</v>
      </c>
      <c r="Z612" s="291">
        <v>3.7037037037037035E-4</v>
      </c>
      <c r="AA612" s="16">
        <v>32</v>
      </c>
      <c r="AB612" s="16">
        <v>5.38</v>
      </c>
      <c r="AC612" s="16">
        <v>3.25</v>
      </c>
      <c r="AD612" s="16">
        <v>5.98</v>
      </c>
      <c r="AE612" s="16">
        <v>2.2000000000000002</v>
      </c>
      <c r="AF612" s="16">
        <v>3.75</v>
      </c>
      <c r="AG612" s="16">
        <v>3.37</v>
      </c>
      <c r="AH612" s="16">
        <v>1.37</v>
      </c>
      <c r="AI612" s="16">
        <v>0.23</v>
      </c>
      <c r="AJ612" s="16">
        <v>0.39179999999999998</v>
      </c>
      <c r="AK612" s="16">
        <v>0.3765</v>
      </c>
      <c r="AL612" s="16">
        <v>0.60150000000000003</v>
      </c>
      <c r="AM612" s="16">
        <v>0.54579999999999995</v>
      </c>
      <c r="AN612" s="16">
        <v>0.56179999999999997</v>
      </c>
      <c r="AO612" s="16">
        <v>0.8125</v>
      </c>
      <c r="AP612" s="16">
        <v>7900000</v>
      </c>
      <c r="AQ612" s="16">
        <v>2200000</v>
      </c>
      <c r="AR612" s="16">
        <v>3.09</v>
      </c>
      <c r="AS612" s="16">
        <v>0.23402777777777778</v>
      </c>
      <c r="AT612" s="16">
        <v>0.34639999999999999</v>
      </c>
      <c r="AU612" s="16">
        <v>72</v>
      </c>
      <c r="AV612" s="16">
        <v>301000</v>
      </c>
      <c r="AW612" s="16">
        <v>198000000</v>
      </c>
      <c r="AX612" s="16"/>
      <c r="AY612" s="16"/>
      <c r="AZ612" s="16"/>
    </row>
    <row r="613" spans="1:52" ht="12" customHeight="1">
      <c r="A613" s="54">
        <v>19</v>
      </c>
      <c r="C613" s="58" t="s">
        <v>97</v>
      </c>
      <c r="D613" s="237"/>
      <c r="E613" s="58" t="s">
        <v>1776</v>
      </c>
      <c r="F613" s="16">
        <v>0</v>
      </c>
      <c r="G613" s="16">
        <v>13550000</v>
      </c>
      <c r="H613" s="16">
        <v>1110000</v>
      </c>
      <c r="I613" s="16">
        <v>181581</v>
      </c>
      <c r="J613" s="16">
        <v>395735</v>
      </c>
      <c r="K613" s="16">
        <v>3260000</v>
      </c>
      <c r="L613" s="16">
        <v>106805</v>
      </c>
      <c r="M613" s="16">
        <v>34220</v>
      </c>
      <c r="N613" s="291">
        <v>5.1504629629629626E-3</v>
      </c>
      <c r="O613" s="16">
        <v>445</v>
      </c>
      <c r="P613" s="291">
        <v>5.0000000000000001E-3</v>
      </c>
      <c r="Q613" s="16">
        <v>432</v>
      </c>
      <c r="R613" s="291">
        <v>3.0439814814814813E-3</v>
      </c>
      <c r="S613" s="16">
        <v>263</v>
      </c>
      <c r="T613" s="291">
        <v>3.5648148148148149E-3</v>
      </c>
      <c r="U613" s="16">
        <v>308</v>
      </c>
      <c r="V613" s="291">
        <v>4.4675925925925924E-3</v>
      </c>
      <c r="W613" s="16">
        <v>386</v>
      </c>
      <c r="X613" s="291">
        <v>7.1064814814814819E-3</v>
      </c>
      <c r="Y613" s="16">
        <v>614</v>
      </c>
      <c r="Z613" s="291">
        <v>2.3726851851851851E-3</v>
      </c>
      <c r="AA613" s="16">
        <v>205</v>
      </c>
      <c r="AB613" s="16">
        <v>7.87</v>
      </c>
      <c r="AC613" s="16">
        <v>7.81</v>
      </c>
      <c r="AD613" s="16">
        <v>5.39</v>
      </c>
      <c r="AE613" s="16">
        <v>4</v>
      </c>
      <c r="AF613" s="16">
        <v>6.85</v>
      </c>
      <c r="AG613" s="16">
        <v>9.18</v>
      </c>
      <c r="AH613" s="16">
        <v>4.0999999999999996</v>
      </c>
      <c r="AI613" s="16">
        <v>6.2E-2</v>
      </c>
      <c r="AJ613" s="16">
        <v>0.14810000000000001</v>
      </c>
      <c r="AK613" s="16">
        <v>0.3009</v>
      </c>
      <c r="AL613" s="16">
        <v>0.2011</v>
      </c>
      <c r="AM613" s="16">
        <v>0.2019</v>
      </c>
      <c r="AN613" s="16">
        <v>0.16009999999999999</v>
      </c>
      <c r="AO613" s="16">
        <v>0.4143</v>
      </c>
      <c r="AP613" s="16">
        <v>11400000</v>
      </c>
      <c r="AQ613" s="16">
        <v>2800000</v>
      </c>
      <c r="AR613" s="16">
        <v>5.62</v>
      </c>
      <c r="AS613" s="16">
        <v>0.30277777777777776</v>
      </c>
      <c r="AT613" s="16">
        <v>0.18379999999999999</v>
      </c>
      <c r="AU613" s="16">
        <v>64</v>
      </c>
      <c r="AV613" s="16">
        <v>49500</v>
      </c>
      <c r="AW613" s="16">
        <v>33800000</v>
      </c>
      <c r="AX613" s="16"/>
      <c r="AY613" s="16"/>
      <c r="AZ613" s="16"/>
    </row>
    <row r="614" spans="1:52" ht="12" customHeight="1">
      <c r="A614" s="54">
        <v>20</v>
      </c>
      <c r="C614" s="58" t="s">
        <v>1357</v>
      </c>
      <c r="D614" s="237"/>
      <c r="E614" s="58" t="s">
        <v>1776</v>
      </c>
      <c r="F614" s="16">
        <v>24</v>
      </c>
      <c r="G614" s="16">
        <v>2480000</v>
      </c>
      <c r="H614" s="16">
        <v>173236</v>
      </c>
      <c r="I614" s="16">
        <v>46000</v>
      </c>
      <c r="J614" s="16">
        <v>39115</v>
      </c>
      <c r="K614" s="16">
        <v>422866</v>
      </c>
      <c r="L614" s="16">
        <v>94899</v>
      </c>
      <c r="M614" s="16">
        <v>11978</v>
      </c>
      <c r="N614" s="291">
        <v>4.6412037037037038E-3</v>
      </c>
      <c r="O614" s="16">
        <v>401</v>
      </c>
      <c r="P614" s="291">
        <v>3.0439814814814817E-3</v>
      </c>
      <c r="Q614" s="16">
        <v>263</v>
      </c>
      <c r="R614" s="291">
        <v>4.2361111111111106E-3</v>
      </c>
      <c r="S614" s="16">
        <v>366</v>
      </c>
      <c r="T614" s="291">
        <v>2.1875000000000002E-3</v>
      </c>
      <c r="U614" s="16">
        <v>189</v>
      </c>
      <c r="V614" s="291">
        <v>4.1319444444444442E-3</v>
      </c>
      <c r="W614" s="16">
        <v>357</v>
      </c>
      <c r="X614" s="291">
        <v>4.4791666666666669E-3</v>
      </c>
      <c r="Y614" s="16">
        <v>387</v>
      </c>
      <c r="Z614" s="291">
        <v>1.9675925925925928E-3</v>
      </c>
      <c r="AA614" s="16">
        <v>170</v>
      </c>
      <c r="AB614" s="16">
        <v>6.19</v>
      </c>
      <c r="AC614" s="16">
        <v>3.5</v>
      </c>
      <c r="AD614" s="16">
        <v>6.96</v>
      </c>
      <c r="AE614" s="16">
        <v>2.95</v>
      </c>
      <c r="AF614" s="16">
        <v>6.36</v>
      </c>
      <c r="AG614" s="16">
        <v>7.1</v>
      </c>
      <c r="AH614" s="16">
        <v>3.09</v>
      </c>
      <c r="AI614" s="16">
        <v>0.2316</v>
      </c>
      <c r="AJ614" s="16">
        <v>0.41749999999999998</v>
      </c>
      <c r="AK614" s="16">
        <v>0.31859999999999999</v>
      </c>
      <c r="AL614" s="16">
        <v>0.54349999999999998</v>
      </c>
      <c r="AM614" s="16">
        <v>0.29389999999999999</v>
      </c>
      <c r="AN614" s="16">
        <v>0.1772</v>
      </c>
      <c r="AO614" s="16">
        <v>0.49310000000000004</v>
      </c>
      <c r="AP614" s="16">
        <v>8700</v>
      </c>
      <c r="AQ614" s="16">
        <v>7700</v>
      </c>
      <c r="AR614" s="16">
        <v>1.5</v>
      </c>
      <c r="AS614" s="16">
        <v>4.3749999999999997E-2</v>
      </c>
      <c r="AT614" s="16">
        <v>0.75</v>
      </c>
      <c r="AU614" s="16">
        <v>38</v>
      </c>
      <c r="AV614" s="16">
        <v>22200</v>
      </c>
      <c r="AW614" s="16">
        <v>1230000000</v>
      </c>
      <c r="AX614" s="16"/>
      <c r="AY614" s="16"/>
      <c r="AZ614" s="16"/>
    </row>
    <row r="615" spans="1:52" ht="12" customHeight="1">
      <c r="A615" s="54">
        <v>21</v>
      </c>
      <c r="C615" s="58" t="s">
        <v>1337</v>
      </c>
      <c r="D615" s="237"/>
      <c r="E615" s="58" t="s">
        <v>1776</v>
      </c>
      <c r="F615" s="16">
        <v>0</v>
      </c>
      <c r="G615" s="16">
        <v>536287</v>
      </c>
      <c r="H615" s="16">
        <v>15369</v>
      </c>
      <c r="I615" s="16">
        <v>28893</v>
      </c>
      <c r="J615" s="16">
        <v>29776</v>
      </c>
      <c r="K615" s="16">
        <v>133735</v>
      </c>
      <c r="L615" s="16">
        <v>20696</v>
      </c>
      <c r="M615" s="16">
        <v>8626</v>
      </c>
      <c r="N615" s="291">
        <v>1.8634259259259259E-3</v>
      </c>
      <c r="O615" s="16">
        <v>161</v>
      </c>
      <c r="P615" s="291">
        <v>1.3773148148148147E-3</v>
      </c>
      <c r="Q615" s="16">
        <v>119</v>
      </c>
      <c r="R615" s="291">
        <v>1.2037037037037038E-3</v>
      </c>
      <c r="S615" s="16">
        <v>104</v>
      </c>
      <c r="T615" s="291">
        <v>1.6550925925925926E-3</v>
      </c>
      <c r="U615" s="16">
        <v>143</v>
      </c>
      <c r="V615" s="291">
        <v>2.1064814814814813E-3</v>
      </c>
      <c r="W615" s="16">
        <v>182</v>
      </c>
      <c r="X615" s="291">
        <v>1.6087962962962961E-3</v>
      </c>
      <c r="Y615" s="16">
        <v>139</v>
      </c>
      <c r="Z615" s="291">
        <v>0</v>
      </c>
      <c r="AA615" s="16">
        <v>0</v>
      </c>
      <c r="AB615" s="16">
        <v>1.75</v>
      </c>
      <c r="AC615" s="16">
        <v>3.26</v>
      </c>
      <c r="AD615" s="16">
        <v>2.21</v>
      </c>
      <c r="AE615" s="16">
        <v>2.17</v>
      </c>
      <c r="AF615" s="16">
        <v>2.67</v>
      </c>
      <c r="AG615" s="16">
        <v>2.2799999999999998</v>
      </c>
      <c r="AH615" s="16">
        <v>1.03</v>
      </c>
      <c r="AI615" s="16">
        <v>0.66120000000000001</v>
      </c>
      <c r="AJ615" s="16">
        <v>0.5766</v>
      </c>
      <c r="AK615" s="16">
        <v>0.62020000000000008</v>
      </c>
      <c r="AL615" s="16">
        <v>0.63960000000000006</v>
      </c>
      <c r="AM615" s="16">
        <v>0.56200000000000006</v>
      </c>
      <c r="AN615" s="16">
        <v>0.61919999999999997</v>
      </c>
      <c r="AO615" s="16">
        <v>0.96779999999999999</v>
      </c>
      <c r="AP615" s="16">
        <v>2000000</v>
      </c>
      <c r="AQ615" s="16">
        <v>609600</v>
      </c>
      <c r="AR615" s="16">
        <v>5.72</v>
      </c>
      <c r="AS615" s="16">
        <v>0.40902777777777777</v>
      </c>
      <c r="AT615" s="16">
        <v>0.30080000000000001</v>
      </c>
      <c r="AU615" s="16">
        <v>64</v>
      </c>
      <c r="AV615" s="16">
        <v>320</v>
      </c>
      <c r="AW615" s="16">
        <v>93</v>
      </c>
      <c r="AX615" s="16"/>
      <c r="AY615" s="16"/>
      <c r="AZ615" s="16"/>
    </row>
    <row r="616" spans="1:52" ht="12" customHeight="1">
      <c r="A616" s="54">
        <v>22</v>
      </c>
      <c r="C616" s="58" t="s">
        <v>114</v>
      </c>
      <c r="D616" s="237"/>
      <c r="E616" s="58" t="s">
        <v>1776</v>
      </c>
      <c r="F616" s="16">
        <v>5</v>
      </c>
      <c r="G616" s="16">
        <v>7133000</v>
      </c>
      <c r="H616" s="16">
        <v>146065</v>
      </c>
      <c r="I616" s="16">
        <v>77721</v>
      </c>
      <c r="J616" s="16">
        <v>43028</v>
      </c>
      <c r="K616" s="16">
        <v>1573000</v>
      </c>
      <c r="L616" s="16">
        <v>52958</v>
      </c>
      <c r="M616" s="16">
        <v>31393</v>
      </c>
      <c r="N616" s="291">
        <v>3.9236111111111112E-3</v>
      </c>
      <c r="O616" s="16">
        <v>339</v>
      </c>
      <c r="P616" s="291">
        <v>2.2106481481481482E-3</v>
      </c>
      <c r="Q616" s="16">
        <v>191</v>
      </c>
      <c r="R616" s="291">
        <v>3.2870370370370371E-3</v>
      </c>
      <c r="S616" s="16">
        <v>284</v>
      </c>
      <c r="T616" s="291">
        <v>2.4421296296296296E-3</v>
      </c>
      <c r="U616" s="16">
        <v>211</v>
      </c>
      <c r="V616" s="291">
        <v>4.1550925925925922E-3</v>
      </c>
      <c r="W616" s="16">
        <v>359</v>
      </c>
      <c r="X616" s="291">
        <v>3.3449074074074076E-3</v>
      </c>
      <c r="Y616" s="16">
        <v>289</v>
      </c>
      <c r="Z616" s="291">
        <v>9.837962962962962E-4</v>
      </c>
      <c r="AA616" s="16">
        <v>85</v>
      </c>
      <c r="AB616" s="16">
        <v>6.3</v>
      </c>
      <c r="AC616" s="16">
        <v>4.76</v>
      </c>
      <c r="AD616" s="16">
        <v>5.5</v>
      </c>
      <c r="AE616" s="16">
        <v>3.08</v>
      </c>
      <c r="AF616" s="16">
        <v>6.59</v>
      </c>
      <c r="AG616" s="16">
        <v>4.28</v>
      </c>
      <c r="AH616" s="16">
        <v>2.0699999999999998</v>
      </c>
      <c r="AI616" s="16">
        <v>7.4899999999999994E-2</v>
      </c>
      <c r="AJ616" s="16">
        <v>0.16070000000000001</v>
      </c>
      <c r="AK616" s="16">
        <v>0.36359999999999998</v>
      </c>
      <c r="AL616" s="16">
        <v>0.45929999999999999</v>
      </c>
      <c r="AM616" s="16">
        <v>0.129</v>
      </c>
      <c r="AN616" s="16">
        <v>0.39889999999999998</v>
      </c>
      <c r="AO616" s="16">
        <v>0.72689999999999999</v>
      </c>
      <c r="AP616" s="16">
        <v>3800000</v>
      </c>
      <c r="AQ616" s="16">
        <v>979500</v>
      </c>
      <c r="AR616" s="16">
        <v>2.78</v>
      </c>
      <c r="AS616" s="16">
        <v>0.16180555555555556</v>
      </c>
      <c r="AT616" s="16">
        <v>0.37580000000000002</v>
      </c>
      <c r="AU616" s="16">
        <v>75</v>
      </c>
      <c r="AV616" s="16">
        <v>135000</v>
      </c>
      <c r="AW616" s="16">
        <v>7300000</v>
      </c>
      <c r="AX616" s="16"/>
      <c r="AY616" s="16"/>
      <c r="AZ616" s="16"/>
    </row>
    <row r="617" spans="1:52" ht="12" customHeight="1">
      <c r="A617" s="54">
        <v>23</v>
      </c>
      <c r="C617" s="58" t="s">
        <v>61</v>
      </c>
      <c r="D617" s="237"/>
      <c r="E617" s="58" t="s">
        <v>1776</v>
      </c>
      <c r="F617" s="16">
        <v>16</v>
      </c>
      <c r="G617" s="16">
        <v>5000</v>
      </c>
      <c r="H617" s="16" t="s">
        <v>2433</v>
      </c>
      <c r="I617" s="16" t="s">
        <v>2433</v>
      </c>
      <c r="J617" s="16" t="s">
        <v>2433</v>
      </c>
      <c r="K617" s="16" t="s">
        <v>2433</v>
      </c>
      <c r="L617" s="16" t="s">
        <v>2433</v>
      </c>
      <c r="M617" s="16" t="s">
        <v>2433</v>
      </c>
      <c r="N617" s="291">
        <v>1.6203703703703703E-4</v>
      </c>
      <c r="O617" s="16">
        <v>14</v>
      </c>
      <c r="P617" s="291" t="s">
        <v>2433</v>
      </c>
      <c r="Q617" s="16" t="s">
        <v>2433</v>
      </c>
      <c r="R617" s="291" t="s">
        <v>2433</v>
      </c>
      <c r="S617" s="16" t="s">
        <v>2433</v>
      </c>
      <c r="T617" s="291" t="s">
        <v>2433</v>
      </c>
      <c r="U617" s="16" t="s">
        <v>2433</v>
      </c>
      <c r="V617" s="291" t="s">
        <v>2433</v>
      </c>
      <c r="W617" s="16" t="s">
        <v>2433</v>
      </c>
      <c r="X617" s="291" t="s">
        <v>2433</v>
      </c>
      <c r="Y617" s="16" t="s">
        <v>2433</v>
      </c>
      <c r="Z617" s="291" t="s">
        <v>2433</v>
      </c>
      <c r="AA617" s="16" t="s">
        <v>2433</v>
      </c>
      <c r="AB617" s="16">
        <v>2.61</v>
      </c>
      <c r="AC617" s="16" t="s">
        <v>2433</v>
      </c>
      <c r="AD617" s="16" t="s">
        <v>2433</v>
      </c>
      <c r="AE617" s="16" t="s">
        <v>2433</v>
      </c>
      <c r="AF617" s="16" t="s">
        <v>2433</v>
      </c>
      <c r="AG617" s="16" t="s">
        <v>2433</v>
      </c>
      <c r="AH617" s="16" t="s">
        <v>2433</v>
      </c>
      <c r="AI617" s="16">
        <v>0.65439999999999998</v>
      </c>
      <c r="AJ617" s="16" t="s">
        <v>2433</v>
      </c>
      <c r="AK617" s="16" t="s">
        <v>2433</v>
      </c>
      <c r="AL617" s="16" t="s">
        <v>2433</v>
      </c>
      <c r="AM617" s="16" t="s">
        <v>2433</v>
      </c>
      <c r="AN617" s="16" t="s">
        <v>2433</v>
      </c>
      <c r="AO617" s="16" t="s">
        <v>2433</v>
      </c>
      <c r="AP617" s="16">
        <v>16200000</v>
      </c>
      <c r="AQ617" s="16">
        <v>3100000</v>
      </c>
      <c r="AR617" s="16">
        <v>4.87</v>
      </c>
      <c r="AS617" s="16">
        <v>0.24652777777777779</v>
      </c>
      <c r="AT617" s="16">
        <v>0.1439</v>
      </c>
      <c r="AU617" s="16">
        <v>78</v>
      </c>
      <c r="AV617" s="16">
        <v>823000</v>
      </c>
      <c r="AW617" s="16">
        <v>93</v>
      </c>
      <c r="AX617" s="16"/>
      <c r="AY617" s="16"/>
      <c r="AZ617" s="16"/>
    </row>
    <row r="618" spans="1:52" ht="12" customHeight="1">
      <c r="A618" s="54">
        <v>24</v>
      </c>
      <c r="C618" s="58" t="s">
        <v>83</v>
      </c>
      <c r="D618" s="237"/>
      <c r="E618" s="58" t="s">
        <v>1776</v>
      </c>
      <c r="F618" s="16">
        <v>24</v>
      </c>
      <c r="G618" s="16">
        <v>5174000</v>
      </c>
      <c r="H618" s="16">
        <v>107001</v>
      </c>
      <c r="I618" s="16">
        <v>155948</v>
      </c>
      <c r="J618" s="16">
        <v>28065</v>
      </c>
      <c r="K618" s="16">
        <v>2329000</v>
      </c>
      <c r="L618" s="16">
        <v>299727</v>
      </c>
      <c r="M618" s="16">
        <v>5000</v>
      </c>
      <c r="N618" s="291">
        <v>6.3657407407407413E-4</v>
      </c>
      <c r="O618" s="16">
        <v>55</v>
      </c>
      <c r="P618" s="291">
        <v>3.9351851851851852E-4</v>
      </c>
      <c r="Q618" s="16">
        <v>34</v>
      </c>
      <c r="R618" s="291">
        <v>1.1342592592592593E-3</v>
      </c>
      <c r="S618" s="16">
        <v>98</v>
      </c>
      <c r="T618" s="291">
        <v>4.6296296296296298E-4</v>
      </c>
      <c r="U618" s="16">
        <v>40</v>
      </c>
      <c r="V618" s="291">
        <v>8.6805555555555551E-4</v>
      </c>
      <c r="W618" s="16">
        <v>75</v>
      </c>
      <c r="X618" s="291">
        <v>7.0601851851851847E-4</v>
      </c>
      <c r="Y618" s="16">
        <v>61</v>
      </c>
      <c r="Z618" s="291">
        <v>2.5462962962962961E-4</v>
      </c>
      <c r="AA618" s="16">
        <v>22</v>
      </c>
      <c r="AB618" s="16">
        <v>1.27</v>
      </c>
      <c r="AC618" s="16">
        <v>1.17</v>
      </c>
      <c r="AD618" s="16">
        <v>1.5</v>
      </c>
      <c r="AE618" s="16">
        <v>1.1399999999999999</v>
      </c>
      <c r="AF618" s="16">
        <v>1.43</v>
      </c>
      <c r="AG618" s="16">
        <v>1.3</v>
      </c>
      <c r="AH618" s="16">
        <v>1.1499999999999999</v>
      </c>
      <c r="AI618" s="16">
        <v>0.82269999999999999</v>
      </c>
      <c r="AJ618" s="16">
        <v>0.877</v>
      </c>
      <c r="AK618" s="16">
        <v>0.73470000000000002</v>
      </c>
      <c r="AL618" s="16">
        <v>0.92490000000000006</v>
      </c>
      <c r="AM618" s="16">
        <v>0.79349999999999998</v>
      </c>
      <c r="AN618" s="16">
        <v>0.84760000000000002</v>
      </c>
      <c r="AO618" s="16">
        <v>0.89190000000000003</v>
      </c>
      <c r="AP618" s="16">
        <v>9100000</v>
      </c>
      <c r="AQ618" s="16">
        <v>2400000</v>
      </c>
      <c r="AR618" s="16">
        <v>5.25</v>
      </c>
      <c r="AS618" s="16">
        <v>0.27847222222222223</v>
      </c>
      <c r="AT618" s="16">
        <v>0.1993</v>
      </c>
      <c r="AU618" s="16">
        <v>64</v>
      </c>
      <c r="AV618" s="16">
        <v>673000</v>
      </c>
      <c r="AW618" s="16">
        <v>86</v>
      </c>
      <c r="AX618" s="16"/>
      <c r="AY618" s="16"/>
      <c r="AZ618" s="16"/>
    </row>
    <row r="619" spans="1:52" ht="12" customHeight="1">
      <c r="A619" s="54">
        <v>25</v>
      </c>
      <c r="C619" s="58" t="s">
        <v>1325</v>
      </c>
      <c r="D619" s="237"/>
      <c r="E619" s="58" t="s">
        <v>1776</v>
      </c>
      <c r="F619" s="16">
        <v>24</v>
      </c>
      <c r="G619" s="16">
        <v>60061</v>
      </c>
      <c r="H619" s="16">
        <v>141734</v>
      </c>
      <c r="I619" s="16">
        <v>526985</v>
      </c>
      <c r="J619" s="16">
        <v>37718</v>
      </c>
      <c r="K619" s="16">
        <v>121549</v>
      </c>
      <c r="L619" s="16">
        <v>6363</v>
      </c>
      <c r="M619" s="16">
        <v>16170</v>
      </c>
      <c r="N619" s="291">
        <v>2.5694444444444445E-3</v>
      </c>
      <c r="O619" s="16">
        <v>222</v>
      </c>
      <c r="P619" s="291">
        <v>9.9537037037037042E-4</v>
      </c>
      <c r="Q619" s="16">
        <v>86</v>
      </c>
      <c r="R619" s="291">
        <v>1.2962962962962963E-3</v>
      </c>
      <c r="S619" s="16">
        <v>112</v>
      </c>
      <c r="T619" s="291">
        <v>6.7129629629629635E-4</v>
      </c>
      <c r="U619" s="16">
        <v>58</v>
      </c>
      <c r="V619" s="291">
        <v>1.1458333333333331E-3</v>
      </c>
      <c r="W619" s="16">
        <v>99</v>
      </c>
      <c r="X619" s="291">
        <v>1.5972222222222221E-3</v>
      </c>
      <c r="Y619" s="16">
        <v>138</v>
      </c>
      <c r="Z619" s="291">
        <v>4.6296296296296301E-5</v>
      </c>
      <c r="AA619" s="16">
        <v>4</v>
      </c>
      <c r="AB619" s="16">
        <v>2.4</v>
      </c>
      <c r="AC619" s="16">
        <v>1.2</v>
      </c>
      <c r="AD619" s="16">
        <v>1.22</v>
      </c>
      <c r="AE619" s="16">
        <v>1.1299999999999999</v>
      </c>
      <c r="AF619" s="16">
        <v>1.84</v>
      </c>
      <c r="AG619" s="16">
        <v>1.62</v>
      </c>
      <c r="AH619" s="16">
        <v>1.2</v>
      </c>
      <c r="AI619" s="16">
        <v>0.60199999999999998</v>
      </c>
      <c r="AJ619" s="16">
        <v>0.88739999999999997</v>
      </c>
      <c r="AK619" s="16">
        <v>0.85260000000000002</v>
      </c>
      <c r="AL619" s="16">
        <v>0.92279999999999995</v>
      </c>
      <c r="AM619" s="16">
        <v>0.66549999999999998</v>
      </c>
      <c r="AN619" s="16">
        <v>0.59189999999999998</v>
      </c>
      <c r="AO619" s="16">
        <v>0.84299999999999997</v>
      </c>
      <c r="AP619" s="16">
        <v>19300000</v>
      </c>
      <c r="AQ619" s="16">
        <v>10700000</v>
      </c>
      <c r="AR619" s="16">
        <v>3.78</v>
      </c>
      <c r="AS619" s="16">
        <v>0.25972222222222224</v>
      </c>
      <c r="AT619" s="16">
        <v>0.4163</v>
      </c>
      <c r="AU619" s="16">
        <v>63</v>
      </c>
      <c r="AV619" s="16">
        <v>4400</v>
      </c>
      <c r="AW619" s="16">
        <v>69500000</v>
      </c>
      <c r="AX619" s="16"/>
      <c r="AY619" s="16"/>
      <c r="AZ619" s="16"/>
    </row>
    <row r="620" spans="1:52" ht="12" customHeight="1">
      <c r="A620" s="54">
        <v>26</v>
      </c>
      <c r="C620" s="58" t="s">
        <v>135</v>
      </c>
      <c r="D620" s="237"/>
      <c r="E620" s="58" t="s">
        <v>1776</v>
      </c>
      <c r="F620" s="16">
        <v>50</v>
      </c>
      <c r="G620" s="16">
        <v>5133000</v>
      </c>
      <c r="H620" s="16">
        <v>234680</v>
      </c>
      <c r="I620" s="16">
        <v>51382</v>
      </c>
      <c r="J620" s="16">
        <v>41637</v>
      </c>
      <c r="K620" s="16">
        <v>1313000</v>
      </c>
      <c r="L620" s="16">
        <v>7858</v>
      </c>
      <c r="M620" s="16">
        <v>11594</v>
      </c>
      <c r="N620" s="291">
        <v>4.9884259259259257E-3</v>
      </c>
      <c r="O620" s="16">
        <v>431</v>
      </c>
      <c r="P620" s="291">
        <v>4.409722222222222E-3</v>
      </c>
      <c r="Q620" s="16">
        <v>381</v>
      </c>
      <c r="R620" s="291">
        <v>7.2337962962962963E-3</v>
      </c>
      <c r="S620" s="16">
        <v>625</v>
      </c>
      <c r="T620" s="291">
        <v>2.8587962962962963E-3</v>
      </c>
      <c r="U620" s="16">
        <v>247</v>
      </c>
      <c r="V620" s="291">
        <v>4.5601851851851853E-3</v>
      </c>
      <c r="W620" s="16">
        <v>394</v>
      </c>
      <c r="X620" s="291">
        <v>1.1458333333333333E-3</v>
      </c>
      <c r="Y620" s="16">
        <v>99</v>
      </c>
      <c r="Z620" s="291">
        <v>2.2916666666666667E-3</v>
      </c>
      <c r="AA620" s="16">
        <v>198</v>
      </c>
      <c r="AB620" s="16">
        <v>9.36</v>
      </c>
      <c r="AC620" s="16">
        <v>6.09</v>
      </c>
      <c r="AD620" s="16">
        <v>7.88</v>
      </c>
      <c r="AE620" s="16">
        <v>5.65</v>
      </c>
      <c r="AF620" s="16">
        <v>8.92</v>
      </c>
      <c r="AG620" s="16">
        <v>3.24</v>
      </c>
      <c r="AH620" s="16">
        <v>4.3499999999999996</v>
      </c>
      <c r="AI620" s="16">
        <v>6.7100000000000007E-2</v>
      </c>
      <c r="AJ620" s="16">
        <v>0.26679999999999998</v>
      </c>
      <c r="AK620" s="16">
        <v>0.22389999999999999</v>
      </c>
      <c r="AL620" s="16">
        <v>0.31330000000000002</v>
      </c>
      <c r="AM620" s="16">
        <v>0.15609999999999999</v>
      </c>
      <c r="AN620" s="16">
        <v>0.53920000000000001</v>
      </c>
      <c r="AO620" s="16">
        <v>0.58409999999999995</v>
      </c>
      <c r="AP620" s="16">
        <v>2600000</v>
      </c>
      <c r="AQ620" s="16">
        <v>650900</v>
      </c>
      <c r="AR620" s="16">
        <v>6.55</v>
      </c>
      <c r="AS620" s="16">
        <v>0.29930555555555555</v>
      </c>
      <c r="AT620" s="16">
        <v>0.17949999999999999</v>
      </c>
      <c r="AU620" s="16">
        <v>63</v>
      </c>
      <c r="AV620" s="16">
        <v>301000</v>
      </c>
      <c r="AW620" s="16">
        <v>1800000000</v>
      </c>
      <c r="AX620" s="16"/>
      <c r="AY620" s="16"/>
      <c r="AZ620" s="16"/>
    </row>
    <row r="621" spans="1:52" ht="12" customHeight="1">
      <c r="A621" s="54">
        <v>27</v>
      </c>
      <c r="C621" s="58" t="s">
        <v>1103</v>
      </c>
      <c r="D621" s="237"/>
      <c r="E621" s="58" t="s">
        <v>1776</v>
      </c>
      <c r="F621" s="16">
        <v>64</v>
      </c>
      <c r="G621" s="16">
        <v>31510</v>
      </c>
      <c r="H621" s="16">
        <v>5000</v>
      </c>
      <c r="I621" s="16">
        <v>31102</v>
      </c>
      <c r="J621" s="16">
        <v>5000</v>
      </c>
      <c r="K621" s="16">
        <v>146113</v>
      </c>
      <c r="L621" s="16" t="s">
        <v>2433</v>
      </c>
      <c r="M621" s="16">
        <v>5000</v>
      </c>
      <c r="N621" s="291">
        <v>1.4351851851851852E-3</v>
      </c>
      <c r="O621" s="16">
        <v>124</v>
      </c>
      <c r="P621" s="291">
        <v>2.4421296296296296E-3</v>
      </c>
      <c r="Q621" s="16">
        <v>211</v>
      </c>
      <c r="R621" s="291">
        <v>1.1111111111111111E-3</v>
      </c>
      <c r="S621" s="16">
        <v>96</v>
      </c>
      <c r="T621" s="291">
        <v>6.8287037037037036E-4</v>
      </c>
      <c r="U621" s="16">
        <v>59</v>
      </c>
      <c r="V621" s="291">
        <v>1.7592592592592592E-3</v>
      </c>
      <c r="W621" s="16">
        <v>152</v>
      </c>
      <c r="X621" s="291" t="s">
        <v>2433</v>
      </c>
      <c r="Y621" s="16">
        <v>0</v>
      </c>
      <c r="Z621" s="291">
        <v>1.6898148148148148E-3</v>
      </c>
      <c r="AA621" s="16">
        <v>146</v>
      </c>
      <c r="AB621" s="16">
        <v>3.09</v>
      </c>
      <c r="AC621" s="16">
        <v>4.7699999999999996</v>
      </c>
      <c r="AD621" s="16">
        <v>3.58</v>
      </c>
      <c r="AE621" s="16">
        <v>1.93</v>
      </c>
      <c r="AF621" s="16">
        <v>6.27</v>
      </c>
      <c r="AG621" s="16" t="s">
        <v>2433</v>
      </c>
      <c r="AH621" s="16">
        <v>3</v>
      </c>
      <c r="AI621" s="16">
        <v>0.64970000000000006</v>
      </c>
      <c r="AJ621" s="16">
        <v>0.54690000000000005</v>
      </c>
      <c r="AK621" s="16">
        <v>0.64480000000000004</v>
      </c>
      <c r="AL621" s="16">
        <v>0.79630000000000001</v>
      </c>
      <c r="AM621" s="16">
        <v>0.4284</v>
      </c>
      <c r="AN621" s="16" t="s">
        <v>2433</v>
      </c>
      <c r="AO621" s="16" t="s">
        <v>2433</v>
      </c>
      <c r="AP621" s="16">
        <v>274700</v>
      </c>
      <c r="AQ621" s="16">
        <v>181600</v>
      </c>
      <c r="AR621" s="16">
        <v>4.6500000000000004</v>
      </c>
      <c r="AS621" s="16">
        <v>0.31527777777777777</v>
      </c>
      <c r="AT621" s="16">
        <v>0.64410000000000001</v>
      </c>
      <c r="AU621" s="16">
        <v>78</v>
      </c>
      <c r="AV621" s="16">
        <v>22200</v>
      </c>
      <c r="AW621" s="16">
        <v>36500000</v>
      </c>
      <c r="AX621" s="16"/>
      <c r="AY621" s="16"/>
      <c r="AZ621" s="16"/>
    </row>
    <row r="622" spans="1:52" ht="12" customHeight="1">
      <c r="A622" s="54">
        <v>28</v>
      </c>
      <c r="C622" s="58" t="s">
        <v>110</v>
      </c>
      <c r="D622" s="237"/>
      <c r="E622" s="58" t="s">
        <v>1776</v>
      </c>
      <c r="F622" s="16">
        <v>20</v>
      </c>
      <c r="G622" s="16">
        <v>7806000</v>
      </c>
      <c r="H622" s="16">
        <v>227082</v>
      </c>
      <c r="I622" s="16">
        <v>155412</v>
      </c>
      <c r="J622" s="16">
        <v>48968</v>
      </c>
      <c r="K622" s="16">
        <v>2094000</v>
      </c>
      <c r="L622" s="16">
        <v>52814</v>
      </c>
      <c r="M622" s="16">
        <v>11455</v>
      </c>
      <c r="N622" s="291">
        <v>3.7268518518518519E-3</v>
      </c>
      <c r="O622" s="16">
        <v>322</v>
      </c>
      <c r="P622" s="291">
        <v>2.8703703703703703E-3</v>
      </c>
      <c r="Q622" s="16">
        <v>248</v>
      </c>
      <c r="R622" s="291">
        <v>4.2245370370370371E-3</v>
      </c>
      <c r="S622" s="16">
        <v>365</v>
      </c>
      <c r="T622" s="291">
        <v>2.3842592592592591E-3</v>
      </c>
      <c r="U622" s="16">
        <v>206</v>
      </c>
      <c r="V622" s="291">
        <v>3.2754629629629631E-3</v>
      </c>
      <c r="W622" s="16">
        <v>283</v>
      </c>
      <c r="X622" s="291">
        <v>3.7615740740740739E-3</v>
      </c>
      <c r="Y622" s="16">
        <v>325</v>
      </c>
      <c r="Z622" s="291">
        <v>8.4490740740740739E-4</v>
      </c>
      <c r="AA622" s="16">
        <v>73</v>
      </c>
      <c r="AB622" s="16">
        <v>6.51</v>
      </c>
      <c r="AC622" s="16">
        <v>4.3499999999999996</v>
      </c>
      <c r="AD622" s="16">
        <v>9.9700000000000006</v>
      </c>
      <c r="AE622" s="16">
        <v>3.58</v>
      </c>
      <c r="AF622" s="16">
        <v>6.05</v>
      </c>
      <c r="AG622" s="16">
        <v>6.84</v>
      </c>
      <c r="AH622" s="16">
        <v>1.47</v>
      </c>
      <c r="AI622" s="16">
        <v>6.2799999999999995E-2</v>
      </c>
      <c r="AJ622" s="16">
        <v>0.21360000000000001</v>
      </c>
      <c r="AK622" s="16">
        <v>0.111</v>
      </c>
      <c r="AL622" s="16">
        <v>0.32269999999999999</v>
      </c>
      <c r="AM622" s="16">
        <v>0.20419999999999999</v>
      </c>
      <c r="AN622" s="16">
        <v>0.19650000000000001</v>
      </c>
      <c r="AO622" s="16">
        <v>0.79530000000000001</v>
      </c>
      <c r="AP622" s="16">
        <v>5800000</v>
      </c>
      <c r="AQ622" s="16">
        <v>1600000</v>
      </c>
      <c r="AR622" s="16">
        <v>3.95</v>
      </c>
      <c r="AS622" s="16">
        <v>0.26527777777777778</v>
      </c>
      <c r="AT622" s="16">
        <v>0.2402</v>
      </c>
      <c r="AU622" s="16">
        <v>70</v>
      </c>
      <c r="AV622" s="16">
        <v>450000</v>
      </c>
      <c r="AW622" s="16">
        <v>92</v>
      </c>
      <c r="AX622" s="16"/>
      <c r="AY622" s="16"/>
      <c r="AZ622" s="16"/>
    </row>
    <row r="623" spans="1:52" ht="12" customHeight="1">
      <c r="A623" s="54">
        <v>29</v>
      </c>
      <c r="C623" s="58" t="s">
        <v>122</v>
      </c>
      <c r="D623" s="237"/>
      <c r="E623" s="58" t="s">
        <v>1776</v>
      </c>
      <c r="F623" s="16">
        <v>22</v>
      </c>
      <c r="G623" s="16">
        <v>3444000</v>
      </c>
      <c r="H623" s="16">
        <v>102046</v>
      </c>
      <c r="I623" s="16">
        <v>62332</v>
      </c>
      <c r="J623" s="16">
        <v>47769</v>
      </c>
      <c r="K623" s="16">
        <v>827767</v>
      </c>
      <c r="L623" s="16">
        <v>18267</v>
      </c>
      <c r="M623" s="16">
        <v>5000</v>
      </c>
      <c r="N623" s="291">
        <v>4.6296296296296294E-3</v>
      </c>
      <c r="O623" s="16">
        <v>400</v>
      </c>
      <c r="P623" s="291">
        <v>5.0810185185185186E-3</v>
      </c>
      <c r="Q623" s="16">
        <v>439</v>
      </c>
      <c r="R623" s="291">
        <v>2.8703703703703703E-3</v>
      </c>
      <c r="S623" s="16">
        <v>248</v>
      </c>
      <c r="T623" s="291">
        <v>1.4004629629629629E-3</v>
      </c>
      <c r="U623" s="16">
        <v>121</v>
      </c>
      <c r="V623" s="291">
        <v>3.8773148148148148E-3</v>
      </c>
      <c r="W623" s="16">
        <v>335</v>
      </c>
      <c r="X623" s="291">
        <v>3.8310185185185183E-3</v>
      </c>
      <c r="Y623" s="16">
        <v>331</v>
      </c>
      <c r="Z623" s="291">
        <v>2.3379629629629631E-3</v>
      </c>
      <c r="AA623" s="16">
        <v>202</v>
      </c>
      <c r="AB623" s="16">
        <v>6.07</v>
      </c>
      <c r="AC623" s="16">
        <v>3.34</v>
      </c>
      <c r="AD623" s="16">
        <v>4.43</v>
      </c>
      <c r="AE623" s="16">
        <v>1.76</v>
      </c>
      <c r="AF623" s="16">
        <v>5.41</v>
      </c>
      <c r="AG623" s="16">
        <v>4.43</v>
      </c>
      <c r="AH623" s="16">
        <v>3.55</v>
      </c>
      <c r="AI623" s="16">
        <v>5.0700000000000002E-2</v>
      </c>
      <c r="AJ623" s="16">
        <v>0.39779999999999999</v>
      </c>
      <c r="AK623" s="16">
        <v>0.21179999999999999</v>
      </c>
      <c r="AL623" s="16">
        <v>0.82850000000000001</v>
      </c>
      <c r="AM623" s="16">
        <v>0.1109</v>
      </c>
      <c r="AN623" s="16">
        <v>0.34649999999999997</v>
      </c>
      <c r="AO623" s="16">
        <v>0.55549999999999999</v>
      </c>
      <c r="AP623" s="16">
        <v>2600000</v>
      </c>
      <c r="AQ623" s="16">
        <v>498400</v>
      </c>
      <c r="AR623" s="16">
        <v>4.45</v>
      </c>
      <c r="AS623" s="16">
        <v>0.30972222222222223</v>
      </c>
      <c r="AT623" s="16">
        <v>0.1855</v>
      </c>
      <c r="AU623" s="16">
        <v>64</v>
      </c>
      <c r="AV623" s="16">
        <v>201000</v>
      </c>
      <c r="AW623" s="16">
        <v>4400000</v>
      </c>
      <c r="AX623" s="16"/>
      <c r="AY623" s="16"/>
      <c r="AZ623" s="16"/>
    </row>
    <row r="624" spans="1:52" ht="12" customHeight="1">
      <c r="A624" s="54">
        <v>30</v>
      </c>
      <c r="C624" s="112" t="s">
        <v>705</v>
      </c>
      <c r="D624" s="237"/>
      <c r="E624" s="58" t="s">
        <v>1776</v>
      </c>
      <c r="F624" s="16">
        <v>13</v>
      </c>
      <c r="G624" s="16">
        <v>605742</v>
      </c>
      <c r="H624" s="16">
        <v>10597</v>
      </c>
      <c r="I624" s="16">
        <v>89979</v>
      </c>
      <c r="J624" s="16">
        <v>5482</v>
      </c>
      <c r="K624" s="16">
        <v>97328</v>
      </c>
      <c r="L624" s="16">
        <v>12876</v>
      </c>
      <c r="M624" s="16">
        <v>5000</v>
      </c>
      <c r="N624" s="291">
        <v>1.8287037037037037E-3</v>
      </c>
      <c r="O624" s="16">
        <v>158</v>
      </c>
      <c r="P624" s="291">
        <v>5.2777777777777779E-3</v>
      </c>
      <c r="Q624" s="16">
        <v>456</v>
      </c>
      <c r="R624" s="291">
        <v>8.4490740740740739E-4</v>
      </c>
      <c r="S624" s="16">
        <v>73</v>
      </c>
      <c r="T624" s="291">
        <v>1.6666666666666668E-3</v>
      </c>
      <c r="U624" s="16">
        <v>144</v>
      </c>
      <c r="V624" s="291">
        <v>2.5231481481481481E-3</v>
      </c>
      <c r="W624" s="16">
        <v>218</v>
      </c>
      <c r="X624" s="291">
        <v>3.1944444444444446E-3</v>
      </c>
      <c r="Y624" s="16">
        <v>276</v>
      </c>
      <c r="Z624" s="291">
        <v>3.7037037037037035E-4</v>
      </c>
      <c r="AA624" s="16">
        <v>32</v>
      </c>
      <c r="AB624" s="16">
        <v>2.2200000000000002</v>
      </c>
      <c r="AC624" s="16">
        <v>1.83</v>
      </c>
      <c r="AD624" s="16">
        <v>1.64</v>
      </c>
      <c r="AE624" s="16">
        <v>1.99</v>
      </c>
      <c r="AF624" s="16">
        <v>3.16</v>
      </c>
      <c r="AG624" s="16">
        <v>3.66</v>
      </c>
      <c r="AH624" s="16">
        <v>1.04</v>
      </c>
      <c r="AI624" s="16">
        <v>0.31259999999999999</v>
      </c>
      <c r="AJ624" s="16">
        <v>0.54530000000000001</v>
      </c>
      <c r="AK624" s="16">
        <v>0.57899999999999996</v>
      </c>
      <c r="AL624" s="16">
        <v>0.879</v>
      </c>
      <c r="AM624" s="16">
        <v>0.87639999999999996</v>
      </c>
      <c r="AN624" s="16">
        <v>0.39</v>
      </c>
      <c r="AO624" s="16">
        <v>0.36009999999999998</v>
      </c>
      <c r="AP624" s="16">
        <v>96</v>
      </c>
      <c r="AQ624" s="16">
        <v>78800</v>
      </c>
      <c r="AR624" s="16">
        <v>1.68</v>
      </c>
      <c r="AS624" s="16">
        <v>0.2388888888888889</v>
      </c>
      <c r="AT624" s="16">
        <v>0.5736</v>
      </c>
      <c r="AU624" s="16">
        <v>51</v>
      </c>
      <c r="AV624" s="16">
        <v>33100</v>
      </c>
      <c r="AW624" s="16">
        <v>103000000</v>
      </c>
      <c r="AX624" s="16"/>
      <c r="AY624" s="16"/>
      <c r="AZ624" s="16"/>
    </row>
    <row r="625" spans="1:52" ht="12" customHeight="1">
      <c r="A625" s="54">
        <v>31</v>
      </c>
      <c r="C625" s="58" t="s">
        <v>254</v>
      </c>
      <c r="D625" s="237"/>
      <c r="E625" s="58" t="s">
        <v>1776</v>
      </c>
      <c r="F625" s="16">
        <v>37</v>
      </c>
      <c r="G625" s="16">
        <v>3176000</v>
      </c>
      <c r="H625" s="16">
        <v>102631</v>
      </c>
      <c r="I625" s="16">
        <v>38108</v>
      </c>
      <c r="J625" s="16">
        <v>31442</v>
      </c>
      <c r="K625" s="16">
        <v>468838</v>
      </c>
      <c r="L625" s="16">
        <v>5000</v>
      </c>
      <c r="M625" s="16">
        <v>5000</v>
      </c>
      <c r="N625" s="291">
        <v>4.9768518518518521E-3</v>
      </c>
      <c r="O625" s="16">
        <v>430</v>
      </c>
      <c r="P625" s="291">
        <v>3.6921296296296298E-3</v>
      </c>
      <c r="Q625" s="16">
        <v>319</v>
      </c>
      <c r="R625" s="291">
        <v>3.7962962962962963E-3</v>
      </c>
      <c r="S625" s="16">
        <v>328</v>
      </c>
      <c r="T625" s="291">
        <v>2.6041666666666665E-3</v>
      </c>
      <c r="U625" s="16">
        <v>225</v>
      </c>
      <c r="V625" s="291">
        <v>5.115740740740741E-3</v>
      </c>
      <c r="W625" s="16">
        <v>442</v>
      </c>
      <c r="X625" s="291">
        <v>2.6620370370370372E-4</v>
      </c>
      <c r="Y625" s="16">
        <v>23</v>
      </c>
      <c r="Z625" s="291">
        <v>1.1226851851851851E-3</v>
      </c>
      <c r="AA625" s="16">
        <v>97</v>
      </c>
      <c r="AB625" s="16">
        <v>11.77</v>
      </c>
      <c r="AC625" s="16">
        <v>8.68</v>
      </c>
      <c r="AD625" s="16">
        <v>8.6999999999999993</v>
      </c>
      <c r="AE625" s="16">
        <v>9.2899999999999991</v>
      </c>
      <c r="AF625" s="16">
        <v>10.38</v>
      </c>
      <c r="AG625" s="16">
        <v>1.64</v>
      </c>
      <c r="AH625" s="16">
        <v>4.68</v>
      </c>
      <c r="AI625" s="16">
        <v>4.8899999999999999E-2</v>
      </c>
      <c r="AJ625" s="16">
        <v>0.28899999999999998</v>
      </c>
      <c r="AK625" s="16">
        <v>0.2296</v>
      </c>
      <c r="AL625" s="16">
        <v>0.14130000000000001</v>
      </c>
      <c r="AM625" s="16">
        <v>0.17560000000000001</v>
      </c>
      <c r="AN625" s="16">
        <v>0.82630000000000003</v>
      </c>
      <c r="AO625" s="16" t="s">
        <v>2433</v>
      </c>
      <c r="AP625" s="16">
        <v>1400000</v>
      </c>
      <c r="AQ625" s="16">
        <v>298000</v>
      </c>
      <c r="AR625" s="16">
        <v>5.0999999999999996</v>
      </c>
      <c r="AS625" s="16">
        <v>0.30694444444444446</v>
      </c>
      <c r="AT625" s="16">
        <v>0.16020000000000001</v>
      </c>
      <c r="AU625" s="16">
        <v>60</v>
      </c>
      <c r="AV625" s="16">
        <v>135000</v>
      </c>
      <c r="AW625" s="16">
        <v>1400000</v>
      </c>
      <c r="AX625" s="16"/>
      <c r="AY625" s="16"/>
      <c r="AZ625" s="16"/>
    </row>
    <row r="626" spans="1:52" ht="12" customHeight="1">
      <c r="A626" s="54">
        <v>32</v>
      </c>
      <c r="C626" s="58" t="s">
        <v>197</v>
      </c>
      <c r="D626" s="237"/>
      <c r="E626" s="58" t="s">
        <v>1776</v>
      </c>
      <c r="F626" s="16">
        <v>35</v>
      </c>
      <c r="G626" s="16">
        <v>3855000</v>
      </c>
      <c r="H626" s="16">
        <v>34546</v>
      </c>
      <c r="I626" s="16">
        <v>14360</v>
      </c>
      <c r="J626" s="16">
        <v>12680</v>
      </c>
      <c r="K626" s="16">
        <v>619068</v>
      </c>
      <c r="L626" s="16">
        <v>99412</v>
      </c>
      <c r="M626" s="16">
        <v>8614</v>
      </c>
      <c r="N626" s="291">
        <v>4.2245370370370371E-3</v>
      </c>
      <c r="O626" s="16">
        <v>365</v>
      </c>
      <c r="P626" s="291">
        <v>1.2141203703703704E-2</v>
      </c>
      <c r="Q626" s="16">
        <v>1049</v>
      </c>
      <c r="R626" s="291">
        <v>3.1481481481481482E-3</v>
      </c>
      <c r="S626" s="16">
        <v>272</v>
      </c>
      <c r="T626" s="291">
        <v>1.6967592592592593E-2</v>
      </c>
      <c r="U626" s="16">
        <v>1466</v>
      </c>
      <c r="V626" s="291">
        <v>4.1666666666666666E-3</v>
      </c>
      <c r="W626" s="16">
        <v>360</v>
      </c>
      <c r="X626" s="291">
        <v>3.9699074074074072E-3</v>
      </c>
      <c r="Y626" s="16">
        <v>343</v>
      </c>
      <c r="Z626" s="291">
        <v>3.4722222222222224E-4</v>
      </c>
      <c r="AA626" s="16">
        <v>30</v>
      </c>
      <c r="AB626" s="16">
        <v>13.61</v>
      </c>
      <c r="AC626" s="16">
        <v>10.93</v>
      </c>
      <c r="AD626" s="16">
        <v>9.08</v>
      </c>
      <c r="AE626" s="16">
        <v>11.06</v>
      </c>
      <c r="AF626" s="16">
        <v>12.96</v>
      </c>
      <c r="AG626" s="16">
        <v>12.61</v>
      </c>
      <c r="AH626" s="16">
        <v>1.06</v>
      </c>
      <c r="AI626" s="16">
        <v>4.6399999999999997E-2</v>
      </c>
      <c r="AJ626" s="16">
        <v>8.8900000000000007E-2</v>
      </c>
      <c r="AK626" s="16">
        <v>0.33729999999999999</v>
      </c>
      <c r="AL626" s="16">
        <v>3.5799999999999998E-2</v>
      </c>
      <c r="AM626" s="16">
        <v>9.2100000000000001E-2</v>
      </c>
      <c r="AN626" s="16">
        <v>5.57E-2</v>
      </c>
      <c r="AO626" s="16">
        <v>0.94789999999999996</v>
      </c>
      <c r="AP626" s="16">
        <v>2300000</v>
      </c>
      <c r="AQ626" s="16">
        <v>628300</v>
      </c>
      <c r="AR626" s="16">
        <v>6.45</v>
      </c>
      <c r="AS626" s="16">
        <v>0.27500000000000002</v>
      </c>
      <c r="AT626" s="16">
        <v>0.20699999999999999</v>
      </c>
      <c r="AU626" s="16">
        <v>59</v>
      </c>
      <c r="AV626" s="16">
        <v>165000</v>
      </c>
      <c r="AW626" s="16">
        <v>128000000</v>
      </c>
      <c r="AX626" s="16"/>
      <c r="AY626" s="16"/>
      <c r="AZ626" s="16"/>
    </row>
    <row r="627" spans="1:52" ht="12" customHeight="1">
      <c r="A627" s="54">
        <v>33</v>
      </c>
      <c r="C627" s="58" t="s">
        <v>105</v>
      </c>
      <c r="D627" s="237"/>
      <c r="E627" s="58" t="s">
        <v>1776</v>
      </c>
      <c r="F627" s="16">
        <v>27</v>
      </c>
      <c r="G627" s="16">
        <v>8127000</v>
      </c>
      <c r="H627" s="16">
        <v>651755</v>
      </c>
      <c r="I627" s="16">
        <v>137454</v>
      </c>
      <c r="J627" s="16">
        <v>169439</v>
      </c>
      <c r="K627" s="16">
        <v>2190000</v>
      </c>
      <c r="L627" s="16">
        <v>113585</v>
      </c>
      <c r="M627" s="16">
        <v>12340</v>
      </c>
      <c r="N627" s="291">
        <v>4.2476851851851851E-3</v>
      </c>
      <c r="O627" s="16">
        <v>367</v>
      </c>
      <c r="P627" s="291">
        <v>2.2800925925925927E-3</v>
      </c>
      <c r="Q627" s="16">
        <v>197</v>
      </c>
      <c r="R627" s="291">
        <v>4.9189814814814816E-3</v>
      </c>
      <c r="S627" s="16">
        <v>425</v>
      </c>
      <c r="T627" s="291">
        <v>1.6087962962962963E-3</v>
      </c>
      <c r="U627" s="16">
        <v>139</v>
      </c>
      <c r="V627" s="291">
        <v>4.1898148148148146E-3</v>
      </c>
      <c r="W627" s="16">
        <v>362</v>
      </c>
      <c r="X627" s="291">
        <v>5.347222222222222E-3</v>
      </c>
      <c r="Y627" s="16">
        <v>462</v>
      </c>
      <c r="Z627" s="291">
        <v>2.8587962962962963E-3</v>
      </c>
      <c r="AA627" s="16">
        <v>247</v>
      </c>
      <c r="AB627" s="16">
        <v>6.08</v>
      </c>
      <c r="AC627" s="16">
        <v>2.44</v>
      </c>
      <c r="AD627" s="16">
        <v>6.1</v>
      </c>
      <c r="AE627" s="16">
        <v>1.81</v>
      </c>
      <c r="AF627" s="16">
        <v>5.88</v>
      </c>
      <c r="AG627" s="16">
        <v>6.91</v>
      </c>
      <c r="AH627" s="16">
        <v>3.61</v>
      </c>
      <c r="AI627" s="16">
        <v>6.8500000000000005E-2</v>
      </c>
      <c r="AJ627" s="16">
        <v>0.73480000000000001</v>
      </c>
      <c r="AK627" s="16">
        <v>0.14360000000000001</v>
      </c>
      <c r="AL627" s="16">
        <v>0.80110000000000003</v>
      </c>
      <c r="AM627" s="16">
        <v>0.17580000000000001</v>
      </c>
      <c r="AN627" s="16">
        <v>7.1099999999999997E-2</v>
      </c>
      <c r="AO627" s="16">
        <v>0.47110000000000002</v>
      </c>
      <c r="AP627" s="16">
        <v>5200000</v>
      </c>
      <c r="AQ627" s="16">
        <v>1700000</v>
      </c>
      <c r="AR627" s="16">
        <v>4.71</v>
      </c>
      <c r="AS627" s="16">
        <v>0.35625000000000001</v>
      </c>
      <c r="AT627" s="16">
        <v>0.23810000000000001</v>
      </c>
      <c r="AU627" s="16">
        <v>63</v>
      </c>
      <c r="AV627" s="16">
        <v>368000</v>
      </c>
      <c r="AW627" s="16">
        <v>57500000</v>
      </c>
      <c r="AX627" s="16"/>
      <c r="AY627" s="16"/>
      <c r="AZ627" s="16"/>
    </row>
    <row r="628" spans="1:52" ht="12" customHeight="1">
      <c r="A628" s="54">
        <v>34</v>
      </c>
      <c r="C628" s="58" t="s">
        <v>127</v>
      </c>
      <c r="D628" s="237"/>
      <c r="E628" s="58" t="s">
        <v>1776</v>
      </c>
      <c r="F628" s="16">
        <v>5</v>
      </c>
      <c r="G628" s="16">
        <v>3255000</v>
      </c>
      <c r="H628" s="16">
        <v>29619</v>
      </c>
      <c r="I628" s="16">
        <v>152803</v>
      </c>
      <c r="J628" s="16">
        <v>6117</v>
      </c>
      <c r="K628" s="16">
        <v>779472</v>
      </c>
      <c r="L628" s="16">
        <v>38547</v>
      </c>
      <c r="M628" s="16">
        <v>8165</v>
      </c>
      <c r="N628" s="291">
        <v>2.0949074074074073E-3</v>
      </c>
      <c r="O628" s="16">
        <v>181</v>
      </c>
      <c r="P628" s="291">
        <v>8.7962962962962962E-4</v>
      </c>
      <c r="Q628" s="16">
        <v>76</v>
      </c>
      <c r="R628" s="291">
        <v>1.5393518518518519E-3</v>
      </c>
      <c r="S628" s="16">
        <v>133</v>
      </c>
      <c r="T628" s="291">
        <v>2.7546296296296294E-3</v>
      </c>
      <c r="U628" s="16">
        <v>238</v>
      </c>
      <c r="V628" s="291">
        <v>2.5115740740740741E-3</v>
      </c>
      <c r="W628" s="16">
        <v>217</v>
      </c>
      <c r="X628" s="291">
        <v>2.2569444444444442E-3</v>
      </c>
      <c r="Y628" s="16">
        <v>195</v>
      </c>
      <c r="Z628" s="291">
        <v>3.4722222222222224E-4</v>
      </c>
      <c r="AA628" s="16">
        <v>30</v>
      </c>
      <c r="AB628" s="16">
        <v>1.8</v>
      </c>
      <c r="AC628" s="16">
        <v>1.57</v>
      </c>
      <c r="AD628" s="16">
        <v>1.66</v>
      </c>
      <c r="AE628" s="16">
        <v>2.23</v>
      </c>
      <c r="AF628" s="16">
        <v>2.08</v>
      </c>
      <c r="AG628" s="16">
        <v>2.1800000000000002</v>
      </c>
      <c r="AH628" s="16">
        <v>1.17</v>
      </c>
      <c r="AI628" s="16">
        <v>0.49430000000000002</v>
      </c>
      <c r="AJ628" s="16">
        <v>0.70450000000000002</v>
      </c>
      <c r="AK628" s="16">
        <v>0.6986</v>
      </c>
      <c r="AL628" s="16">
        <v>0.58650000000000002</v>
      </c>
      <c r="AM628" s="16">
        <v>0.46</v>
      </c>
      <c r="AN628" s="16">
        <v>0.44700000000000001</v>
      </c>
      <c r="AO628" s="16">
        <v>0.85519999999999996</v>
      </c>
      <c r="AP628" s="16">
        <v>2600000</v>
      </c>
      <c r="AQ628" s="16">
        <v>497100</v>
      </c>
      <c r="AR628" s="16">
        <v>1.57</v>
      </c>
      <c r="AS628" s="16">
        <v>0.29166666666666669</v>
      </c>
      <c r="AT628" s="16">
        <v>0.68410000000000004</v>
      </c>
      <c r="AU628" s="16">
        <v>59</v>
      </c>
      <c r="AV628" s="16">
        <v>201000</v>
      </c>
      <c r="AW628" s="16">
        <v>289000000</v>
      </c>
      <c r="AX628" s="16"/>
      <c r="AY628" s="16"/>
      <c r="AZ628" s="16"/>
    </row>
    <row r="629" spans="1:52" ht="12" customHeight="1">
      <c r="A629" s="54">
        <v>35</v>
      </c>
      <c r="C629" s="58" t="s">
        <v>283</v>
      </c>
      <c r="D629" s="237"/>
      <c r="E629" s="58" t="s">
        <v>1776</v>
      </c>
      <c r="F629" s="16">
        <v>27</v>
      </c>
      <c r="G629" s="16">
        <v>664742</v>
      </c>
      <c r="H629" s="16">
        <v>14691</v>
      </c>
      <c r="I629" s="16">
        <v>13858</v>
      </c>
      <c r="J629" s="16">
        <v>7377</v>
      </c>
      <c r="K629" s="16">
        <v>289279</v>
      </c>
      <c r="L629" s="16">
        <v>5000</v>
      </c>
      <c r="M629" s="16">
        <v>5000</v>
      </c>
      <c r="N629" s="291">
        <v>4.0625000000000001E-3</v>
      </c>
      <c r="O629" s="16">
        <v>351</v>
      </c>
      <c r="P629" s="291">
        <v>3.3449074074074076E-3</v>
      </c>
      <c r="Q629" s="16">
        <v>289</v>
      </c>
      <c r="R629" s="291">
        <v>1.238425925925926E-3</v>
      </c>
      <c r="S629" s="16">
        <v>107</v>
      </c>
      <c r="T629" s="291">
        <v>2.4074074074074076E-3</v>
      </c>
      <c r="U629" s="16">
        <v>208</v>
      </c>
      <c r="V629" s="291">
        <v>3.0092592592592593E-3</v>
      </c>
      <c r="W629" s="16">
        <v>260</v>
      </c>
      <c r="X629" s="291">
        <v>4.0509259259259258E-4</v>
      </c>
      <c r="Y629" s="16">
        <v>35</v>
      </c>
      <c r="Z629" s="291">
        <v>7.4768518518518517E-3</v>
      </c>
      <c r="AA629" s="16">
        <v>646</v>
      </c>
      <c r="AB629" s="16">
        <v>5.36</v>
      </c>
      <c r="AC629" s="16">
        <v>2.57</v>
      </c>
      <c r="AD629" s="16">
        <v>2.4300000000000002</v>
      </c>
      <c r="AE629" s="16">
        <v>3.1</v>
      </c>
      <c r="AF629" s="16">
        <v>4.5199999999999996</v>
      </c>
      <c r="AG629" s="16">
        <v>2</v>
      </c>
      <c r="AH629" s="16">
        <v>11.9</v>
      </c>
      <c r="AI629" s="16">
        <v>0.20219999999999999</v>
      </c>
      <c r="AJ629" s="16">
        <v>0.48859999999999998</v>
      </c>
      <c r="AK629" s="16">
        <v>0.4103</v>
      </c>
      <c r="AL629" s="16">
        <v>0.50939999999999996</v>
      </c>
      <c r="AM629" s="16">
        <v>0.37019999999999997</v>
      </c>
      <c r="AN629" s="16" t="s">
        <v>2433</v>
      </c>
      <c r="AO629" s="16" t="s">
        <v>2433</v>
      </c>
      <c r="AP629" s="16">
        <v>415000</v>
      </c>
      <c r="AQ629" s="16">
        <v>184700</v>
      </c>
      <c r="AR629" s="16">
        <v>2.2999999999999998</v>
      </c>
      <c r="AS629" s="16">
        <v>0.18819444444444444</v>
      </c>
      <c r="AT629" s="16">
        <v>0.4113</v>
      </c>
      <c r="AU629" s="16">
        <v>61</v>
      </c>
      <c r="AV629" s="16">
        <v>74000</v>
      </c>
      <c r="AW629" s="16">
        <v>32500000</v>
      </c>
      <c r="AX629" s="16"/>
      <c r="AY629" s="16"/>
      <c r="AZ629" s="16"/>
    </row>
    <row r="630" spans="1:52" ht="12" customHeight="1">
      <c r="A630" s="54">
        <v>36</v>
      </c>
      <c r="C630" s="58" t="s">
        <v>117</v>
      </c>
      <c r="D630" s="237"/>
      <c r="E630" s="58" t="s">
        <v>1776</v>
      </c>
      <c r="F630" s="16">
        <v>16</v>
      </c>
      <c r="G630" s="16">
        <v>6142000</v>
      </c>
      <c r="H630" s="16">
        <v>333403</v>
      </c>
      <c r="I630" s="16">
        <v>50235</v>
      </c>
      <c r="J630" s="16">
        <v>84564</v>
      </c>
      <c r="K630" s="16">
        <v>1063000</v>
      </c>
      <c r="L630" s="16">
        <v>99944</v>
      </c>
      <c r="M630" s="16">
        <v>5000</v>
      </c>
      <c r="N630" s="291">
        <v>6.0879629629629626E-3</v>
      </c>
      <c r="O630" s="16">
        <v>526</v>
      </c>
      <c r="P630" s="291">
        <v>5.7060185185185183E-3</v>
      </c>
      <c r="Q630" s="16">
        <v>493</v>
      </c>
      <c r="R630" s="291">
        <v>4.43287037037037E-3</v>
      </c>
      <c r="S630" s="16">
        <v>383</v>
      </c>
      <c r="T630" s="291">
        <v>1.8865740740740742E-3</v>
      </c>
      <c r="U630" s="16">
        <v>163</v>
      </c>
      <c r="V630" s="291">
        <v>5.4629629629629629E-3</v>
      </c>
      <c r="W630" s="16">
        <v>472</v>
      </c>
      <c r="X630" s="291">
        <v>4.1550925925925922E-3</v>
      </c>
      <c r="Y630" s="16">
        <v>359</v>
      </c>
      <c r="Z630" s="291">
        <v>1.0185185185185184E-3</v>
      </c>
      <c r="AA630" s="16">
        <v>88</v>
      </c>
      <c r="AB630" s="16">
        <v>9.09</v>
      </c>
      <c r="AC630" s="16">
        <v>5.88</v>
      </c>
      <c r="AD630" s="16">
        <v>6.06</v>
      </c>
      <c r="AE630" s="16">
        <v>3.35</v>
      </c>
      <c r="AF630" s="16">
        <v>9.2100000000000009</v>
      </c>
      <c r="AG630" s="16">
        <v>8.07</v>
      </c>
      <c r="AH630" s="16">
        <v>3.29</v>
      </c>
      <c r="AI630" s="16">
        <v>6.2199999999999998E-2</v>
      </c>
      <c r="AJ630" s="16">
        <v>0.47</v>
      </c>
      <c r="AK630" s="16">
        <v>0.39500000000000002</v>
      </c>
      <c r="AL630" s="16">
        <v>0.4551</v>
      </c>
      <c r="AM630" s="16">
        <v>0.12130000000000001</v>
      </c>
      <c r="AN630" s="16">
        <v>0.1144</v>
      </c>
      <c r="AO630" s="16">
        <v>0.43130000000000002</v>
      </c>
      <c r="AP630" s="16">
        <v>4100000</v>
      </c>
      <c r="AQ630" s="16">
        <v>774800</v>
      </c>
      <c r="AR630" s="16">
        <v>4.33</v>
      </c>
      <c r="AS630" s="16">
        <v>0.3125</v>
      </c>
      <c r="AT630" s="16">
        <v>0.18640000000000001</v>
      </c>
      <c r="AU630" s="16">
        <v>58</v>
      </c>
      <c r="AV630" s="16">
        <v>368000</v>
      </c>
      <c r="AW630" s="16">
        <v>460000000</v>
      </c>
      <c r="AX630" s="16"/>
      <c r="AY630" s="16"/>
      <c r="AZ630" s="16"/>
    </row>
    <row r="631" spans="1:52" ht="12" customHeight="1">
      <c r="A631" s="54">
        <v>37</v>
      </c>
      <c r="C631" s="58" t="s">
        <v>152</v>
      </c>
      <c r="D631" s="237"/>
      <c r="E631" s="58" t="s">
        <v>1776</v>
      </c>
      <c r="F631" s="16">
        <v>27</v>
      </c>
      <c r="G631" s="16">
        <v>2834000</v>
      </c>
      <c r="H631" s="16">
        <v>77991</v>
      </c>
      <c r="I631" s="16">
        <v>19544</v>
      </c>
      <c r="J631" s="16">
        <v>15366</v>
      </c>
      <c r="K631" s="16">
        <v>460581</v>
      </c>
      <c r="L631" s="16">
        <v>60609</v>
      </c>
      <c r="M631" s="16">
        <v>5000</v>
      </c>
      <c r="N631" s="291">
        <v>5.4166666666666669E-3</v>
      </c>
      <c r="O631" s="16">
        <v>468</v>
      </c>
      <c r="P631" s="291">
        <v>3.1250000000000002E-3</v>
      </c>
      <c r="Q631" s="16">
        <v>270</v>
      </c>
      <c r="R631" s="291">
        <v>5.3587962962962964E-3</v>
      </c>
      <c r="S631" s="16">
        <v>463</v>
      </c>
      <c r="T631" s="291">
        <v>3.0324074074074073E-3</v>
      </c>
      <c r="U631" s="16">
        <v>262</v>
      </c>
      <c r="V631" s="291">
        <v>4.5486111111111109E-3</v>
      </c>
      <c r="W631" s="16">
        <v>393</v>
      </c>
      <c r="X631" s="291">
        <v>5.9837962962962961E-3</v>
      </c>
      <c r="Y631" s="16">
        <v>517</v>
      </c>
      <c r="Z631" s="291">
        <v>3.6226851851851854E-3</v>
      </c>
      <c r="AA631" s="16">
        <v>313</v>
      </c>
      <c r="AB631" s="16">
        <v>10.5</v>
      </c>
      <c r="AC631" s="16">
        <v>4.8600000000000003</v>
      </c>
      <c r="AD631" s="16">
        <v>8.15</v>
      </c>
      <c r="AE631" s="16">
        <v>5.52</v>
      </c>
      <c r="AF631" s="16">
        <v>10.27</v>
      </c>
      <c r="AG631" s="16">
        <v>11.64</v>
      </c>
      <c r="AH631" s="16">
        <v>5.28</v>
      </c>
      <c r="AI631" s="16">
        <v>5.5100000000000003E-2</v>
      </c>
      <c r="AJ631" s="16">
        <v>0.31900000000000001</v>
      </c>
      <c r="AK631" s="16">
        <v>0.28860000000000002</v>
      </c>
      <c r="AL631" s="16">
        <v>0.18490000000000001</v>
      </c>
      <c r="AM631" s="16">
        <v>0.12970000000000001</v>
      </c>
      <c r="AN631" s="16">
        <v>0.13139999999999999</v>
      </c>
      <c r="AO631" s="16">
        <v>0.15609999999999999</v>
      </c>
      <c r="AP631" s="16">
        <v>2000000</v>
      </c>
      <c r="AQ631" s="16">
        <v>437500</v>
      </c>
      <c r="AR631" s="16">
        <v>4.17</v>
      </c>
      <c r="AS631" s="16">
        <v>0.3298611111111111</v>
      </c>
      <c r="AT631" s="16">
        <v>0.2324</v>
      </c>
      <c r="AU631" s="16">
        <v>58</v>
      </c>
      <c r="AV631" s="16">
        <v>135000</v>
      </c>
      <c r="AW631" s="16">
        <v>4100000</v>
      </c>
      <c r="AX631" s="16"/>
      <c r="AY631" s="16"/>
      <c r="AZ631" s="16"/>
    </row>
    <row r="632" spans="1:52" ht="12" customHeight="1">
      <c r="A632" s="54">
        <v>38</v>
      </c>
      <c r="C632" s="58" t="s">
        <v>270</v>
      </c>
      <c r="D632" s="237"/>
      <c r="E632" s="58" t="s">
        <v>1776</v>
      </c>
      <c r="F632" s="16">
        <v>6</v>
      </c>
      <c r="G632" s="16">
        <v>2525000</v>
      </c>
      <c r="H632" s="16">
        <v>64926</v>
      </c>
      <c r="I632" s="16">
        <v>14609</v>
      </c>
      <c r="J632" s="16">
        <v>11952</v>
      </c>
      <c r="K632" s="16">
        <v>440925</v>
      </c>
      <c r="L632" s="16">
        <v>45312</v>
      </c>
      <c r="M632" s="16">
        <v>5000</v>
      </c>
      <c r="N632" s="291">
        <v>4.5833333333333334E-3</v>
      </c>
      <c r="O632" s="16">
        <v>396</v>
      </c>
      <c r="P632" s="291">
        <v>3.0671296296296297E-3</v>
      </c>
      <c r="Q632" s="16">
        <v>265</v>
      </c>
      <c r="R632" s="291">
        <v>4.6412037037037038E-3</v>
      </c>
      <c r="S632" s="16">
        <v>401</v>
      </c>
      <c r="T632" s="291">
        <v>1.6319444444444445E-3</v>
      </c>
      <c r="U632" s="16">
        <v>141</v>
      </c>
      <c r="V632" s="291">
        <v>5.0694444444444441E-3</v>
      </c>
      <c r="W632" s="16">
        <v>438</v>
      </c>
      <c r="X632" s="291">
        <v>4.6990740740740743E-3</v>
      </c>
      <c r="Y632" s="16">
        <v>406</v>
      </c>
      <c r="Z632" s="291" t="s">
        <v>2433</v>
      </c>
      <c r="AA632" s="16" t="s">
        <v>2433</v>
      </c>
      <c r="AB632" s="16">
        <v>6.22</v>
      </c>
      <c r="AC632" s="16">
        <v>2.83</v>
      </c>
      <c r="AD632" s="16">
        <v>6.98</v>
      </c>
      <c r="AE632" s="16">
        <v>2.29</v>
      </c>
      <c r="AF632" s="16">
        <v>6.76</v>
      </c>
      <c r="AG632" s="16">
        <v>6.81</v>
      </c>
      <c r="AH632" s="16">
        <v>1</v>
      </c>
      <c r="AI632" s="16">
        <v>5.8500000000000003E-2</v>
      </c>
      <c r="AJ632" s="16">
        <v>0.40089999999999998</v>
      </c>
      <c r="AK632" s="16">
        <v>0.36699999999999999</v>
      </c>
      <c r="AL632" s="16">
        <v>0.5756</v>
      </c>
      <c r="AM632" s="16">
        <v>0.13850000000000001</v>
      </c>
      <c r="AN632" s="16">
        <v>0.2117</v>
      </c>
      <c r="AO632" s="16">
        <v>1</v>
      </c>
      <c r="AP632" s="16">
        <v>1400000</v>
      </c>
      <c r="AQ632" s="16">
        <v>364200</v>
      </c>
      <c r="AR632" s="16">
        <v>3.05</v>
      </c>
      <c r="AS632" s="16">
        <v>0.34097222222222223</v>
      </c>
      <c r="AT632" s="16">
        <v>0.28249999999999997</v>
      </c>
      <c r="AU632" s="16">
        <v>56</v>
      </c>
      <c r="AV632" s="16">
        <v>74000</v>
      </c>
      <c r="AW632" s="16">
        <v>517000000</v>
      </c>
      <c r="AX632" s="16"/>
      <c r="AY632" s="16"/>
      <c r="AZ632" s="16"/>
    </row>
    <row r="633" spans="1:52" ht="12" customHeight="1">
      <c r="A633" s="54">
        <v>39</v>
      </c>
      <c r="C633" s="58" t="s">
        <v>257</v>
      </c>
      <c r="D633" s="237"/>
      <c r="E633" s="58" t="s">
        <v>1776</v>
      </c>
      <c r="F633" s="16">
        <v>19</v>
      </c>
      <c r="G633" s="16">
        <v>192114</v>
      </c>
      <c r="H633" s="16">
        <v>7963</v>
      </c>
      <c r="I633" s="16">
        <v>18190</v>
      </c>
      <c r="J633" s="16">
        <v>5000</v>
      </c>
      <c r="K633" s="16">
        <v>86179</v>
      </c>
      <c r="L633" s="16">
        <v>5000</v>
      </c>
      <c r="M633" s="16">
        <v>5000</v>
      </c>
      <c r="N633" s="291">
        <v>5.5092592592592589E-3</v>
      </c>
      <c r="O633" s="16">
        <v>476</v>
      </c>
      <c r="P633" s="291">
        <v>2.2337962962962962E-3</v>
      </c>
      <c r="Q633" s="16">
        <v>193</v>
      </c>
      <c r="R633" s="291">
        <v>4.0972222222222226E-3</v>
      </c>
      <c r="S633" s="16">
        <v>354</v>
      </c>
      <c r="T633" s="291">
        <v>3.414351851851852E-3</v>
      </c>
      <c r="U633" s="16">
        <v>295</v>
      </c>
      <c r="V633" s="291">
        <v>3.2175925925925926E-3</v>
      </c>
      <c r="W633" s="16">
        <v>278</v>
      </c>
      <c r="X633" s="291" t="s">
        <v>2433</v>
      </c>
      <c r="Y633" s="16" t="s">
        <v>2433</v>
      </c>
      <c r="Z633" s="291">
        <v>2.4537037037037036E-3</v>
      </c>
      <c r="AA633" s="16">
        <v>212</v>
      </c>
      <c r="AB633" s="16">
        <v>5.92</v>
      </c>
      <c r="AC633" s="16">
        <v>6.08</v>
      </c>
      <c r="AD633" s="16">
        <v>6.23</v>
      </c>
      <c r="AE633" s="16">
        <v>6.38</v>
      </c>
      <c r="AF633" s="16">
        <v>5.39</v>
      </c>
      <c r="AG633" s="16">
        <v>1</v>
      </c>
      <c r="AH633" s="16">
        <v>3.73</v>
      </c>
      <c r="AI633" s="16">
        <v>0.21929999999999999</v>
      </c>
      <c r="AJ633" s="16">
        <v>0.23469999999999999</v>
      </c>
      <c r="AK633" s="16">
        <v>0.41270000000000001</v>
      </c>
      <c r="AL633" s="16">
        <v>0.58409999999999995</v>
      </c>
      <c r="AM633" s="16">
        <v>0.26840000000000003</v>
      </c>
      <c r="AN633" s="16">
        <v>1</v>
      </c>
      <c r="AO633" s="16">
        <v>0.45490000000000003</v>
      </c>
      <c r="AP633" s="16">
        <v>114600</v>
      </c>
      <c r="AQ633" s="16">
        <v>42000</v>
      </c>
      <c r="AR633" s="16">
        <v>4.78</v>
      </c>
      <c r="AS633" s="16">
        <v>0.27430555555555558</v>
      </c>
      <c r="AT633" s="16">
        <v>0.27729999999999999</v>
      </c>
      <c r="AU633" s="16">
        <v>52</v>
      </c>
      <c r="AV633" s="16">
        <v>2900</v>
      </c>
      <c r="AW633" s="16">
        <v>11200000</v>
      </c>
      <c r="AX633" s="16"/>
      <c r="AY633" s="16"/>
      <c r="AZ633" s="16"/>
    </row>
    <row r="634" spans="1:52" ht="12" customHeight="1">
      <c r="A634" s="54">
        <v>40</v>
      </c>
      <c r="C634" s="58" t="s">
        <v>1117</v>
      </c>
      <c r="D634" s="237"/>
      <c r="E634" s="58" t="s">
        <v>1776</v>
      </c>
      <c r="F634" s="16">
        <v>33</v>
      </c>
      <c r="G634" s="16">
        <v>8155</v>
      </c>
      <c r="H634" s="16" t="s">
        <v>2433</v>
      </c>
      <c r="I634" s="16">
        <v>5000</v>
      </c>
      <c r="J634" s="16">
        <v>5000</v>
      </c>
      <c r="K634" s="16">
        <v>8376</v>
      </c>
      <c r="L634" s="16" t="s">
        <v>2433</v>
      </c>
      <c r="M634" s="16" t="s">
        <v>2433</v>
      </c>
      <c r="N634" s="291">
        <v>1.6087962962962963E-3</v>
      </c>
      <c r="O634" s="16">
        <v>139</v>
      </c>
      <c r="P634" s="291" t="s">
        <v>2433</v>
      </c>
      <c r="Q634" s="16">
        <v>0</v>
      </c>
      <c r="R634" s="291">
        <v>3.1250000000000001E-4</v>
      </c>
      <c r="S634" s="16">
        <v>27</v>
      </c>
      <c r="T634" s="291">
        <v>1.3425925925925925E-3</v>
      </c>
      <c r="U634" s="16">
        <v>116</v>
      </c>
      <c r="V634" s="291">
        <v>1.6087962962962963E-3</v>
      </c>
      <c r="W634" s="16">
        <v>139</v>
      </c>
      <c r="X634" s="291" t="s">
        <v>2433</v>
      </c>
      <c r="Y634" s="16">
        <v>0</v>
      </c>
      <c r="Z634" s="291" t="s">
        <v>2433</v>
      </c>
      <c r="AA634" s="16">
        <v>0</v>
      </c>
      <c r="AB634" s="16">
        <v>2.31</v>
      </c>
      <c r="AC634" s="16" t="s">
        <v>2433</v>
      </c>
      <c r="AD634" s="16">
        <v>1.63</v>
      </c>
      <c r="AE634" s="16">
        <v>2.11</v>
      </c>
      <c r="AF634" s="16">
        <v>2.46</v>
      </c>
      <c r="AG634" s="16" t="s">
        <v>2433</v>
      </c>
      <c r="AH634" s="16" t="s">
        <v>2433</v>
      </c>
      <c r="AI634" s="16">
        <v>0.45</v>
      </c>
      <c r="AJ634" s="16" t="s">
        <v>2433</v>
      </c>
      <c r="AK634" s="16">
        <v>0.4768</v>
      </c>
      <c r="AL634" s="16">
        <v>0.62809999999999999</v>
      </c>
      <c r="AM634" s="16">
        <v>0.371</v>
      </c>
      <c r="AN634" s="16" t="s">
        <v>2433</v>
      </c>
      <c r="AO634" s="16" t="s">
        <v>2433</v>
      </c>
      <c r="AP634" s="16">
        <v>8700</v>
      </c>
      <c r="AQ634" s="16">
        <v>8000</v>
      </c>
      <c r="AR634" s="16">
        <v>1.83</v>
      </c>
      <c r="AS634" s="16">
        <v>0.38819444444444445</v>
      </c>
      <c r="AT634" s="16">
        <v>0.58020000000000005</v>
      </c>
      <c r="AU634" s="16">
        <v>31</v>
      </c>
      <c r="AV634" s="16">
        <v>90</v>
      </c>
      <c r="AW634" s="16">
        <v>201000</v>
      </c>
      <c r="AX634" s="16"/>
      <c r="AY634" s="16"/>
      <c r="AZ634" s="16"/>
    </row>
    <row r="635" spans="1:52" ht="12" customHeight="1">
      <c r="A635" s="54">
        <v>41</v>
      </c>
      <c r="C635" s="58" t="s">
        <v>1124</v>
      </c>
      <c r="D635" s="237"/>
      <c r="E635" s="58" t="s">
        <v>1776</v>
      </c>
      <c r="F635" s="16">
        <v>48</v>
      </c>
      <c r="G635" s="16">
        <v>1224000</v>
      </c>
      <c r="H635" s="16">
        <v>33098</v>
      </c>
      <c r="I635" s="16">
        <v>138910</v>
      </c>
      <c r="J635" s="16">
        <v>15290</v>
      </c>
      <c r="K635" s="16">
        <v>570634</v>
      </c>
      <c r="L635" s="16">
        <v>5026</v>
      </c>
      <c r="M635" s="16">
        <v>15774</v>
      </c>
      <c r="N635" s="291">
        <v>2.9513888888888888E-3</v>
      </c>
      <c r="O635" s="16">
        <v>255</v>
      </c>
      <c r="P635" s="291">
        <v>2.9976851851851853E-3</v>
      </c>
      <c r="Q635" s="16">
        <v>259</v>
      </c>
      <c r="R635" s="291">
        <v>1.2731481481481483E-3</v>
      </c>
      <c r="S635" s="16">
        <v>110</v>
      </c>
      <c r="T635" s="291">
        <v>2.3148148148148149E-4</v>
      </c>
      <c r="U635" s="16">
        <v>20</v>
      </c>
      <c r="V635" s="291">
        <v>2.0601851851851853E-3</v>
      </c>
      <c r="W635" s="16">
        <v>178</v>
      </c>
      <c r="X635" s="291">
        <v>1.4236111111111112E-3</v>
      </c>
      <c r="Y635" s="16">
        <v>123</v>
      </c>
      <c r="Z635" s="291">
        <v>1.1574074074074073E-5</v>
      </c>
      <c r="AA635" s="16">
        <v>1</v>
      </c>
      <c r="AB635" s="16">
        <v>6.41</v>
      </c>
      <c r="AC635" s="16">
        <v>3.83</v>
      </c>
      <c r="AD635" s="16">
        <v>2.5099999999999998</v>
      </c>
      <c r="AE635" s="16">
        <v>2.08</v>
      </c>
      <c r="AF635" s="16">
        <v>4.54</v>
      </c>
      <c r="AG635" s="16">
        <v>2.86</v>
      </c>
      <c r="AH635" s="16">
        <v>1.1000000000000001</v>
      </c>
      <c r="AI635" s="16">
        <v>0.2356</v>
      </c>
      <c r="AJ635" s="16">
        <v>0.4612</v>
      </c>
      <c r="AK635" s="16">
        <v>0.61229999999999996</v>
      </c>
      <c r="AL635" s="16">
        <v>0.66180000000000005</v>
      </c>
      <c r="AM635" s="16">
        <v>0.37840000000000001</v>
      </c>
      <c r="AN635" s="16">
        <v>0.251</v>
      </c>
      <c r="AO635" s="16">
        <v>0.9425</v>
      </c>
      <c r="AP635" s="16">
        <v>2700000</v>
      </c>
      <c r="AQ635" s="16">
        <v>772900</v>
      </c>
      <c r="AR635" s="16">
        <v>4.5999999999999996</v>
      </c>
      <c r="AS635" s="16">
        <v>0.36388888888888887</v>
      </c>
      <c r="AT635" s="16">
        <v>0.34710000000000002</v>
      </c>
      <c r="AU635" s="16">
        <v>68</v>
      </c>
      <c r="AV635" s="16">
        <v>110000</v>
      </c>
      <c r="AW635" s="16">
        <v>98</v>
      </c>
      <c r="AX635" s="16"/>
      <c r="AY635" s="16"/>
      <c r="AZ635" s="16"/>
    </row>
    <row r="636" spans="1:52" ht="12" customHeight="1">
      <c r="A636" s="54">
        <v>42</v>
      </c>
      <c r="C636" s="58" t="s">
        <v>177</v>
      </c>
      <c r="D636" s="237"/>
      <c r="E636" s="58" t="s">
        <v>1776</v>
      </c>
      <c r="F636" s="16">
        <v>17</v>
      </c>
      <c r="G636" s="16">
        <v>1290000</v>
      </c>
      <c r="H636" s="16">
        <v>54100</v>
      </c>
      <c r="I636" s="16">
        <v>12740</v>
      </c>
      <c r="J636" s="16">
        <v>5000</v>
      </c>
      <c r="K636" s="16">
        <v>256862</v>
      </c>
      <c r="L636" s="16">
        <v>5000</v>
      </c>
      <c r="M636" s="16">
        <v>5000</v>
      </c>
      <c r="N636" s="291">
        <v>3.4953703703703705E-3</v>
      </c>
      <c r="O636" s="16">
        <v>302</v>
      </c>
      <c r="P636" s="291">
        <v>3.1597222222222222E-3</v>
      </c>
      <c r="Q636" s="16">
        <v>273</v>
      </c>
      <c r="R636" s="291">
        <v>2.0833333333333333E-3</v>
      </c>
      <c r="S636" s="16">
        <v>180</v>
      </c>
      <c r="T636" s="291">
        <v>4.8032407407407407E-3</v>
      </c>
      <c r="U636" s="16">
        <v>415</v>
      </c>
      <c r="V636" s="291">
        <v>3.5416666666666665E-3</v>
      </c>
      <c r="W636" s="16">
        <v>306</v>
      </c>
      <c r="X636" s="291">
        <v>3.9930555555555552E-3</v>
      </c>
      <c r="Y636" s="16">
        <v>345</v>
      </c>
      <c r="Z636" s="291">
        <v>4.1319444444444442E-3</v>
      </c>
      <c r="AA636" s="16">
        <v>357</v>
      </c>
      <c r="AB636" s="16">
        <v>6.6</v>
      </c>
      <c r="AC636" s="16">
        <v>6.02</v>
      </c>
      <c r="AD636" s="16">
        <v>3.46</v>
      </c>
      <c r="AE636" s="16">
        <v>5.04</v>
      </c>
      <c r="AF636" s="16">
        <v>6.03</v>
      </c>
      <c r="AG636" s="16">
        <v>3.08</v>
      </c>
      <c r="AH636" s="16">
        <v>4.7300000000000004</v>
      </c>
      <c r="AI636" s="16">
        <v>8.4000000000000005E-2</v>
      </c>
      <c r="AJ636" s="16">
        <v>0.17649999999999999</v>
      </c>
      <c r="AK636" s="16">
        <v>0.34970000000000001</v>
      </c>
      <c r="AL636" s="16">
        <v>0.16800000000000001</v>
      </c>
      <c r="AM636" s="16">
        <v>0.20669999999999999</v>
      </c>
      <c r="AN636" s="16">
        <v>0.48049999999999998</v>
      </c>
      <c r="AO636" s="16" t="s">
        <v>2433</v>
      </c>
      <c r="AP636" s="16">
        <v>395100</v>
      </c>
      <c r="AQ636" s="16">
        <v>126700</v>
      </c>
      <c r="AR636" s="16">
        <v>4.03</v>
      </c>
      <c r="AS636" s="16">
        <v>0.27986111111111112</v>
      </c>
      <c r="AT636" s="16">
        <v>0.2586</v>
      </c>
      <c r="AU636" s="16">
        <v>55</v>
      </c>
      <c r="AV636" s="16">
        <v>33100</v>
      </c>
      <c r="AW636" s="16">
        <v>645000000</v>
      </c>
      <c r="AX636" s="16"/>
      <c r="AY636" s="16"/>
      <c r="AZ636" s="16"/>
    </row>
    <row r="637" spans="1:52" ht="12" customHeight="1">
      <c r="A637" s="54">
        <v>43</v>
      </c>
      <c r="C637" s="58" t="s">
        <v>290</v>
      </c>
      <c r="D637" s="237"/>
      <c r="E637" s="58" t="s">
        <v>1776</v>
      </c>
      <c r="F637" s="16">
        <v>24</v>
      </c>
      <c r="G637" s="16">
        <v>3406000</v>
      </c>
      <c r="H637" s="16">
        <v>62192</v>
      </c>
      <c r="I637" s="16">
        <v>41719</v>
      </c>
      <c r="J637" s="16">
        <v>22603</v>
      </c>
      <c r="K637" s="16">
        <v>565689</v>
      </c>
      <c r="L637" s="16">
        <v>32089</v>
      </c>
      <c r="M637" s="16">
        <v>5000</v>
      </c>
      <c r="N637" s="291">
        <v>4.6874999999999998E-3</v>
      </c>
      <c r="O637" s="16">
        <v>405</v>
      </c>
      <c r="P637" s="291">
        <v>5.6481481481481478E-3</v>
      </c>
      <c r="Q637" s="16">
        <v>488</v>
      </c>
      <c r="R637" s="291">
        <v>7.037037037037037E-3</v>
      </c>
      <c r="S637" s="16">
        <v>608</v>
      </c>
      <c r="T637" s="291">
        <v>1.5625000000000001E-3</v>
      </c>
      <c r="U637" s="16">
        <v>135</v>
      </c>
      <c r="V637" s="291">
        <v>4.9189814814814816E-3</v>
      </c>
      <c r="W637" s="16">
        <v>425</v>
      </c>
      <c r="X637" s="291">
        <v>7.2453703703703708E-3</v>
      </c>
      <c r="Y637" s="16">
        <v>626</v>
      </c>
      <c r="Z637" s="291">
        <v>5.7870370370370367E-4</v>
      </c>
      <c r="AA637" s="16">
        <v>50</v>
      </c>
      <c r="AB637" s="16">
        <v>8.27</v>
      </c>
      <c r="AC637" s="16">
        <v>6.1</v>
      </c>
      <c r="AD637" s="16">
        <v>8.83</v>
      </c>
      <c r="AE637" s="16">
        <v>2.38</v>
      </c>
      <c r="AF637" s="16">
        <v>8.73</v>
      </c>
      <c r="AG637" s="16">
        <v>11.21</v>
      </c>
      <c r="AH637" s="16">
        <v>2.6</v>
      </c>
      <c r="AI637" s="16">
        <v>5.8700000000000002E-2</v>
      </c>
      <c r="AJ637" s="16">
        <v>4.9500000000000002E-2</v>
      </c>
      <c r="AK637" s="16">
        <v>0.14680000000000001</v>
      </c>
      <c r="AL637" s="16">
        <v>0.37159999999999999</v>
      </c>
      <c r="AM637" s="16">
        <v>0.1024</v>
      </c>
      <c r="AN637" s="16">
        <v>0.24629999999999999</v>
      </c>
      <c r="AO637" s="16">
        <v>0.73040000000000005</v>
      </c>
      <c r="AP637" s="16">
        <v>1300000</v>
      </c>
      <c r="AQ637" s="16">
        <v>297000</v>
      </c>
      <c r="AR637" s="16">
        <v>2.48</v>
      </c>
      <c r="AS637" s="16">
        <v>0.4513888888888889</v>
      </c>
      <c r="AT637" s="16">
        <v>0.36109999999999998</v>
      </c>
      <c r="AU637" s="16">
        <v>81</v>
      </c>
      <c r="AV637" s="16">
        <v>246000</v>
      </c>
      <c r="AW637" s="16">
        <v>1300000000</v>
      </c>
      <c r="AX637" s="16"/>
      <c r="AY637" s="16"/>
      <c r="AZ637" s="16"/>
    </row>
    <row r="638" spans="1:52" ht="12" customHeight="1">
      <c r="A638" s="54">
        <v>44</v>
      </c>
      <c r="C638" s="58" t="s">
        <v>146</v>
      </c>
      <c r="D638" s="237"/>
      <c r="E638" s="58" t="s">
        <v>1776</v>
      </c>
      <c r="F638" s="16">
        <v>22</v>
      </c>
      <c r="G638" s="16">
        <v>1995000</v>
      </c>
      <c r="H638" s="16">
        <v>17740</v>
      </c>
      <c r="I638" s="16">
        <v>29872</v>
      </c>
      <c r="J638" s="16">
        <v>5000</v>
      </c>
      <c r="K638" s="16">
        <v>656039</v>
      </c>
      <c r="L638" s="16">
        <v>5000</v>
      </c>
      <c r="M638" s="16">
        <v>5000</v>
      </c>
      <c r="N638" s="291">
        <v>1.8171296296296297E-3</v>
      </c>
      <c r="O638" s="16">
        <v>157</v>
      </c>
      <c r="P638" s="291">
        <v>3.1018518518518517E-3</v>
      </c>
      <c r="Q638" s="16">
        <v>268</v>
      </c>
      <c r="R638" s="291">
        <v>2.5115740740740741E-3</v>
      </c>
      <c r="S638" s="16">
        <v>217</v>
      </c>
      <c r="T638" s="291">
        <v>9.2592592592592596E-4</v>
      </c>
      <c r="U638" s="16">
        <v>80</v>
      </c>
      <c r="V638" s="291">
        <v>1.1226851851851851E-3</v>
      </c>
      <c r="W638" s="16">
        <v>97</v>
      </c>
      <c r="X638" s="291">
        <v>5.7870370370370373E-5</v>
      </c>
      <c r="Y638" s="16">
        <v>5</v>
      </c>
      <c r="Z638" s="291">
        <v>1.5972222222222223E-3</v>
      </c>
      <c r="AA638" s="16">
        <v>138</v>
      </c>
      <c r="AB638" s="16">
        <v>2.2799999999999998</v>
      </c>
      <c r="AC638" s="16">
        <v>2.67</v>
      </c>
      <c r="AD638" s="16">
        <v>3.55</v>
      </c>
      <c r="AE638" s="16">
        <v>1.49</v>
      </c>
      <c r="AF638" s="16">
        <v>1.89</v>
      </c>
      <c r="AG638" s="16">
        <v>1.25</v>
      </c>
      <c r="AH638" s="16">
        <v>1.39</v>
      </c>
      <c r="AI638" s="16">
        <v>0.6744</v>
      </c>
      <c r="AJ638" s="16">
        <v>0.65900000000000003</v>
      </c>
      <c r="AK638" s="16">
        <v>0.51</v>
      </c>
      <c r="AL638" s="16">
        <v>0.86570000000000003</v>
      </c>
      <c r="AM638" s="16">
        <v>0.75229999999999997</v>
      </c>
      <c r="AN638" s="16">
        <v>0.75070000000000003</v>
      </c>
      <c r="AO638" s="16">
        <v>0.61160000000000003</v>
      </c>
      <c r="AP638" s="16">
        <v>1200000</v>
      </c>
      <c r="AQ638" s="16">
        <v>341600</v>
      </c>
      <c r="AR638" s="16">
        <v>1.97</v>
      </c>
      <c r="AS638" s="16">
        <v>0.31597222222222221</v>
      </c>
      <c r="AT638" s="16">
        <v>0.6593</v>
      </c>
      <c r="AU638" s="16">
        <v>56</v>
      </c>
      <c r="AV638" s="16">
        <v>10</v>
      </c>
      <c r="AW638" s="16" t="s">
        <v>2433</v>
      </c>
      <c r="AX638" s="16"/>
      <c r="AY638" s="16"/>
      <c r="AZ638" s="16"/>
    </row>
    <row r="639" spans="1:52" ht="12" customHeight="1">
      <c r="A639" s="54">
        <v>45</v>
      </c>
      <c r="C639" s="58" t="s">
        <v>297</v>
      </c>
      <c r="D639" s="237"/>
      <c r="E639" s="58" t="s">
        <v>1776</v>
      </c>
      <c r="F639" s="16">
        <v>23</v>
      </c>
      <c r="G639" s="16">
        <v>1300000</v>
      </c>
      <c r="H639" s="16">
        <v>53560</v>
      </c>
      <c r="I639" s="16">
        <v>62979</v>
      </c>
      <c r="J639" s="16">
        <v>20699</v>
      </c>
      <c r="K639" s="16">
        <v>280143</v>
      </c>
      <c r="L639" s="16">
        <v>15921</v>
      </c>
      <c r="M639" s="16">
        <v>5000</v>
      </c>
      <c r="N639" s="291">
        <v>4.8611111111111112E-3</v>
      </c>
      <c r="O639" s="16">
        <v>420</v>
      </c>
      <c r="P639" s="291">
        <v>2.8240740740740739E-3</v>
      </c>
      <c r="Q639" s="16">
        <v>244</v>
      </c>
      <c r="R639" s="291">
        <v>1.7824074074074075E-3</v>
      </c>
      <c r="S639" s="16">
        <v>154</v>
      </c>
      <c r="T639" s="291">
        <v>1.261574074074074E-3</v>
      </c>
      <c r="U639" s="16">
        <v>109</v>
      </c>
      <c r="V639" s="291">
        <v>3.8194444444444443E-3</v>
      </c>
      <c r="W639" s="16">
        <v>330</v>
      </c>
      <c r="X639" s="291">
        <v>5.2662037037037035E-3</v>
      </c>
      <c r="Y639" s="16">
        <v>455</v>
      </c>
      <c r="Z639" s="291">
        <v>5.6712962962962967E-4</v>
      </c>
      <c r="AA639" s="16">
        <v>49</v>
      </c>
      <c r="AB639" s="16">
        <v>11.49</v>
      </c>
      <c r="AC639" s="16">
        <v>6.24</v>
      </c>
      <c r="AD639" s="16">
        <v>4.9400000000000004</v>
      </c>
      <c r="AE639" s="16">
        <v>5.61</v>
      </c>
      <c r="AF639" s="16">
        <v>9.31</v>
      </c>
      <c r="AG639" s="16">
        <v>7.65</v>
      </c>
      <c r="AH639" s="16">
        <v>1.0900000000000001</v>
      </c>
      <c r="AI639" s="16">
        <v>0.11070000000000001</v>
      </c>
      <c r="AJ639" s="16">
        <v>5.7599999999999998E-2</v>
      </c>
      <c r="AK639" s="16">
        <v>0.39579999999999999</v>
      </c>
      <c r="AL639" s="16">
        <v>0.1139</v>
      </c>
      <c r="AM639" s="16">
        <v>0.191</v>
      </c>
      <c r="AN639" s="16">
        <v>0.18429999999999999</v>
      </c>
      <c r="AO639" s="16">
        <v>0.91349999999999998</v>
      </c>
      <c r="AP639" s="16">
        <v>1100000</v>
      </c>
      <c r="AQ639" s="16">
        <v>265500</v>
      </c>
      <c r="AR639" s="16">
        <v>4.8499999999999996</v>
      </c>
      <c r="AS639" s="16">
        <v>0.22361111111111112</v>
      </c>
      <c r="AT639" s="16">
        <v>0.17080000000000001</v>
      </c>
      <c r="AU639" s="16">
        <v>60</v>
      </c>
      <c r="AV639" s="16">
        <v>49500</v>
      </c>
      <c r="AW639" s="16">
        <v>3500000</v>
      </c>
      <c r="AX639" s="16"/>
      <c r="AY639" s="16"/>
      <c r="AZ639" s="16"/>
    </row>
    <row r="640" spans="1:52" ht="12" customHeight="1">
      <c r="A640" s="54">
        <v>46</v>
      </c>
      <c r="C640" s="58" t="s">
        <v>164</v>
      </c>
      <c r="D640" s="237"/>
      <c r="E640" s="58" t="s">
        <v>1776</v>
      </c>
      <c r="F640" s="16">
        <v>9</v>
      </c>
      <c r="G640" s="16">
        <v>2304000</v>
      </c>
      <c r="H640" s="16">
        <v>153436</v>
      </c>
      <c r="I640" s="16">
        <v>263354</v>
      </c>
      <c r="J640" s="16">
        <v>34048</v>
      </c>
      <c r="K640" s="16">
        <v>409734</v>
      </c>
      <c r="L640" s="16" t="s">
        <v>2433</v>
      </c>
      <c r="M640" s="16">
        <v>5000</v>
      </c>
      <c r="N640" s="291">
        <v>3.2523148148148147E-3</v>
      </c>
      <c r="O640" s="16">
        <v>281</v>
      </c>
      <c r="P640" s="291">
        <v>1.1226851851851851E-3</v>
      </c>
      <c r="Q640" s="16">
        <v>97</v>
      </c>
      <c r="R640" s="291">
        <v>7.291666666666667E-4</v>
      </c>
      <c r="S640" s="16">
        <v>63</v>
      </c>
      <c r="T640" s="291">
        <v>5.2083333333333333E-4</v>
      </c>
      <c r="U640" s="16">
        <v>45</v>
      </c>
      <c r="V640" s="291">
        <v>3.1944444444444446E-3</v>
      </c>
      <c r="W640" s="16">
        <v>276</v>
      </c>
      <c r="X640" s="291" t="s">
        <v>2433</v>
      </c>
      <c r="Y640" s="16" t="s">
        <v>2433</v>
      </c>
      <c r="Z640" s="291" t="s">
        <v>2433</v>
      </c>
      <c r="AA640" s="16" t="s">
        <v>2433</v>
      </c>
      <c r="AB640" s="16">
        <v>1.83</v>
      </c>
      <c r="AC640" s="16">
        <v>1.27</v>
      </c>
      <c r="AD640" s="16">
        <v>1.17</v>
      </c>
      <c r="AE640" s="16">
        <v>1.23</v>
      </c>
      <c r="AF640" s="16">
        <v>2</v>
      </c>
      <c r="AG640" s="16" t="s">
        <v>2433</v>
      </c>
      <c r="AH640" s="16" t="s">
        <v>2433</v>
      </c>
      <c r="AI640" s="16">
        <v>0.4335</v>
      </c>
      <c r="AJ640" s="16">
        <v>0.81769999999999998</v>
      </c>
      <c r="AK640" s="16">
        <v>0.91300000000000003</v>
      </c>
      <c r="AL640" s="16">
        <v>0.89649999999999996</v>
      </c>
      <c r="AM640" s="16">
        <v>0.43020000000000003</v>
      </c>
      <c r="AN640" s="16" t="s">
        <v>2433</v>
      </c>
      <c r="AO640" s="16">
        <v>1</v>
      </c>
      <c r="AP640" s="16">
        <v>949500</v>
      </c>
      <c r="AQ640" s="16">
        <v>193500</v>
      </c>
      <c r="AR640" s="16">
        <v>1.48</v>
      </c>
      <c r="AS640" s="16">
        <v>0.26597222222222222</v>
      </c>
      <c r="AT640" s="16">
        <v>0.71319999999999995</v>
      </c>
      <c r="AU640" s="16">
        <v>67</v>
      </c>
      <c r="AV640" s="16">
        <v>246000</v>
      </c>
      <c r="AW640" s="16">
        <v>88300000</v>
      </c>
      <c r="AX640" s="16"/>
      <c r="AY640" s="16"/>
      <c r="AZ640" s="16"/>
    </row>
    <row r="641" spans="1:52" ht="12" customHeight="1">
      <c r="A641" s="54">
        <v>47</v>
      </c>
      <c r="C641" s="58" t="s">
        <v>1343</v>
      </c>
      <c r="D641" s="237"/>
      <c r="E641" s="58" t="s">
        <v>1776</v>
      </c>
      <c r="F641" s="16">
        <v>24</v>
      </c>
      <c r="G641" s="16">
        <v>850097</v>
      </c>
      <c r="H641" s="16">
        <v>25106</v>
      </c>
      <c r="I641" s="16">
        <v>192928</v>
      </c>
      <c r="J641" s="16">
        <v>8705</v>
      </c>
      <c r="K641" s="16">
        <v>426064</v>
      </c>
      <c r="L641" s="16">
        <v>5000</v>
      </c>
      <c r="M641" s="16">
        <v>7555</v>
      </c>
      <c r="N641" s="291">
        <v>7.8703703703703705E-4</v>
      </c>
      <c r="O641" s="16">
        <v>68</v>
      </c>
      <c r="P641" s="291">
        <v>1.4930555555555556E-3</v>
      </c>
      <c r="Q641" s="16">
        <v>129</v>
      </c>
      <c r="R641" s="291">
        <v>1.6550925925925926E-3</v>
      </c>
      <c r="S641" s="16">
        <v>143</v>
      </c>
      <c r="T641" s="291">
        <v>1.0532407407407407E-3</v>
      </c>
      <c r="U641" s="16">
        <v>91</v>
      </c>
      <c r="V641" s="291">
        <v>1.1574074074074071E-3</v>
      </c>
      <c r="W641" s="16">
        <v>100</v>
      </c>
      <c r="X641" s="291">
        <v>6.9444444444444436E-4</v>
      </c>
      <c r="Y641" s="16">
        <v>60</v>
      </c>
      <c r="Z641" s="291">
        <v>1.851851851851852E-4</v>
      </c>
      <c r="AA641" s="16">
        <v>16</v>
      </c>
      <c r="AB641" s="16">
        <v>1.47</v>
      </c>
      <c r="AC641" s="16">
        <v>1.58</v>
      </c>
      <c r="AD641" s="16">
        <v>1.68</v>
      </c>
      <c r="AE641" s="16">
        <v>1.31</v>
      </c>
      <c r="AF641" s="16">
        <v>2.21</v>
      </c>
      <c r="AG641" s="16">
        <v>3.35</v>
      </c>
      <c r="AH641" s="16">
        <v>1.43</v>
      </c>
      <c r="AI641" s="16">
        <v>0.8175</v>
      </c>
      <c r="AJ641" s="16">
        <v>0.76090000000000002</v>
      </c>
      <c r="AK641" s="16">
        <v>0.67220000000000002</v>
      </c>
      <c r="AL641" s="16">
        <v>0.79799999999999993</v>
      </c>
      <c r="AM641" s="16">
        <v>0.63479999999999992</v>
      </c>
      <c r="AN641" s="16">
        <v>0.41930000000000001</v>
      </c>
      <c r="AO641" s="16">
        <v>0.68590000000000007</v>
      </c>
      <c r="AP641" s="16" t="s">
        <v>2433</v>
      </c>
      <c r="AQ641" s="16" t="s">
        <v>2433</v>
      </c>
      <c r="AR641" s="16" t="s">
        <v>2433</v>
      </c>
      <c r="AS641" s="16" t="s">
        <v>2433</v>
      </c>
      <c r="AT641" s="16" t="s">
        <v>2433</v>
      </c>
      <c r="AU641" s="16">
        <v>60</v>
      </c>
      <c r="AV641" s="16">
        <v>5400</v>
      </c>
      <c r="AW641" s="16">
        <v>67</v>
      </c>
      <c r="AX641" s="16"/>
      <c r="AY641" s="16"/>
      <c r="AZ641" s="16"/>
    </row>
    <row r="642" spans="1:52" ht="12" customHeight="1">
      <c r="A642" s="54">
        <v>48</v>
      </c>
      <c r="C642" s="58" t="s">
        <v>224</v>
      </c>
      <c r="D642" s="237"/>
      <c r="E642" s="58" t="s">
        <v>1776</v>
      </c>
      <c r="F642" s="16">
        <v>5</v>
      </c>
      <c r="G642" s="16">
        <v>1523000</v>
      </c>
      <c r="H642" s="16">
        <v>42857</v>
      </c>
      <c r="I642" s="16">
        <v>223451</v>
      </c>
      <c r="J642" s="16">
        <v>11786</v>
      </c>
      <c r="K642" s="16">
        <v>334432</v>
      </c>
      <c r="L642" s="16">
        <v>30946</v>
      </c>
      <c r="M642" s="16">
        <v>6072</v>
      </c>
      <c r="N642" s="291">
        <v>3.7152777777777778E-3</v>
      </c>
      <c r="O642" s="16">
        <v>321</v>
      </c>
      <c r="P642" s="291">
        <v>1.7824074074074075E-3</v>
      </c>
      <c r="Q642" s="16">
        <v>154</v>
      </c>
      <c r="R642" s="291">
        <v>1.1921296296296296E-3</v>
      </c>
      <c r="S642" s="16">
        <v>103</v>
      </c>
      <c r="T642" s="291">
        <v>2.0833333333333335E-4</v>
      </c>
      <c r="U642" s="16">
        <v>18</v>
      </c>
      <c r="V642" s="291">
        <v>4.0972222222222226E-3</v>
      </c>
      <c r="W642" s="16">
        <v>354</v>
      </c>
      <c r="X642" s="291">
        <v>7.4537037037037037E-3</v>
      </c>
      <c r="Y642" s="16">
        <v>644</v>
      </c>
      <c r="Z642" s="291">
        <v>1.238425925925926E-3</v>
      </c>
      <c r="AA642" s="16">
        <v>107</v>
      </c>
      <c r="AB642" s="16">
        <v>1.81</v>
      </c>
      <c r="AC642" s="16">
        <v>1.22</v>
      </c>
      <c r="AD642" s="16">
        <v>1.23</v>
      </c>
      <c r="AE642" s="16">
        <v>1.51</v>
      </c>
      <c r="AF642" s="16">
        <v>2.0299999999999998</v>
      </c>
      <c r="AG642" s="16">
        <v>2.63</v>
      </c>
      <c r="AH642" s="16">
        <v>1.22</v>
      </c>
      <c r="AI642" s="16">
        <v>0.41949999999999998</v>
      </c>
      <c r="AJ642" s="16">
        <v>0.84699999999999998</v>
      </c>
      <c r="AK642" s="16">
        <v>0.87319999999999998</v>
      </c>
      <c r="AL642" s="16">
        <v>0.79320000000000002</v>
      </c>
      <c r="AM642" s="16">
        <v>0.44140000000000001</v>
      </c>
      <c r="AN642" s="16">
        <v>0.31630000000000003</v>
      </c>
      <c r="AO642" s="16">
        <v>0.86299999999999999</v>
      </c>
      <c r="AP642" s="16">
        <v>1500000</v>
      </c>
      <c r="AQ642" s="16">
        <v>280400</v>
      </c>
      <c r="AR642" s="16">
        <v>6.8</v>
      </c>
      <c r="AS642" s="16">
        <v>0.33750000000000002</v>
      </c>
      <c r="AT642" s="16">
        <v>0.14729999999999999</v>
      </c>
      <c r="AU642" s="16">
        <v>59</v>
      </c>
      <c r="AV642" s="16">
        <v>165000</v>
      </c>
      <c r="AW642" s="16">
        <v>75100000</v>
      </c>
      <c r="AX642" s="16"/>
      <c r="AY642" s="16"/>
      <c r="AZ642" s="16"/>
    </row>
    <row r="643" spans="1:52" ht="12" customHeight="1">
      <c r="A643" s="54">
        <v>49</v>
      </c>
      <c r="C643" s="58" t="s">
        <v>201</v>
      </c>
      <c r="D643" s="237"/>
      <c r="E643" s="58" t="s">
        <v>1776</v>
      </c>
      <c r="F643" s="16">
        <v>19</v>
      </c>
      <c r="G643" s="16">
        <v>1613000</v>
      </c>
      <c r="H643" s="16">
        <v>50326</v>
      </c>
      <c r="I643" s="16">
        <v>18030</v>
      </c>
      <c r="J643" s="16">
        <v>44830</v>
      </c>
      <c r="K643" s="16">
        <v>397604</v>
      </c>
      <c r="L643" s="16">
        <v>5554</v>
      </c>
      <c r="M643" s="16">
        <v>5000</v>
      </c>
      <c r="N643" s="291">
        <v>4.0277777777777777E-3</v>
      </c>
      <c r="O643" s="16">
        <v>348</v>
      </c>
      <c r="P643" s="291">
        <v>2.5000000000000001E-3</v>
      </c>
      <c r="Q643" s="16">
        <v>216</v>
      </c>
      <c r="R643" s="291">
        <v>1.0185185185185184E-3</v>
      </c>
      <c r="S643" s="16">
        <v>88</v>
      </c>
      <c r="T643" s="291">
        <v>1.4814814814814814E-3</v>
      </c>
      <c r="U643" s="16">
        <v>128</v>
      </c>
      <c r="V643" s="291">
        <v>3.8657407407407408E-3</v>
      </c>
      <c r="W643" s="16">
        <v>334</v>
      </c>
      <c r="X643" s="291">
        <v>1.7476851851851852E-3</v>
      </c>
      <c r="Y643" s="16">
        <v>151</v>
      </c>
      <c r="Z643" s="291" t="s">
        <v>2433</v>
      </c>
      <c r="AA643" s="16" t="s">
        <v>2433</v>
      </c>
      <c r="AB643" s="16">
        <v>11.13</v>
      </c>
      <c r="AC643" s="16">
        <v>6.83</v>
      </c>
      <c r="AD643" s="16">
        <v>8.24</v>
      </c>
      <c r="AE643" s="16">
        <v>6.6</v>
      </c>
      <c r="AF643" s="16">
        <v>10.99</v>
      </c>
      <c r="AG643" s="16">
        <v>4.68</v>
      </c>
      <c r="AH643" s="16">
        <v>1</v>
      </c>
      <c r="AI643" s="16">
        <v>6.4000000000000001E-2</v>
      </c>
      <c r="AJ643" s="16">
        <v>0.49020000000000002</v>
      </c>
      <c r="AK643" s="16">
        <v>0.2286</v>
      </c>
      <c r="AL643" s="16">
        <v>0.35880000000000001</v>
      </c>
      <c r="AM643" s="16">
        <v>0.10290000000000001</v>
      </c>
      <c r="AN643" s="16">
        <v>0.55989999999999995</v>
      </c>
      <c r="AO643" s="16">
        <v>1</v>
      </c>
      <c r="AP643" s="16">
        <v>1200000</v>
      </c>
      <c r="AQ643" s="16">
        <v>237100</v>
      </c>
      <c r="AR643" s="16">
        <v>5.27</v>
      </c>
      <c r="AS643" s="16">
        <v>0.31041666666666667</v>
      </c>
      <c r="AT643" s="16">
        <v>0.20250000000000001</v>
      </c>
      <c r="AU643" s="16">
        <v>53</v>
      </c>
      <c r="AV643" s="16">
        <v>74000</v>
      </c>
      <c r="AW643" s="16">
        <v>18700000</v>
      </c>
      <c r="AX643" s="16"/>
      <c r="AY643" s="16"/>
      <c r="AZ643" s="16"/>
    </row>
    <row r="644" spans="1:52" ht="12" customHeight="1">
      <c r="A644" s="54">
        <v>50</v>
      </c>
      <c r="C644" s="104" t="s">
        <v>321</v>
      </c>
      <c r="D644" s="237"/>
      <c r="E644" s="58" t="s">
        <v>1776</v>
      </c>
      <c r="F644" s="16">
        <v>52</v>
      </c>
      <c r="G644" s="16">
        <v>1046000</v>
      </c>
      <c r="H644" s="16">
        <v>25877</v>
      </c>
      <c r="I644" s="16">
        <v>44314</v>
      </c>
      <c r="J644" s="16">
        <v>20965</v>
      </c>
      <c r="K644" s="16">
        <v>289012</v>
      </c>
      <c r="L644" s="16">
        <v>81134</v>
      </c>
      <c r="M644" s="16">
        <v>5000</v>
      </c>
      <c r="N644" s="291">
        <v>2.8703703703703703E-3</v>
      </c>
      <c r="O644" s="16">
        <v>248</v>
      </c>
      <c r="P644" s="291">
        <v>2.662037037037037E-3</v>
      </c>
      <c r="Q644" s="16">
        <v>230</v>
      </c>
      <c r="R644" s="291">
        <v>7.0254629629629634E-3</v>
      </c>
      <c r="S644" s="16">
        <v>607</v>
      </c>
      <c r="T644" s="291">
        <v>3.9814814814814817E-3</v>
      </c>
      <c r="U644" s="16">
        <v>344</v>
      </c>
      <c r="V644" s="291">
        <v>4.8842592592592592E-3</v>
      </c>
      <c r="W644" s="16">
        <v>422</v>
      </c>
      <c r="X644" s="291">
        <v>4.3055555555555555E-3</v>
      </c>
      <c r="Y644" s="16">
        <v>372</v>
      </c>
      <c r="Z644" s="291">
        <v>2.0486111111111113E-3</v>
      </c>
      <c r="AA644" s="16">
        <v>177</v>
      </c>
      <c r="AB644" s="16">
        <v>4.7699999999999996</v>
      </c>
      <c r="AC644" s="16">
        <v>4.37</v>
      </c>
      <c r="AD644" s="16">
        <v>7.84</v>
      </c>
      <c r="AE644" s="16">
        <v>4.83</v>
      </c>
      <c r="AF644" s="16">
        <v>7.11</v>
      </c>
      <c r="AG644" s="16">
        <v>6.93</v>
      </c>
      <c r="AH644" s="16">
        <v>3.41</v>
      </c>
      <c r="AI644" s="16">
        <v>0.27179999999999999</v>
      </c>
      <c r="AJ644" s="16">
        <v>0.5968</v>
      </c>
      <c r="AK644" s="16">
        <v>0.2717</v>
      </c>
      <c r="AL644" s="16">
        <v>0.61509999999999998</v>
      </c>
      <c r="AM644" s="16">
        <v>0.1963</v>
      </c>
      <c r="AN644" s="16">
        <v>0.2838</v>
      </c>
      <c r="AO644" s="16">
        <v>0.75</v>
      </c>
      <c r="AP644" s="16">
        <v>118600</v>
      </c>
      <c r="AQ644" s="16">
        <v>34100</v>
      </c>
      <c r="AR644" s="16">
        <v>2.91</v>
      </c>
      <c r="AS644" s="16">
        <v>0.4548611111111111</v>
      </c>
      <c r="AT644" s="16">
        <v>0.42420000000000002</v>
      </c>
      <c r="AU644" s="16">
        <v>49</v>
      </c>
      <c r="AV644" s="16">
        <v>8100</v>
      </c>
      <c r="AW644" s="16">
        <v>1500000</v>
      </c>
      <c r="AX644" s="16"/>
      <c r="AY644" s="16"/>
      <c r="AZ644" s="16"/>
    </row>
    <row r="645" spans="1:52" ht="12" customHeight="1">
      <c r="A645" s="54">
        <v>51</v>
      </c>
      <c r="C645" s="104" t="s">
        <v>179</v>
      </c>
      <c r="D645" s="237"/>
      <c r="E645" s="58" t="s">
        <v>1776</v>
      </c>
      <c r="F645" s="16">
        <v>42</v>
      </c>
      <c r="G645" s="16">
        <v>3119000</v>
      </c>
      <c r="H645" s="16">
        <v>51669</v>
      </c>
      <c r="I645" s="16">
        <v>27620</v>
      </c>
      <c r="J645" s="16">
        <v>36007</v>
      </c>
      <c r="K645" s="16">
        <v>543002</v>
      </c>
      <c r="L645" s="16">
        <v>13262</v>
      </c>
      <c r="M645" s="16">
        <v>5000</v>
      </c>
      <c r="N645" s="291">
        <v>4.1435185185185186E-3</v>
      </c>
      <c r="O645" s="16">
        <v>358</v>
      </c>
      <c r="P645" s="291">
        <v>2.5092592592592593E-2</v>
      </c>
      <c r="Q645" s="16">
        <v>2168</v>
      </c>
      <c r="R645" s="291">
        <v>3.2175925925925926E-3</v>
      </c>
      <c r="S645" s="16">
        <v>278</v>
      </c>
      <c r="T645" s="291">
        <v>3.1932870370370368E-2</v>
      </c>
      <c r="U645" s="16">
        <v>2759</v>
      </c>
      <c r="V645" s="291">
        <v>4.7337962962962967E-3</v>
      </c>
      <c r="W645" s="16">
        <v>409</v>
      </c>
      <c r="X645" s="291">
        <v>4.8032407407407407E-3</v>
      </c>
      <c r="Y645" s="16">
        <v>415</v>
      </c>
      <c r="Z645" s="291">
        <v>1.4699074074074074E-3</v>
      </c>
      <c r="AA645" s="16">
        <v>127</v>
      </c>
      <c r="AB645" s="16">
        <v>7.41</v>
      </c>
      <c r="AC645" s="16">
        <v>4.87</v>
      </c>
      <c r="AD645" s="16">
        <v>5.33</v>
      </c>
      <c r="AE645" s="16">
        <v>4.42</v>
      </c>
      <c r="AF645" s="16">
        <v>8.1</v>
      </c>
      <c r="AG645" s="16">
        <v>8.65</v>
      </c>
      <c r="AH645" s="16">
        <v>1.79</v>
      </c>
      <c r="AI645" s="16">
        <v>7.0099999999999996E-2</v>
      </c>
      <c r="AJ645" s="16">
        <v>0.50160000000000005</v>
      </c>
      <c r="AK645" s="16">
        <v>0.31240000000000001</v>
      </c>
      <c r="AL645" s="16">
        <v>0.82020000000000004</v>
      </c>
      <c r="AM645" s="16">
        <v>0.1105</v>
      </c>
      <c r="AN645" s="16">
        <v>5.6099999999999997E-2</v>
      </c>
      <c r="AO645" s="16">
        <v>0.63239999999999996</v>
      </c>
      <c r="AP645" s="16">
        <v>1600000</v>
      </c>
      <c r="AQ645" s="16">
        <v>437000</v>
      </c>
      <c r="AR645" s="16">
        <v>6.03</v>
      </c>
      <c r="AS645" s="16">
        <v>0.2951388888888889</v>
      </c>
      <c r="AT645" s="16">
        <v>0.2167</v>
      </c>
      <c r="AU645" s="16">
        <v>58</v>
      </c>
      <c r="AV645" s="16">
        <v>301000</v>
      </c>
      <c r="AW645" s="16">
        <v>1400000000</v>
      </c>
      <c r="AX645" s="16"/>
      <c r="AY645" s="16"/>
      <c r="AZ645" s="16"/>
    </row>
    <row r="646" spans="1:52" ht="12" customHeight="1">
      <c r="A646" s="54">
        <v>52</v>
      </c>
      <c r="C646" s="104" t="s">
        <v>208</v>
      </c>
      <c r="D646" s="237"/>
      <c r="E646" s="58" t="s">
        <v>1776</v>
      </c>
      <c r="F646" s="16">
        <v>26</v>
      </c>
      <c r="G646" s="16">
        <v>3838000</v>
      </c>
      <c r="H646" s="16">
        <v>107043</v>
      </c>
      <c r="I646" s="16">
        <v>55535</v>
      </c>
      <c r="J646" s="16">
        <v>22619</v>
      </c>
      <c r="K646" s="16">
        <v>581978</v>
      </c>
      <c r="L646" s="16">
        <v>45813</v>
      </c>
      <c r="M646" s="16">
        <v>5000</v>
      </c>
      <c r="N646" s="291">
        <v>4.9537037037037041E-3</v>
      </c>
      <c r="O646" s="16">
        <v>428</v>
      </c>
      <c r="P646" s="291">
        <v>3.363425925925926E-2</v>
      </c>
      <c r="Q646" s="16">
        <v>2906</v>
      </c>
      <c r="R646" s="291">
        <v>3.9351851851851848E-3</v>
      </c>
      <c r="S646" s="16">
        <v>340</v>
      </c>
      <c r="T646" s="291">
        <v>2.1296296296296298E-3</v>
      </c>
      <c r="U646" s="16">
        <v>184</v>
      </c>
      <c r="V646" s="291">
        <v>4.4560185185185189E-3</v>
      </c>
      <c r="W646" s="16">
        <v>385</v>
      </c>
      <c r="X646" s="291">
        <v>6.3194444444444444E-3</v>
      </c>
      <c r="Y646" s="16">
        <v>546</v>
      </c>
      <c r="Z646" s="291">
        <v>1.3078703703703703E-3</v>
      </c>
      <c r="AA646" s="16">
        <v>113</v>
      </c>
      <c r="AB646" s="16">
        <v>6.13</v>
      </c>
      <c r="AC646" s="16">
        <v>9.98</v>
      </c>
      <c r="AD646" s="16">
        <v>3.39</v>
      </c>
      <c r="AE646" s="16">
        <v>3.65</v>
      </c>
      <c r="AF646" s="16">
        <v>6.15</v>
      </c>
      <c r="AG646" s="16">
        <v>7.59</v>
      </c>
      <c r="AH646" s="16">
        <v>2.29</v>
      </c>
      <c r="AI646" s="16">
        <v>7.3700000000000002E-2</v>
      </c>
      <c r="AJ646" s="16">
        <v>0.26279999999999998</v>
      </c>
      <c r="AK646" s="16">
        <v>0.20780000000000001</v>
      </c>
      <c r="AL646" s="16">
        <v>0.36580000000000001</v>
      </c>
      <c r="AM646" s="16">
        <v>0.18640000000000001</v>
      </c>
      <c r="AN646" s="16">
        <v>0.13719999999999999</v>
      </c>
      <c r="AO646" s="16">
        <v>0.56120000000000003</v>
      </c>
      <c r="AP646" s="16">
        <v>2700000</v>
      </c>
      <c r="AQ646" s="16">
        <v>679100</v>
      </c>
      <c r="AR646" s="16">
        <v>4.9800000000000004</v>
      </c>
      <c r="AS646" s="16">
        <v>0.34722222222222221</v>
      </c>
      <c r="AT646" s="16">
        <v>0.25890000000000002</v>
      </c>
      <c r="AU646" s="16">
        <v>59</v>
      </c>
      <c r="AV646" s="16">
        <v>246000</v>
      </c>
      <c r="AW646" s="16">
        <v>997000000</v>
      </c>
      <c r="AX646" s="16"/>
      <c r="AY646" s="16"/>
      <c r="AZ646" s="16"/>
    </row>
    <row r="647" spans="1:52" ht="12" customHeight="1">
      <c r="A647" s="54">
        <v>53</v>
      </c>
      <c r="C647" s="104" t="s">
        <v>144</v>
      </c>
      <c r="D647" s="237"/>
      <c r="E647" s="58" t="s">
        <v>1776</v>
      </c>
      <c r="F647" s="16">
        <v>21</v>
      </c>
      <c r="G647" s="16">
        <v>2303000</v>
      </c>
      <c r="H647" s="16">
        <v>58683</v>
      </c>
      <c r="I647" s="16">
        <v>109736</v>
      </c>
      <c r="J647" s="16">
        <v>14470</v>
      </c>
      <c r="K647" s="16">
        <v>454698</v>
      </c>
      <c r="L647" s="16">
        <v>63898</v>
      </c>
      <c r="M647" s="16">
        <v>5000</v>
      </c>
      <c r="N647" s="291">
        <v>4.8611111111111112E-3</v>
      </c>
      <c r="O647" s="16">
        <v>420</v>
      </c>
      <c r="P647" s="291">
        <v>3.0902777777777777E-3</v>
      </c>
      <c r="Q647" s="16">
        <v>267</v>
      </c>
      <c r="R647" s="291">
        <v>2.0833333333333333E-3</v>
      </c>
      <c r="S647" s="16">
        <v>180</v>
      </c>
      <c r="T647" s="291">
        <v>2.1412037037037038E-3</v>
      </c>
      <c r="U647" s="16">
        <v>185</v>
      </c>
      <c r="V647" s="291">
        <v>4.5370370370370373E-3</v>
      </c>
      <c r="W647" s="16">
        <v>392</v>
      </c>
      <c r="X647" s="291">
        <v>4.6874999999999998E-3</v>
      </c>
      <c r="Y647" s="16">
        <v>405</v>
      </c>
      <c r="Z647" s="291">
        <v>2.8356481481481483E-3</v>
      </c>
      <c r="AA647" s="16">
        <v>245</v>
      </c>
      <c r="AB647" s="16">
        <v>7.81</v>
      </c>
      <c r="AC647" s="16">
        <v>2.2000000000000002</v>
      </c>
      <c r="AD647" s="16">
        <v>2.73</v>
      </c>
      <c r="AE647" s="16">
        <v>2.2000000000000002</v>
      </c>
      <c r="AF647" s="16">
        <v>8.48</v>
      </c>
      <c r="AG647" s="16">
        <v>9.09</v>
      </c>
      <c r="AH647" s="16">
        <v>1.9</v>
      </c>
      <c r="AI647" s="16">
        <v>0.10009999999999999</v>
      </c>
      <c r="AJ647" s="16">
        <v>0.53959999999999997</v>
      </c>
      <c r="AK647" s="16">
        <v>0.6048</v>
      </c>
      <c r="AL647" s="16">
        <v>0.48720000000000002</v>
      </c>
      <c r="AM647" s="16">
        <v>0.14940000000000001</v>
      </c>
      <c r="AN647" s="16">
        <v>0.1545</v>
      </c>
      <c r="AO647" s="16">
        <v>0.54590000000000005</v>
      </c>
      <c r="AP647" s="16">
        <v>1800000</v>
      </c>
      <c r="AQ647" s="16">
        <v>433100</v>
      </c>
      <c r="AR647" s="16">
        <v>3.48</v>
      </c>
      <c r="AS647" s="16">
        <v>0.29791666666666666</v>
      </c>
      <c r="AT647" s="16">
        <v>0.27960000000000002</v>
      </c>
      <c r="AU647" s="16">
        <v>59</v>
      </c>
      <c r="AV647" s="16">
        <v>165000</v>
      </c>
      <c r="AW647" s="16">
        <v>1700000</v>
      </c>
      <c r="AX647" s="16"/>
      <c r="AY647" s="16"/>
      <c r="AZ647" s="16"/>
    </row>
    <row r="648" spans="1:52" ht="12" customHeight="1">
      <c r="A648" s="54">
        <v>54</v>
      </c>
      <c r="C648" s="104" t="s">
        <v>1217</v>
      </c>
      <c r="D648" s="237"/>
      <c r="E648" s="58" t="s">
        <v>1776</v>
      </c>
      <c r="F648" s="16">
        <v>35</v>
      </c>
      <c r="G648" s="16">
        <v>4588000</v>
      </c>
      <c r="H648" s="16">
        <v>183989</v>
      </c>
      <c r="I648" s="16">
        <v>1544000</v>
      </c>
      <c r="J648" s="16">
        <v>291738</v>
      </c>
      <c r="K648" s="16">
        <v>1237000</v>
      </c>
      <c r="L648" s="16">
        <v>81695</v>
      </c>
      <c r="M648" s="16">
        <v>5877</v>
      </c>
      <c r="N648" s="291">
        <v>4.2939814814814811E-3</v>
      </c>
      <c r="O648" s="16">
        <v>371</v>
      </c>
      <c r="P648" s="291">
        <v>3.0439814814814813E-3</v>
      </c>
      <c r="Q648" s="16">
        <v>263</v>
      </c>
      <c r="R648" s="291">
        <v>4.6759259259259263E-3</v>
      </c>
      <c r="S648" s="16">
        <v>404</v>
      </c>
      <c r="T648" s="291">
        <v>5.0000000000000001E-3</v>
      </c>
      <c r="U648" s="16">
        <v>432</v>
      </c>
      <c r="V648" s="291">
        <v>3.1365740740740742E-3</v>
      </c>
      <c r="W648" s="16">
        <v>271</v>
      </c>
      <c r="X648" s="291">
        <v>2.0254629629629629E-3</v>
      </c>
      <c r="Y648" s="16">
        <v>175</v>
      </c>
      <c r="Z648" s="291">
        <v>1.3541666666666667E-3</v>
      </c>
      <c r="AA648" s="16">
        <v>117</v>
      </c>
      <c r="AB648" s="16">
        <v>6.41</v>
      </c>
      <c r="AC648" s="16">
        <v>4.34</v>
      </c>
      <c r="AD648" s="16">
        <v>8.42</v>
      </c>
      <c r="AE648" s="16">
        <v>9.6999999999999993</v>
      </c>
      <c r="AF648" s="16">
        <v>7.06</v>
      </c>
      <c r="AG648" s="16">
        <v>4.5599999999999996</v>
      </c>
      <c r="AH648" s="16">
        <v>2.36</v>
      </c>
      <c r="AI648" s="16">
        <v>0.16619999999999999</v>
      </c>
      <c r="AJ648" s="16">
        <v>0.44729999999999998</v>
      </c>
      <c r="AK648" s="16">
        <v>0.1532</v>
      </c>
      <c r="AL648" s="16">
        <v>0.32640000000000002</v>
      </c>
      <c r="AM648" s="16">
        <v>0.35730000000000001</v>
      </c>
      <c r="AN648" s="16">
        <v>0.39079999999999998</v>
      </c>
      <c r="AO648" s="16">
        <v>0.78029999999999999</v>
      </c>
      <c r="AP648" s="16">
        <v>535900</v>
      </c>
      <c r="AQ648" s="16">
        <v>259500</v>
      </c>
      <c r="AR648" s="16">
        <v>5.03</v>
      </c>
      <c r="AS648" s="16">
        <v>0.3611111111111111</v>
      </c>
      <c r="AT648" s="16">
        <v>0.36099999999999999</v>
      </c>
      <c r="AU648" s="16">
        <v>63</v>
      </c>
      <c r="AV648" s="16">
        <v>2900</v>
      </c>
      <c r="AW648" s="16">
        <v>44100000</v>
      </c>
      <c r="AX648" s="16"/>
      <c r="AY648" s="16"/>
      <c r="AZ648" s="16"/>
    </row>
    <row r="649" spans="1:52" ht="12" customHeight="1">
      <c r="A649" s="54">
        <v>55</v>
      </c>
      <c r="C649" s="104" t="s">
        <v>1092</v>
      </c>
      <c r="D649" s="237"/>
      <c r="E649" s="58" t="s">
        <v>1776</v>
      </c>
      <c r="F649" s="16">
        <v>31</v>
      </c>
      <c r="G649" s="16">
        <v>29890</v>
      </c>
      <c r="H649" s="16">
        <v>5000</v>
      </c>
      <c r="I649" s="16">
        <v>8592</v>
      </c>
      <c r="J649" s="16">
        <v>50000</v>
      </c>
      <c r="K649" s="16">
        <v>80865</v>
      </c>
      <c r="L649" s="16">
        <v>12318</v>
      </c>
      <c r="M649" s="16">
        <v>5000</v>
      </c>
      <c r="N649" s="291">
        <v>1.3078703703703703E-3</v>
      </c>
      <c r="O649" s="16">
        <v>113</v>
      </c>
      <c r="P649" s="291" t="s">
        <v>2433</v>
      </c>
      <c r="Q649" s="16">
        <v>0</v>
      </c>
      <c r="R649" s="291">
        <v>5.5555555555555556E-4</v>
      </c>
      <c r="S649" s="16">
        <v>48</v>
      </c>
      <c r="T649" s="291">
        <v>1.9675925925925926E-4</v>
      </c>
      <c r="U649" s="16">
        <v>17</v>
      </c>
      <c r="V649" s="291">
        <v>9.2592592592592596E-4</v>
      </c>
      <c r="W649" s="16">
        <v>80</v>
      </c>
      <c r="X649" s="291">
        <v>1.0763888888888889E-3</v>
      </c>
      <c r="Y649" s="16">
        <v>93</v>
      </c>
      <c r="Z649" s="291">
        <v>5.6712962962962967E-4</v>
      </c>
      <c r="AA649" s="16">
        <v>49</v>
      </c>
      <c r="AB649" s="16">
        <v>1.8</v>
      </c>
      <c r="AC649" s="16">
        <v>1.4</v>
      </c>
      <c r="AD649" s="16">
        <v>1.67</v>
      </c>
      <c r="AE649" s="16">
        <v>1.1399999999999999</v>
      </c>
      <c r="AF649" s="16">
        <v>1.9</v>
      </c>
      <c r="AG649" s="16">
        <v>1.64</v>
      </c>
      <c r="AH649" s="16">
        <v>1.1200000000000001</v>
      </c>
      <c r="AI649" s="16">
        <v>0.67620000000000002</v>
      </c>
      <c r="AJ649" s="16">
        <v>1</v>
      </c>
      <c r="AK649" s="16">
        <v>0.75960000000000005</v>
      </c>
      <c r="AL649" s="16">
        <v>0.86250000000000004</v>
      </c>
      <c r="AM649" s="16">
        <v>0.64490000000000003</v>
      </c>
      <c r="AN649" s="16">
        <v>0.72950000000000004</v>
      </c>
      <c r="AO649" s="16">
        <v>0.94089999999999996</v>
      </c>
      <c r="AP649" s="16" t="s">
        <v>2433</v>
      </c>
      <c r="AQ649" s="16" t="s">
        <v>2433</v>
      </c>
      <c r="AR649" s="16" t="s">
        <v>2433</v>
      </c>
      <c r="AS649" s="16" t="s">
        <v>2433</v>
      </c>
      <c r="AT649" s="16" t="s">
        <v>2433</v>
      </c>
      <c r="AU649" s="16">
        <v>61</v>
      </c>
      <c r="AV649" s="16">
        <v>1600</v>
      </c>
      <c r="AW649" s="16">
        <v>29700000</v>
      </c>
      <c r="AX649" s="16"/>
      <c r="AY649" s="16"/>
      <c r="AZ649" s="16"/>
    </row>
    <row r="650" spans="1:52" ht="12" customHeight="1">
      <c r="A650" s="54">
        <v>56</v>
      </c>
      <c r="C650" s="104" t="s">
        <v>159</v>
      </c>
      <c r="D650" s="237"/>
      <c r="E650" s="58" t="s">
        <v>1776</v>
      </c>
      <c r="F650" s="16">
        <v>56</v>
      </c>
      <c r="G650" s="16">
        <v>1519000</v>
      </c>
      <c r="H650" s="16">
        <v>28933</v>
      </c>
      <c r="I650" s="16">
        <v>21909</v>
      </c>
      <c r="J650" s="16">
        <v>11385</v>
      </c>
      <c r="K650" s="16">
        <v>344325</v>
      </c>
      <c r="L650" s="16">
        <v>15339</v>
      </c>
      <c r="M650" s="16">
        <v>5000</v>
      </c>
      <c r="N650" s="291">
        <v>5.0115740740740737E-3</v>
      </c>
      <c r="O650" s="16">
        <v>433</v>
      </c>
      <c r="P650" s="291">
        <v>3.6226851851851854E-3</v>
      </c>
      <c r="Q650" s="16">
        <v>313</v>
      </c>
      <c r="R650" s="291">
        <v>1.8402777777777777E-3</v>
      </c>
      <c r="S650" s="16">
        <v>159</v>
      </c>
      <c r="T650" s="291">
        <v>2.8009259259259259E-3</v>
      </c>
      <c r="U650" s="16">
        <v>242</v>
      </c>
      <c r="V650" s="291">
        <v>5.138888888888889E-3</v>
      </c>
      <c r="W650" s="16">
        <v>444</v>
      </c>
      <c r="X650" s="291">
        <v>5.347222222222222E-3</v>
      </c>
      <c r="Y650" s="16">
        <v>462</v>
      </c>
      <c r="Z650" s="291">
        <v>7.6388888888888893E-4</v>
      </c>
      <c r="AA650" s="16">
        <v>66</v>
      </c>
      <c r="AB650" s="16">
        <v>7.58</v>
      </c>
      <c r="AC650" s="16">
        <v>4.0999999999999996</v>
      </c>
      <c r="AD650" s="16">
        <v>5.81</v>
      </c>
      <c r="AE650" s="16">
        <v>3.57</v>
      </c>
      <c r="AF650" s="16">
        <v>8.51</v>
      </c>
      <c r="AG650" s="16">
        <v>6.21</v>
      </c>
      <c r="AH650" s="16">
        <v>5.35</v>
      </c>
      <c r="AI650" s="16">
        <v>5.62E-2</v>
      </c>
      <c r="AJ650" s="16">
        <v>0.36580000000000001</v>
      </c>
      <c r="AK650" s="16">
        <v>0.1132</v>
      </c>
      <c r="AL650" s="16">
        <v>0.26590000000000003</v>
      </c>
      <c r="AM650" s="16">
        <v>8.5099999999999995E-2</v>
      </c>
      <c r="AN650" s="16">
        <v>0.16739999999999999</v>
      </c>
      <c r="AO650" s="16" t="s">
        <v>2433</v>
      </c>
      <c r="AP650" s="16">
        <v>1400000</v>
      </c>
      <c r="AQ650" s="16">
        <v>292100</v>
      </c>
      <c r="AR650" s="16">
        <v>5.03</v>
      </c>
      <c r="AS650" s="16">
        <v>0.36180555555555555</v>
      </c>
      <c r="AT650" s="16">
        <v>0.35049999999999998</v>
      </c>
      <c r="AU650" s="16">
        <v>60</v>
      </c>
      <c r="AV650" s="16">
        <v>201000</v>
      </c>
      <c r="AW650" s="16">
        <v>859000</v>
      </c>
      <c r="AX650" s="16"/>
      <c r="AY650" s="16"/>
      <c r="AZ650" s="16"/>
    </row>
    <row r="651" spans="1:52" ht="12" customHeight="1">
      <c r="A651" s="54">
        <v>57</v>
      </c>
      <c r="C651" s="104" t="s">
        <v>281</v>
      </c>
      <c r="D651" s="237"/>
      <c r="E651" s="58" t="s">
        <v>1776</v>
      </c>
      <c r="F651" s="16">
        <v>31</v>
      </c>
      <c r="G651" s="16">
        <v>3251000</v>
      </c>
      <c r="H651" s="16">
        <v>167783</v>
      </c>
      <c r="I651" s="16">
        <v>20182</v>
      </c>
      <c r="J651" s="16">
        <v>88078</v>
      </c>
      <c r="K651" s="16">
        <v>749851</v>
      </c>
      <c r="L651" s="16">
        <v>5000</v>
      </c>
      <c r="M651" s="16">
        <v>8219</v>
      </c>
      <c r="N651" s="291">
        <v>4.0393518518518521E-3</v>
      </c>
      <c r="O651" s="16">
        <v>349</v>
      </c>
      <c r="P651" s="291">
        <v>3.6921296296296298E-3</v>
      </c>
      <c r="Q651" s="16">
        <v>319</v>
      </c>
      <c r="R651" s="291">
        <v>3.4953703703703705E-3</v>
      </c>
      <c r="S651" s="16">
        <v>302</v>
      </c>
      <c r="T651" s="291">
        <v>2.1990740740740742E-3</v>
      </c>
      <c r="U651" s="16">
        <v>190</v>
      </c>
      <c r="V651" s="291">
        <v>3.7268518518518519E-3</v>
      </c>
      <c r="W651" s="16">
        <v>322</v>
      </c>
      <c r="X651" s="291">
        <v>2.0601851851851853E-3</v>
      </c>
      <c r="Y651" s="16">
        <v>178</v>
      </c>
      <c r="Z651" s="291">
        <v>2.2916666666666667E-3</v>
      </c>
      <c r="AA651" s="16">
        <v>198</v>
      </c>
      <c r="AB651" s="16">
        <v>6.64</v>
      </c>
      <c r="AC651" s="16">
        <v>4.54</v>
      </c>
      <c r="AD651" s="16">
        <v>4.9000000000000004</v>
      </c>
      <c r="AE651" s="16">
        <v>3.85</v>
      </c>
      <c r="AF651" s="16">
        <v>6.82</v>
      </c>
      <c r="AG651" s="16">
        <v>6.16</v>
      </c>
      <c r="AH651" s="16">
        <v>2.83</v>
      </c>
      <c r="AI651" s="16">
        <v>4.9599999999999998E-2</v>
      </c>
      <c r="AJ651" s="16">
        <v>0.25950000000000001</v>
      </c>
      <c r="AK651" s="16">
        <v>0.19189999999999999</v>
      </c>
      <c r="AL651" s="16">
        <v>0.29749999999999999</v>
      </c>
      <c r="AM651" s="16">
        <v>9.1800000000000007E-2</v>
      </c>
      <c r="AN651" s="16">
        <v>0.24479999999999999</v>
      </c>
      <c r="AO651" s="16">
        <v>0.72130000000000005</v>
      </c>
      <c r="AP651" s="16">
        <v>119700</v>
      </c>
      <c r="AQ651" s="16">
        <v>34800</v>
      </c>
      <c r="AR651" s="16">
        <v>1.94</v>
      </c>
      <c r="AS651" s="16">
        <v>0.20902777777777778</v>
      </c>
      <c r="AT651" s="16">
        <v>0.43909999999999999</v>
      </c>
      <c r="AU651" s="16">
        <v>47</v>
      </c>
      <c r="AV651" s="16">
        <v>246000</v>
      </c>
      <c r="AW651" s="16">
        <v>2700000000</v>
      </c>
      <c r="AX651" s="16"/>
      <c r="AY651" s="16"/>
      <c r="AZ651" s="16"/>
    </row>
    <row r="652" spans="1:52" ht="12" customHeight="1">
      <c r="A652" s="54">
        <v>58</v>
      </c>
      <c r="C652" s="104" t="s">
        <v>247</v>
      </c>
      <c r="D652" s="237"/>
      <c r="E652" s="58" t="s">
        <v>1776</v>
      </c>
      <c r="F652" s="16">
        <v>30</v>
      </c>
      <c r="G652" s="16">
        <v>56309</v>
      </c>
      <c r="H652" s="16" t="s">
        <v>2433</v>
      </c>
      <c r="I652" s="16">
        <v>5000</v>
      </c>
      <c r="J652" s="16">
        <v>5000</v>
      </c>
      <c r="K652" s="16">
        <v>20083</v>
      </c>
      <c r="L652" s="16" t="s">
        <v>2433</v>
      </c>
      <c r="M652" s="16" t="s">
        <v>2433</v>
      </c>
      <c r="N652" s="291">
        <v>2.4537037037037036E-3</v>
      </c>
      <c r="O652" s="16">
        <v>212</v>
      </c>
      <c r="P652" s="291" t="s">
        <v>2433</v>
      </c>
      <c r="Q652" s="16" t="s">
        <v>2433</v>
      </c>
      <c r="R652" s="291">
        <v>2.4652777777777776E-3</v>
      </c>
      <c r="S652" s="16">
        <v>213</v>
      </c>
      <c r="T652" s="291">
        <v>1.273148148148148E-4</v>
      </c>
      <c r="U652" s="16">
        <v>11</v>
      </c>
      <c r="V652" s="291">
        <v>4.3981481481481481E-4</v>
      </c>
      <c r="W652" s="16">
        <v>38</v>
      </c>
      <c r="X652" s="291" t="s">
        <v>2433</v>
      </c>
      <c r="Y652" s="16" t="s">
        <v>2433</v>
      </c>
      <c r="Z652" s="291" t="s">
        <v>2433</v>
      </c>
      <c r="AA652" s="16" t="s">
        <v>2433</v>
      </c>
      <c r="AB652" s="16">
        <v>1.86</v>
      </c>
      <c r="AC652" s="16" t="s">
        <v>2433</v>
      </c>
      <c r="AD652" s="16">
        <v>3.95</v>
      </c>
      <c r="AE652" s="16">
        <v>1.25</v>
      </c>
      <c r="AF652" s="16">
        <v>1.65</v>
      </c>
      <c r="AG652" s="16" t="s">
        <v>2433</v>
      </c>
      <c r="AH652" s="16" t="s">
        <v>2433</v>
      </c>
      <c r="AI652" s="16">
        <v>0.68710000000000004</v>
      </c>
      <c r="AJ652" s="16" t="s">
        <v>2433</v>
      </c>
      <c r="AK652" s="16">
        <v>0.44290000000000002</v>
      </c>
      <c r="AL652" s="16">
        <v>0.87270000000000003</v>
      </c>
      <c r="AM652" s="16">
        <v>0.75860000000000005</v>
      </c>
      <c r="AN652" s="16" t="s">
        <v>2433</v>
      </c>
      <c r="AO652" s="16" t="s">
        <v>2433</v>
      </c>
      <c r="AP652" s="16">
        <v>160300</v>
      </c>
      <c r="AQ652" s="16">
        <v>51000</v>
      </c>
      <c r="AR652" s="16">
        <v>1.85</v>
      </c>
      <c r="AS652" s="16">
        <v>0.2326388888888889</v>
      </c>
      <c r="AT652" s="16">
        <v>0.60950000000000004</v>
      </c>
      <c r="AU652" s="16">
        <v>38</v>
      </c>
      <c r="AV652" s="16">
        <v>110000</v>
      </c>
      <c r="AW652" s="16">
        <v>644000000</v>
      </c>
      <c r="AX652" s="16"/>
      <c r="AY652" s="16"/>
      <c r="AZ652" s="16"/>
    </row>
    <row r="653" spans="1:52" ht="12" customHeight="1">
      <c r="A653" s="54">
        <v>59</v>
      </c>
      <c r="C653" s="104" t="s">
        <v>150</v>
      </c>
      <c r="D653" s="237"/>
      <c r="E653" s="58" t="s">
        <v>1776</v>
      </c>
      <c r="F653" s="16">
        <v>27</v>
      </c>
      <c r="G653" s="16">
        <v>3675000</v>
      </c>
      <c r="H653" s="16">
        <v>33844</v>
      </c>
      <c r="I653" s="16">
        <v>91061</v>
      </c>
      <c r="J653" s="16">
        <v>10493</v>
      </c>
      <c r="K653" s="16">
        <v>511318</v>
      </c>
      <c r="L653" s="16">
        <v>5000</v>
      </c>
      <c r="M653" s="16">
        <v>5000</v>
      </c>
      <c r="N653" s="291">
        <v>3.8657407407407408E-3</v>
      </c>
      <c r="O653" s="16">
        <v>334</v>
      </c>
      <c r="P653" s="291">
        <v>1.3773148148148147E-3</v>
      </c>
      <c r="Q653" s="16">
        <v>119</v>
      </c>
      <c r="R653" s="291">
        <v>3.5069444444444445E-3</v>
      </c>
      <c r="S653" s="16">
        <v>303</v>
      </c>
      <c r="T653" s="291">
        <v>2.2337962962962962E-3</v>
      </c>
      <c r="U653" s="16">
        <v>193</v>
      </c>
      <c r="V653" s="291">
        <v>3.9930555555555552E-3</v>
      </c>
      <c r="W653" s="16">
        <v>345</v>
      </c>
      <c r="X653" s="291">
        <v>8.4490740740740739E-4</v>
      </c>
      <c r="Y653" s="16">
        <v>73</v>
      </c>
      <c r="Z653" s="291">
        <v>4.3287037037037035E-3</v>
      </c>
      <c r="AA653" s="16">
        <v>374</v>
      </c>
      <c r="AB653" s="16">
        <v>9.4</v>
      </c>
      <c r="AC653" s="16">
        <v>3.01</v>
      </c>
      <c r="AD653" s="16">
        <v>8.9600000000000009</v>
      </c>
      <c r="AE653" s="16">
        <v>4.51</v>
      </c>
      <c r="AF653" s="16">
        <v>9.1199999999999992</v>
      </c>
      <c r="AG653" s="16">
        <v>3.13</v>
      </c>
      <c r="AH653" s="16">
        <v>3.84</v>
      </c>
      <c r="AI653" s="16">
        <v>6.2700000000000006E-2</v>
      </c>
      <c r="AJ653" s="16">
        <v>0.69430000000000003</v>
      </c>
      <c r="AK653" s="16">
        <v>0.1143</v>
      </c>
      <c r="AL653" s="16">
        <v>0.50060000000000004</v>
      </c>
      <c r="AM653" s="16">
        <v>0.1009</v>
      </c>
      <c r="AN653" s="16">
        <v>0.70040000000000002</v>
      </c>
      <c r="AO653" s="16">
        <v>0.80120000000000002</v>
      </c>
      <c r="AP653" s="16">
        <v>2400000</v>
      </c>
      <c r="AQ653" s="16">
        <v>595400</v>
      </c>
      <c r="AR653" s="16">
        <v>4.7300000000000004</v>
      </c>
      <c r="AS653" s="16">
        <v>0.29305555555555557</v>
      </c>
      <c r="AT653" s="16">
        <v>0.23080000000000001</v>
      </c>
      <c r="AU653" s="16">
        <v>61</v>
      </c>
      <c r="AV653" s="16">
        <v>201000</v>
      </c>
      <c r="AW653" s="16">
        <v>1300000</v>
      </c>
      <c r="AX653" s="16"/>
      <c r="AY653" s="16"/>
      <c r="AZ653" s="16"/>
    </row>
    <row r="654" spans="1:52" ht="12" customHeight="1">
      <c r="A654" s="54">
        <v>60</v>
      </c>
      <c r="C654" s="104" t="s">
        <v>294</v>
      </c>
      <c r="D654" s="237"/>
      <c r="E654" s="58" t="s">
        <v>1776</v>
      </c>
      <c r="F654" s="16">
        <v>25</v>
      </c>
      <c r="G654" s="16">
        <v>1014000</v>
      </c>
      <c r="H654" s="16">
        <v>52936</v>
      </c>
      <c r="I654" s="16">
        <v>342430</v>
      </c>
      <c r="J654" s="16">
        <v>25806</v>
      </c>
      <c r="K654" s="16">
        <v>321398</v>
      </c>
      <c r="L654" s="16">
        <v>7230</v>
      </c>
      <c r="M654" s="16">
        <v>5000</v>
      </c>
      <c r="N654" s="291">
        <v>2.9398148148148148E-3</v>
      </c>
      <c r="O654" s="16">
        <v>254</v>
      </c>
      <c r="P654" s="291">
        <v>3.4722222222222222E-5</v>
      </c>
      <c r="Q654" s="16">
        <v>3</v>
      </c>
      <c r="R654" s="291">
        <v>2.2106481481481482E-3</v>
      </c>
      <c r="S654" s="16">
        <v>191</v>
      </c>
      <c r="T654" s="291">
        <v>2.6620370370370372E-4</v>
      </c>
      <c r="U654" s="16">
        <v>23</v>
      </c>
      <c r="V654" s="291">
        <v>2.9513888888888888E-3</v>
      </c>
      <c r="W654" s="16">
        <v>255</v>
      </c>
      <c r="X654" s="291">
        <v>2.5694444444444445E-3</v>
      </c>
      <c r="Y654" s="16">
        <v>222</v>
      </c>
      <c r="Z654" s="291" t="s">
        <v>2433</v>
      </c>
      <c r="AA654" s="16" t="s">
        <v>2433</v>
      </c>
      <c r="AB654" s="16">
        <v>1.82</v>
      </c>
      <c r="AC654" s="16">
        <v>1.02</v>
      </c>
      <c r="AD654" s="16">
        <v>1.49</v>
      </c>
      <c r="AE654" s="16">
        <v>1.06</v>
      </c>
      <c r="AF654" s="16">
        <v>2.0099999999999998</v>
      </c>
      <c r="AG654" s="16">
        <v>2.16</v>
      </c>
      <c r="AH654" s="16">
        <v>1</v>
      </c>
      <c r="AI654" s="16">
        <v>0.49009999999999998</v>
      </c>
      <c r="AJ654" s="16">
        <v>0.97960000000000003</v>
      </c>
      <c r="AK654" s="16">
        <v>0.71309999999999996</v>
      </c>
      <c r="AL654" s="16">
        <v>0.93600000000000005</v>
      </c>
      <c r="AM654" s="16">
        <v>0.50929999999999997</v>
      </c>
      <c r="AN654" s="16">
        <v>0.52139999999999997</v>
      </c>
      <c r="AO654" s="16">
        <v>1</v>
      </c>
      <c r="AP654" s="16">
        <v>1600000</v>
      </c>
      <c r="AQ654" s="16">
        <v>318200</v>
      </c>
      <c r="AR654" s="16">
        <v>1.42</v>
      </c>
      <c r="AS654" s="16">
        <v>0.41041666666666665</v>
      </c>
      <c r="AT654" s="16">
        <v>0.73150000000000004</v>
      </c>
      <c r="AU654" s="16">
        <v>56</v>
      </c>
      <c r="AV654" s="16">
        <v>135000</v>
      </c>
      <c r="AW654" s="16">
        <v>30600000</v>
      </c>
      <c r="AX654" s="16"/>
      <c r="AY654" s="16"/>
      <c r="AZ654" s="16"/>
    </row>
    <row r="655" spans="1:52" ht="12" customHeight="1">
      <c r="A655" s="54">
        <v>61</v>
      </c>
      <c r="C655" s="104" t="s">
        <v>221</v>
      </c>
      <c r="D655" s="237"/>
      <c r="E655" s="58" t="s">
        <v>1776</v>
      </c>
      <c r="F655" s="16">
        <v>28</v>
      </c>
      <c r="G655" s="16">
        <v>922935</v>
      </c>
      <c r="H655" s="16">
        <v>32672</v>
      </c>
      <c r="I655" s="16">
        <v>5000</v>
      </c>
      <c r="J655" s="16">
        <v>7480</v>
      </c>
      <c r="K655" s="16">
        <v>295917</v>
      </c>
      <c r="L655" s="16">
        <v>85104</v>
      </c>
      <c r="M655" s="16">
        <v>5000</v>
      </c>
      <c r="N655" s="291">
        <v>4.0393518518518521E-3</v>
      </c>
      <c r="O655" s="16">
        <v>349</v>
      </c>
      <c r="P655" s="291">
        <v>2.8009259259259259E-3</v>
      </c>
      <c r="Q655" s="16">
        <v>242</v>
      </c>
      <c r="R655" s="291">
        <v>6.2037037037037035E-3</v>
      </c>
      <c r="S655" s="16">
        <v>536</v>
      </c>
      <c r="T655" s="291">
        <v>5.1504629629629626E-3</v>
      </c>
      <c r="U655" s="16">
        <v>445</v>
      </c>
      <c r="V655" s="291">
        <v>3.6921296296296298E-3</v>
      </c>
      <c r="W655" s="16">
        <v>319</v>
      </c>
      <c r="X655" s="291">
        <v>3.4953703703703705E-3</v>
      </c>
      <c r="Y655" s="16">
        <v>302</v>
      </c>
      <c r="Z655" s="291">
        <v>9.3287037037037036E-3</v>
      </c>
      <c r="AA655" s="16">
        <v>806</v>
      </c>
      <c r="AB655" s="16">
        <v>6.11</v>
      </c>
      <c r="AC655" s="16">
        <v>4.13</v>
      </c>
      <c r="AD655" s="16">
        <v>3.94</v>
      </c>
      <c r="AE655" s="16">
        <v>2.4500000000000002</v>
      </c>
      <c r="AF655" s="16">
        <v>5.97</v>
      </c>
      <c r="AG655" s="16">
        <v>6.33</v>
      </c>
      <c r="AH655" s="16">
        <v>5.01</v>
      </c>
      <c r="AI655" s="16">
        <v>9.11E-2</v>
      </c>
      <c r="AJ655" s="16">
        <v>0.1167</v>
      </c>
      <c r="AK655" s="16">
        <v>0.23319999999999999</v>
      </c>
      <c r="AL655" s="16">
        <v>0.34649999999999997</v>
      </c>
      <c r="AM655" s="16">
        <v>8.7800000000000003E-2</v>
      </c>
      <c r="AN655" s="16">
        <v>5.96E-2</v>
      </c>
      <c r="AO655" s="16" t="s">
        <v>2433</v>
      </c>
      <c r="AP655" s="16">
        <v>747400</v>
      </c>
      <c r="AQ655" s="16">
        <v>184600</v>
      </c>
      <c r="AR655" s="16">
        <v>3.93</v>
      </c>
      <c r="AS655" s="16">
        <v>0.22013888888888888</v>
      </c>
      <c r="AT655" s="16">
        <v>0.2606</v>
      </c>
      <c r="AU655" s="16">
        <v>70</v>
      </c>
      <c r="AV655" s="16">
        <v>135000</v>
      </c>
      <c r="AW655" s="16">
        <v>405000</v>
      </c>
      <c r="AX655" s="16"/>
      <c r="AY655" s="16"/>
      <c r="AZ655" s="16"/>
    </row>
    <row r="656" spans="1:52" ht="12" customHeight="1">
      <c r="A656" s="54">
        <v>62</v>
      </c>
      <c r="C656" s="104" t="s">
        <v>330</v>
      </c>
      <c r="D656" s="237"/>
      <c r="E656" s="58" t="s">
        <v>1776</v>
      </c>
      <c r="F656" s="16">
        <v>18</v>
      </c>
      <c r="G656" s="16">
        <v>2924000</v>
      </c>
      <c r="H656" s="16">
        <v>49323</v>
      </c>
      <c r="I656" s="16">
        <v>127773</v>
      </c>
      <c r="J656" s="16">
        <v>20332</v>
      </c>
      <c r="K656" s="16">
        <v>579921</v>
      </c>
      <c r="L656" s="16">
        <v>40141</v>
      </c>
      <c r="M656" s="16">
        <v>5000</v>
      </c>
      <c r="N656" s="291">
        <v>4.6527777777777774E-3</v>
      </c>
      <c r="O656" s="16">
        <v>402</v>
      </c>
      <c r="P656" s="291">
        <v>2.476851851851852E-3</v>
      </c>
      <c r="Q656" s="16">
        <v>214</v>
      </c>
      <c r="R656" s="291">
        <v>2.5810185185185185E-3</v>
      </c>
      <c r="S656" s="16">
        <v>223</v>
      </c>
      <c r="T656" s="291">
        <v>1.3194444444444445E-3</v>
      </c>
      <c r="U656" s="16">
        <v>114</v>
      </c>
      <c r="V656" s="291">
        <v>4.1319444444444442E-3</v>
      </c>
      <c r="W656" s="16">
        <v>357</v>
      </c>
      <c r="X656" s="291">
        <v>5.8912037037037041E-3</v>
      </c>
      <c r="Y656" s="16">
        <v>509</v>
      </c>
      <c r="Z656" s="291">
        <v>9.837962962962962E-4</v>
      </c>
      <c r="AA656" s="16">
        <v>85</v>
      </c>
      <c r="AB656" s="16">
        <v>6.01</v>
      </c>
      <c r="AC656" s="16">
        <v>2.89</v>
      </c>
      <c r="AD656" s="16">
        <v>5.79</v>
      </c>
      <c r="AE656" s="16">
        <v>2.4700000000000002</v>
      </c>
      <c r="AF656" s="16">
        <v>5.76</v>
      </c>
      <c r="AG656" s="16">
        <v>7.44</v>
      </c>
      <c r="AH656" s="16">
        <v>2.96</v>
      </c>
      <c r="AI656" s="16">
        <v>9.7900000000000001E-2</v>
      </c>
      <c r="AJ656" s="16">
        <v>0.60209999999999997</v>
      </c>
      <c r="AK656" s="16">
        <v>0.13519999999999999</v>
      </c>
      <c r="AL656" s="16">
        <v>0.62580000000000002</v>
      </c>
      <c r="AM656" s="16">
        <v>0.22370000000000001</v>
      </c>
      <c r="AN656" s="16">
        <v>0.1081</v>
      </c>
      <c r="AO656" s="16">
        <v>0.54710000000000003</v>
      </c>
      <c r="AP656" s="16">
        <v>3000000</v>
      </c>
      <c r="AQ656" s="16">
        <v>1100000</v>
      </c>
      <c r="AR656" s="16">
        <v>4.25</v>
      </c>
      <c r="AS656" s="16">
        <v>0.29583333333333334</v>
      </c>
      <c r="AT656" s="16">
        <v>0.3397</v>
      </c>
      <c r="AU656" s="16">
        <v>54</v>
      </c>
      <c r="AV656" s="16">
        <v>74000</v>
      </c>
      <c r="AW656" s="16">
        <v>14500000</v>
      </c>
      <c r="AX656" s="16"/>
      <c r="AY656" s="16"/>
      <c r="AZ656" s="16"/>
    </row>
    <row r="657" spans="1:52" ht="12" customHeight="1">
      <c r="A657" s="54">
        <v>63</v>
      </c>
      <c r="C657" s="104" t="s">
        <v>1153</v>
      </c>
      <c r="D657" s="237"/>
      <c r="E657" s="58" t="s">
        <v>1776</v>
      </c>
      <c r="F657" s="16">
        <v>21</v>
      </c>
      <c r="G657" s="16">
        <v>4100000</v>
      </c>
      <c r="H657" s="16">
        <v>88367</v>
      </c>
      <c r="I657" s="16">
        <v>18110</v>
      </c>
      <c r="J657" s="16">
        <v>31701</v>
      </c>
      <c r="K657" s="16">
        <v>1097000</v>
      </c>
      <c r="L657" s="16">
        <v>5748</v>
      </c>
      <c r="M657" s="16">
        <v>6723</v>
      </c>
      <c r="N657" s="291">
        <v>3.9583333333333337E-3</v>
      </c>
      <c r="O657" s="16">
        <v>342</v>
      </c>
      <c r="P657" s="291">
        <v>1.9560185185185184E-3</v>
      </c>
      <c r="Q657" s="16">
        <v>169</v>
      </c>
      <c r="R657" s="291">
        <v>3.6574074074074074E-3</v>
      </c>
      <c r="S657" s="16">
        <v>316</v>
      </c>
      <c r="T657" s="291">
        <v>1.4004629629629629E-3</v>
      </c>
      <c r="U657" s="16">
        <v>121</v>
      </c>
      <c r="V657" s="291">
        <v>3.8773148148148148E-3</v>
      </c>
      <c r="W657" s="16">
        <v>335</v>
      </c>
      <c r="X657" s="291">
        <v>3.2523148148148147E-3</v>
      </c>
      <c r="Y657" s="16">
        <v>281</v>
      </c>
      <c r="Z657" s="291">
        <v>4.6296296296296294E-5</v>
      </c>
      <c r="AA657" s="16">
        <v>4</v>
      </c>
      <c r="AB657" s="16">
        <v>7.38</v>
      </c>
      <c r="AC657" s="16">
        <v>3.16</v>
      </c>
      <c r="AD657" s="16">
        <v>10.01</v>
      </c>
      <c r="AE657" s="16">
        <v>2.93</v>
      </c>
      <c r="AF657" s="16">
        <v>7.35</v>
      </c>
      <c r="AG657" s="16">
        <v>6.81</v>
      </c>
      <c r="AH657" s="16">
        <v>1.23</v>
      </c>
      <c r="AI657" s="16">
        <v>7.3599999999999999E-2</v>
      </c>
      <c r="AJ657" s="16">
        <v>0.26769999999999999</v>
      </c>
      <c r="AK657" s="16">
        <v>0.4531</v>
      </c>
      <c r="AL657" s="16">
        <v>0.27389999999999998</v>
      </c>
      <c r="AM657" s="16">
        <v>0.13639999999999999</v>
      </c>
      <c r="AN657" s="16">
        <v>0.1467</v>
      </c>
      <c r="AO657" s="16">
        <v>0.87539999999999996</v>
      </c>
      <c r="AP657" s="16">
        <v>855600</v>
      </c>
      <c r="AQ657" s="16">
        <v>156100</v>
      </c>
      <c r="AR657" s="16">
        <v>6.99</v>
      </c>
      <c r="AS657" s="16">
        <v>0.26458333333333334</v>
      </c>
      <c r="AT657" s="16">
        <v>0.1105</v>
      </c>
      <c r="AU657" s="16">
        <v>53</v>
      </c>
      <c r="AV657" s="16">
        <v>90500</v>
      </c>
      <c r="AW657" s="16">
        <v>47400000</v>
      </c>
      <c r="AX657" s="16"/>
      <c r="AY657" s="16"/>
      <c r="AZ657" s="16"/>
    </row>
    <row r="658" spans="1:52" ht="12" customHeight="1">
      <c r="A658" s="54">
        <v>64</v>
      </c>
      <c r="C658" s="104" t="s">
        <v>216</v>
      </c>
      <c r="D658" s="237"/>
      <c r="E658" s="58" t="s">
        <v>1776</v>
      </c>
      <c r="F658" s="16">
        <v>17</v>
      </c>
      <c r="G658" s="16">
        <v>1448000</v>
      </c>
      <c r="H658" s="16">
        <v>52126</v>
      </c>
      <c r="I658" s="16">
        <v>13976</v>
      </c>
      <c r="J658" s="16">
        <v>15771</v>
      </c>
      <c r="K658" s="16">
        <v>395826</v>
      </c>
      <c r="L658" s="16">
        <v>6272</v>
      </c>
      <c r="M658" s="16">
        <v>5000</v>
      </c>
      <c r="N658" s="291">
        <v>3.5069444444444445E-3</v>
      </c>
      <c r="O658" s="16">
        <v>303</v>
      </c>
      <c r="P658" s="291">
        <v>2.9861111111111113E-3</v>
      </c>
      <c r="Q658" s="16">
        <v>258</v>
      </c>
      <c r="R658" s="291">
        <v>1.9212962962962964E-3</v>
      </c>
      <c r="S658" s="16">
        <v>166</v>
      </c>
      <c r="T658" s="291">
        <v>3.2175925925925926E-3</v>
      </c>
      <c r="U658" s="16">
        <v>278</v>
      </c>
      <c r="V658" s="291">
        <v>3.9236111111111112E-3</v>
      </c>
      <c r="W658" s="16">
        <v>339</v>
      </c>
      <c r="X658" s="291">
        <v>4.2013888888888891E-3</v>
      </c>
      <c r="Y658" s="16">
        <v>363</v>
      </c>
      <c r="Z658" s="291">
        <v>2.3148148148148149E-4</v>
      </c>
      <c r="AA658" s="16">
        <v>20</v>
      </c>
      <c r="AB658" s="16">
        <v>5.21</v>
      </c>
      <c r="AC658" s="16">
        <v>4.63</v>
      </c>
      <c r="AD658" s="16">
        <v>4.0199999999999996</v>
      </c>
      <c r="AE658" s="16">
        <v>3.7</v>
      </c>
      <c r="AF658" s="16">
        <v>6.36</v>
      </c>
      <c r="AG658" s="16">
        <v>6.46</v>
      </c>
      <c r="AH658" s="16">
        <v>2.14</v>
      </c>
      <c r="AI658" s="16">
        <v>7.9600000000000004E-2</v>
      </c>
      <c r="AJ658" s="16">
        <v>0.1091</v>
      </c>
      <c r="AK658" s="16">
        <v>0.37930000000000003</v>
      </c>
      <c r="AL658" s="16">
        <v>0.38279999999999997</v>
      </c>
      <c r="AM658" s="16">
        <v>9.7799999999999998E-2</v>
      </c>
      <c r="AN658" s="16">
        <v>0.21240000000000001</v>
      </c>
      <c r="AO658" s="16">
        <v>0.76180000000000003</v>
      </c>
      <c r="AP658" s="16">
        <v>1200000</v>
      </c>
      <c r="AQ658" s="16">
        <v>291600</v>
      </c>
      <c r="AR658" s="16">
        <v>3.89</v>
      </c>
      <c r="AS658" s="16">
        <v>0.24583333333333332</v>
      </c>
      <c r="AT658" s="16">
        <v>0.23089999999999999</v>
      </c>
      <c r="AU658" s="16">
        <v>58</v>
      </c>
      <c r="AV658" s="16">
        <v>201000</v>
      </c>
      <c r="AW658" s="16">
        <v>2200000000</v>
      </c>
      <c r="AX658" s="16"/>
      <c r="AY658" s="16"/>
      <c r="AZ658" s="16"/>
    </row>
    <row r="659" spans="1:52" ht="12" customHeight="1">
      <c r="A659" s="54">
        <v>65</v>
      </c>
      <c r="C659" s="104" t="s">
        <v>239</v>
      </c>
      <c r="D659" s="237"/>
      <c r="E659" s="58" t="s">
        <v>1776</v>
      </c>
      <c r="F659" s="16">
        <v>39</v>
      </c>
      <c r="G659" s="16">
        <v>1341000</v>
      </c>
      <c r="H659" s="16">
        <v>46976</v>
      </c>
      <c r="I659" s="16">
        <v>6281</v>
      </c>
      <c r="J659" s="16">
        <v>13752</v>
      </c>
      <c r="K659" s="16">
        <v>184949</v>
      </c>
      <c r="L659" s="16" t="s">
        <v>2433</v>
      </c>
      <c r="M659" s="16">
        <v>5000</v>
      </c>
      <c r="N659" s="291">
        <v>3.9814814814814817E-3</v>
      </c>
      <c r="O659" s="16">
        <v>344</v>
      </c>
      <c r="P659" s="291">
        <v>5.2199074074074075E-3</v>
      </c>
      <c r="Q659" s="16">
        <v>451</v>
      </c>
      <c r="R659" s="291">
        <v>1.3773148148148147E-3</v>
      </c>
      <c r="S659" s="16">
        <v>119</v>
      </c>
      <c r="T659" s="291">
        <v>3.8425925925925928E-3</v>
      </c>
      <c r="U659" s="16">
        <v>332</v>
      </c>
      <c r="V659" s="291">
        <v>5.2893518518518515E-3</v>
      </c>
      <c r="W659" s="16">
        <v>457</v>
      </c>
      <c r="X659" s="291" t="s">
        <v>2433</v>
      </c>
      <c r="Y659" s="16" t="s">
        <v>2433</v>
      </c>
      <c r="Z659" s="291">
        <v>1.1689814814814816E-3</v>
      </c>
      <c r="AA659" s="16">
        <v>101</v>
      </c>
      <c r="AB659" s="16">
        <v>6.45</v>
      </c>
      <c r="AC659" s="16">
        <v>5.42</v>
      </c>
      <c r="AD659" s="16">
        <v>2.38</v>
      </c>
      <c r="AE659" s="16">
        <v>3.96</v>
      </c>
      <c r="AF659" s="16">
        <v>7.24</v>
      </c>
      <c r="AG659" s="16" t="s">
        <v>2433</v>
      </c>
      <c r="AH659" s="16">
        <v>2.0099999999999998</v>
      </c>
      <c r="AI659" s="16">
        <v>6.6400000000000001E-2</v>
      </c>
      <c r="AJ659" s="16">
        <v>0.2233</v>
      </c>
      <c r="AK659" s="16">
        <v>0.4839</v>
      </c>
      <c r="AL659" s="16">
        <v>0.21560000000000001</v>
      </c>
      <c r="AM659" s="16">
        <v>0.13719999999999999</v>
      </c>
      <c r="AN659" s="16" t="s">
        <v>2433</v>
      </c>
      <c r="AO659" s="16">
        <v>0.5081</v>
      </c>
      <c r="AP659" s="16">
        <v>858100</v>
      </c>
      <c r="AQ659" s="16">
        <v>214300</v>
      </c>
      <c r="AR659" s="16">
        <v>2.19</v>
      </c>
      <c r="AS659" s="16">
        <v>0.33055555555555555</v>
      </c>
      <c r="AT659" s="16">
        <v>0.37819999999999998</v>
      </c>
      <c r="AU659" s="16">
        <v>52</v>
      </c>
      <c r="AV659" s="16">
        <v>135000</v>
      </c>
      <c r="AW659" s="16">
        <v>43500000</v>
      </c>
      <c r="AX659" s="16"/>
      <c r="AY659" s="16"/>
      <c r="AZ659" s="16"/>
    </row>
    <row r="660" spans="1:52" ht="12" customHeight="1">
      <c r="A660" s="54">
        <v>66</v>
      </c>
      <c r="C660" s="104" t="s">
        <v>324</v>
      </c>
      <c r="D660" s="237"/>
      <c r="E660" s="58" t="s">
        <v>1776</v>
      </c>
      <c r="F660" s="16">
        <v>27</v>
      </c>
      <c r="G660" s="16">
        <v>1122000</v>
      </c>
      <c r="H660" s="16">
        <v>23677</v>
      </c>
      <c r="I660" s="16">
        <v>155973</v>
      </c>
      <c r="J660" s="16">
        <v>9104</v>
      </c>
      <c r="K660" s="16">
        <v>280225</v>
      </c>
      <c r="L660" s="16">
        <v>11819</v>
      </c>
      <c r="M660" s="16">
        <v>5000</v>
      </c>
      <c r="N660" s="291">
        <v>2.2800925925925927E-3</v>
      </c>
      <c r="O660" s="16">
        <v>197</v>
      </c>
      <c r="P660" s="291">
        <v>2.5462962962962961E-4</v>
      </c>
      <c r="Q660" s="16">
        <v>22</v>
      </c>
      <c r="R660" s="291">
        <v>5.4398148148148144E-4</v>
      </c>
      <c r="S660" s="16">
        <v>47</v>
      </c>
      <c r="T660" s="291">
        <v>1.273148148148148E-4</v>
      </c>
      <c r="U660" s="16">
        <v>11</v>
      </c>
      <c r="V660" s="291">
        <v>3.2754629629629631E-3</v>
      </c>
      <c r="W660" s="16">
        <v>283</v>
      </c>
      <c r="X660" s="291">
        <v>1.4467592592592592E-3</v>
      </c>
      <c r="Y660" s="16">
        <v>125</v>
      </c>
      <c r="Z660" s="291">
        <v>0</v>
      </c>
      <c r="AA660" s="16">
        <v>0</v>
      </c>
      <c r="AB660" s="16">
        <v>1.71</v>
      </c>
      <c r="AC660" s="16">
        <v>1.35</v>
      </c>
      <c r="AD660" s="16">
        <v>1.19</v>
      </c>
      <c r="AE660" s="16">
        <v>1.25</v>
      </c>
      <c r="AF660" s="16">
        <v>2.17</v>
      </c>
      <c r="AG660" s="16">
        <v>2.17</v>
      </c>
      <c r="AH660" s="16">
        <v>1.0900000000000001</v>
      </c>
      <c r="AI660" s="16">
        <v>0.48699999999999999</v>
      </c>
      <c r="AJ660" s="16">
        <v>0.78129999999999999</v>
      </c>
      <c r="AK660" s="16">
        <v>0.879</v>
      </c>
      <c r="AL660" s="16">
        <v>0.89739999999999998</v>
      </c>
      <c r="AM660" s="16">
        <v>0.4249</v>
      </c>
      <c r="AN660" s="16">
        <v>0.59730000000000005</v>
      </c>
      <c r="AO660" s="16">
        <v>0.90659999999999996</v>
      </c>
      <c r="AP660" s="16">
        <v>924000</v>
      </c>
      <c r="AQ660" s="16">
        <v>216600</v>
      </c>
      <c r="AR660" s="16">
        <v>1.42</v>
      </c>
      <c r="AS660" s="16">
        <v>0.36249999999999999</v>
      </c>
      <c r="AT660" s="16">
        <v>0.77</v>
      </c>
      <c r="AU660" s="16">
        <v>60</v>
      </c>
      <c r="AV660" s="16">
        <v>135000</v>
      </c>
      <c r="AW660" s="16">
        <v>666000</v>
      </c>
      <c r="AX660" s="16"/>
      <c r="AY660" s="16"/>
      <c r="AZ660" s="16"/>
    </row>
    <row r="661" spans="1:52" ht="12" customHeight="1">
      <c r="A661" s="54">
        <v>67</v>
      </c>
      <c r="C661" s="58" t="s">
        <v>333</v>
      </c>
      <c r="D661" s="237"/>
      <c r="E661" s="58" t="s">
        <v>1776</v>
      </c>
      <c r="F661" s="16">
        <v>26</v>
      </c>
      <c r="G661" s="16">
        <v>1082000</v>
      </c>
      <c r="H661" s="16">
        <v>16576</v>
      </c>
      <c r="I661" s="16">
        <v>123771</v>
      </c>
      <c r="J661" s="16">
        <v>5000</v>
      </c>
      <c r="K661" s="16">
        <v>299176</v>
      </c>
      <c r="L661" s="16">
        <v>5000</v>
      </c>
      <c r="M661" s="16">
        <v>5000</v>
      </c>
      <c r="N661" s="291">
        <v>1.9907407407407408E-3</v>
      </c>
      <c r="O661" s="16">
        <v>172</v>
      </c>
      <c r="P661" s="291">
        <v>1.5625000000000001E-3</v>
      </c>
      <c r="Q661" s="16">
        <v>135</v>
      </c>
      <c r="R661" s="291">
        <v>1.0532407407407407E-3</v>
      </c>
      <c r="S661" s="16">
        <v>91</v>
      </c>
      <c r="T661" s="291">
        <v>6.7129629629629625E-4</v>
      </c>
      <c r="U661" s="16">
        <v>58</v>
      </c>
      <c r="V661" s="291">
        <v>2.2916666666666667E-3</v>
      </c>
      <c r="W661" s="16">
        <v>198</v>
      </c>
      <c r="X661" s="291">
        <v>8.4490740740740739E-4</v>
      </c>
      <c r="Y661" s="16">
        <v>73</v>
      </c>
      <c r="Z661" s="291" t="s">
        <v>2433</v>
      </c>
      <c r="AA661" s="16" t="s">
        <v>2433</v>
      </c>
      <c r="AB661" s="16">
        <v>1.79</v>
      </c>
      <c r="AC661" s="16">
        <v>1.32</v>
      </c>
      <c r="AD661" s="16">
        <v>1.24</v>
      </c>
      <c r="AE661" s="16">
        <v>1.55</v>
      </c>
      <c r="AF661" s="16">
        <v>1.9</v>
      </c>
      <c r="AG661" s="16">
        <v>3</v>
      </c>
      <c r="AH661" s="16">
        <v>1</v>
      </c>
      <c r="AI661" s="16">
        <v>0.48010000000000003</v>
      </c>
      <c r="AJ661" s="16">
        <v>0.68710000000000004</v>
      </c>
      <c r="AK661" s="16">
        <v>0.88329999999999997</v>
      </c>
      <c r="AL661" s="16">
        <v>0.76439999999999997</v>
      </c>
      <c r="AM661" s="16">
        <v>0.58440000000000003</v>
      </c>
      <c r="AN661" s="16" t="s">
        <v>2433</v>
      </c>
      <c r="AO661" s="16">
        <v>1</v>
      </c>
      <c r="AP661" s="16">
        <v>1200000</v>
      </c>
      <c r="AQ661" s="16">
        <v>258300</v>
      </c>
      <c r="AR661" s="16">
        <v>1.46</v>
      </c>
      <c r="AS661" s="16">
        <v>0.28125</v>
      </c>
      <c r="AT661" s="16">
        <v>0.75570000000000004</v>
      </c>
      <c r="AU661" s="16">
        <v>64</v>
      </c>
      <c r="AV661" s="16">
        <v>165000</v>
      </c>
      <c r="AW661" s="16">
        <v>51200000</v>
      </c>
      <c r="AX661" s="16"/>
      <c r="AY661" s="16"/>
      <c r="AZ661" s="16"/>
    </row>
    <row r="662" spans="1:52" ht="12" customHeight="1">
      <c r="A662" s="54">
        <v>68</v>
      </c>
      <c r="C662" s="104" t="s">
        <v>274</v>
      </c>
      <c r="D662" s="237"/>
      <c r="E662" s="58" t="s">
        <v>1776</v>
      </c>
      <c r="F662" s="16">
        <v>50</v>
      </c>
      <c r="G662" s="16">
        <v>423145</v>
      </c>
      <c r="H662" s="16">
        <v>5000</v>
      </c>
      <c r="I662" s="16">
        <v>688133</v>
      </c>
      <c r="J662" s="16" t="s">
        <v>2433</v>
      </c>
      <c r="K662" s="16">
        <v>92571</v>
      </c>
      <c r="L662" s="16">
        <v>5000</v>
      </c>
      <c r="M662" s="16" t="s">
        <v>2433</v>
      </c>
      <c r="N662" s="291">
        <v>1.6550925925925926E-3</v>
      </c>
      <c r="O662" s="16">
        <v>143</v>
      </c>
      <c r="P662" s="291">
        <v>1.306712962962963E-2</v>
      </c>
      <c r="Q662" s="16">
        <v>1129</v>
      </c>
      <c r="R662" s="291">
        <v>5.9027777777777778E-4</v>
      </c>
      <c r="S662" s="16">
        <v>51</v>
      </c>
      <c r="T662" s="291" t="s">
        <v>2433</v>
      </c>
      <c r="U662" s="16" t="s">
        <v>2433</v>
      </c>
      <c r="V662" s="291">
        <v>2.0717592592592593E-3</v>
      </c>
      <c r="W662" s="16">
        <v>179</v>
      </c>
      <c r="X662" s="291" t="s">
        <v>2433</v>
      </c>
      <c r="Y662" s="16" t="s">
        <v>2433</v>
      </c>
      <c r="Z662" s="291" t="s">
        <v>2433</v>
      </c>
      <c r="AA662" s="16" t="s">
        <v>2433</v>
      </c>
      <c r="AB662" s="16">
        <v>1.39</v>
      </c>
      <c r="AC662" s="16">
        <v>2</v>
      </c>
      <c r="AD662" s="16">
        <v>1.08</v>
      </c>
      <c r="AE662" s="16" t="s">
        <v>2433</v>
      </c>
      <c r="AF662" s="16">
        <v>1.62</v>
      </c>
      <c r="AG662" s="16">
        <v>1</v>
      </c>
      <c r="AH662" s="16" t="s">
        <v>2433</v>
      </c>
      <c r="AI662" s="16">
        <v>0.73409999999999997</v>
      </c>
      <c r="AJ662" s="16" t="s">
        <v>2433</v>
      </c>
      <c r="AK662" s="16">
        <v>0.93030000000000002</v>
      </c>
      <c r="AL662" s="16" t="s">
        <v>2433</v>
      </c>
      <c r="AM662" s="16">
        <v>0.64980000000000004</v>
      </c>
      <c r="AN662" s="16">
        <v>1</v>
      </c>
      <c r="AO662" s="16" t="s">
        <v>2433</v>
      </c>
      <c r="AP662" s="16">
        <v>817400</v>
      </c>
      <c r="AQ662" s="16">
        <v>196800</v>
      </c>
      <c r="AR662" s="16">
        <v>1.27</v>
      </c>
      <c r="AS662" s="16">
        <v>0.57916666666666672</v>
      </c>
      <c r="AT662" s="16">
        <v>0.83360000000000001</v>
      </c>
      <c r="AU662" s="16">
        <v>40</v>
      </c>
      <c r="AV662" s="16">
        <v>49500</v>
      </c>
      <c r="AW662" s="16">
        <v>26500000</v>
      </c>
      <c r="AX662" s="16"/>
      <c r="AY662" s="16"/>
      <c r="AZ662" s="16"/>
    </row>
    <row r="663" spans="1:52" ht="12" customHeight="1">
      <c r="A663" s="54">
        <v>69</v>
      </c>
      <c r="C663" s="58" t="s">
        <v>155</v>
      </c>
      <c r="D663" s="237"/>
      <c r="E663" s="58" t="s">
        <v>1776</v>
      </c>
      <c r="F663" s="16">
        <v>64</v>
      </c>
      <c r="G663" s="16">
        <v>752665</v>
      </c>
      <c r="H663" s="16">
        <v>5000</v>
      </c>
      <c r="I663" s="16">
        <v>9486</v>
      </c>
      <c r="J663" s="16">
        <v>5000</v>
      </c>
      <c r="K663" s="16">
        <v>297887</v>
      </c>
      <c r="L663" s="16">
        <v>5000</v>
      </c>
      <c r="M663" s="16">
        <v>5000</v>
      </c>
      <c r="N663" s="291">
        <v>7.407407407407407E-4</v>
      </c>
      <c r="O663" s="16">
        <v>64</v>
      </c>
      <c r="P663" s="291">
        <v>1.6203703703703703E-4</v>
      </c>
      <c r="Q663" s="16">
        <v>14</v>
      </c>
      <c r="R663" s="291">
        <v>1.3888888888888889E-3</v>
      </c>
      <c r="S663" s="16">
        <v>120</v>
      </c>
      <c r="T663" s="291">
        <v>1.0416666666666667E-4</v>
      </c>
      <c r="U663" s="16">
        <v>9</v>
      </c>
      <c r="V663" s="291">
        <v>1.3657407407407407E-3</v>
      </c>
      <c r="W663" s="16">
        <v>118</v>
      </c>
      <c r="X663" s="291">
        <v>1.8518518518518519E-3</v>
      </c>
      <c r="Y663" s="16">
        <v>160</v>
      </c>
      <c r="Z663" s="291" t="s">
        <v>2433</v>
      </c>
      <c r="AA663" s="16" t="s">
        <v>2433</v>
      </c>
      <c r="AB663" s="16">
        <v>1.29</v>
      </c>
      <c r="AC663" s="16">
        <v>1.41</v>
      </c>
      <c r="AD663" s="16">
        <v>2.06</v>
      </c>
      <c r="AE663" s="16">
        <v>1.4</v>
      </c>
      <c r="AF663" s="16">
        <v>1.6</v>
      </c>
      <c r="AG663" s="16">
        <v>2.81</v>
      </c>
      <c r="AH663" s="16">
        <v>1</v>
      </c>
      <c r="AI663" s="16">
        <v>0.85680000000000001</v>
      </c>
      <c r="AJ663" s="16">
        <v>0.59140000000000004</v>
      </c>
      <c r="AK663" s="16">
        <v>0.78390000000000004</v>
      </c>
      <c r="AL663" s="16">
        <v>0.60089999999999999</v>
      </c>
      <c r="AM663" s="16">
        <v>0.74119999999999997</v>
      </c>
      <c r="AN663" s="16">
        <v>0.59099999999999997</v>
      </c>
      <c r="AO663" s="16">
        <v>1</v>
      </c>
      <c r="AP663" s="16">
        <v>403100</v>
      </c>
      <c r="AQ663" s="16">
        <v>119600</v>
      </c>
      <c r="AR663" s="16">
        <v>1.46</v>
      </c>
      <c r="AS663" s="16">
        <v>0.26527777777777778</v>
      </c>
      <c r="AT663" s="16">
        <v>0.77210000000000001</v>
      </c>
      <c r="AU663" s="16">
        <v>58</v>
      </c>
      <c r="AV663" s="16">
        <v>14800</v>
      </c>
      <c r="AW663" s="16">
        <v>350000</v>
      </c>
      <c r="AX663" s="16"/>
      <c r="AY663" s="16"/>
      <c r="AZ663" s="16"/>
    </row>
    <row r="664" spans="1:52" ht="12" customHeight="1">
      <c r="A664" s="54">
        <v>70</v>
      </c>
      <c r="C664" s="104" t="s">
        <v>261</v>
      </c>
      <c r="D664" s="237"/>
      <c r="E664" s="58" t="s">
        <v>1776</v>
      </c>
      <c r="F664" s="16">
        <v>18</v>
      </c>
      <c r="G664" s="16">
        <v>1997000</v>
      </c>
      <c r="H664" s="16">
        <v>105425</v>
      </c>
      <c r="I664" s="16">
        <v>21256</v>
      </c>
      <c r="J664" s="16">
        <v>28065</v>
      </c>
      <c r="K664" s="16">
        <v>356827</v>
      </c>
      <c r="L664" s="16">
        <v>5000</v>
      </c>
      <c r="M664" s="16">
        <v>5000</v>
      </c>
      <c r="N664" s="291">
        <v>4.9305555555555552E-3</v>
      </c>
      <c r="O664" s="16">
        <v>426</v>
      </c>
      <c r="P664" s="291">
        <v>4.8495370370370368E-3</v>
      </c>
      <c r="Q664" s="16">
        <v>419</v>
      </c>
      <c r="R664" s="291">
        <v>1.0601851851851852E-2</v>
      </c>
      <c r="S664" s="16">
        <v>916</v>
      </c>
      <c r="T664" s="291">
        <v>1.0300925925925925E-2</v>
      </c>
      <c r="U664" s="16">
        <v>890</v>
      </c>
      <c r="V664" s="291">
        <v>5.7291666666666663E-3</v>
      </c>
      <c r="W664" s="16">
        <v>495</v>
      </c>
      <c r="X664" s="291">
        <v>7.0601851851851847E-4</v>
      </c>
      <c r="Y664" s="16">
        <v>61</v>
      </c>
      <c r="Z664" s="291">
        <v>6.7361111111111111E-3</v>
      </c>
      <c r="AA664" s="16">
        <v>582</v>
      </c>
      <c r="AB664" s="16">
        <v>7.49</v>
      </c>
      <c r="AC664" s="16">
        <v>6.33</v>
      </c>
      <c r="AD664" s="16">
        <v>10.41</v>
      </c>
      <c r="AE664" s="16">
        <v>5.23</v>
      </c>
      <c r="AF664" s="16">
        <v>9.07</v>
      </c>
      <c r="AG664" s="16">
        <v>6</v>
      </c>
      <c r="AH664" s="16">
        <v>2.96</v>
      </c>
      <c r="AI664" s="16">
        <v>5.45E-2</v>
      </c>
      <c r="AJ664" s="16">
        <v>1.15E-2</v>
      </c>
      <c r="AK664" s="16">
        <v>0.17169999999999999</v>
      </c>
      <c r="AL664" s="16">
        <v>8.9300000000000004E-2</v>
      </c>
      <c r="AM664" s="16">
        <v>9.6000000000000002E-2</v>
      </c>
      <c r="AN664" s="16" t="s">
        <v>2433</v>
      </c>
      <c r="AO664" s="16">
        <v>0.39989999999999998</v>
      </c>
      <c r="AP664" s="16">
        <v>751300</v>
      </c>
      <c r="AQ664" s="16">
        <v>157400</v>
      </c>
      <c r="AR664" s="16">
        <v>4.0599999999999996</v>
      </c>
      <c r="AS664" s="16">
        <v>0.32430555555555557</v>
      </c>
      <c r="AT664" s="16">
        <v>0.17369999999999999</v>
      </c>
      <c r="AU664" s="16">
        <v>53</v>
      </c>
      <c r="AV664" s="16">
        <v>135000</v>
      </c>
      <c r="AW664" s="16">
        <v>2100000000</v>
      </c>
      <c r="AX664" s="16"/>
      <c r="AY664" s="16"/>
      <c r="AZ664" s="16"/>
    </row>
    <row r="665" spans="1:52" ht="12" customHeight="1">
      <c r="A665" s="54">
        <v>71</v>
      </c>
      <c r="C665" s="104" t="s">
        <v>235</v>
      </c>
      <c r="D665" s="237"/>
      <c r="E665" s="58" t="s">
        <v>1776</v>
      </c>
      <c r="F665" s="16">
        <v>9</v>
      </c>
      <c r="G665" s="16">
        <v>1459000</v>
      </c>
      <c r="H665" s="16">
        <v>74323</v>
      </c>
      <c r="I665" s="16">
        <v>18704</v>
      </c>
      <c r="J665" s="16">
        <v>16000</v>
      </c>
      <c r="K665" s="16">
        <v>323448</v>
      </c>
      <c r="L665" s="16" t="s">
        <v>2433</v>
      </c>
      <c r="M665" s="16">
        <v>5000</v>
      </c>
      <c r="N665" s="291">
        <v>4.0856481481481481E-3</v>
      </c>
      <c r="O665" s="16">
        <v>353</v>
      </c>
      <c r="P665" s="291">
        <v>2.5462962962962965E-3</v>
      </c>
      <c r="Q665" s="16">
        <v>220</v>
      </c>
      <c r="R665" s="291">
        <v>3.4953703703703705E-3</v>
      </c>
      <c r="S665" s="16">
        <v>302</v>
      </c>
      <c r="T665" s="291">
        <v>3.0787037037037037E-3</v>
      </c>
      <c r="U665" s="16">
        <v>266</v>
      </c>
      <c r="V665" s="291">
        <v>3.7384259259259259E-3</v>
      </c>
      <c r="W665" s="16">
        <v>323</v>
      </c>
      <c r="X665" s="291" t="s">
        <v>2433</v>
      </c>
      <c r="Y665" s="16" t="s">
        <v>2433</v>
      </c>
      <c r="Z665" s="291" t="s">
        <v>2433</v>
      </c>
      <c r="AA665" s="16" t="s">
        <v>2433</v>
      </c>
      <c r="AB665" s="16">
        <v>7.9</v>
      </c>
      <c r="AC665" s="16">
        <v>3.53</v>
      </c>
      <c r="AD665" s="16">
        <v>7.89</v>
      </c>
      <c r="AE665" s="16">
        <v>2.83</v>
      </c>
      <c r="AF665" s="16">
        <v>8.3000000000000007</v>
      </c>
      <c r="AG665" s="16" t="s">
        <v>2433</v>
      </c>
      <c r="AH665" s="16">
        <v>1</v>
      </c>
      <c r="AI665" s="16">
        <v>9.6699999999999994E-2</v>
      </c>
      <c r="AJ665" s="16">
        <v>0.3327</v>
      </c>
      <c r="AK665" s="16">
        <v>0.20530000000000001</v>
      </c>
      <c r="AL665" s="16">
        <v>0.54769999999999996</v>
      </c>
      <c r="AM665" s="16">
        <v>0.13489999999999999</v>
      </c>
      <c r="AN665" s="16" t="s">
        <v>2433</v>
      </c>
      <c r="AO665" s="16">
        <v>1</v>
      </c>
      <c r="AP665" s="16">
        <v>577100</v>
      </c>
      <c r="AQ665" s="16">
        <v>137100</v>
      </c>
      <c r="AR665" s="16">
        <v>3.5</v>
      </c>
      <c r="AS665" s="16">
        <v>0.26250000000000001</v>
      </c>
      <c r="AT665" s="16">
        <v>0.23350000000000001</v>
      </c>
      <c r="AU665" s="16">
        <v>54</v>
      </c>
      <c r="AV665" s="16">
        <v>110000</v>
      </c>
      <c r="AW665" s="16">
        <v>444000000</v>
      </c>
      <c r="AX665" s="16"/>
      <c r="AY665" s="16"/>
      <c r="AZ665" s="16"/>
    </row>
    <row r="666" spans="1:52" ht="12" customHeight="1">
      <c r="A666" s="54">
        <v>72</v>
      </c>
      <c r="C666" s="104" t="s">
        <v>250</v>
      </c>
      <c r="D666" s="237"/>
      <c r="E666" s="58" t="s">
        <v>1776</v>
      </c>
      <c r="F666" s="16">
        <v>20</v>
      </c>
      <c r="G666" s="16">
        <v>1322000</v>
      </c>
      <c r="H666" s="16">
        <v>30376</v>
      </c>
      <c r="I666" s="16">
        <v>5000</v>
      </c>
      <c r="J666" s="16">
        <v>25675</v>
      </c>
      <c r="K666" s="16">
        <v>184542</v>
      </c>
      <c r="L666" s="16">
        <v>5000</v>
      </c>
      <c r="M666" s="16">
        <v>5000</v>
      </c>
      <c r="N666" s="291">
        <v>2.9398148148148148E-3</v>
      </c>
      <c r="O666" s="16">
        <v>254</v>
      </c>
      <c r="P666" s="291">
        <v>1.8981481481481482E-3</v>
      </c>
      <c r="Q666" s="16">
        <v>164</v>
      </c>
      <c r="R666" s="291">
        <v>2.8240740740740739E-3</v>
      </c>
      <c r="S666" s="16">
        <v>244</v>
      </c>
      <c r="T666" s="291">
        <v>3.1944444444444446E-3</v>
      </c>
      <c r="U666" s="16">
        <v>276</v>
      </c>
      <c r="V666" s="291">
        <v>3.1250000000000002E-3</v>
      </c>
      <c r="W666" s="16">
        <v>270</v>
      </c>
      <c r="X666" s="291">
        <v>8.7615740740740744E-3</v>
      </c>
      <c r="Y666" s="16">
        <v>757</v>
      </c>
      <c r="Z666" s="291">
        <v>1.1574074074074075E-4</v>
      </c>
      <c r="AA666" s="16">
        <v>10</v>
      </c>
      <c r="AB666" s="16">
        <v>5.74</v>
      </c>
      <c r="AC666" s="16">
        <v>3.03</v>
      </c>
      <c r="AD666" s="16">
        <v>3.31</v>
      </c>
      <c r="AE666" s="16">
        <v>3.97</v>
      </c>
      <c r="AF666" s="16">
        <v>6.23</v>
      </c>
      <c r="AG666" s="16">
        <v>19.850000000000001</v>
      </c>
      <c r="AH666" s="16">
        <v>3</v>
      </c>
      <c r="AI666" s="16">
        <v>7.7799999999999994E-2</v>
      </c>
      <c r="AJ666" s="16">
        <v>0.32079999999999997</v>
      </c>
      <c r="AK666" s="16">
        <v>0.53220000000000001</v>
      </c>
      <c r="AL666" s="16">
        <v>0.31680000000000003</v>
      </c>
      <c r="AM666" s="16">
        <v>0.10780000000000001</v>
      </c>
      <c r="AN666" s="16">
        <v>0.41089999999999999</v>
      </c>
      <c r="AO666" s="16" t="s">
        <v>2433</v>
      </c>
      <c r="AP666" s="16">
        <v>1200000</v>
      </c>
      <c r="AQ666" s="16">
        <v>220400</v>
      </c>
      <c r="AR666" s="16">
        <v>5.23</v>
      </c>
      <c r="AS666" s="16">
        <v>0.25486111111111109</v>
      </c>
      <c r="AT666" s="16">
        <v>0.15110000000000001</v>
      </c>
      <c r="AU666" s="16">
        <v>48</v>
      </c>
      <c r="AV666" s="16">
        <v>110000</v>
      </c>
      <c r="AW666" s="16">
        <v>29700000</v>
      </c>
      <c r="AX666" s="16"/>
      <c r="AY666" s="16"/>
      <c r="AZ666" s="16"/>
    </row>
    <row r="667" spans="1:52" ht="12" customHeight="1">
      <c r="A667" s="54">
        <v>73</v>
      </c>
      <c r="C667" s="104" t="s">
        <v>335</v>
      </c>
      <c r="D667" s="237"/>
      <c r="E667" s="58" t="s">
        <v>1776</v>
      </c>
      <c r="F667" s="16">
        <v>29</v>
      </c>
      <c r="G667" s="16">
        <v>1305000</v>
      </c>
      <c r="H667" s="16">
        <v>18743</v>
      </c>
      <c r="I667" s="16">
        <v>6710</v>
      </c>
      <c r="J667" s="16">
        <v>5000</v>
      </c>
      <c r="K667" s="16">
        <v>190546</v>
      </c>
      <c r="L667" s="16">
        <v>17925</v>
      </c>
      <c r="M667" s="16">
        <v>5000</v>
      </c>
      <c r="N667" s="291">
        <v>4.0856481481481481E-3</v>
      </c>
      <c r="O667" s="16">
        <v>353</v>
      </c>
      <c r="P667" s="291">
        <v>6.3194444444444444E-3</v>
      </c>
      <c r="Q667" s="16">
        <v>546</v>
      </c>
      <c r="R667" s="291">
        <v>1.7013888888888888E-3</v>
      </c>
      <c r="S667" s="16">
        <v>147</v>
      </c>
      <c r="T667" s="291">
        <v>5.2777777777777779E-3</v>
      </c>
      <c r="U667" s="16">
        <v>456</v>
      </c>
      <c r="V667" s="291">
        <v>4.0740740740740737E-3</v>
      </c>
      <c r="W667" s="16">
        <v>352</v>
      </c>
      <c r="X667" s="291">
        <v>5.6134259259259262E-3</v>
      </c>
      <c r="Y667" s="16">
        <v>485</v>
      </c>
      <c r="Z667" s="291">
        <v>5.208333333333333E-3</v>
      </c>
      <c r="AA667" s="16">
        <v>450</v>
      </c>
      <c r="AB667" s="16">
        <v>6.93</v>
      </c>
      <c r="AC667" s="16">
        <v>5.69</v>
      </c>
      <c r="AD667" s="16">
        <v>4.76</v>
      </c>
      <c r="AE667" s="16">
        <v>2.61</v>
      </c>
      <c r="AF667" s="16">
        <v>6.64</v>
      </c>
      <c r="AG667" s="16">
        <v>7.12</v>
      </c>
      <c r="AH667" s="16">
        <v>3.56</v>
      </c>
      <c r="AI667" s="16">
        <v>5.2299999999999999E-2</v>
      </c>
      <c r="AJ667" s="16">
        <v>0.12479999999999999</v>
      </c>
      <c r="AK667" s="16">
        <v>0.35849999999999999</v>
      </c>
      <c r="AL667" s="16">
        <v>0.3281</v>
      </c>
      <c r="AM667" s="16">
        <v>0.1169</v>
      </c>
      <c r="AN667" s="16">
        <v>3.2199999999999999E-2</v>
      </c>
      <c r="AO667" s="16">
        <v>0.50590000000000002</v>
      </c>
      <c r="AP667" s="16">
        <v>702700</v>
      </c>
      <c r="AQ667" s="16">
        <v>142800</v>
      </c>
      <c r="AR667" s="16">
        <v>4.75</v>
      </c>
      <c r="AS667" s="16">
        <v>0.2951388888888889</v>
      </c>
      <c r="AT667" s="16">
        <v>0.1552</v>
      </c>
      <c r="AU667" s="16">
        <v>58</v>
      </c>
      <c r="AV667" s="16">
        <v>110000</v>
      </c>
      <c r="AW667" s="16">
        <v>658000000</v>
      </c>
      <c r="AX667" s="16"/>
      <c r="AY667" s="16"/>
      <c r="AZ667" s="16"/>
    </row>
    <row r="668" spans="1:52" ht="12" customHeight="1">
      <c r="A668" s="54">
        <v>74</v>
      </c>
      <c r="C668" s="104" t="s">
        <v>189</v>
      </c>
      <c r="D668" s="237"/>
      <c r="E668" s="58" t="s">
        <v>1776</v>
      </c>
      <c r="F668" s="16">
        <v>21</v>
      </c>
      <c r="G668" s="16">
        <v>345256</v>
      </c>
      <c r="H668" s="16">
        <v>45055</v>
      </c>
      <c r="I668" s="16">
        <v>165259</v>
      </c>
      <c r="J668" s="16">
        <v>13167</v>
      </c>
      <c r="K668" s="16">
        <v>132129</v>
      </c>
      <c r="L668" s="16">
        <v>5423</v>
      </c>
      <c r="M668" s="16">
        <v>5000</v>
      </c>
      <c r="N668" s="291">
        <v>2.3148148148148147E-3</v>
      </c>
      <c r="O668" s="16">
        <v>200</v>
      </c>
      <c r="P668" s="291">
        <v>1.6782407407407408E-3</v>
      </c>
      <c r="Q668" s="16">
        <v>145</v>
      </c>
      <c r="R668" s="291">
        <v>4.7453703703703704E-4</v>
      </c>
      <c r="S668" s="16">
        <v>41</v>
      </c>
      <c r="T668" s="291">
        <v>9.837962962962962E-4</v>
      </c>
      <c r="U668" s="16">
        <v>85</v>
      </c>
      <c r="V668" s="291">
        <v>2.1759259259259258E-3</v>
      </c>
      <c r="W668" s="16">
        <v>188</v>
      </c>
      <c r="X668" s="291">
        <v>4.0509259259259257E-3</v>
      </c>
      <c r="Y668" s="16">
        <v>350</v>
      </c>
      <c r="Z668" s="291">
        <v>4.1898148148148146E-3</v>
      </c>
      <c r="AA668" s="16">
        <v>362</v>
      </c>
      <c r="AB668" s="16">
        <v>1.94</v>
      </c>
      <c r="AC668" s="16">
        <v>1.21</v>
      </c>
      <c r="AD668" s="16">
        <v>1.22</v>
      </c>
      <c r="AE668" s="16">
        <v>1.1299999999999999</v>
      </c>
      <c r="AF668" s="16">
        <v>2.38</v>
      </c>
      <c r="AG668" s="16">
        <v>3.41</v>
      </c>
      <c r="AH668" s="16">
        <v>1.9</v>
      </c>
      <c r="AI668" s="16">
        <v>0.3967</v>
      </c>
      <c r="AJ668" s="16">
        <v>0.82020000000000004</v>
      </c>
      <c r="AK668" s="16">
        <v>0.90300000000000002</v>
      </c>
      <c r="AL668" s="16">
        <v>0.95479999999999998</v>
      </c>
      <c r="AM668" s="16">
        <v>0.37009999999999998</v>
      </c>
      <c r="AN668" s="16">
        <v>0.22359999999999999</v>
      </c>
      <c r="AO668" s="16">
        <v>0.54930000000000001</v>
      </c>
      <c r="AP668" s="16">
        <v>176500</v>
      </c>
      <c r="AQ668" s="16">
        <v>92800</v>
      </c>
      <c r="AR668" s="16">
        <v>2.65</v>
      </c>
      <c r="AS668" s="16">
        <v>0.19097222222222221</v>
      </c>
      <c r="AT668" s="16">
        <v>0.3916</v>
      </c>
      <c r="AU668" s="16">
        <v>38</v>
      </c>
      <c r="AV668" s="16">
        <v>74000</v>
      </c>
      <c r="AW668" s="16">
        <v>82800000</v>
      </c>
      <c r="AX668" s="16"/>
      <c r="AY668" s="16"/>
      <c r="AZ668" s="16"/>
    </row>
    <row r="669" spans="1:52" ht="12" customHeight="1">
      <c r="A669" s="54">
        <v>75</v>
      </c>
      <c r="C669" s="104" t="s">
        <v>253</v>
      </c>
      <c r="D669" s="237"/>
      <c r="E669" s="58" t="s">
        <v>1776</v>
      </c>
      <c r="F669" s="16">
        <v>33</v>
      </c>
      <c r="G669" s="16">
        <v>1242000</v>
      </c>
      <c r="H669" s="16">
        <v>5000</v>
      </c>
      <c r="I669" s="16">
        <v>32051</v>
      </c>
      <c r="J669" s="16">
        <v>5000</v>
      </c>
      <c r="K669" s="16">
        <v>290884</v>
      </c>
      <c r="L669" s="16">
        <v>21254</v>
      </c>
      <c r="M669" s="16">
        <v>5000</v>
      </c>
      <c r="N669" s="291">
        <v>2.9398148148148148E-3</v>
      </c>
      <c r="O669" s="16">
        <v>254</v>
      </c>
      <c r="P669" s="291">
        <v>1.8518518518518519E-3</v>
      </c>
      <c r="Q669" s="16">
        <v>160</v>
      </c>
      <c r="R669" s="291">
        <v>1.4351851851851852E-3</v>
      </c>
      <c r="S669" s="16">
        <v>124</v>
      </c>
      <c r="T669" s="291">
        <v>3.6458333333333334E-3</v>
      </c>
      <c r="U669" s="16">
        <v>315</v>
      </c>
      <c r="V669" s="291">
        <v>2.476851851851852E-3</v>
      </c>
      <c r="W669" s="16">
        <v>214</v>
      </c>
      <c r="X669" s="291">
        <v>2.2569444444444442E-3</v>
      </c>
      <c r="Y669" s="16">
        <v>195</v>
      </c>
      <c r="Z669" s="291">
        <v>7.0601851851851847E-4</v>
      </c>
      <c r="AA669" s="16">
        <v>61</v>
      </c>
      <c r="AB669" s="16">
        <v>1.88</v>
      </c>
      <c r="AC669" s="16">
        <v>2</v>
      </c>
      <c r="AD669" s="16">
        <v>1.29</v>
      </c>
      <c r="AE669" s="16">
        <v>1.65</v>
      </c>
      <c r="AF669" s="16">
        <v>2.1</v>
      </c>
      <c r="AG669" s="16">
        <v>2.15</v>
      </c>
      <c r="AH669" s="16">
        <v>1.34</v>
      </c>
      <c r="AI669" s="16">
        <v>0.46089999999999998</v>
      </c>
      <c r="AJ669" s="16" t="s">
        <v>2433</v>
      </c>
      <c r="AK669" s="16">
        <v>0.83809999999999996</v>
      </c>
      <c r="AL669" s="16">
        <v>0.62880000000000003</v>
      </c>
      <c r="AM669" s="16">
        <v>0.4345</v>
      </c>
      <c r="AN669" s="16">
        <v>0.52510000000000001</v>
      </c>
      <c r="AO669" s="16">
        <v>0.81930000000000003</v>
      </c>
      <c r="AP669" s="16">
        <v>1100000</v>
      </c>
      <c r="AQ669" s="16">
        <v>176700</v>
      </c>
      <c r="AR669" s="16">
        <v>1.59</v>
      </c>
      <c r="AS669" s="16">
        <v>0.31805555555555554</v>
      </c>
      <c r="AT669" s="16">
        <v>0.62</v>
      </c>
      <c r="AU669" s="16">
        <v>52</v>
      </c>
      <c r="AV669" s="16">
        <v>165000</v>
      </c>
      <c r="AW669" s="16">
        <v>94</v>
      </c>
      <c r="AX669" s="16"/>
      <c r="AY669" s="16"/>
      <c r="AZ669" s="16"/>
    </row>
    <row r="670" spans="1:52" ht="12" customHeight="1">
      <c r="A670" s="54">
        <v>76</v>
      </c>
      <c r="C670" s="104" t="s">
        <v>1523</v>
      </c>
      <c r="D670" s="237"/>
      <c r="E670" s="58" t="s">
        <v>1776</v>
      </c>
      <c r="F670" s="16">
        <v>12</v>
      </c>
      <c r="G670" s="16">
        <v>1237000</v>
      </c>
      <c r="H670" s="16">
        <v>37618</v>
      </c>
      <c r="I670" s="16">
        <v>14560</v>
      </c>
      <c r="J670" s="16">
        <v>12987</v>
      </c>
      <c r="K670" s="16">
        <v>269392</v>
      </c>
      <c r="L670" s="16" t="s">
        <v>2433</v>
      </c>
      <c r="M670" s="16">
        <v>5000</v>
      </c>
      <c r="N670" s="291">
        <v>3.3217592592592591E-3</v>
      </c>
      <c r="O670" s="16">
        <v>287</v>
      </c>
      <c r="P670" s="291" t="s">
        <v>2433</v>
      </c>
      <c r="Q670" s="16" t="s">
        <v>2433</v>
      </c>
      <c r="R670" s="291">
        <v>6.3888888888888884E-3</v>
      </c>
      <c r="S670" s="16">
        <v>552</v>
      </c>
      <c r="T670" s="291">
        <v>7.4074074074074081E-4</v>
      </c>
      <c r="U670" s="16">
        <v>64</v>
      </c>
      <c r="V670" s="291">
        <v>3.5069444444444445E-3</v>
      </c>
      <c r="W670" s="16">
        <v>303</v>
      </c>
      <c r="X670" s="291" t="s">
        <v>2433</v>
      </c>
      <c r="Y670" s="16" t="s">
        <v>2433</v>
      </c>
      <c r="Z670" s="291" t="s">
        <v>2433</v>
      </c>
      <c r="AA670" s="16" t="s">
        <v>2433</v>
      </c>
      <c r="AB670" s="16">
        <v>7.66</v>
      </c>
      <c r="AC670" s="16">
        <v>3.42</v>
      </c>
      <c r="AD670" s="16">
        <v>9.74</v>
      </c>
      <c r="AE670" s="16">
        <v>2.88</v>
      </c>
      <c r="AF670" s="16">
        <v>6.79</v>
      </c>
      <c r="AG670" s="16" t="s">
        <v>2433</v>
      </c>
      <c r="AH670" s="16">
        <v>2</v>
      </c>
      <c r="AI670" s="16">
        <v>9.0200000000000002E-2</v>
      </c>
      <c r="AJ670" s="16">
        <v>0.373</v>
      </c>
      <c r="AK670" s="16">
        <v>0.22969999999999999</v>
      </c>
      <c r="AL670" s="16">
        <v>0.33350000000000002</v>
      </c>
      <c r="AM670" s="16">
        <v>0.26590000000000003</v>
      </c>
      <c r="AN670" s="16" t="s">
        <v>2433</v>
      </c>
      <c r="AO670" s="16" t="s">
        <v>2433</v>
      </c>
      <c r="AP670" s="16">
        <v>969400</v>
      </c>
      <c r="AQ670" s="16">
        <v>635200</v>
      </c>
      <c r="AR670" s="16">
        <v>4.97</v>
      </c>
      <c r="AS670" s="16">
        <v>0.22847222222222222</v>
      </c>
      <c r="AT670" s="16">
        <v>0.45469999999999999</v>
      </c>
      <c r="AU670" s="16">
        <v>56</v>
      </c>
      <c r="AV670" s="16">
        <v>1000</v>
      </c>
      <c r="AW670" s="16">
        <v>88</v>
      </c>
      <c r="AX670" s="16"/>
      <c r="AY670" s="16"/>
      <c r="AZ670" s="16"/>
    </row>
    <row r="671" spans="1:52" ht="12" customHeight="1">
      <c r="A671" s="54">
        <v>77</v>
      </c>
      <c r="C671" s="104" t="s">
        <v>185</v>
      </c>
      <c r="D671" s="237"/>
      <c r="E671" s="58" t="s">
        <v>1776</v>
      </c>
      <c r="F671" s="16">
        <v>37</v>
      </c>
      <c r="G671" s="16">
        <v>2703000</v>
      </c>
      <c r="H671" s="16">
        <v>6029</v>
      </c>
      <c r="I671" s="16">
        <v>9259</v>
      </c>
      <c r="J671" s="16">
        <v>5000</v>
      </c>
      <c r="K671" s="16">
        <v>282418</v>
      </c>
      <c r="L671" s="16">
        <v>19997</v>
      </c>
      <c r="M671" s="16" t="s">
        <v>2433</v>
      </c>
      <c r="N671" s="291">
        <v>3.3796296296296296E-3</v>
      </c>
      <c r="O671" s="16">
        <v>292</v>
      </c>
      <c r="P671" s="291">
        <v>8.1018518518518516E-4</v>
      </c>
      <c r="Q671" s="16">
        <v>70</v>
      </c>
      <c r="R671" s="291">
        <v>4.6990740740740743E-3</v>
      </c>
      <c r="S671" s="16">
        <v>406</v>
      </c>
      <c r="T671" s="291">
        <v>1.1458333333333333E-3</v>
      </c>
      <c r="U671" s="16">
        <v>99</v>
      </c>
      <c r="V671" s="291">
        <v>4.43287037037037E-3</v>
      </c>
      <c r="W671" s="16">
        <v>383</v>
      </c>
      <c r="X671" s="291">
        <v>4.2592592592592595E-3</v>
      </c>
      <c r="Y671" s="16">
        <v>368</v>
      </c>
      <c r="Z671" s="291" t="s">
        <v>2433</v>
      </c>
      <c r="AA671" s="16" t="s">
        <v>2433</v>
      </c>
      <c r="AB671" s="16">
        <v>7.88</v>
      </c>
      <c r="AC671" s="16">
        <v>5.24</v>
      </c>
      <c r="AD671" s="16">
        <v>5.62</v>
      </c>
      <c r="AE671" s="16">
        <v>3.33</v>
      </c>
      <c r="AF671" s="16">
        <v>10.24</v>
      </c>
      <c r="AG671" s="16">
        <v>9.33</v>
      </c>
      <c r="AH671" s="16" t="s">
        <v>2433</v>
      </c>
      <c r="AI671" s="16">
        <v>4.0300000000000002E-2</v>
      </c>
      <c r="AJ671" s="16">
        <v>0.16209999999999999</v>
      </c>
      <c r="AK671" s="16">
        <v>8.7300000000000003E-2</v>
      </c>
      <c r="AL671" s="16">
        <v>0.2402</v>
      </c>
      <c r="AM671" s="16">
        <v>0.1013</v>
      </c>
      <c r="AN671" s="16">
        <v>0.188</v>
      </c>
      <c r="AO671" s="16" t="s">
        <v>2433</v>
      </c>
      <c r="AP671" s="16">
        <v>1100000</v>
      </c>
      <c r="AQ671" s="16">
        <v>183200</v>
      </c>
      <c r="AR671" s="16">
        <v>4.1100000000000003</v>
      </c>
      <c r="AS671" s="16">
        <v>0.31458333333333333</v>
      </c>
      <c r="AT671" s="16">
        <v>0.2291</v>
      </c>
      <c r="AU671" s="16">
        <v>56</v>
      </c>
      <c r="AV671" s="16">
        <v>135000</v>
      </c>
      <c r="AW671" s="16">
        <v>662000000</v>
      </c>
      <c r="AX671" s="16"/>
      <c r="AY671" s="16"/>
      <c r="AZ671" s="16"/>
    </row>
    <row r="672" spans="1:52" ht="12" customHeight="1">
      <c r="A672" s="54">
        <v>78</v>
      </c>
      <c r="C672" s="104" t="s">
        <v>345</v>
      </c>
      <c r="D672" s="237"/>
      <c r="E672" s="58" t="s">
        <v>1776</v>
      </c>
      <c r="F672" s="16">
        <v>36</v>
      </c>
      <c r="G672" s="16">
        <v>649348</v>
      </c>
      <c r="H672" s="16">
        <v>8062</v>
      </c>
      <c r="I672" s="16">
        <v>148858</v>
      </c>
      <c r="J672" s="16">
        <v>5000</v>
      </c>
      <c r="K672" s="16">
        <v>102473</v>
      </c>
      <c r="L672" s="16">
        <v>5000</v>
      </c>
      <c r="M672" s="16">
        <v>5000</v>
      </c>
      <c r="N672" s="291">
        <v>2.3148148148148147E-3</v>
      </c>
      <c r="O672" s="16">
        <v>200</v>
      </c>
      <c r="P672" s="291">
        <v>2.638888888888889E-3</v>
      </c>
      <c r="Q672" s="16">
        <v>228</v>
      </c>
      <c r="R672" s="291">
        <v>5.9027777777777778E-4</v>
      </c>
      <c r="S672" s="16">
        <v>51</v>
      </c>
      <c r="T672" s="291">
        <v>1.0416666666666667E-4</v>
      </c>
      <c r="U672" s="16">
        <v>9</v>
      </c>
      <c r="V672" s="291">
        <v>5.1504629629629626E-3</v>
      </c>
      <c r="W672" s="16">
        <v>445</v>
      </c>
      <c r="X672" s="291">
        <v>1.4930555555555556E-3</v>
      </c>
      <c r="Y672" s="16">
        <v>129</v>
      </c>
      <c r="Z672" s="291">
        <v>4.1666666666666669E-4</v>
      </c>
      <c r="AA672" s="16">
        <v>36</v>
      </c>
      <c r="AB672" s="16">
        <v>2.33</v>
      </c>
      <c r="AC672" s="16">
        <v>3.08</v>
      </c>
      <c r="AD672" s="16">
        <v>1.37</v>
      </c>
      <c r="AE672" s="16">
        <v>1.65</v>
      </c>
      <c r="AF672" s="16">
        <v>2.73</v>
      </c>
      <c r="AG672" s="16">
        <v>2.76</v>
      </c>
      <c r="AH672" s="16">
        <v>2.94</v>
      </c>
      <c r="AI672" s="16">
        <v>0.46510000000000001</v>
      </c>
      <c r="AJ672" s="16">
        <v>0.74590000000000001</v>
      </c>
      <c r="AK672" s="16">
        <v>0.8579</v>
      </c>
      <c r="AL672" s="16">
        <v>0.60780000000000001</v>
      </c>
      <c r="AM672" s="16">
        <v>0.51380000000000003</v>
      </c>
      <c r="AN672" s="16">
        <v>0.55469999999999997</v>
      </c>
      <c r="AO672" s="16">
        <v>0.66700000000000004</v>
      </c>
      <c r="AP672" s="16">
        <v>373600</v>
      </c>
      <c r="AQ672" s="16">
        <v>77300</v>
      </c>
      <c r="AR672" s="16">
        <v>1.98</v>
      </c>
      <c r="AS672" s="16">
        <v>0.34027777777777779</v>
      </c>
      <c r="AT672" s="16">
        <v>0.69</v>
      </c>
      <c r="AU672" s="16">
        <v>54</v>
      </c>
      <c r="AV672" s="16">
        <v>60500</v>
      </c>
      <c r="AW672" s="16">
        <v>6200000</v>
      </c>
      <c r="AX672" s="16"/>
      <c r="AY672" s="16"/>
      <c r="AZ672" s="16"/>
    </row>
    <row r="673" spans="1:52" ht="12" customHeight="1">
      <c r="A673" s="54">
        <v>79</v>
      </c>
      <c r="C673" s="104" t="s">
        <v>265</v>
      </c>
      <c r="D673" s="237"/>
      <c r="E673" s="58" t="s">
        <v>1776</v>
      </c>
      <c r="F673" s="16">
        <v>36</v>
      </c>
      <c r="G673" s="16">
        <v>711968</v>
      </c>
      <c r="H673" s="16">
        <v>5000</v>
      </c>
      <c r="I673" s="16">
        <v>143044</v>
      </c>
      <c r="J673" s="16">
        <v>5000</v>
      </c>
      <c r="K673" s="16">
        <v>152648</v>
      </c>
      <c r="L673" s="16">
        <v>5227</v>
      </c>
      <c r="M673" s="16">
        <v>5000</v>
      </c>
      <c r="N673" s="291">
        <v>1.9212962962962964E-3</v>
      </c>
      <c r="O673" s="16">
        <v>166</v>
      </c>
      <c r="P673" s="291">
        <v>7.291666666666667E-4</v>
      </c>
      <c r="Q673" s="16">
        <v>63</v>
      </c>
      <c r="R673" s="291">
        <v>7.9861111111111116E-4</v>
      </c>
      <c r="S673" s="16">
        <v>69</v>
      </c>
      <c r="T673" s="291">
        <v>3.7037037037037035E-4</v>
      </c>
      <c r="U673" s="16">
        <v>32</v>
      </c>
      <c r="V673" s="291">
        <v>1.4930555555555556E-3</v>
      </c>
      <c r="W673" s="16">
        <v>129</v>
      </c>
      <c r="X673" s="291">
        <v>2.2800925925925927E-3</v>
      </c>
      <c r="Y673" s="16">
        <v>197</v>
      </c>
      <c r="Z673" s="291">
        <v>1.1574074074074073E-5</v>
      </c>
      <c r="AA673" s="16">
        <v>1</v>
      </c>
      <c r="AB673" s="16">
        <v>1.64</v>
      </c>
      <c r="AC673" s="16">
        <v>1.57</v>
      </c>
      <c r="AD673" s="16">
        <v>1.19</v>
      </c>
      <c r="AE673" s="16">
        <v>2.11</v>
      </c>
      <c r="AF673" s="16">
        <v>1.83</v>
      </c>
      <c r="AG673" s="16">
        <v>1.61</v>
      </c>
      <c r="AH673" s="16">
        <v>1.1599999999999999</v>
      </c>
      <c r="AI673" s="16">
        <v>0.52190000000000003</v>
      </c>
      <c r="AJ673" s="16">
        <v>0.80959999999999999</v>
      </c>
      <c r="AK673" s="16">
        <v>0.88739999999999997</v>
      </c>
      <c r="AL673" s="16">
        <v>0.64249999999999996</v>
      </c>
      <c r="AM673" s="16">
        <v>0.55069999999999997</v>
      </c>
      <c r="AN673" s="16">
        <v>0.74539999999999995</v>
      </c>
      <c r="AO673" s="16">
        <v>0.84470000000000001</v>
      </c>
      <c r="AP673" s="16">
        <v>432400</v>
      </c>
      <c r="AQ673" s="16">
        <v>79100</v>
      </c>
      <c r="AR673" s="16">
        <v>1.4</v>
      </c>
      <c r="AS673" s="16">
        <v>0.3347222222222222</v>
      </c>
      <c r="AT673" s="16">
        <v>0.76949999999999996</v>
      </c>
      <c r="AU673" s="16">
        <v>53</v>
      </c>
      <c r="AV673" s="16">
        <v>8100</v>
      </c>
      <c r="AW673" s="16">
        <v>467000</v>
      </c>
      <c r="AX673" s="16"/>
      <c r="AY673" s="16"/>
      <c r="AZ673" s="16"/>
    </row>
    <row r="674" spans="1:52" ht="12" customHeight="1">
      <c r="A674" s="54">
        <v>80</v>
      </c>
      <c r="C674" s="104" t="s">
        <v>316</v>
      </c>
      <c r="D674" s="237"/>
      <c r="E674" s="58" t="s">
        <v>1776</v>
      </c>
      <c r="F674" s="16">
        <v>16</v>
      </c>
      <c r="G674" s="16">
        <v>1256000</v>
      </c>
      <c r="H674" s="16">
        <v>30657</v>
      </c>
      <c r="I674" s="16">
        <v>128174</v>
      </c>
      <c r="J674" s="16">
        <v>15886</v>
      </c>
      <c r="K674" s="16">
        <v>228793</v>
      </c>
      <c r="L674" s="16">
        <v>38618</v>
      </c>
      <c r="M674" s="16">
        <v>5000</v>
      </c>
      <c r="N674" s="291">
        <v>3.1250000000000002E-3</v>
      </c>
      <c r="O674" s="16">
        <v>270</v>
      </c>
      <c r="P674" s="291">
        <v>1.5046296296296297E-4</v>
      </c>
      <c r="Q674" s="16">
        <v>13</v>
      </c>
      <c r="R674" s="291">
        <v>6.7129629629629625E-4</v>
      </c>
      <c r="S674" s="16">
        <v>58</v>
      </c>
      <c r="T674" s="291">
        <v>2.7777777777777778E-4</v>
      </c>
      <c r="U674" s="16">
        <v>24</v>
      </c>
      <c r="V674" s="291">
        <v>2.9398148148148148E-3</v>
      </c>
      <c r="W674" s="16">
        <v>254</v>
      </c>
      <c r="X674" s="291">
        <v>2.5925925925925925E-3</v>
      </c>
      <c r="Y674" s="16">
        <v>224</v>
      </c>
      <c r="Z674" s="291">
        <v>6.5740740740740742E-3</v>
      </c>
      <c r="AA674" s="16">
        <v>568</v>
      </c>
      <c r="AB674" s="16">
        <v>2.17</v>
      </c>
      <c r="AC674" s="16">
        <v>1.01</v>
      </c>
      <c r="AD674" s="16">
        <v>1.23</v>
      </c>
      <c r="AE674" s="16">
        <v>1.0900000000000001</v>
      </c>
      <c r="AF674" s="16">
        <v>1.81</v>
      </c>
      <c r="AG674" s="16">
        <v>2.21</v>
      </c>
      <c r="AH674" s="16">
        <v>1.34</v>
      </c>
      <c r="AI674" s="16">
        <v>0.4597</v>
      </c>
      <c r="AJ674" s="16">
        <v>0.99239999999999995</v>
      </c>
      <c r="AK674" s="16">
        <v>0.91069999999999995</v>
      </c>
      <c r="AL674" s="16">
        <v>0.95230000000000004</v>
      </c>
      <c r="AM674" s="16">
        <v>0.4889</v>
      </c>
      <c r="AN674" s="16">
        <v>0.58909999999999996</v>
      </c>
      <c r="AO674" s="16">
        <v>0.65590000000000004</v>
      </c>
      <c r="AP674" s="16">
        <v>1600000</v>
      </c>
      <c r="AQ674" s="16">
        <v>188400</v>
      </c>
      <c r="AR674" s="16">
        <v>1.42</v>
      </c>
      <c r="AS674" s="16">
        <v>0.5180555555555556</v>
      </c>
      <c r="AT674" s="16">
        <v>0.70720000000000005</v>
      </c>
      <c r="AU674" s="16">
        <v>59</v>
      </c>
      <c r="AV674" s="16">
        <v>246000</v>
      </c>
      <c r="AW674" s="16">
        <v>1800000000</v>
      </c>
      <c r="AX674" s="16"/>
      <c r="AY674" s="16"/>
      <c r="AZ674" s="16"/>
    </row>
    <row r="675" spans="1:52" ht="12" customHeight="1">
      <c r="A675" s="54">
        <v>81</v>
      </c>
      <c r="C675" s="58" t="s">
        <v>194</v>
      </c>
      <c r="D675" s="237"/>
      <c r="E675" s="58" t="s">
        <v>1776</v>
      </c>
      <c r="F675" s="16">
        <v>28</v>
      </c>
      <c r="G675" s="16">
        <v>2138000</v>
      </c>
      <c r="H675" s="16">
        <v>19941</v>
      </c>
      <c r="I675" s="16">
        <v>9316</v>
      </c>
      <c r="J675" s="16">
        <v>17918</v>
      </c>
      <c r="K675" s="16">
        <v>247573</v>
      </c>
      <c r="L675" s="16">
        <v>35665</v>
      </c>
      <c r="M675" s="16">
        <v>5000</v>
      </c>
      <c r="N675" s="291">
        <v>3.8425925925925928E-3</v>
      </c>
      <c r="O675" s="16">
        <v>332</v>
      </c>
      <c r="P675" s="291">
        <v>8.1250000000000003E-3</v>
      </c>
      <c r="Q675" s="16">
        <v>702</v>
      </c>
      <c r="R675" s="291">
        <v>7.0023148148148145E-3</v>
      </c>
      <c r="S675" s="16">
        <v>605</v>
      </c>
      <c r="T675" s="291">
        <v>7.2916666666666668E-3</v>
      </c>
      <c r="U675" s="16">
        <v>630</v>
      </c>
      <c r="V675" s="291">
        <v>4.5486111111111109E-3</v>
      </c>
      <c r="W675" s="16">
        <v>393</v>
      </c>
      <c r="X675" s="291">
        <v>4.8263888888888887E-3</v>
      </c>
      <c r="Y675" s="16">
        <v>417</v>
      </c>
      <c r="Z675" s="291">
        <v>2.650462962962963E-3</v>
      </c>
      <c r="AA675" s="16">
        <v>229</v>
      </c>
      <c r="AB675" s="16">
        <v>6.39</v>
      </c>
      <c r="AC675" s="16">
        <v>3.65</v>
      </c>
      <c r="AD675" s="16">
        <v>4.74</v>
      </c>
      <c r="AE675" s="16">
        <v>3.64</v>
      </c>
      <c r="AF675" s="16">
        <v>6.21</v>
      </c>
      <c r="AG675" s="16">
        <v>6.12</v>
      </c>
      <c r="AH675" s="16">
        <v>4.01</v>
      </c>
      <c r="AI675" s="16">
        <v>5.4600000000000003E-2</v>
      </c>
      <c r="AJ675" s="16">
        <v>0.24299999999999999</v>
      </c>
      <c r="AK675" s="16">
        <v>7.5800000000000006E-2</v>
      </c>
      <c r="AL675" s="16">
        <v>0.22850000000000001</v>
      </c>
      <c r="AM675" s="16">
        <v>0.15559999999999999</v>
      </c>
      <c r="AN675" s="16">
        <v>0.12970000000000001</v>
      </c>
      <c r="AO675" s="16">
        <v>0.68359999999999999</v>
      </c>
      <c r="AP675" s="16">
        <v>1100000</v>
      </c>
      <c r="AQ675" s="16">
        <v>242300</v>
      </c>
      <c r="AR675" s="16">
        <v>1.91</v>
      </c>
      <c r="AS675" s="16">
        <v>0.31388888888888888</v>
      </c>
      <c r="AT675" s="16">
        <v>0.495</v>
      </c>
      <c r="AU675" s="16">
        <v>52</v>
      </c>
      <c r="AV675" s="16">
        <v>246000</v>
      </c>
      <c r="AW675" s="16">
        <v>3000000000</v>
      </c>
      <c r="AX675" s="16"/>
      <c r="AY675" s="16"/>
      <c r="AZ675" s="16"/>
    </row>
    <row r="676" spans="1:52" ht="12" customHeight="1">
      <c r="A676" s="54">
        <v>82</v>
      </c>
      <c r="C676" s="58" t="s">
        <v>308</v>
      </c>
      <c r="D676" s="237"/>
      <c r="E676" s="58" t="s">
        <v>1776</v>
      </c>
      <c r="F676" s="16">
        <v>6</v>
      </c>
      <c r="G676" s="16">
        <v>742380</v>
      </c>
      <c r="H676" s="16">
        <v>5000</v>
      </c>
      <c r="I676" s="16">
        <v>11005</v>
      </c>
      <c r="J676" s="16">
        <v>5000</v>
      </c>
      <c r="K676" s="16">
        <v>165743</v>
      </c>
      <c r="L676" s="16">
        <v>7074</v>
      </c>
      <c r="M676" s="16">
        <v>5000</v>
      </c>
      <c r="N676" s="291">
        <v>1.8171296296296297E-3</v>
      </c>
      <c r="O676" s="16">
        <v>157</v>
      </c>
      <c r="P676" s="291" t="s">
        <v>2433</v>
      </c>
      <c r="Q676" s="16" t="s">
        <v>2433</v>
      </c>
      <c r="R676" s="291">
        <v>7.6388888888888893E-4</v>
      </c>
      <c r="S676" s="16">
        <v>66</v>
      </c>
      <c r="T676" s="291" t="s">
        <v>2433</v>
      </c>
      <c r="U676" s="16" t="s">
        <v>2433</v>
      </c>
      <c r="V676" s="291">
        <v>1.8287037037037037E-3</v>
      </c>
      <c r="W676" s="16">
        <v>158</v>
      </c>
      <c r="X676" s="291">
        <v>1.0763888888888889E-3</v>
      </c>
      <c r="Y676" s="16">
        <v>93</v>
      </c>
      <c r="Z676" s="291" t="s">
        <v>2433</v>
      </c>
      <c r="AA676" s="16" t="s">
        <v>2433</v>
      </c>
      <c r="AB676" s="16">
        <v>1.72</v>
      </c>
      <c r="AC676" s="16">
        <v>1</v>
      </c>
      <c r="AD676" s="16">
        <v>1.36</v>
      </c>
      <c r="AE676" s="16">
        <v>1</v>
      </c>
      <c r="AF676" s="16">
        <v>1.76</v>
      </c>
      <c r="AG676" s="16">
        <v>1.57</v>
      </c>
      <c r="AH676" s="16">
        <v>1</v>
      </c>
      <c r="AI676" s="16">
        <v>0.54200000000000004</v>
      </c>
      <c r="AJ676" s="16">
        <v>1</v>
      </c>
      <c r="AK676" s="16">
        <v>0.75370000000000004</v>
      </c>
      <c r="AL676" s="16">
        <v>1</v>
      </c>
      <c r="AM676" s="16">
        <v>0.60150000000000003</v>
      </c>
      <c r="AN676" s="16">
        <v>0.7359</v>
      </c>
      <c r="AO676" s="16">
        <v>1</v>
      </c>
      <c r="AP676" s="16">
        <v>377200</v>
      </c>
      <c r="AQ676" s="16">
        <v>73600</v>
      </c>
      <c r="AR676" s="16">
        <v>1.67</v>
      </c>
      <c r="AS676" s="16">
        <v>0.21666666666666667</v>
      </c>
      <c r="AT676" s="16">
        <v>0.53600000000000003</v>
      </c>
      <c r="AU676" s="16">
        <v>49</v>
      </c>
      <c r="AV676" s="16">
        <v>12100</v>
      </c>
      <c r="AW676" s="16">
        <v>122000000</v>
      </c>
      <c r="AX676" s="16"/>
      <c r="AY676" s="16"/>
      <c r="AZ676" s="16"/>
    </row>
    <row r="677" spans="1:52" ht="12" customHeight="1">
      <c r="A677" s="54">
        <v>83</v>
      </c>
      <c r="C677" s="58" t="s">
        <v>229</v>
      </c>
      <c r="D677" s="237"/>
      <c r="E677" s="58" t="s">
        <v>1776</v>
      </c>
      <c r="F677" s="16">
        <v>60</v>
      </c>
      <c r="G677" s="16">
        <v>830808</v>
      </c>
      <c r="H677" s="16">
        <v>5000</v>
      </c>
      <c r="I677" s="16">
        <v>111916</v>
      </c>
      <c r="J677" s="16">
        <v>5000</v>
      </c>
      <c r="K677" s="16">
        <v>176017</v>
      </c>
      <c r="L677" s="16">
        <v>5000</v>
      </c>
      <c r="M677" s="16" t="s">
        <v>2433</v>
      </c>
      <c r="N677" s="291">
        <v>1.9560185185185184E-3</v>
      </c>
      <c r="O677" s="16">
        <v>169</v>
      </c>
      <c r="P677" s="291">
        <v>1.5810185185185184E-2</v>
      </c>
      <c r="Q677" s="16">
        <v>1366</v>
      </c>
      <c r="R677" s="291">
        <v>5.4398148148148144E-4</v>
      </c>
      <c r="S677" s="16">
        <v>47</v>
      </c>
      <c r="T677" s="291">
        <v>7.291666666666667E-4</v>
      </c>
      <c r="U677" s="16">
        <v>63</v>
      </c>
      <c r="V677" s="291">
        <v>2.3726851851851851E-3</v>
      </c>
      <c r="W677" s="16">
        <v>205</v>
      </c>
      <c r="X677" s="291">
        <v>4.9768518518518521E-4</v>
      </c>
      <c r="Y677" s="16">
        <v>43</v>
      </c>
      <c r="Z677" s="291" t="s">
        <v>2433</v>
      </c>
      <c r="AA677" s="16" t="s">
        <v>2433</v>
      </c>
      <c r="AB677" s="16">
        <v>1.62</v>
      </c>
      <c r="AC677" s="16">
        <v>7.19</v>
      </c>
      <c r="AD677" s="16">
        <v>1.18</v>
      </c>
      <c r="AE677" s="16">
        <v>1.83</v>
      </c>
      <c r="AF677" s="16">
        <v>2.0499999999999998</v>
      </c>
      <c r="AG677" s="16">
        <v>2.37</v>
      </c>
      <c r="AH677" s="16" t="s">
        <v>2433</v>
      </c>
      <c r="AI677" s="16">
        <v>0.59619999999999995</v>
      </c>
      <c r="AJ677" s="16" t="s">
        <v>2433</v>
      </c>
      <c r="AK677" s="16">
        <v>0.89610000000000001</v>
      </c>
      <c r="AL677" s="16">
        <v>0.70550000000000002</v>
      </c>
      <c r="AM677" s="16">
        <v>0.4889</v>
      </c>
      <c r="AN677" s="16">
        <v>0.4047</v>
      </c>
      <c r="AO677" s="16" t="s">
        <v>2433</v>
      </c>
      <c r="AP677" s="16">
        <v>725900</v>
      </c>
      <c r="AQ677" s="16">
        <v>137800</v>
      </c>
      <c r="AR677" s="16">
        <v>1.49</v>
      </c>
      <c r="AS677" s="16">
        <v>0.28611111111111109</v>
      </c>
      <c r="AT677" s="16">
        <v>0.68610000000000004</v>
      </c>
      <c r="AU677" s="16">
        <v>53</v>
      </c>
      <c r="AV677" s="16">
        <v>135000</v>
      </c>
      <c r="AW677" s="16">
        <v>412000000</v>
      </c>
      <c r="AX677" s="16"/>
      <c r="AY677" s="16"/>
      <c r="AZ677" s="16"/>
    </row>
    <row r="678" spans="1:52" ht="12" customHeight="1">
      <c r="A678" s="54">
        <v>84</v>
      </c>
      <c r="C678" s="58" t="s">
        <v>1127</v>
      </c>
      <c r="D678" s="237"/>
      <c r="E678" s="58" t="s">
        <v>1776</v>
      </c>
      <c r="F678" s="16">
        <v>12</v>
      </c>
      <c r="G678" s="16">
        <v>2259000</v>
      </c>
      <c r="H678" s="16">
        <v>200358</v>
      </c>
      <c r="I678" s="16">
        <v>44037</v>
      </c>
      <c r="J678" s="16">
        <v>22333</v>
      </c>
      <c r="K678" s="16">
        <v>343473</v>
      </c>
      <c r="L678" s="16">
        <v>6373</v>
      </c>
      <c r="M678" s="16">
        <v>5000</v>
      </c>
      <c r="N678" s="291">
        <v>5.2893518518518515E-3</v>
      </c>
      <c r="O678" s="16">
        <v>457</v>
      </c>
      <c r="P678" s="291">
        <v>4.8032407407407407E-3</v>
      </c>
      <c r="Q678" s="16">
        <v>415</v>
      </c>
      <c r="R678" s="291">
        <v>3.449074074074074E-3</v>
      </c>
      <c r="S678" s="16">
        <v>298</v>
      </c>
      <c r="T678" s="291">
        <v>1.5393518518518519E-3</v>
      </c>
      <c r="U678" s="16">
        <v>133</v>
      </c>
      <c r="V678" s="291">
        <v>5.092592592592593E-3</v>
      </c>
      <c r="W678" s="16">
        <v>440</v>
      </c>
      <c r="X678" s="291">
        <v>2.7777777777777779E-3</v>
      </c>
      <c r="Y678" s="16">
        <v>240</v>
      </c>
      <c r="Z678" s="291">
        <v>1.9675925925925924E-3</v>
      </c>
      <c r="AA678" s="16">
        <v>170</v>
      </c>
      <c r="AB678" s="16">
        <v>8.81</v>
      </c>
      <c r="AC678" s="16">
        <v>5.53</v>
      </c>
      <c r="AD678" s="16">
        <v>12.52</v>
      </c>
      <c r="AE678" s="16">
        <v>3.52</v>
      </c>
      <c r="AF678" s="16">
        <v>10.01</v>
      </c>
      <c r="AG678" s="16">
        <v>6.19</v>
      </c>
      <c r="AH678" s="16">
        <v>2.39</v>
      </c>
      <c r="AI678" s="16">
        <v>6.3700000000000007E-2</v>
      </c>
      <c r="AJ678" s="16">
        <v>0.28689999999999999</v>
      </c>
      <c r="AK678" s="16">
        <v>0.32600000000000001</v>
      </c>
      <c r="AL678" s="16">
        <v>8.43E-2</v>
      </c>
      <c r="AM678" s="16">
        <v>0.1163</v>
      </c>
      <c r="AN678" s="16">
        <v>0.1757</v>
      </c>
      <c r="AO678" s="16">
        <v>0.62829999999999997</v>
      </c>
      <c r="AP678" s="16">
        <v>265100</v>
      </c>
      <c r="AQ678" s="16">
        <v>49700</v>
      </c>
      <c r="AR678" s="16">
        <v>3.4</v>
      </c>
      <c r="AS678" s="16">
        <v>0.375</v>
      </c>
      <c r="AT678" s="16">
        <v>0.2908</v>
      </c>
      <c r="AU678" s="16">
        <v>46</v>
      </c>
      <c r="AV678" s="16">
        <v>0</v>
      </c>
      <c r="AW678" s="16" t="s">
        <v>2433</v>
      </c>
      <c r="AX678" s="16"/>
      <c r="AY678" s="16"/>
      <c r="AZ678" s="16"/>
    </row>
    <row r="679" spans="1:52" ht="12" customHeight="1">
      <c r="A679" s="54">
        <v>85</v>
      </c>
      <c r="C679" s="58" t="s">
        <v>227</v>
      </c>
      <c r="D679" s="237"/>
      <c r="E679" s="58" t="s">
        <v>1776</v>
      </c>
      <c r="F679" s="16">
        <v>29</v>
      </c>
      <c r="G679" s="16">
        <v>556014</v>
      </c>
      <c r="H679" s="16">
        <v>5000</v>
      </c>
      <c r="I679" s="16">
        <v>5028</v>
      </c>
      <c r="J679" s="16">
        <v>5000</v>
      </c>
      <c r="K679" s="16">
        <v>258292</v>
      </c>
      <c r="L679" s="16">
        <v>5839</v>
      </c>
      <c r="M679" s="16">
        <v>5000</v>
      </c>
      <c r="N679" s="291">
        <v>7.0601851851851847E-4</v>
      </c>
      <c r="O679" s="16">
        <v>61</v>
      </c>
      <c r="P679" s="291" t="s">
        <v>2433</v>
      </c>
      <c r="Q679" s="16" t="s">
        <v>2433</v>
      </c>
      <c r="R679" s="291">
        <v>9.1435185185185185E-4</v>
      </c>
      <c r="S679" s="16">
        <v>79</v>
      </c>
      <c r="T679" s="291">
        <v>6.5972222222222224E-4</v>
      </c>
      <c r="U679" s="16">
        <v>57</v>
      </c>
      <c r="V679" s="291">
        <v>1.0879629629629629E-3</v>
      </c>
      <c r="W679" s="16">
        <v>94</v>
      </c>
      <c r="X679" s="291">
        <v>1.8981481481481482E-3</v>
      </c>
      <c r="Y679" s="16">
        <v>164</v>
      </c>
      <c r="Z679" s="291">
        <v>8.1828703703703699E-3</v>
      </c>
      <c r="AA679" s="16">
        <v>707</v>
      </c>
      <c r="AB679" s="16">
        <v>1.35</v>
      </c>
      <c r="AC679" s="16">
        <v>1</v>
      </c>
      <c r="AD679" s="16">
        <v>1.92</v>
      </c>
      <c r="AE679" s="16">
        <v>1.75</v>
      </c>
      <c r="AF679" s="16">
        <v>1.53</v>
      </c>
      <c r="AG679" s="16">
        <v>1.51</v>
      </c>
      <c r="AH679" s="16">
        <v>9</v>
      </c>
      <c r="AI679" s="16">
        <v>0.81189999999999996</v>
      </c>
      <c r="AJ679" s="16">
        <v>1</v>
      </c>
      <c r="AK679" s="16">
        <v>0.66269999999999996</v>
      </c>
      <c r="AL679" s="16">
        <v>0.74880000000000002</v>
      </c>
      <c r="AM679" s="16">
        <v>0.75419999999999998</v>
      </c>
      <c r="AN679" s="16">
        <v>0.74890000000000001</v>
      </c>
      <c r="AO679" s="16" t="s">
        <v>2433</v>
      </c>
      <c r="AP679" s="16">
        <v>859400</v>
      </c>
      <c r="AQ679" s="16">
        <v>159200</v>
      </c>
      <c r="AR679" s="16">
        <v>1.74</v>
      </c>
      <c r="AS679" s="16">
        <v>0.25763888888888886</v>
      </c>
      <c r="AT679" s="16">
        <v>0.5393</v>
      </c>
      <c r="AU679" s="16">
        <v>73</v>
      </c>
      <c r="AV679" s="16">
        <v>165000</v>
      </c>
      <c r="AW679" s="16">
        <v>22800000</v>
      </c>
      <c r="AX679" s="16"/>
      <c r="AY679" s="16"/>
      <c r="AZ679" s="16"/>
    </row>
    <row r="680" spans="1:52" ht="12" customHeight="1">
      <c r="A680" s="54">
        <v>86</v>
      </c>
      <c r="C680" s="58" t="s">
        <v>338</v>
      </c>
      <c r="D680" s="237"/>
      <c r="E680" s="58" t="s">
        <v>1776</v>
      </c>
      <c r="F680" s="16">
        <v>54</v>
      </c>
      <c r="G680" s="16">
        <v>569123</v>
      </c>
      <c r="H680" s="16" t="s">
        <v>2433</v>
      </c>
      <c r="I680" s="16">
        <v>14965</v>
      </c>
      <c r="J680" s="16">
        <v>5000</v>
      </c>
      <c r="K680" s="16">
        <v>208134</v>
      </c>
      <c r="L680" s="16" t="s">
        <v>2433</v>
      </c>
      <c r="M680" s="16">
        <v>5000</v>
      </c>
      <c r="N680" s="291">
        <v>1.1805555555555556E-3</v>
      </c>
      <c r="O680" s="16">
        <v>102</v>
      </c>
      <c r="P680" s="291" t="s">
        <v>2433</v>
      </c>
      <c r="Q680" s="16" t="s">
        <v>2433</v>
      </c>
      <c r="R680" s="291">
        <v>1.2268518518518518E-3</v>
      </c>
      <c r="S680" s="16">
        <v>106</v>
      </c>
      <c r="T680" s="291" t="s">
        <v>2433</v>
      </c>
      <c r="U680" s="16" t="s">
        <v>2433</v>
      </c>
      <c r="V680" s="291">
        <v>1.4467592592592592E-3</v>
      </c>
      <c r="W680" s="16">
        <v>125</v>
      </c>
      <c r="X680" s="291" t="s">
        <v>2433</v>
      </c>
      <c r="Y680" s="16" t="s">
        <v>2433</v>
      </c>
      <c r="Z680" s="291" t="s">
        <v>2433</v>
      </c>
      <c r="AA680" s="16" t="s">
        <v>2433</v>
      </c>
      <c r="AB680" s="16">
        <v>1.42</v>
      </c>
      <c r="AC680" s="16" t="s">
        <v>2433</v>
      </c>
      <c r="AD680" s="16">
        <v>1.6</v>
      </c>
      <c r="AE680" s="16">
        <v>1</v>
      </c>
      <c r="AF680" s="16">
        <v>1.71</v>
      </c>
      <c r="AG680" s="16" t="s">
        <v>2433</v>
      </c>
      <c r="AH680" s="16">
        <v>1</v>
      </c>
      <c r="AI680" s="16">
        <v>0.72550000000000003</v>
      </c>
      <c r="AJ680" s="16" t="s">
        <v>2433</v>
      </c>
      <c r="AK680" s="16">
        <v>0.7177</v>
      </c>
      <c r="AL680" s="16">
        <v>1</v>
      </c>
      <c r="AM680" s="16">
        <v>0.62680000000000002</v>
      </c>
      <c r="AN680" s="16" t="s">
        <v>2433</v>
      </c>
      <c r="AO680" s="16">
        <v>1</v>
      </c>
      <c r="AP680" s="16">
        <v>514900</v>
      </c>
      <c r="AQ680" s="16">
        <v>126800</v>
      </c>
      <c r="AR680" s="16">
        <v>1.67</v>
      </c>
      <c r="AS680" s="16">
        <v>0.2590277777777778</v>
      </c>
      <c r="AT680" s="16">
        <v>0.57799999999999996</v>
      </c>
      <c r="AU680" s="16">
        <v>54</v>
      </c>
      <c r="AV680" s="16">
        <v>110000</v>
      </c>
      <c r="AW680" s="16">
        <v>25300000</v>
      </c>
      <c r="AX680" s="16"/>
      <c r="AY680" s="16"/>
      <c r="AZ680" s="16"/>
    </row>
    <row r="681" spans="1:52" ht="12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291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300">
        <v>43</v>
      </c>
      <c r="AT681" s="237">
        <v>44</v>
      </c>
      <c r="AU681" s="300">
        <v>45</v>
      </c>
      <c r="AV681" s="300">
        <v>46</v>
      </c>
      <c r="AW681" s="300">
        <v>47</v>
      </c>
      <c r="AX681" s="16"/>
      <c r="AY681" s="16"/>
      <c r="AZ681" s="16"/>
    </row>
    <row r="682" spans="1:52" ht="12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275"/>
      <c r="AT682" s="273"/>
      <c r="AU682" s="130"/>
      <c r="AV682" s="173"/>
      <c r="AW682" s="173"/>
      <c r="AX682" s="16"/>
      <c r="AY682" s="16"/>
      <c r="AZ682" s="16"/>
    </row>
    <row r="683" spans="1:52" ht="12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275"/>
      <c r="AT683" s="273"/>
      <c r="AU683" s="130"/>
      <c r="AV683" s="173"/>
      <c r="AW683" s="173"/>
      <c r="AX683" s="16"/>
      <c r="AY683" s="16"/>
      <c r="AZ683" s="16"/>
    </row>
    <row r="684" spans="1:52" ht="12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275"/>
      <c r="AT684" s="273"/>
      <c r="AU684" s="130"/>
      <c r="AV684" s="173"/>
      <c r="AW684" s="173"/>
      <c r="AX684" s="16"/>
      <c r="AY684" s="16"/>
      <c r="AZ684" s="16"/>
    </row>
    <row r="685" spans="1:52" ht="12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275"/>
      <c r="AT685" s="273"/>
      <c r="AU685" s="130"/>
      <c r="AV685" s="173"/>
      <c r="AW685" s="173"/>
      <c r="AX685" s="16"/>
      <c r="AY685" s="16"/>
      <c r="AZ685" s="16"/>
    </row>
    <row r="686" spans="1:52" ht="12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275"/>
      <c r="AT686" s="273"/>
      <c r="AU686" s="130"/>
      <c r="AV686" s="173"/>
      <c r="AW686" s="173"/>
      <c r="AX686" s="16"/>
      <c r="AY686" s="16"/>
      <c r="AZ686" s="16"/>
    </row>
    <row r="687" spans="1:52" ht="12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275"/>
      <c r="AT687" s="273"/>
      <c r="AU687" s="130"/>
      <c r="AV687" s="173"/>
      <c r="AW687" s="173"/>
      <c r="AX687" s="16"/>
      <c r="AY687" s="16"/>
      <c r="AZ687" s="16"/>
    </row>
    <row r="688" spans="1:52" ht="12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275"/>
      <c r="AT688" s="273"/>
      <c r="AU688" s="130"/>
      <c r="AV688" s="173"/>
      <c r="AW688" s="173"/>
      <c r="AX688" s="16"/>
      <c r="AY688" s="16"/>
      <c r="AZ688" s="16"/>
    </row>
    <row r="689" spans="1:52" ht="12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275"/>
      <c r="AT689" s="273"/>
      <c r="AU689" s="130"/>
      <c r="AV689" s="173"/>
      <c r="AW689" s="173"/>
      <c r="AX689" s="16"/>
      <c r="AY689" s="16"/>
      <c r="AZ689" s="16"/>
    </row>
    <row r="690" spans="1:52" ht="12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275"/>
      <c r="AT690" s="273"/>
      <c r="AU690" s="130"/>
      <c r="AV690" s="173"/>
      <c r="AW690" s="173"/>
      <c r="AX690" s="16"/>
      <c r="AY690" s="16"/>
      <c r="AZ690" s="16"/>
    </row>
    <row r="691" spans="1:52" ht="12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275"/>
      <c r="AT691" s="273"/>
      <c r="AU691" s="130"/>
      <c r="AV691" s="173"/>
      <c r="AW691" s="173"/>
      <c r="AX691" s="16"/>
      <c r="AY691" s="16"/>
      <c r="AZ691" s="16"/>
    </row>
    <row r="692" spans="1:52" ht="12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275"/>
      <c r="AT692" s="273"/>
      <c r="AU692" s="130"/>
      <c r="AV692" s="173"/>
      <c r="AW692" s="173"/>
      <c r="AX692" s="16"/>
      <c r="AY692" s="16"/>
      <c r="AZ692" s="16"/>
    </row>
    <row r="693" spans="1:52" ht="12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275"/>
      <c r="AT693" s="273"/>
      <c r="AU693" s="130"/>
      <c r="AV693" s="173"/>
      <c r="AW693" s="173"/>
      <c r="AX693" s="16"/>
      <c r="AY693" s="16"/>
      <c r="AZ693" s="16"/>
    </row>
    <row r="694" spans="1:52" ht="12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275"/>
      <c r="AT694" s="273"/>
      <c r="AU694" s="130"/>
      <c r="AV694" s="173"/>
      <c r="AW694" s="173"/>
      <c r="AX694" s="16"/>
      <c r="AY694" s="16"/>
      <c r="AZ694" s="16"/>
    </row>
    <row r="695" spans="1:52" ht="12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275"/>
      <c r="AT695" s="273"/>
      <c r="AU695" s="130"/>
      <c r="AV695" s="173"/>
      <c r="AW695" s="173"/>
      <c r="AX695" s="16"/>
      <c r="AY695" s="16"/>
      <c r="AZ695" s="16"/>
    </row>
    <row r="696" spans="1:52" ht="12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275"/>
      <c r="AT696" s="273"/>
      <c r="AU696" s="130"/>
      <c r="AV696" s="173"/>
      <c r="AW696" s="173"/>
      <c r="AX696" s="16"/>
      <c r="AY696" s="16"/>
      <c r="AZ696" s="16"/>
    </row>
    <row r="697" spans="1:52" ht="12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275"/>
      <c r="AT697" s="273"/>
      <c r="AU697" s="130"/>
      <c r="AV697" s="173"/>
      <c r="AW697" s="173"/>
      <c r="AX697" s="16"/>
      <c r="AY697" s="16"/>
      <c r="AZ697" s="16"/>
    </row>
    <row r="698" spans="1:52" ht="12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275"/>
      <c r="AT698" s="273"/>
      <c r="AU698" s="130"/>
      <c r="AV698" s="173"/>
      <c r="AW698" s="173"/>
      <c r="AX698" s="16"/>
      <c r="AY698" s="16"/>
      <c r="AZ698" s="16"/>
    </row>
    <row r="699" spans="1:52" ht="12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275"/>
      <c r="AT699" s="273"/>
      <c r="AU699" s="130"/>
      <c r="AV699" s="173"/>
      <c r="AW699" s="173"/>
      <c r="AX699" s="16"/>
      <c r="AY699" s="16"/>
      <c r="AZ699" s="16"/>
    </row>
    <row r="700" spans="1:52" ht="12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275"/>
      <c r="AT700" s="273"/>
      <c r="AU700" s="130"/>
      <c r="AV700" s="173"/>
      <c r="AW700" s="173"/>
      <c r="AX700" s="16"/>
      <c r="AY700" s="16"/>
      <c r="AZ700" s="16"/>
    </row>
    <row r="701" spans="1:52" ht="12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275"/>
      <c r="AT701" s="273"/>
      <c r="AU701" s="130"/>
      <c r="AV701" s="173"/>
      <c r="AW701" s="173"/>
      <c r="AX701" s="16"/>
      <c r="AY701" s="16"/>
      <c r="AZ701" s="16"/>
    </row>
    <row r="702" spans="1:52" ht="12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275"/>
      <c r="AT702" s="273"/>
      <c r="AU702" s="130"/>
      <c r="AV702" s="173"/>
      <c r="AW702" s="173"/>
      <c r="AX702" s="16"/>
      <c r="AY702" s="16"/>
      <c r="AZ702" s="16"/>
    </row>
    <row r="703" spans="1:52" ht="12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275"/>
      <c r="AT703" s="273"/>
      <c r="AU703" s="130"/>
      <c r="AV703" s="173"/>
      <c r="AW703" s="173"/>
      <c r="AX703" s="16"/>
      <c r="AY703" s="16"/>
      <c r="AZ703" s="16"/>
    </row>
    <row r="704" spans="1:52" ht="12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275"/>
      <c r="AT704" s="273"/>
      <c r="AU704" s="130"/>
      <c r="AV704" s="173"/>
      <c r="AW704" s="173"/>
      <c r="AX704" s="16"/>
      <c r="AY704" s="16"/>
      <c r="AZ704" s="16"/>
    </row>
    <row r="705" spans="1:52" ht="12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275"/>
      <c r="AT705" s="273"/>
      <c r="AU705" s="130"/>
      <c r="AV705" s="173"/>
      <c r="AW705" s="173"/>
      <c r="AX705" s="16"/>
      <c r="AY705" s="16"/>
      <c r="AZ705" s="16"/>
    </row>
    <row r="706" spans="1:52" ht="12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275"/>
      <c r="AT706" s="273"/>
      <c r="AU706" s="130"/>
      <c r="AV706" s="173"/>
      <c r="AW706" s="173"/>
      <c r="AX706" s="16"/>
      <c r="AY706" s="16"/>
      <c r="AZ706" s="16"/>
    </row>
    <row r="707" spans="1:52" ht="12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275"/>
      <c r="AT707" s="273"/>
      <c r="AU707" s="130"/>
      <c r="AV707" s="173"/>
      <c r="AW707" s="173"/>
      <c r="AX707" s="16"/>
      <c r="AY707" s="16"/>
      <c r="AZ707" s="16"/>
    </row>
    <row r="708" spans="1:52" ht="12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275"/>
      <c r="AT708" s="273"/>
      <c r="AU708" s="130"/>
      <c r="AV708" s="173"/>
      <c r="AW708" s="130"/>
      <c r="AX708" s="16"/>
      <c r="AY708" s="16"/>
      <c r="AZ708" s="16"/>
    </row>
    <row r="709" spans="1:52" ht="12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275"/>
      <c r="AT709" s="273"/>
      <c r="AU709" s="130"/>
      <c r="AV709" s="130"/>
      <c r="AW709" s="173"/>
      <c r="AX709" s="16"/>
      <c r="AY709" s="16"/>
      <c r="AZ709" s="16"/>
    </row>
    <row r="710" spans="1:52" ht="12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275"/>
      <c r="AT710" s="273"/>
      <c r="AU710" s="130"/>
      <c r="AV710" s="130"/>
      <c r="AW710" s="173"/>
      <c r="AX710" s="16"/>
      <c r="AY710" s="16"/>
      <c r="AZ710" s="16"/>
    </row>
    <row r="711" spans="1:52" ht="12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275"/>
      <c r="AT711" s="273"/>
      <c r="AU711" s="130"/>
      <c r="AV711" s="173"/>
      <c r="AW711" s="173"/>
      <c r="AX711" s="16"/>
      <c r="AY711" s="16"/>
      <c r="AZ711" s="16"/>
    </row>
    <row r="712" spans="1:52" ht="12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275"/>
      <c r="AT712" s="273"/>
      <c r="AU712" s="130"/>
      <c r="AV712" s="173"/>
      <c r="AW712" s="173"/>
      <c r="AX712" s="16"/>
      <c r="AY712" s="16"/>
      <c r="AZ712" s="16"/>
    </row>
    <row r="713" spans="1:52" ht="12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275"/>
      <c r="AT713" s="273"/>
      <c r="AU713" s="130"/>
      <c r="AV713" s="173"/>
      <c r="AW713" s="173"/>
      <c r="AX713" s="16"/>
      <c r="AY713" s="16"/>
      <c r="AZ713" s="16"/>
    </row>
    <row r="714" spans="1:52" ht="12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275"/>
      <c r="AT714" s="273"/>
      <c r="AU714" s="130"/>
      <c r="AV714" s="173"/>
      <c r="AW714" s="173"/>
      <c r="AX714" s="16"/>
      <c r="AY714" s="16"/>
      <c r="AZ714" s="16"/>
    </row>
    <row r="715" spans="1:52" ht="12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275"/>
      <c r="AT715" s="273"/>
      <c r="AU715" s="130"/>
      <c r="AV715" s="173"/>
      <c r="AW715" s="173"/>
      <c r="AX715" s="16"/>
      <c r="AY715" s="16"/>
      <c r="AZ715" s="16"/>
    </row>
    <row r="716" spans="1:52" ht="12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275"/>
      <c r="AT716" s="273"/>
      <c r="AU716" s="130"/>
      <c r="AV716" s="300"/>
      <c r="AW716" s="300"/>
      <c r="AX716" s="16"/>
      <c r="AY716" s="16"/>
      <c r="AZ716" s="16"/>
    </row>
    <row r="717" spans="1:52" ht="12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275"/>
      <c r="AT717" s="273"/>
      <c r="AU717" s="130"/>
      <c r="AV717" s="173"/>
      <c r="AW717" s="130"/>
      <c r="AX717" s="16"/>
      <c r="AY717" s="16"/>
      <c r="AZ717" s="16"/>
    </row>
    <row r="718" spans="1:52" ht="12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275"/>
      <c r="AT718" s="273"/>
      <c r="AU718" s="130"/>
      <c r="AV718" s="173"/>
      <c r="AW718" s="173"/>
      <c r="AX718" s="16"/>
      <c r="AY718" s="16"/>
      <c r="AZ718" s="16"/>
    </row>
    <row r="719" spans="1:52" ht="12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275"/>
      <c r="AT719" s="273"/>
      <c r="AU719" s="130"/>
      <c r="AV719" s="173"/>
      <c r="AW719" s="173"/>
      <c r="AX719" s="16"/>
      <c r="AY719" s="16"/>
      <c r="AZ719" s="16"/>
    </row>
    <row r="720" spans="1:52" ht="12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275"/>
      <c r="AT720" s="273"/>
      <c r="AU720" s="130"/>
      <c r="AV720" s="173"/>
      <c r="AW720" s="173"/>
      <c r="AX720" s="16"/>
      <c r="AY720" s="16"/>
      <c r="AZ720" s="16"/>
    </row>
    <row r="721" spans="1:52" ht="12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275"/>
      <c r="AT721" s="273"/>
      <c r="AU721" s="130"/>
      <c r="AV721" s="173"/>
      <c r="AW721" s="173"/>
      <c r="AX721" s="16"/>
      <c r="AY721" s="16"/>
      <c r="AZ721" s="16"/>
    </row>
    <row r="722" spans="1:52" ht="12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275"/>
      <c r="AT722" s="273"/>
      <c r="AU722" s="130"/>
      <c r="AV722" s="173"/>
      <c r="AW722" s="173"/>
      <c r="AX722" s="16"/>
      <c r="AY722" s="16"/>
      <c r="AZ722" s="16"/>
    </row>
    <row r="723" spans="1:52" ht="12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275"/>
      <c r="AT723" s="273"/>
      <c r="AU723" s="130"/>
      <c r="AV723" s="173"/>
      <c r="AW723" s="173"/>
      <c r="AX723" s="16"/>
      <c r="AY723" s="16"/>
      <c r="AZ723" s="16"/>
    </row>
    <row r="724" spans="1:52" ht="12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275"/>
      <c r="AT724" s="273"/>
      <c r="AU724" s="130"/>
      <c r="AV724" s="173"/>
      <c r="AW724" s="173"/>
      <c r="AX724" s="16"/>
      <c r="AY724" s="16"/>
      <c r="AZ724" s="16"/>
    </row>
    <row r="725" spans="1:52" ht="12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275"/>
      <c r="AT725" s="273"/>
      <c r="AU725" s="130"/>
      <c r="AV725" s="173"/>
      <c r="AW725" s="173"/>
      <c r="AX725" s="16"/>
      <c r="AY725" s="16"/>
      <c r="AZ725" s="16"/>
    </row>
    <row r="726" spans="1:52" ht="12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275"/>
      <c r="AT726" s="273"/>
      <c r="AU726" s="130"/>
      <c r="AV726" s="173"/>
      <c r="AW726" s="173"/>
      <c r="AX726" s="16"/>
      <c r="AY726" s="16"/>
      <c r="AZ726" s="16"/>
    </row>
    <row r="727" spans="1:52" ht="12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275"/>
      <c r="AT727" s="273"/>
      <c r="AU727" s="130"/>
      <c r="AV727" s="173"/>
      <c r="AW727" s="173"/>
      <c r="AX727" s="16"/>
      <c r="AY727" s="16"/>
      <c r="AZ727" s="16"/>
    </row>
    <row r="728" spans="1:52" ht="12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275"/>
      <c r="AT728" s="273"/>
      <c r="AU728" s="130"/>
      <c r="AV728" s="173"/>
      <c r="AW728" s="173"/>
      <c r="AX728" s="16"/>
      <c r="AY728" s="16"/>
      <c r="AZ728" s="16"/>
    </row>
    <row r="729" spans="1:52" ht="12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275"/>
      <c r="AT729" s="273"/>
      <c r="AU729" s="130"/>
      <c r="AV729" s="173"/>
      <c r="AW729" s="130"/>
      <c r="AX729" s="16"/>
      <c r="AY729" s="16"/>
      <c r="AZ729" s="16"/>
    </row>
    <row r="730" spans="1:52" ht="12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275"/>
      <c r="AT730" s="273"/>
      <c r="AU730" s="130"/>
      <c r="AV730" s="173"/>
      <c r="AW730" s="173"/>
      <c r="AX730" s="16"/>
      <c r="AY730" s="16"/>
      <c r="AZ730" s="16"/>
    </row>
    <row r="731" spans="1:52" ht="12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275"/>
      <c r="AT731" s="273"/>
      <c r="AU731" s="130"/>
      <c r="AV731" s="173"/>
      <c r="AW731" s="173"/>
      <c r="AX731" s="16"/>
      <c r="AY731" s="16"/>
      <c r="AZ731" s="16"/>
    </row>
    <row r="732" spans="1:52" ht="12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275"/>
      <c r="AT732" s="273"/>
      <c r="AU732" s="130"/>
      <c r="AV732" s="173"/>
      <c r="AW732" s="173"/>
      <c r="AX732" s="16"/>
      <c r="AY732" s="16"/>
      <c r="AZ732" s="16"/>
    </row>
    <row r="733" spans="1:52" ht="12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275"/>
      <c r="AT733" s="273"/>
      <c r="AU733" s="130"/>
      <c r="AV733" s="173"/>
      <c r="AW733" s="173"/>
      <c r="AX733" s="16"/>
      <c r="AY733" s="16"/>
      <c r="AZ733" s="16"/>
    </row>
    <row r="734" spans="1:52" ht="12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275"/>
      <c r="AT734" s="273"/>
      <c r="AU734" s="130"/>
      <c r="AV734" s="173"/>
      <c r="AW734" s="173"/>
      <c r="AX734" s="16"/>
      <c r="AY734" s="16"/>
      <c r="AZ734" s="16"/>
    </row>
    <row r="735" spans="1:52" ht="12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275"/>
      <c r="AT735" s="273"/>
      <c r="AU735" s="130"/>
      <c r="AV735" s="173"/>
      <c r="AW735" s="173"/>
      <c r="AX735" s="16"/>
      <c r="AY735" s="16"/>
      <c r="AZ735" s="16"/>
    </row>
    <row r="736" spans="1:52" ht="12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275"/>
      <c r="AT736" s="273"/>
      <c r="AU736" s="130"/>
      <c r="AV736" s="173"/>
      <c r="AW736" s="173"/>
      <c r="AX736" s="16"/>
      <c r="AY736" s="16"/>
      <c r="AZ736" s="16"/>
    </row>
    <row r="737" spans="1:52" ht="12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275"/>
      <c r="AT737" s="273"/>
      <c r="AU737" s="130"/>
      <c r="AV737" s="173"/>
      <c r="AW737" s="173"/>
      <c r="AX737" s="16"/>
      <c r="AY737" s="16"/>
      <c r="AZ737" s="16"/>
    </row>
    <row r="738" spans="1:52" ht="12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275"/>
      <c r="AT738" s="273"/>
      <c r="AU738" s="130"/>
      <c r="AV738" s="173"/>
      <c r="AW738" s="173"/>
      <c r="AX738" s="16"/>
      <c r="AY738" s="16"/>
      <c r="AZ738" s="16"/>
    </row>
    <row r="739" spans="1:52" ht="12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275"/>
      <c r="AT739" s="273"/>
      <c r="AU739" s="130"/>
      <c r="AV739" s="173"/>
      <c r="AW739" s="173"/>
      <c r="AX739" s="16"/>
      <c r="AY739" s="16"/>
      <c r="AZ739" s="16"/>
    </row>
    <row r="740" spans="1:52" ht="12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275"/>
      <c r="AT740" s="273"/>
      <c r="AU740" s="130"/>
      <c r="AV740" s="173"/>
      <c r="AW740" s="173"/>
      <c r="AX740" s="16"/>
      <c r="AY740" s="16"/>
      <c r="AZ740" s="16"/>
    </row>
    <row r="741" spans="1:52" ht="12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275"/>
      <c r="AT741" s="273"/>
      <c r="AU741" s="130"/>
      <c r="AV741" s="173"/>
      <c r="AW741" s="173"/>
      <c r="AX741" s="16"/>
      <c r="AY741" s="16"/>
      <c r="AZ741" s="16"/>
    </row>
    <row r="742" spans="1:52" ht="12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275"/>
      <c r="AT742" s="273"/>
      <c r="AU742" s="130"/>
      <c r="AV742" s="173"/>
      <c r="AW742" s="173"/>
      <c r="AX742" s="16"/>
      <c r="AY742" s="16"/>
      <c r="AZ742" s="16"/>
    </row>
    <row r="743" spans="1:52" ht="12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275"/>
      <c r="AT743" s="273"/>
      <c r="AU743" s="130"/>
      <c r="AV743" s="173"/>
      <c r="AW743" s="130"/>
      <c r="AX743" s="16"/>
      <c r="AY743" s="16"/>
      <c r="AZ743" s="16"/>
    </row>
    <row r="744" spans="1:52" ht="12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275"/>
      <c r="AT744" s="273"/>
      <c r="AU744" s="130"/>
      <c r="AV744" s="173"/>
      <c r="AW744" s="173"/>
      <c r="AX744" s="16"/>
      <c r="AY744" s="16"/>
      <c r="AZ744" s="16"/>
    </row>
    <row r="745" spans="1:52" ht="12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275"/>
      <c r="AT745" s="273"/>
      <c r="AU745" s="130"/>
      <c r="AV745" s="173"/>
      <c r="AW745" s="130"/>
      <c r="AX745" s="16"/>
      <c r="AY745" s="16"/>
      <c r="AZ745" s="16"/>
    </row>
    <row r="746" spans="1:52" ht="12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275"/>
      <c r="AT746" s="273"/>
      <c r="AU746" s="130"/>
      <c r="AV746" s="173"/>
      <c r="AW746" s="173"/>
      <c r="AX746" s="16"/>
      <c r="AY746" s="16"/>
      <c r="AZ746" s="16"/>
    </row>
    <row r="747" spans="1:52" ht="12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275"/>
      <c r="AT747" s="273"/>
      <c r="AU747" s="130"/>
      <c r="AV747" s="173"/>
      <c r="AW747" s="173"/>
      <c r="AX747" s="16"/>
      <c r="AY747" s="16"/>
      <c r="AZ747" s="16"/>
    </row>
    <row r="748" spans="1:52" ht="12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275"/>
      <c r="AT748" s="273"/>
      <c r="AU748" s="130"/>
      <c r="AV748" s="173"/>
      <c r="AW748" s="173"/>
      <c r="AX748" s="16"/>
      <c r="AY748" s="16"/>
      <c r="AZ748" s="16"/>
    </row>
    <row r="749" spans="1:52" ht="12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275"/>
      <c r="AT749" s="273"/>
      <c r="AU749" s="130"/>
      <c r="AV749" s="173"/>
      <c r="AW749" s="173"/>
      <c r="AX749" s="16"/>
      <c r="AY749" s="16"/>
      <c r="AZ749" s="16"/>
    </row>
    <row r="750" spans="1:52" ht="12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275"/>
      <c r="AT750" s="273"/>
      <c r="AU750" s="130"/>
      <c r="AV750" s="173"/>
      <c r="AW750" s="130"/>
      <c r="AX750" s="16"/>
      <c r="AY750" s="16"/>
      <c r="AZ750" s="16"/>
    </row>
    <row r="751" spans="1:52" ht="12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275"/>
      <c r="AT751" s="273"/>
      <c r="AU751" s="130"/>
      <c r="AV751" s="173"/>
      <c r="AW751" s="173"/>
      <c r="AX751" s="16"/>
      <c r="AY751" s="16"/>
      <c r="AZ751" s="16"/>
    </row>
    <row r="752" spans="1:52" ht="12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275"/>
      <c r="AT752" s="273"/>
      <c r="AU752" s="130"/>
      <c r="AV752" s="173"/>
      <c r="AW752" s="173"/>
      <c r="AX752" s="16"/>
      <c r="AY752" s="16"/>
      <c r="AZ752" s="16"/>
    </row>
    <row r="753" spans="1:52" ht="12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275"/>
      <c r="AT753" s="273"/>
      <c r="AU753" s="130"/>
      <c r="AV753" s="173"/>
      <c r="AW753" s="173"/>
      <c r="AX753" s="16"/>
      <c r="AY753" s="16"/>
      <c r="AZ753" s="16"/>
    </row>
    <row r="754" spans="1:52" ht="12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275"/>
      <c r="AT754" s="273"/>
      <c r="AU754" s="130"/>
      <c r="AV754" s="173"/>
      <c r="AW754" s="173"/>
      <c r="AX754" s="16"/>
      <c r="AY754" s="16"/>
      <c r="AZ754" s="16"/>
    </row>
    <row r="755" spans="1:52" ht="12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275"/>
      <c r="AT755" s="273"/>
      <c r="AU755" s="130"/>
      <c r="AV755" s="173"/>
      <c r="AW755" s="173"/>
      <c r="AX755" s="16"/>
      <c r="AY755" s="16"/>
      <c r="AZ755" s="16"/>
    </row>
    <row r="756" spans="1:52" ht="12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275"/>
      <c r="AT756" s="273"/>
      <c r="AU756" s="130"/>
      <c r="AV756" s="173"/>
      <c r="AW756" s="173"/>
      <c r="AX756" s="16"/>
      <c r="AY756" s="16"/>
      <c r="AZ756" s="16"/>
    </row>
    <row r="757" spans="1:52" ht="12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275"/>
      <c r="AT757" s="273"/>
      <c r="AU757" s="130"/>
      <c r="AV757" s="173"/>
      <c r="AW757" s="173"/>
      <c r="AX757" s="16"/>
      <c r="AY757" s="16"/>
      <c r="AZ757" s="16"/>
    </row>
    <row r="758" spans="1:52" ht="12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275"/>
      <c r="AT758" s="273"/>
      <c r="AU758" s="130"/>
      <c r="AV758" s="173"/>
      <c r="AW758" s="173"/>
      <c r="AX758" s="16"/>
      <c r="AY758" s="16"/>
      <c r="AZ758" s="16"/>
    </row>
    <row r="759" spans="1:52" ht="12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275"/>
      <c r="AT759" s="273"/>
      <c r="AU759" s="130"/>
      <c r="AV759" s="173"/>
      <c r="AW759" s="173"/>
      <c r="AX759" s="16"/>
      <c r="AY759" s="16"/>
      <c r="AZ759" s="16"/>
    </row>
    <row r="760" spans="1:52" ht="12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275"/>
      <c r="AT760" s="273"/>
      <c r="AU760" s="130"/>
      <c r="AV760" s="173"/>
      <c r="AW760" s="173"/>
      <c r="AX760" s="16"/>
      <c r="AY760" s="16"/>
      <c r="AZ760" s="16"/>
    </row>
    <row r="761" spans="1:52" ht="12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275"/>
      <c r="AT761" s="273"/>
      <c r="AU761" s="130"/>
      <c r="AV761" s="173"/>
      <c r="AW761" s="173"/>
      <c r="AX761" s="16"/>
      <c r="AY761" s="16"/>
      <c r="AZ761" s="16"/>
    </row>
    <row r="762" spans="1:52" ht="12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275"/>
      <c r="AT762" s="273"/>
      <c r="AU762" s="130"/>
      <c r="AV762" s="173"/>
      <c r="AW762" s="173"/>
      <c r="AX762" s="16"/>
      <c r="AY762" s="16"/>
      <c r="AZ762" s="16"/>
    </row>
    <row r="763" spans="1:52" ht="12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275"/>
      <c r="AT763" s="273"/>
      <c r="AU763" s="130"/>
      <c r="AV763" s="173"/>
      <c r="AW763" s="173"/>
      <c r="AX763" s="16"/>
      <c r="AY763" s="16"/>
      <c r="AZ763" s="16"/>
    </row>
    <row r="764" spans="1:52" ht="12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275"/>
      <c r="AT764" s="273"/>
      <c r="AU764" s="130"/>
      <c r="AV764" s="173"/>
      <c r="AW764" s="130"/>
      <c r="AX764" s="16"/>
      <c r="AY764" s="16"/>
      <c r="AZ764" s="16"/>
    </row>
    <row r="765" spans="1:52" ht="12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275"/>
      <c r="AT765" s="273"/>
      <c r="AU765" s="130"/>
      <c r="AV765" s="173"/>
      <c r="AW765" s="173"/>
      <c r="AX765" s="16"/>
      <c r="AY765" s="16"/>
      <c r="AZ765" s="16"/>
    </row>
    <row r="766" spans="1:52" ht="12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275"/>
      <c r="AT766" s="273"/>
      <c r="AU766" s="130"/>
      <c r="AV766" s="173"/>
      <c r="AW766" s="173"/>
      <c r="AX766" s="16"/>
      <c r="AY766" s="16"/>
      <c r="AZ766" s="16"/>
    </row>
    <row r="767" spans="1:52" ht="12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275"/>
      <c r="AT767" s="273"/>
      <c r="AU767" s="130"/>
      <c r="AV767" s="173"/>
      <c r="AW767" s="130"/>
      <c r="AX767" s="16"/>
      <c r="AY767" s="16"/>
      <c r="AZ767" s="16"/>
    </row>
    <row r="768" spans="1:52" ht="12" customHeight="1">
      <c r="A768" s="301"/>
      <c r="B768" s="302"/>
      <c r="C768" s="300"/>
      <c r="D768" s="237"/>
      <c r="E768" s="300"/>
      <c r="F768" s="16"/>
      <c r="G768" s="272"/>
      <c r="H768" s="272"/>
      <c r="I768" s="303"/>
      <c r="J768" s="272"/>
      <c r="K768" s="272"/>
      <c r="L768" s="303"/>
      <c r="M768" s="303"/>
      <c r="N768" s="274"/>
      <c r="O768" s="130"/>
      <c r="P768" s="274"/>
      <c r="Q768" s="130"/>
      <c r="R768" s="274"/>
      <c r="S768" s="130"/>
      <c r="T768" s="274"/>
      <c r="U768" s="130"/>
      <c r="V768" s="274"/>
      <c r="W768" s="130"/>
      <c r="X768" s="274"/>
      <c r="Y768" s="130"/>
      <c r="Z768" s="274"/>
      <c r="AA768" s="130"/>
      <c r="AB768" s="130"/>
      <c r="AC768" s="130"/>
      <c r="AD768" s="130"/>
      <c r="AE768" s="130"/>
      <c r="AF768" s="130"/>
      <c r="AG768" s="130"/>
      <c r="AH768" s="130"/>
      <c r="AI768" s="273"/>
      <c r="AJ768" s="273"/>
      <c r="AK768" s="273"/>
      <c r="AL768" s="273"/>
      <c r="AM768" s="273"/>
      <c r="AN768" s="273"/>
      <c r="AO768" s="273"/>
      <c r="AP768" s="173"/>
      <c r="AQ768" s="173"/>
      <c r="AR768" s="130"/>
      <c r="AS768" s="275"/>
      <c r="AT768" s="273"/>
      <c r="AU768" s="130"/>
      <c r="AV768" s="173"/>
      <c r="AW768" s="173"/>
      <c r="AX768" s="16"/>
      <c r="AY768" s="16"/>
      <c r="AZ768" s="16"/>
    </row>
    <row r="769" spans="1:52" ht="12" customHeight="1">
      <c r="A769" s="301"/>
      <c r="B769" s="302"/>
      <c r="C769" s="300"/>
      <c r="D769" s="237"/>
      <c r="E769" s="300"/>
      <c r="F769" s="16"/>
      <c r="G769" s="272"/>
      <c r="H769" s="272"/>
      <c r="I769" s="272"/>
      <c r="J769" s="303"/>
      <c r="K769" s="272"/>
      <c r="L769" s="272"/>
      <c r="M769" s="303"/>
      <c r="N769" s="274"/>
      <c r="O769" s="130"/>
      <c r="P769" s="274"/>
      <c r="Q769" s="130"/>
      <c r="R769" s="274"/>
      <c r="S769" s="130"/>
      <c r="T769" s="274"/>
      <c r="U769" s="130"/>
      <c r="V769" s="274"/>
      <c r="W769" s="130"/>
      <c r="X769" s="274"/>
      <c r="Y769" s="130"/>
      <c r="Z769" s="300"/>
      <c r="AA769" s="300"/>
      <c r="AB769" s="130"/>
      <c r="AC769" s="130"/>
      <c r="AD769" s="130"/>
      <c r="AE769" s="130"/>
      <c r="AF769" s="130"/>
      <c r="AG769" s="130"/>
      <c r="AH769" s="300"/>
      <c r="AI769" s="273"/>
      <c r="AJ769" s="273"/>
      <c r="AK769" s="273"/>
      <c r="AL769" s="273"/>
      <c r="AM769" s="273"/>
      <c r="AN769" s="273"/>
      <c r="AO769" s="304"/>
      <c r="AP769" s="173"/>
      <c r="AQ769" s="173"/>
      <c r="AR769" s="130"/>
      <c r="AS769" s="275"/>
      <c r="AT769" s="273"/>
      <c r="AU769" s="130"/>
      <c r="AV769" s="173"/>
      <c r="AW769" s="173"/>
      <c r="AX769" s="16"/>
      <c r="AY769" s="16"/>
      <c r="AZ769" s="16"/>
    </row>
    <row r="770" spans="1:52" ht="12" customHeight="1">
      <c r="A770" s="301"/>
      <c r="B770" s="302"/>
      <c r="C770" s="300"/>
      <c r="D770" s="237"/>
      <c r="E770" s="300"/>
      <c r="F770" s="16"/>
      <c r="G770" s="272"/>
      <c r="H770" s="272"/>
      <c r="I770" s="303"/>
      <c r="J770" s="272"/>
      <c r="K770" s="272"/>
      <c r="L770" s="272"/>
      <c r="M770" s="303"/>
      <c r="N770" s="274"/>
      <c r="O770" s="130"/>
      <c r="P770" s="274"/>
      <c r="Q770" s="130"/>
      <c r="R770" s="274"/>
      <c r="S770" s="130"/>
      <c r="T770" s="274"/>
      <c r="U770" s="130"/>
      <c r="V770" s="274"/>
      <c r="W770" s="130"/>
      <c r="X770" s="274"/>
      <c r="Y770" s="130"/>
      <c r="Z770" s="300"/>
      <c r="AA770" s="300"/>
      <c r="AB770" s="130"/>
      <c r="AC770" s="130"/>
      <c r="AD770" s="130"/>
      <c r="AE770" s="130"/>
      <c r="AF770" s="130"/>
      <c r="AG770" s="130"/>
      <c r="AH770" s="130"/>
      <c r="AI770" s="273"/>
      <c r="AJ770" s="273"/>
      <c r="AK770" s="273"/>
      <c r="AL770" s="273"/>
      <c r="AM770" s="273"/>
      <c r="AN770" s="273"/>
      <c r="AO770" s="273"/>
      <c r="AP770" s="173"/>
      <c r="AQ770" s="173"/>
      <c r="AR770" s="130"/>
      <c r="AS770" s="275"/>
      <c r="AT770" s="273"/>
      <c r="AU770" s="130"/>
      <c r="AV770" s="173"/>
      <c r="AW770" s="173"/>
      <c r="AX770" s="16"/>
      <c r="AY770" s="16"/>
      <c r="AZ770" s="16"/>
    </row>
    <row r="771" spans="1:52" ht="12" customHeight="1">
      <c r="A771" s="301"/>
      <c r="B771" s="302"/>
      <c r="C771" s="300"/>
      <c r="D771" s="237"/>
      <c r="E771" s="300"/>
      <c r="F771" s="16"/>
      <c r="G771" s="272"/>
      <c r="H771" s="272"/>
      <c r="I771" s="303"/>
      <c r="J771" s="303"/>
      <c r="K771" s="272"/>
      <c r="L771" s="272"/>
      <c r="M771" s="303"/>
      <c r="N771" s="274"/>
      <c r="O771" s="130"/>
      <c r="P771" s="274"/>
      <c r="Q771" s="130"/>
      <c r="R771" s="274"/>
      <c r="S771" s="130"/>
      <c r="T771" s="274"/>
      <c r="U771" s="130"/>
      <c r="V771" s="274"/>
      <c r="W771" s="130"/>
      <c r="X771" s="274"/>
      <c r="Y771" s="130"/>
      <c r="Z771" s="300"/>
      <c r="AA771" s="300"/>
      <c r="AB771" s="130"/>
      <c r="AC771" s="130"/>
      <c r="AD771" s="130"/>
      <c r="AE771" s="130"/>
      <c r="AF771" s="130"/>
      <c r="AG771" s="130"/>
      <c r="AH771" s="130"/>
      <c r="AI771" s="273"/>
      <c r="AJ771" s="273"/>
      <c r="AK771" s="273"/>
      <c r="AL771" s="273"/>
      <c r="AM771" s="273"/>
      <c r="AN771" s="273"/>
      <c r="AO771" s="273"/>
      <c r="AP771" s="173"/>
      <c r="AQ771" s="173"/>
      <c r="AR771" s="130"/>
      <c r="AS771" s="275"/>
      <c r="AT771" s="273"/>
      <c r="AU771" s="130"/>
      <c r="AV771" s="173"/>
      <c r="AW771" s="173"/>
      <c r="AX771" s="16"/>
      <c r="AY771" s="16"/>
      <c r="AZ771" s="16"/>
    </row>
    <row r="772" spans="1:52" ht="12" customHeight="1">
      <c r="A772" s="301"/>
      <c r="B772" s="302"/>
      <c r="C772" s="300"/>
      <c r="D772" s="237"/>
      <c r="E772" s="300"/>
      <c r="F772" s="16"/>
      <c r="G772" s="272"/>
      <c r="H772" s="303"/>
      <c r="I772" s="303"/>
      <c r="J772" s="303"/>
      <c r="K772" s="272"/>
      <c r="L772" s="303"/>
      <c r="M772" s="303"/>
      <c r="N772" s="274"/>
      <c r="O772" s="130"/>
      <c r="P772" s="300"/>
      <c r="Q772" s="300"/>
      <c r="R772" s="274"/>
      <c r="S772" s="130"/>
      <c r="T772" s="300"/>
      <c r="U772" s="300"/>
      <c r="V772" s="274"/>
      <c r="W772" s="130"/>
      <c r="X772" s="300"/>
      <c r="Y772" s="300"/>
      <c r="Z772" s="300"/>
      <c r="AA772" s="300"/>
      <c r="AB772" s="130"/>
      <c r="AC772" s="300"/>
      <c r="AD772" s="130"/>
      <c r="AE772" s="300"/>
      <c r="AF772" s="130"/>
      <c r="AG772" s="300"/>
      <c r="AH772" s="300"/>
      <c r="AI772" s="273"/>
      <c r="AJ772" s="304"/>
      <c r="AK772" s="273"/>
      <c r="AL772" s="304"/>
      <c r="AM772" s="273"/>
      <c r="AN772" s="304"/>
      <c r="AO772" s="304"/>
      <c r="AP772" s="173"/>
      <c r="AQ772" s="173"/>
      <c r="AR772" s="130"/>
      <c r="AS772" s="275"/>
      <c r="AT772" s="273"/>
      <c r="AU772" s="130"/>
      <c r="AV772" s="173"/>
      <c r="AW772" s="173"/>
      <c r="AX772" s="16"/>
      <c r="AY772" s="16"/>
      <c r="AZ772" s="16"/>
    </row>
    <row r="773" spans="1:52" ht="12" customHeight="1">
      <c r="A773" s="301"/>
      <c r="B773" s="302"/>
      <c r="C773" s="300"/>
      <c r="D773" s="237"/>
      <c r="E773" s="300"/>
      <c r="F773" s="16"/>
      <c r="G773" s="272"/>
      <c r="H773" s="272"/>
      <c r="I773" s="272"/>
      <c r="J773" s="272"/>
      <c r="K773" s="272"/>
      <c r="L773" s="272"/>
      <c r="M773" s="303"/>
      <c r="N773" s="274"/>
      <c r="O773" s="130"/>
      <c r="P773" s="274"/>
      <c r="Q773" s="130"/>
      <c r="R773" s="274"/>
      <c r="S773" s="130"/>
      <c r="T773" s="274"/>
      <c r="U773" s="130"/>
      <c r="V773" s="274"/>
      <c r="W773" s="130"/>
      <c r="X773" s="274"/>
      <c r="Y773" s="130"/>
      <c r="Z773" s="274"/>
      <c r="AA773" s="130"/>
      <c r="AB773" s="130"/>
      <c r="AC773" s="130"/>
      <c r="AD773" s="130"/>
      <c r="AE773" s="130"/>
      <c r="AF773" s="130"/>
      <c r="AG773" s="130"/>
      <c r="AH773" s="130"/>
      <c r="AI773" s="273"/>
      <c r="AJ773" s="273"/>
      <c r="AK773" s="273"/>
      <c r="AL773" s="273"/>
      <c r="AM773" s="273"/>
      <c r="AN773" s="273"/>
      <c r="AO773" s="273"/>
      <c r="AP773" s="173"/>
      <c r="AQ773" s="173"/>
      <c r="AR773" s="130"/>
      <c r="AS773" s="275"/>
      <c r="AT773" s="273"/>
      <c r="AU773" s="130"/>
      <c r="AV773" s="173"/>
      <c r="AW773" s="130"/>
      <c r="AX773" s="16"/>
      <c r="AY773" s="16"/>
      <c r="AZ773" s="16"/>
    </row>
    <row r="774" spans="1:52" ht="12" customHeight="1">
      <c r="A774" s="301"/>
      <c r="B774" s="302"/>
      <c r="C774" s="300"/>
      <c r="D774" s="237"/>
      <c r="E774" s="300"/>
      <c r="F774" s="16"/>
      <c r="G774" s="272"/>
      <c r="H774" s="272"/>
      <c r="I774" s="303"/>
      <c r="J774" s="272"/>
      <c r="K774" s="272"/>
      <c r="L774" s="272"/>
      <c r="M774" s="303"/>
      <c r="N774" s="274"/>
      <c r="O774" s="130"/>
      <c r="P774" s="274"/>
      <c r="Q774" s="130"/>
      <c r="R774" s="274"/>
      <c r="S774" s="130"/>
      <c r="T774" s="274"/>
      <c r="U774" s="130"/>
      <c r="V774" s="274"/>
      <c r="W774" s="130"/>
      <c r="X774" s="274"/>
      <c r="Y774" s="130"/>
      <c r="Z774" s="300"/>
      <c r="AA774" s="300"/>
      <c r="AB774" s="130"/>
      <c r="AC774" s="130"/>
      <c r="AD774" s="130"/>
      <c r="AE774" s="130"/>
      <c r="AF774" s="130"/>
      <c r="AG774" s="130"/>
      <c r="AH774" s="130"/>
      <c r="AI774" s="273"/>
      <c r="AJ774" s="273"/>
      <c r="AK774" s="273"/>
      <c r="AL774" s="273"/>
      <c r="AM774" s="273"/>
      <c r="AN774" s="273"/>
      <c r="AO774" s="273"/>
      <c r="AP774" s="173"/>
      <c r="AQ774" s="173"/>
      <c r="AR774" s="130"/>
      <c r="AS774" s="275"/>
      <c r="AT774" s="273"/>
      <c r="AU774" s="130"/>
      <c r="AV774" s="173"/>
      <c r="AW774" s="173"/>
      <c r="AX774" s="16"/>
      <c r="AY774" s="16"/>
      <c r="AZ774" s="16"/>
    </row>
    <row r="775" spans="1:52" ht="12" customHeight="1">
      <c r="A775" s="301"/>
      <c r="B775" s="302"/>
      <c r="C775" s="300"/>
      <c r="D775" s="237"/>
      <c r="E775" s="300"/>
      <c r="F775" s="16"/>
      <c r="G775" s="272"/>
      <c r="H775" s="303"/>
      <c r="I775" s="272"/>
      <c r="J775" s="303"/>
      <c r="K775" s="272"/>
      <c r="L775" s="303"/>
      <c r="M775" s="303"/>
      <c r="N775" s="274"/>
      <c r="O775" s="130"/>
      <c r="P775" s="274"/>
      <c r="Q775" s="130"/>
      <c r="R775" s="274"/>
      <c r="S775" s="130"/>
      <c r="T775" s="300"/>
      <c r="U775" s="300"/>
      <c r="V775" s="274"/>
      <c r="W775" s="130"/>
      <c r="X775" s="300"/>
      <c r="Y775" s="300"/>
      <c r="Z775" s="300"/>
      <c r="AA775" s="300"/>
      <c r="AB775" s="130"/>
      <c r="AC775" s="130"/>
      <c r="AD775" s="130"/>
      <c r="AE775" s="300"/>
      <c r="AF775" s="130"/>
      <c r="AG775" s="130"/>
      <c r="AH775" s="300"/>
      <c r="AI775" s="273"/>
      <c r="AJ775" s="273"/>
      <c r="AK775" s="273"/>
      <c r="AL775" s="304"/>
      <c r="AM775" s="273"/>
      <c r="AN775" s="273"/>
      <c r="AO775" s="304"/>
      <c r="AP775" s="173"/>
      <c r="AQ775" s="173"/>
      <c r="AR775" s="130"/>
      <c r="AS775" s="275"/>
      <c r="AT775" s="273"/>
      <c r="AU775" s="130"/>
      <c r="AV775" s="173"/>
      <c r="AW775" s="130"/>
      <c r="AX775" s="16"/>
      <c r="AY775" s="16"/>
      <c r="AZ775" s="16"/>
    </row>
    <row r="776" spans="1:52" ht="12" customHeight="1">
      <c r="A776" s="301"/>
      <c r="B776" s="302"/>
      <c r="C776" s="300"/>
      <c r="D776" s="237"/>
      <c r="E776" s="300"/>
      <c r="F776" s="16"/>
      <c r="G776" s="272"/>
      <c r="H776" s="272"/>
      <c r="I776" s="272"/>
      <c r="J776" s="272"/>
      <c r="K776" s="272"/>
      <c r="L776" s="272"/>
      <c r="M776" s="303"/>
      <c r="N776" s="274"/>
      <c r="O776" s="130"/>
      <c r="P776" s="274"/>
      <c r="Q776" s="130"/>
      <c r="R776" s="274"/>
      <c r="S776" s="130"/>
      <c r="T776" s="274"/>
      <c r="U776" s="130"/>
      <c r="V776" s="274"/>
      <c r="W776" s="130"/>
      <c r="X776" s="274"/>
      <c r="Y776" s="130"/>
      <c r="Z776" s="274"/>
      <c r="AA776" s="130"/>
      <c r="AB776" s="130"/>
      <c r="AC776" s="130"/>
      <c r="AD776" s="130"/>
      <c r="AE776" s="130"/>
      <c r="AF776" s="130"/>
      <c r="AG776" s="130"/>
      <c r="AH776" s="130"/>
      <c r="AI776" s="273"/>
      <c r="AJ776" s="273"/>
      <c r="AK776" s="273"/>
      <c r="AL776" s="273"/>
      <c r="AM776" s="273"/>
      <c r="AN776" s="273"/>
      <c r="AO776" s="273"/>
      <c r="AP776" s="173"/>
      <c r="AQ776" s="173"/>
      <c r="AR776" s="130"/>
      <c r="AS776" s="275"/>
      <c r="AT776" s="273"/>
      <c r="AU776" s="130"/>
      <c r="AV776" s="173"/>
      <c r="AW776" s="173"/>
      <c r="AX776" s="16"/>
      <c r="AY776" s="16"/>
      <c r="AZ776" s="16"/>
    </row>
    <row r="777" spans="1:52" ht="12" customHeight="1">
      <c r="A777" s="301"/>
      <c r="B777" s="302"/>
      <c r="C777" s="300"/>
      <c r="D777" s="237"/>
      <c r="E777" s="300"/>
      <c r="F777" s="16"/>
      <c r="G777" s="272"/>
      <c r="H777" s="303"/>
      <c r="I777" s="303"/>
      <c r="J777" s="303"/>
      <c r="K777" s="272"/>
      <c r="L777" s="303"/>
      <c r="M777" s="303"/>
      <c r="N777" s="274"/>
      <c r="O777" s="130"/>
      <c r="P777" s="300"/>
      <c r="Q777" s="300"/>
      <c r="R777" s="274"/>
      <c r="S777" s="130"/>
      <c r="T777" s="300"/>
      <c r="U777" s="300"/>
      <c r="V777" s="274"/>
      <c r="W777" s="130"/>
      <c r="X777" s="274"/>
      <c r="Y777" s="130"/>
      <c r="Z777" s="300"/>
      <c r="AA777" s="300"/>
      <c r="AB777" s="130"/>
      <c r="AC777" s="300"/>
      <c r="AD777" s="130"/>
      <c r="AE777" s="300"/>
      <c r="AF777" s="130"/>
      <c r="AG777" s="130"/>
      <c r="AH777" s="300"/>
      <c r="AI777" s="273"/>
      <c r="AJ777" s="304"/>
      <c r="AK777" s="273"/>
      <c r="AL777" s="304"/>
      <c r="AM777" s="273"/>
      <c r="AN777" s="273"/>
      <c r="AO777" s="304"/>
      <c r="AP777" s="173"/>
      <c r="AQ777" s="173"/>
      <c r="AR777" s="130"/>
      <c r="AS777" s="275"/>
      <c r="AT777" s="273"/>
      <c r="AU777" s="130"/>
      <c r="AV777" s="173"/>
      <c r="AW777" s="173"/>
      <c r="AX777" s="16"/>
      <c r="AY777" s="16"/>
      <c r="AZ777" s="16"/>
    </row>
    <row r="778" spans="1:52" ht="12" customHeight="1">
      <c r="A778" s="301"/>
      <c r="B778" s="302"/>
      <c r="C778" s="300"/>
      <c r="D778" s="237"/>
      <c r="E778" s="300"/>
      <c r="F778" s="16"/>
      <c r="G778" s="272"/>
      <c r="H778" s="272"/>
      <c r="I778" s="272"/>
      <c r="J778" s="272"/>
      <c r="K778" s="272"/>
      <c r="L778" s="272"/>
      <c r="M778" s="303"/>
      <c r="N778" s="274"/>
      <c r="O778" s="130"/>
      <c r="P778" s="274"/>
      <c r="Q778" s="130"/>
      <c r="R778" s="274"/>
      <c r="S778" s="130"/>
      <c r="T778" s="274"/>
      <c r="U778" s="130"/>
      <c r="V778" s="274"/>
      <c r="W778" s="130"/>
      <c r="X778" s="274"/>
      <c r="Y778" s="130"/>
      <c r="Z778" s="274"/>
      <c r="AA778" s="130"/>
      <c r="AB778" s="130"/>
      <c r="AC778" s="130"/>
      <c r="AD778" s="130"/>
      <c r="AE778" s="130"/>
      <c r="AF778" s="130"/>
      <c r="AG778" s="130"/>
      <c r="AH778" s="130"/>
      <c r="AI778" s="273"/>
      <c r="AJ778" s="273"/>
      <c r="AK778" s="273"/>
      <c r="AL778" s="273"/>
      <c r="AM778" s="273"/>
      <c r="AN778" s="273"/>
      <c r="AO778" s="273"/>
      <c r="AP778" s="130"/>
      <c r="AQ778" s="173"/>
      <c r="AR778" s="130"/>
      <c r="AS778" s="275"/>
      <c r="AT778" s="273"/>
      <c r="AU778" s="130"/>
      <c r="AV778" s="173"/>
      <c r="AW778" s="173"/>
      <c r="AX778" s="16"/>
      <c r="AY778" s="16"/>
      <c r="AZ778" s="16"/>
    </row>
    <row r="779" spans="1:52" ht="12" customHeight="1">
      <c r="A779" s="301"/>
      <c r="B779" s="302"/>
      <c r="C779" s="300"/>
      <c r="D779" s="237"/>
      <c r="E779" s="300"/>
      <c r="F779" s="16"/>
      <c r="G779" s="272"/>
      <c r="H779" s="272"/>
      <c r="I779" s="303"/>
      <c r="J779" s="303"/>
      <c r="K779" s="272"/>
      <c r="L779" s="272"/>
      <c r="M779" s="303"/>
      <c r="N779" s="274"/>
      <c r="O779" s="130"/>
      <c r="P779" s="274"/>
      <c r="Q779" s="130"/>
      <c r="R779" s="274"/>
      <c r="S779" s="130"/>
      <c r="T779" s="274"/>
      <c r="U779" s="130"/>
      <c r="V779" s="274"/>
      <c r="W779" s="130"/>
      <c r="X779" s="274"/>
      <c r="Y779" s="130"/>
      <c r="Z779" s="274"/>
      <c r="AA779" s="130"/>
      <c r="AB779" s="130"/>
      <c r="AC779" s="130"/>
      <c r="AD779" s="130"/>
      <c r="AE779" s="130"/>
      <c r="AF779" s="130"/>
      <c r="AG779" s="130"/>
      <c r="AH779" s="130"/>
      <c r="AI779" s="273"/>
      <c r="AJ779" s="304"/>
      <c r="AK779" s="273"/>
      <c r="AL779" s="273"/>
      <c r="AM779" s="273"/>
      <c r="AN779" s="273"/>
      <c r="AO779" s="304"/>
      <c r="AP779" s="173"/>
      <c r="AQ779" s="173"/>
      <c r="AR779" s="130"/>
      <c r="AS779" s="275"/>
      <c r="AT779" s="273"/>
      <c r="AU779" s="130"/>
      <c r="AV779" s="173"/>
      <c r="AW779" s="173"/>
      <c r="AX779" s="16"/>
      <c r="AY779" s="16"/>
      <c r="AZ779" s="16"/>
    </row>
    <row r="780" spans="1:52" ht="12" customHeight="1">
      <c r="A780" s="301"/>
      <c r="B780" s="302"/>
      <c r="C780" s="300"/>
      <c r="D780" s="237"/>
      <c r="E780" s="300"/>
      <c r="F780" s="16"/>
      <c r="G780" s="272"/>
      <c r="H780" s="272"/>
      <c r="I780" s="272"/>
      <c r="J780" s="272"/>
      <c r="K780" s="272"/>
      <c r="L780" s="272"/>
      <c r="M780" s="272"/>
      <c r="N780" s="274"/>
      <c r="O780" s="130"/>
      <c r="P780" s="274"/>
      <c r="Q780" s="130"/>
      <c r="R780" s="274"/>
      <c r="S780" s="130"/>
      <c r="T780" s="274"/>
      <c r="U780" s="130"/>
      <c r="V780" s="274"/>
      <c r="W780" s="130"/>
      <c r="X780" s="274"/>
      <c r="Y780" s="130"/>
      <c r="Z780" s="274"/>
      <c r="AA780" s="130"/>
      <c r="AB780" s="130"/>
      <c r="AC780" s="130"/>
      <c r="AD780" s="130"/>
      <c r="AE780" s="130"/>
      <c r="AF780" s="130"/>
      <c r="AG780" s="130"/>
      <c r="AH780" s="130"/>
      <c r="AI780" s="273"/>
      <c r="AJ780" s="273"/>
      <c r="AK780" s="273"/>
      <c r="AL780" s="273"/>
      <c r="AM780" s="273"/>
      <c r="AN780" s="273"/>
      <c r="AO780" s="273"/>
      <c r="AP780" s="173"/>
      <c r="AQ780" s="173"/>
      <c r="AR780" s="130"/>
      <c r="AS780" s="275"/>
      <c r="AT780" s="273"/>
      <c r="AU780" s="130"/>
      <c r="AV780" s="173"/>
      <c r="AW780" s="173"/>
      <c r="AX780" s="16"/>
      <c r="AY780" s="16"/>
      <c r="AZ780" s="16"/>
    </row>
    <row r="781" spans="1:52" ht="12" customHeight="1">
      <c r="A781" s="301"/>
      <c r="B781" s="302"/>
      <c r="C781" s="300"/>
      <c r="D781" s="237"/>
      <c r="E781" s="300"/>
      <c r="F781" s="16"/>
      <c r="G781" s="272"/>
      <c r="H781" s="303"/>
      <c r="I781" s="303"/>
      <c r="J781" s="303"/>
      <c r="K781" s="272"/>
      <c r="L781" s="303"/>
      <c r="M781" s="303"/>
      <c r="N781" s="274"/>
      <c r="O781" s="130"/>
      <c r="P781" s="274"/>
      <c r="Q781" s="130"/>
      <c r="R781" s="274"/>
      <c r="S781" s="130"/>
      <c r="T781" s="300"/>
      <c r="U781" s="300"/>
      <c r="V781" s="274"/>
      <c r="W781" s="130"/>
      <c r="X781" s="300"/>
      <c r="Y781" s="300"/>
      <c r="Z781" s="300"/>
      <c r="AA781" s="300"/>
      <c r="AB781" s="130"/>
      <c r="AC781" s="130"/>
      <c r="AD781" s="130"/>
      <c r="AE781" s="130"/>
      <c r="AF781" s="130"/>
      <c r="AG781" s="300"/>
      <c r="AH781" s="300"/>
      <c r="AI781" s="273"/>
      <c r="AJ781" s="273"/>
      <c r="AK781" s="273"/>
      <c r="AL781" s="273"/>
      <c r="AM781" s="273"/>
      <c r="AN781" s="304"/>
      <c r="AO781" s="304"/>
      <c r="AP781" s="173"/>
      <c r="AQ781" s="173"/>
      <c r="AR781" s="130"/>
      <c r="AS781" s="275"/>
      <c r="AT781" s="273"/>
      <c r="AU781" s="130"/>
      <c r="AV781" s="173"/>
      <c r="AW781" s="173"/>
      <c r="AX781" s="16"/>
      <c r="AY781" s="16"/>
      <c r="AZ781" s="16"/>
    </row>
    <row r="782" spans="1:52" ht="15" customHeight="1">
      <c r="A782" s="16"/>
      <c r="B782" s="16"/>
      <c r="C782" s="16"/>
      <c r="D782" s="16"/>
      <c r="E782" s="16"/>
      <c r="F782" s="16"/>
      <c r="G782" s="276"/>
      <c r="H782" s="276"/>
      <c r="I782" s="276"/>
      <c r="J782" s="276"/>
      <c r="K782" s="276"/>
      <c r="L782" s="276"/>
      <c r="M782" s="27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277"/>
      <c r="AJ782" s="277"/>
      <c r="AK782" s="277"/>
      <c r="AL782" s="277"/>
      <c r="AM782" s="277"/>
      <c r="AN782" s="277"/>
      <c r="AO782" s="277"/>
      <c r="AP782" s="16"/>
      <c r="AQ782" s="16"/>
      <c r="AR782" s="16"/>
      <c r="AS782" s="16"/>
      <c r="AT782" s="277"/>
      <c r="AU782" s="16"/>
      <c r="AV782" s="16"/>
      <c r="AW782" s="16"/>
      <c r="AX782" s="16"/>
      <c r="AY782" s="16"/>
      <c r="AZ782" s="16"/>
    </row>
  </sheetData>
  <hyperlinks>
    <hyperlink ref="AU2" r:id="rId1" xr:uid="{00000000-0004-0000-0200-000000000000}"/>
    <hyperlink ref="AV2" r:id="rId2" xr:uid="{00000000-0004-0000-0200-000001000000}"/>
    <hyperlink ref="B4" r:id="rId3" xr:uid="{00000000-0004-0000-0200-000002000000}"/>
    <hyperlink ref="B5" r:id="rId4" xr:uid="{00000000-0004-0000-0200-000003000000}"/>
    <hyperlink ref="B6" r:id="rId5" xr:uid="{00000000-0004-0000-0200-000004000000}"/>
    <hyperlink ref="B7" r:id="rId6" xr:uid="{00000000-0004-0000-0200-000005000000}"/>
    <hyperlink ref="B8" r:id="rId7" xr:uid="{00000000-0004-0000-0200-000006000000}"/>
    <hyperlink ref="B9" r:id="rId8" xr:uid="{00000000-0004-0000-0200-000007000000}"/>
    <hyperlink ref="B10" r:id="rId9" xr:uid="{00000000-0004-0000-0200-000008000000}"/>
    <hyperlink ref="B11" r:id="rId10" xr:uid="{00000000-0004-0000-0200-000009000000}"/>
    <hyperlink ref="B12" r:id="rId11" xr:uid="{00000000-0004-0000-0200-00000A000000}"/>
    <hyperlink ref="B13" r:id="rId12" xr:uid="{00000000-0004-0000-0200-00000B000000}"/>
    <hyperlink ref="B14" r:id="rId13" xr:uid="{00000000-0004-0000-0200-00000C000000}"/>
    <hyperlink ref="B15" r:id="rId14" xr:uid="{00000000-0004-0000-0200-00000D000000}"/>
    <hyperlink ref="B16" r:id="rId15" xr:uid="{00000000-0004-0000-0200-00000E000000}"/>
    <hyperlink ref="B17" r:id="rId16" xr:uid="{00000000-0004-0000-0200-00000F000000}"/>
    <hyperlink ref="B18" r:id="rId17" xr:uid="{00000000-0004-0000-0200-000010000000}"/>
    <hyperlink ref="B19" r:id="rId18" xr:uid="{00000000-0004-0000-0200-000011000000}"/>
    <hyperlink ref="B20" r:id="rId19" xr:uid="{00000000-0004-0000-0200-000012000000}"/>
    <hyperlink ref="B21" r:id="rId20" xr:uid="{00000000-0004-0000-0200-000013000000}"/>
    <hyperlink ref="B22" r:id="rId21" xr:uid="{00000000-0004-0000-0200-000014000000}"/>
    <hyperlink ref="B23" r:id="rId22" xr:uid="{00000000-0004-0000-0200-000015000000}"/>
    <hyperlink ref="B24" r:id="rId23" xr:uid="{00000000-0004-0000-0200-000016000000}"/>
    <hyperlink ref="B25" r:id="rId24" xr:uid="{00000000-0004-0000-0200-000017000000}"/>
    <hyperlink ref="B26" r:id="rId25" xr:uid="{00000000-0004-0000-0200-000018000000}"/>
    <hyperlink ref="B27" r:id="rId26" xr:uid="{00000000-0004-0000-0200-000019000000}"/>
    <hyperlink ref="B28" r:id="rId27" xr:uid="{00000000-0004-0000-0200-00001A000000}"/>
    <hyperlink ref="B29" r:id="rId28" xr:uid="{00000000-0004-0000-0200-00001B000000}"/>
    <hyperlink ref="B30" r:id="rId29" xr:uid="{00000000-0004-0000-0200-00001C000000}"/>
    <hyperlink ref="B31" r:id="rId30" xr:uid="{00000000-0004-0000-0200-00001D000000}"/>
    <hyperlink ref="B32" r:id="rId31" xr:uid="{00000000-0004-0000-0200-00001E000000}"/>
    <hyperlink ref="B33" r:id="rId32" xr:uid="{00000000-0004-0000-0200-00001F000000}"/>
    <hyperlink ref="B34" r:id="rId33" xr:uid="{00000000-0004-0000-0200-000020000000}"/>
    <hyperlink ref="B35" r:id="rId34" xr:uid="{00000000-0004-0000-0200-000021000000}"/>
    <hyperlink ref="B36" r:id="rId35" xr:uid="{00000000-0004-0000-0200-000022000000}"/>
    <hyperlink ref="B37" r:id="rId36" xr:uid="{00000000-0004-0000-0200-000023000000}"/>
    <hyperlink ref="B38" r:id="rId37" xr:uid="{00000000-0004-0000-0200-000024000000}"/>
    <hyperlink ref="B39" r:id="rId38" xr:uid="{00000000-0004-0000-0200-000025000000}"/>
    <hyperlink ref="B41" r:id="rId39" xr:uid="{00000000-0004-0000-0200-000026000000}"/>
    <hyperlink ref="B42" r:id="rId40" xr:uid="{00000000-0004-0000-0200-000027000000}"/>
    <hyperlink ref="B43" r:id="rId41" xr:uid="{00000000-0004-0000-0200-000028000000}"/>
    <hyperlink ref="B44" r:id="rId42" xr:uid="{00000000-0004-0000-0200-000029000000}"/>
    <hyperlink ref="B45" r:id="rId43" xr:uid="{00000000-0004-0000-0200-00002A000000}"/>
    <hyperlink ref="B46" r:id="rId44" xr:uid="{00000000-0004-0000-0200-00002B000000}"/>
    <hyperlink ref="B47" r:id="rId45" xr:uid="{00000000-0004-0000-0200-00002C000000}"/>
    <hyperlink ref="B48" r:id="rId46" xr:uid="{00000000-0004-0000-0200-00002D000000}"/>
    <hyperlink ref="B49" r:id="rId47" xr:uid="{00000000-0004-0000-0200-00002E000000}"/>
    <hyperlink ref="B50" r:id="rId48" xr:uid="{00000000-0004-0000-0200-00002F000000}"/>
    <hyperlink ref="B51" r:id="rId49" xr:uid="{00000000-0004-0000-0200-000030000000}"/>
    <hyperlink ref="B52" r:id="rId50" xr:uid="{00000000-0004-0000-0200-000031000000}"/>
    <hyperlink ref="B53" r:id="rId51" xr:uid="{00000000-0004-0000-0200-000032000000}"/>
    <hyperlink ref="B54" r:id="rId52" xr:uid="{00000000-0004-0000-0200-000033000000}"/>
    <hyperlink ref="B55" r:id="rId53" xr:uid="{00000000-0004-0000-0200-000034000000}"/>
    <hyperlink ref="B56" r:id="rId54" xr:uid="{00000000-0004-0000-0200-000035000000}"/>
    <hyperlink ref="B57" r:id="rId55" xr:uid="{00000000-0004-0000-0200-000036000000}"/>
    <hyperlink ref="B58" r:id="rId56" xr:uid="{00000000-0004-0000-0200-000037000000}"/>
    <hyperlink ref="B59" r:id="rId57" xr:uid="{00000000-0004-0000-0200-000038000000}"/>
    <hyperlink ref="B60" r:id="rId58" xr:uid="{00000000-0004-0000-0200-000039000000}"/>
    <hyperlink ref="B61" r:id="rId59" xr:uid="{00000000-0004-0000-0200-00003A000000}"/>
    <hyperlink ref="B62" r:id="rId60" xr:uid="{00000000-0004-0000-0200-00003B000000}"/>
    <hyperlink ref="B63" r:id="rId61" xr:uid="{00000000-0004-0000-0200-00003C000000}"/>
    <hyperlink ref="B64" r:id="rId62" xr:uid="{00000000-0004-0000-0200-00003D000000}"/>
    <hyperlink ref="B65" r:id="rId63" xr:uid="{00000000-0004-0000-0200-00003E000000}"/>
    <hyperlink ref="B66" r:id="rId64" xr:uid="{00000000-0004-0000-0200-00003F000000}"/>
    <hyperlink ref="B67" r:id="rId65" xr:uid="{00000000-0004-0000-0200-000040000000}"/>
    <hyperlink ref="B68" r:id="rId66" xr:uid="{00000000-0004-0000-0200-000041000000}"/>
    <hyperlink ref="B69" r:id="rId67" xr:uid="{00000000-0004-0000-0200-000042000000}"/>
    <hyperlink ref="B70" r:id="rId68" xr:uid="{00000000-0004-0000-0200-000043000000}"/>
    <hyperlink ref="B71" r:id="rId69" xr:uid="{00000000-0004-0000-0200-000044000000}"/>
    <hyperlink ref="B72" r:id="rId70" xr:uid="{00000000-0004-0000-0200-000045000000}"/>
    <hyperlink ref="B73" r:id="rId71" xr:uid="{00000000-0004-0000-0200-000046000000}"/>
    <hyperlink ref="B74" r:id="rId72" xr:uid="{00000000-0004-0000-0200-000047000000}"/>
    <hyperlink ref="B75" r:id="rId73" xr:uid="{00000000-0004-0000-0200-000048000000}"/>
    <hyperlink ref="B76" r:id="rId74" xr:uid="{00000000-0004-0000-0200-000049000000}"/>
    <hyperlink ref="B77" r:id="rId75" xr:uid="{00000000-0004-0000-0200-00004A000000}"/>
    <hyperlink ref="B78" r:id="rId76" xr:uid="{00000000-0004-0000-0200-00004B000000}"/>
    <hyperlink ref="B79" r:id="rId77" xr:uid="{00000000-0004-0000-0200-00004C000000}"/>
    <hyperlink ref="B80" r:id="rId78" xr:uid="{00000000-0004-0000-0200-00004D000000}"/>
    <hyperlink ref="B81" r:id="rId79" xr:uid="{00000000-0004-0000-0200-00004E000000}"/>
    <hyperlink ref="B82" r:id="rId80" xr:uid="{00000000-0004-0000-0200-00004F000000}"/>
    <hyperlink ref="B83" r:id="rId81" xr:uid="{00000000-0004-0000-0200-000050000000}"/>
    <hyperlink ref="B84" r:id="rId82" xr:uid="{00000000-0004-0000-0200-000051000000}"/>
    <hyperlink ref="B85" r:id="rId83" xr:uid="{00000000-0004-0000-0200-000052000000}"/>
    <hyperlink ref="B86" r:id="rId84" xr:uid="{00000000-0004-0000-0200-000053000000}"/>
    <hyperlink ref="B87" r:id="rId85" xr:uid="{00000000-0004-0000-0200-000054000000}"/>
    <hyperlink ref="B88" r:id="rId86" xr:uid="{00000000-0004-0000-0200-000055000000}"/>
    <hyperlink ref="B89" r:id="rId87" xr:uid="{00000000-0004-0000-0200-000056000000}"/>
    <hyperlink ref="B90" r:id="rId88" xr:uid="{00000000-0004-0000-0200-000057000000}"/>
    <hyperlink ref="B91" r:id="rId89" xr:uid="{00000000-0004-0000-0200-000058000000}"/>
    <hyperlink ref="B92" r:id="rId90" xr:uid="{00000000-0004-0000-0200-000059000000}"/>
    <hyperlink ref="B93" r:id="rId91" xr:uid="{00000000-0004-0000-0200-00005A000000}"/>
    <hyperlink ref="B94" r:id="rId92" xr:uid="{00000000-0004-0000-0200-00005B000000}"/>
    <hyperlink ref="B95" r:id="rId93" xr:uid="{00000000-0004-0000-0200-00005C000000}"/>
    <hyperlink ref="B96" r:id="rId94" xr:uid="{00000000-0004-0000-0200-00005D000000}"/>
    <hyperlink ref="B97" r:id="rId95" location="/" xr:uid="{00000000-0004-0000-0200-00005E000000}"/>
    <hyperlink ref="B98" r:id="rId96" xr:uid="{00000000-0004-0000-0200-00005F000000}"/>
    <hyperlink ref="B99" r:id="rId97" xr:uid="{00000000-0004-0000-0200-000060000000}"/>
    <hyperlink ref="B100" r:id="rId98" xr:uid="{00000000-0004-0000-0200-000061000000}"/>
    <hyperlink ref="B101" r:id="rId99" xr:uid="{00000000-0004-0000-0200-000062000000}"/>
    <hyperlink ref="B102" r:id="rId100" xr:uid="{00000000-0004-0000-0200-000063000000}"/>
    <hyperlink ref="B103" r:id="rId101" xr:uid="{00000000-0004-0000-0200-000064000000}"/>
    <hyperlink ref="B104" r:id="rId102" xr:uid="{00000000-0004-0000-0200-000065000000}"/>
    <hyperlink ref="B105" r:id="rId103" xr:uid="{00000000-0004-0000-0200-000066000000}"/>
    <hyperlink ref="B106" r:id="rId104" xr:uid="{00000000-0004-0000-0200-000067000000}"/>
    <hyperlink ref="B107" r:id="rId105" xr:uid="{00000000-0004-0000-0200-000068000000}"/>
    <hyperlink ref="B108" r:id="rId106" xr:uid="{00000000-0004-0000-0200-000069000000}"/>
    <hyperlink ref="B109" r:id="rId107" xr:uid="{00000000-0004-0000-0200-00006A000000}"/>
    <hyperlink ref="B110" r:id="rId108" xr:uid="{00000000-0004-0000-0200-00006B000000}"/>
    <hyperlink ref="B111" r:id="rId109" xr:uid="{00000000-0004-0000-0200-00006C000000}"/>
    <hyperlink ref="B112" r:id="rId110" xr:uid="{00000000-0004-0000-0200-00006D000000}"/>
    <hyperlink ref="B113" r:id="rId111" xr:uid="{00000000-0004-0000-0200-00006E000000}"/>
    <hyperlink ref="B114" r:id="rId112" xr:uid="{00000000-0004-0000-0200-00006F000000}"/>
    <hyperlink ref="B115" r:id="rId113" xr:uid="{00000000-0004-0000-0200-000070000000}"/>
    <hyperlink ref="B116" r:id="rId114" xr:uid="{00000000-0004-0000-0200-000071000000}"/>
    <hyperlink ref="B117" r:id="rId115" xr:uid="{00000000-0004-0000-0200-000072000000}"/>
    <hyperlink ref="B118" r:id="rId116" xr:uid="{00000000-0004-0000-0200-000073000000}"/>
    <hyperlink ref="B119" r:id="rId117" xr:uid="{00000000-0004-0000-0200-000074000000}"/>
    <hyperlink ref="B120" r:id="rId118" xr:uid="{00000000-0004-0000-0200-000075000000}"/>
    <hyperlink ref="B121" r:id="rId119" xr:uid="{00000000-0004-0000-0200-000076000000}"/>
    <hyperlink ref="B122" r:id="rId120" xr:uid="{00000000-0004-0000-0200-000077000000}"/>
    <hyperlink ref="B123" r:id="rId121" xr:uid="{00000000-0004-0000-0200-000078000000}"/>
    <hyperlink ref="B124" r:id="rId122" xr:uid="{00000000-0004-0000-0200-000079000000}"/>
    <hyperlink ref="B125" r:id="rId123" xr:uid="{00000000-0004-0000-0200-00007A000000}"/>
    <hyperlink ref="B126" r:id="rId124" xr:uid="{00000000-0004-0000-0200-00007B000000}"/>
    <hyperlink ref="B127" r:id="rId125" xr:uid="{00000000-0004-0000-0200-00007C000000}"/>
    <hyperlink ref="B128" r:id="rId126" xr:uid="{00000000-0004-0000-0200-00007D000000}"/>
    <hyperlink ref="B129" r:id="rId127" xr:uid="{00000000-0004-0000-0200-00007E000000}"/>
    <hyperlink ref="B130" r:id="rId128" xr:uid="{00000000-0004-0000-0200-00007F000000}"/>
    <hyperlink ref="B131" r:id="rId129" xr:uid="{00000000-0004-0000-0200-000080000000}"/>
    <hyperlink ref="B132" r:id="rId130" xr:uid="{00000000-0004-0000-0200-000081000000}"/>
    <hyperlink ref="B133" r:id="rId131" xr:uid="{00000000-0004-0000-0200-000082000000}"/>
    <hyperlink ref="B134" r:id="rId132" xr:uid="{00000000-0004-0000-0200-000083000000}"/>
    <hyperlink ref="B135" r:id="rId133" xr:uid="{00000000-0004-0000-0200-000084000000}"/>
    <hyperlink ref="B136" r:id="rId134" xr:uid="{00000000-0004-0000-0200-000085000000}"/>
    <hyperlink ref="B137" r:id="rId135" xr:uid="{00000000-0004-0000-0200-000086000000}"/>
    <hyperlink ref="B138" r:id="rId136" xr:uid="{00000000-0004-0000-0200-000087000000}"/>
    <hyperlink ref="B139" r:id="rId137" xr:uid="{00000000-0004-0000-0200-000088000000}"/>
    <hyperlink ref="B140" r:id="rId138" xr:uid="{00000000-0004-0000-0200-000089000000}"/>
    <hyperlink ref="B141" r:id="rId139" xr:uid="{00000000-0004-0000-0200-00008A000000}"/>
    <hyperlink ref="B142" r:id="rId140" xr:uid="{00000000-0004-0000-0200-00008B000000}"/>
    <hyperlink ref="B143" r:id="rId141" xr:uid="{00000000-0004-0000-0200-00008C000000}"/>
    <hyperlink ref="B144" r:id="rId142" xr:uid="{00000000-0004-0000-0200-00008D000000}"/>
    <hyperlink ref="B145" r:id="rId143" xr:uid="{00000000-0004-0000-0200-00008E000000}"/>
    <hyperlink ref="B146" r:id="rId144" xr:uid="{00000000-0004-0000-0200-00008F000000}"/>
    <hyperlink ref="B147" r:id="rId145" xr:uid="{00000000-0004-0000-0200-000090000000}"/>
    <hyperlink ref="B148" r:id="rId146" location="gref" xr:uid="{00000000-0004-0000-0200-000091000000}"/>
    <hyperlink ref="B149" r:id="rId147" xr:uid="{00000000-0004-0000-0200-000092000000}"/>
    <hyperlink ref="B150" r:id="rId148" xr:uid="{00000000-0004-0000-0200-000093000000}"/>
    <hyperlink ref="B151" r:id="rId149" xr:uid="{00000000-0004-0000-0200-000094000000}"/>
    <hyperlink ref="B152" r:id="rId150" xr:uid="{00000000-0004-0000-0200-000095000000}"/>
    <hyperlink ref="B153" r:id="rId151" xr:uid="{00000000-0004-0000-0200-000096000000}"/>
    <hyperlink ref="B154" r:id="rId152" xr:uid="{00000000-0004-0000-0200-000097000000}"/>
    <hyperlink ref="B155" r:id="rId153" xr:uid="{00000000-0004-0000-0200-000098000000}"/>
    <hyperlink ref="B156" r:id="rId154" xr:uid="{00000000-0004-0000-0200-000099000000}"/>
    <hyperlink ref="B157" r:id="rId155" xr:uid="{00000000-0004-0000-0200-00009A000000}"/>
    <hyperlink ref="B158" r:id="rId156" xr:uid="{00000000-0004-0000-0200-00009B000000}"/>
    <hyperlink ref="B159" r:id="rId157" xr:uid="{00000000-0004-0000-0200-00009C000000}"/>
    <hyperlink ref="B160" r:id="rId158" xr:uid="{00000000-0004-0000-0200-00009D000000}"/>
    <hyperlink ref="B161" r:id="rId159" xr:uid="{00000000-0004-0000-0200-00009E000000}"/>
    <hyperlink ref="B162" r:id="rId160" xr:uid="{00000000-0004-0000-0200-00009F000000}"/>
    <hyperlink ref="B163" r:id="rId161" xr:uid="{00000000-0004-0000-0200-0000A0000000}"/>
    <hyperlink ref="B164" r:id="rId162" xr:uid="{00000000-0004-0000-0200-0000A1000000}"/>
    <hyperlink ref="B165" r:id="rId163" xr:uid="{00000000-0004-0000-0200-0000A2000000}"/>
    <hyperlink ref="B166" r:id="rId164" xr:uid="{00000000-0004-0000-0200-0000A3000000}"/>
    <hyperlink ref="B167" r:id="rId165" xr:uid="{00000000-0004-0000-0200-0000A4000000}"/>
    <hyperlink ref="B168" r:id="rId166" xr:uid="{00000000-0004-0000-0200-0000A5000000}"/>
    <hyperlink ref="B169" r:id="rId167" xr:uid="{00000000-0004-0000-0200-0000A6000000}"/>
    <hyperlink ref="B170" r:id="rId168" xr:uid="{00000000-0004-0000-0200-0000A7000000}"/>
    <hyperlink ref="B171" r:id="rId169" xr:uid="{00000000-0004-0000-0200-0000A8000000}"/>
    <hyperlink ref="B172" r:id="rId170" xr:uid="{00000000-0004-0000-0200-0000A9000000}"/>
    <hyperlink ref="B173" r:id="rId171" xr:uid="{00000000-0004-0000-0200-0000AA000000}"/>
    <hyperlink ref="B174" r:id="rId172" xr:uid="{00000000-0004-0000-0200-0000AB000000}"/>
    <hyperlink ref="B175" r:id="rId173" xr:uid="{00000000-0004-0000-0200-0000AC000000}"/>
    <hyperlink ref="B176" r:id="rId174" xr:uid="{00000000-0004-0000-0200-0000AD000000}"/>
    <hyperlink ref="B177" r:id="rId175" xr:uid="{00000000-0004-0000-0200-0000AE000000}"/>
    <hyperlink ref="B178" r:id="rId176" xr:uid="{00000000-0004-0000-0200-0000AF000000}"/>
    <hyperlink ref="B179" r:id="rId177" xr:uid="{00000000-0004-0000-0200-0000B0000000}"/>
    <hyperlink ref="B180" r:id="rId178" xr:uid="{00000000-0004-0000-0200-0000B1000000}"/>
    <hyperlink ref="B181" r:id="rId179" xr:uid="{00000000-0004-0000-0200-0000B2000000}"/>
    <hyperlink ref="B182" r:id="rId180" xr:uid="{00000000-0004-0000-0200-0000B3000000}"/>
    <hyperlink ref="B183" r:id="rId181" xr:uid="{00000000-0004-0000-0200-0000B4000000}"/>
    <hyperlink ref="B184" r:id="rId182" xr:uid="{00000000-0004-0000-0200-0000B5000000}"/>
    <hyperlink ref="B185" r:id="rId183" xr:uid="{00000000-0004-0000-0200-0000B6000000}"/>
    <hyperlink ref="B186" r:id="rId184" xr:uid="{00000000-0004-0000-0200-0000B7000000}"/>
    <hyperlink ref="B187" r:id="rId185" xr:uid="{00000000-0004-0000-0200-0000B8000000}"/>
    <hyperlink ref="B188" r:id="rId186" xr:uid="{00000000-0004-0000-0200-0000B9000000}"/>
    <hyperlink ref="B189" r:id="rId187" xr:uid="{00000000-0004-0000-0200-0000BA000000}"/>
    <hyperlink ref="B190" r:id="rId188" xr:uid="{00000000-0004-0000-0200-0000BB000000}"/>
    <hyperlink ref="B191" r:id="rId189" xr:uid="{00000000-0004-0000-0200-0000BC000000}"/>
    <hyperlink ref="B192" r:id="rId190" xr:uid="{00000000-0004-0000-0200-0000BD000000}"/>
    <hyperlink ref="B193" r:id="rId191" xr:uid="{00000000-0004-0000-0200-0000BE000000}"/>
    <hyperlink ref="B194" r:id="rId192" xr:uid="{00000000-0004-0000-0200-0000BF000000}"/>
    <hyperlink ref="B195" r:id="rId193" xr:uid="{00000000-0004-0000-0200-0000C0000000}"/>
    <hyperlink ref="B196" r:id="rId194" xr:uid="{00000000-0004-0000-0200-0000C1000000}"/>
    <hyperlink ref="B197" r:id="rId195" xr:uid="{00000000-0004-0000-0200-0000C2000000}"/>
    <hyperlink ref="B198" r:id="rId196" xr:uid="{00000000-0004-0000-0200-0000C3000000}"/>
    <hyperlink ref="B199" r:id="rId197" xr:uid="{00000000-0004-0000-0200-0000C4000000}"/>
    <hyperlink ref="B200" r:id="rId198" xr:uid="{00000000-0004-0000-0200-0000C5000000}"/>
    <hyperlink ref="B201" r:id="rId199" xr:uid="{00000000-0004-0000-0200-0000C6000000}"/>
    <hyperlink ref="B202" r:id="rId200" xr:uid="{00000000-0004-0000-0200-0000C7000000}"/>
    <hyperlink ref="B203" r:id="rId201" xr:uid="{00000000-0004-0000-0200-0000C8000000}"/>
    <hyperlink ref="B205" r:id="rId202" xr:uid="{00000000-0004-0000-0200-0000C9000000}"/>
    <hyperlink ref="B206" r:id="rId203" xr:uid="{00000000-0004-0000-0200-0000CA000000}"/>
    <hyperlink ref="B207" r:id="rId204" xr:uid="{00000000-0004-0000-0200-0000CB000000}"/>
    <hyperlink ref="B208" r:id="rId205" xr:uid="{00000000-0004-0000-0200-0000CC000000}"/>
    <hyperlink ref="B209" r:id="rId206" xr:uid="{00000000-0004-0000-0200-0000CD000000}"/>
    <hyperlink ref="B210" r:id="rId207" xr:uid="{00000000-0004-0000-0200-0000CE000000}"/>
    <hyperlink ref="B211" r:id="rId208" xr:uid="{00000000-0004-0000-0200-0000CF000000}"/>
    <hyperlink ref="B212" r:id="rId209" xr:uid="{00000000-0004-0000-0200-0000D0000000}"/>
    <hyperlink ref="B213" r:id="rId210" xr:uid="{00000000-0004-0000-0200-0000D1000000}"/>
    <hyperlink ref="B214" r:id="rId211" xr:uid="{00000000-0004-0000-0200-0000D2000000}"/>
    <hyperlink ref="B215" r:id="rId212" xr:uid="{00000000-0004-0000-0200-0000D3000000}"/>
    <hyperlink ref="B216" r:id="rId213" xr:uid="{00000000-0004-0000-0200-0000D4000000}"/>
    <hyperlink ref="B217" r:id="rId214" xr:uid="{00000000-0004-0000-0200-0000D5000000}"/>
    <hyperlink ref="B218" r:id="rId215" xr:uid="{00000000-0004-0000-0200-0000D6000000}"/>
    <hyperlink ref="B219" r:id="rId216" xr:uid="{00000000-0004-0000-0200-0000D7000000}"/>
    <hyperlink ref="B220" r:id="rId217" xr:uid="{00000000-0004-0000-0200-0000D8000000}"/>
    <hyperlink ref="B221" r:id="rId218" xr:uid="{00000000-0004-0000-0200-0000D9000000}"/>
    <hyperlink ref="B222" r:id="rId219" xr:uid="{00000000-0004-0000-0200-0000DA000000}"/>
    <hyperlink ref="B223" r:id="rId220" xr:uid="{00000000-0004-0000-0200-0000DB000000}"/>
    <hyperlink ref="B224" r:id="rId221" xr:uid="{00000000-0004-0000-0200-0000DC000000}"/>
    <hyperlink ref="B225" r:id="rId222" xr:uid="{00000000-0004-0000-0200-0000DD000000}"/>
    <hyperlink ref="B226" r:id="rId223" xr:uid="{00000000-0004-0000-0200-0000DE000000}"/>
    <hyperlink ref="B227" r:id="rId224" xr:uid="{00000000-0004-0000-0200-0000DF000000}"/>
    <hyperlink ref="B228" r:id="rId225" xr:uid="{00000000-0004-0000-0200-0000E0000000}"/>
    <hyperlink ref="B229" r:id="rId226" xr:uid="{00000000-0004-0000-0200-0000E1000000}"/>
    <hyperlink ref="B230" r:id="rId227" xr:uid="{00000000-0004-0000-0200-0000E2000000}"/>
    <hyperlink ref="B231" r:id="rId228" xr:uid="{00000000-0004-0000-0200-0000E3000000}"/>
    <hyperlink ref="B232" r:id="rId229" xr:uid="{00000000-0004-0000-0200-0000E4000000}"/>
    <hyperlink ref="B233" r:id="rId230" xr:uid="{00000000-0004-0000-0200-0000E5000000}"/>
    <hyperlink ref="B234" r:id="rId231" xr:uid="{00000000-0004-0000-0200-0000E6000000}"/>
    <hyperlink ref="B235" r:id="rId232" xr:uid="{00000000-0004-0000-0200-0000E7000000}"/>
    <hyperlink ref="B237" r:id="rId233" xr:uid="{00000000-0004-0000-0200-0000E8000000}"/>
    <hyperlink ref="B238" r:id="rId234" xr:uid="{00000000-0004-0000-0200-0000E9000000}"/>
    <hyperlink ref="B239" r:id="rId235" xr:uid="{00000000-0004-0000-0200-0000EA000000}"/>
    <hyperlink ref="B240" r:id="rId236" xr:uid="{00000000-0004-0000-0200-0000EB000000}"/>
    <hyperlink ref="B241" r:id="rId237" xr:uid="{00000000-0004-0000-0200-0000EC000000}"/>
    <hyperlink ref="B242" r:id="rId238" xr:uid="{00000000-0004-0000-0200-0000ED000000}"/>
    <hyperlink ref="B243" r:id="rId239" xr:uid="{00000000-0004-0000-0200-0000EE000000}"/>
    <hyperlink ref="B244" r:id="rId240" xr:uid="{00000000-0004-0000-0200-0000EF000000}"/>
    <hyperlink ref="B245" r:id="rId241" xr:uid="{00000000-0004-0000-0200-0000F0000000}"/>
    <hyperlink ref="B246" r:id="rId242" xr:uid="{00000000-0004-0000-0200-0000F1000000}"/>
    <hyperlink ref="B247" r:id="rId243" xr:uid="{00000000-0004-0000-0200-0000F2000000}"/>
    <hyperlink ref="B248" r:id="rId244" xr:uid="{00000000-0004-0000-0200-0000F3000000}"/>
    <hyperlink ref="B249" r:id="rId245" xr:uid="{00000000-0004-0000-0200-0000F4000000}"/>
    <hyperlink ref="B250" r:id="rId246" xr:uid="{00000000-0004-0000-0200-0000F5000000}"/>
    <hyperlink ref="B251" r:id="rId247" xr:uid="{00000000-0004-0000-0200-0000F6000000}"/>
    <hyperlink ref="B252" r:id="rId248" xr:uid="{00000000-0004-0000-0200-0000F7000000}"/>
    <hyperlink ref="B253" r:id="rId249" xr:uid="{00000000-0004-0000-0200-0000F8000000}"/>
    <hyperlink ref="B254" r:id="rId250" xr:uid="{00000000-0004-0000-0200-0000F9000000}"/>
    <hyperlink ref="B255" r:id="rId251" xr:uid="{00000000-0004-0000-0200-0000FA000000}"/>
    <hyperlink ref="B256" r:id="rId252" xr:uid="{00000000-0004-0000-0200-0000FB000000}"/>
    <hyperlink ref="B257" r:id="rId253" xr:uid="{00000000-0004-0000-0200-0000FC000000}"/>
    <hyperlink ref="B258" r:id="rId254" xr:uid="{00000000-0004-0000-0200-0000FD000000}"/>
    <hyperlink ref="B259" r:id="rId255" xr:uid="{00000000-0004-0000-0200-0000FE000000}"/>
    <hyperlink ref="B260" r:id="rId256" xr:uid="{00000000-0004-0000-0200-0000FF000000}"/>
    <hyperlink ref="B261" r:id="rId257" xr:uid="{00000000-0004-0000-0200-000000010000}"/>
    <hyperlink ref="B262" r:id="rId258" xr:uid="{00000000-0004-0000-0200-000001010000}"/>
    <hyperlink ref="B263" r:id="rId259" xr:uid="{00000000-0004-0000-0200-000002010000}"/>
    <hyperlink ref="B264" r:id="rId260" xr:uid="{00000000-0004-0000-0200-000003010000}"/>
    <hyperlink ref="B265" r:id="rId261" xr:uid="{00000000-0004-0000-0200-000004010000}"/>
    <hyperlink ref="B266" r:id="rId262" xr:uid="{00000000-0004-0000-0200-000005010000}"/>
    <hyperlink ref="B267" r:id="rId263" xr:uid="{00000000-0004-0000-0200-000006010000}"/>
    <hyperlink ref="B268" r:id="rId264" xr:uid="{00000000-0004-0000-0200-000007010000}"/>
    <hyperlink ref="B269" r:id="rId265" xr:uid="{00000000-0004-0000-0200-000008010000}"/>
    <hyperlink ref="B270" r:id="rId266" xr:uid="{00000000-0004-0000-0200-000009010000}"/>
    <hyperlink ref="B271" r:id="rId267" xr:uid="{00000000-0004-0000-0200-00000A010000}"/>
    <hyperlink ref="B272" r:id="rId268" xr:uid="{00000000-0004-0000-0200-00000B010000}"/>
    <hyperlink ref="B273" r:id="rId269" xr:uid="{00000000-0004-0000-0200-00000C010000}"/>
    <hyperlink ref="B274" r:id="rId270" xr:uid="{00000000-0004-0000-0200-00000D010000}"/>
    <hyperlink ref="B275" r:id="rId271" xr:uid="{00000000-0004-0000-0200-00000E010000}"/>
    <hyperlink ref="B276" r:id="rId272" xr:uid="{00000000-0004-0000-0200-00000F010000}"/>
    <hyperlink ref="B277" r:id="rId273" xr:uid="{00000000-0004-0000-0200-000010010000}"/>
    <hyperlink ref="B278" r:id="rId274" xr:uid="{00000000-0004-0000-0200-000011010000}"/>
    <hyperlink ref="B279" r:id="rId275" xr:uid="{00000000-0004-0000-0200-000012010000}"/>
    <hyperlink ref="B280" r:id="rId276" xr:uid="{00000000-0004-0000-0200-000013010000}"/>
    <hyperlink ref="B281" r:id="rId277" xr:uid="{00000000-0004-0000-0200-000014010000}"/>
    <hyperlink ref="B282" r:id="rId278" xr:uid="{00000000-0004-0000-0200-000015010000}"/>
    <hyperlink ref="B283" r:id="rId279" xr:uid="{00000000-0004-0000-0200-000016010000}"/>
    <hyperlink ref="B284" r:id="rId280" xr:uid="{00000000-0004-0000-0200-000017010000}"/>
    <hyperlink ref="B285" r:id="rId281" xr:uid="{00000000-0004-0000-0200-000018010000}"/>
    <hyperlink ref="B286" r:id="rId282" xr:uid="{00000000-0004-0000-0200-000019010000}"/>
    <hyperlink ref="B287" r:id="rId283" xr:uid="{00000000-0004-0000-0200-00001A010000}"/>
    <hyperlink ref="B288" r:id="rId284" xr:uid="{00000000-0004-0000-0200-00001B010000}"/>
    <hyperlink ref="B289" r:id="rId285" xr:uid="{00000000-0004-0000-0200-00001C010000}"/>
    <hyperlink ref="B290" r:id="rId286" xr:uid="{00000000-0004-0000-0200-00001D010000}"/>
    <hyperlink ref="B291" r:id="rId287" xr:uid="{00000000-0004-0000-0200-00001E010000}"/>
    <hyperlink ref="B292" r:id="rId288" xr:uid="{00000000-0004-0000-0200-00001F010000}"/>
    <hyperlink ref="B293" r:id="rId289" xr:uid="{00000000-0004-0000-0200-000020010000}"/>
    <hyperlink ref="B294" r:id="rId290" xr:uid="{00000000-0004-0000-0200-000021010000}"/>
    <hyperlink ref="B295" r:id="rId291" xr:uid="{00000000-0004-0000-0200-000022010000}"/>
    <hyperlink ref="B296" r:id="rId292" xr:uid="{00000000-0004-0000-0200-000023010000}"/>
    <hyperlink ref="B297" r:id="rId293" xr:uid="{00000000-0004-0000-0200-000024010000}"/>
    <hyperlink ref="B298" r:id="rId294" xr:uid="{00000000-0004-0000-0200-000025010000}"/>
    <hyperlink ref="B299" r:id="rId295" xr:uid="{00000000-0004-0000-0200-000026010000}"/>
    <hyperlink ref="B300" r:id="rId296" xr:uid="{00000000-0004-0000-0200-000027010000}"/>
    <hyperlink ref="B301" r:id="rId297" xr:uid="{00000000-0004-0000-0200-000028010000}"/>
    <hyperlink ref="B302" r:id="rId298" xr:uid="{00000000-0004-0000-0200-000029010000}"/>
    <hyperlink ref="B303" r:id="rId299" xr:uid="{00000000-0004-0000-0200-00002A010000}"/>
    <hyperlink ref="B304" r:id="rId300" xr:uid="{00000000-0004-0000-0200-00002B010000}"/>
    <hyperlink ref="B305" r:id="rId301" xr:uid="{00000000-0004-0000-0200-00002C010000}"/>
    <hyperlink ref="B306" r:id="rId302" xr:uid="{00000000-0004-0000-0200-00002D010000}"/>
    <hyperlink ref="B307" r:id="rId303" xr:uid="{00000000-0004-0000-0200-00002E010000}"/>
    <hyperlink ref="B308" r:id="rId304" xr:uid="{00000000-0004-0000-0200-00002F010000}"/>
    <hyperlink ref="B309" r:id="rId305" xr:uid="{00000000-0004-0000-0200-000030010000}"/>
    <hyperlink ref="B310" r:id="rId306" xr:uid="{00000000-0004-0000-0200-000031010000}"/>
    <hyperlink ref="B311" r:id="rId307" xr:uid="{00000000-0004-0000-0200-000032010000}"/>
    <hyperlink ref="B312" r:id="rId308" xr:uid="{00000000-0004-0000-0200-000033010000}"/>
    <hyperlink ref="B313" r:id="rId309" xr:uid="{00000000-0004-0000-0200-000034010000}"/>
    <hyperlink ref="B314" r:id="rId310" xr:uid="{00000000-0004-0000-0200-000035010000}"/>
    <hyperlink ref="B315" r:id="rId311" xr:uid="{00000000-0004-0000-0200-000036010000}"/>
    <hyperlink ref="B316" r:id="rId312" xr:uid="{00000000-0004-0000-0200-000037010000}"/>
    <hyperlink ref="B317" r:id="rId313" xr:uid="{00000000-0004-0000-0200-000038010000}"/>
    <hyperlink ref="B318" r:id="rId314" xr:uid="{00000000-0004-0000-0200-000039010000}"/>
    <hyperlink ref="B320" r:id="rId315" xr:uid="{00000000-0004-0000-0200-00003A010000}"/>
    <hyperlink ref="B321" r:id="rId316" xr:uid="{00000000-0004-0000-0200-00003B010000}"/>
    <hyperlink ref="B324" r:id="rId317" xr:uid="{00000000-0004-0000-0200-00003C010000}"/>
    <hyperlink ref="B325" r:id="rId318" xr:uid="{00000000-0004-0000-0200-00003D010000}"/>
    <hyperlink ref="B326" r:id="rId319" xr:uid="{00000000-0004-0000-0200-00003E010000}"/>
    <hyperlink ref="B328" r:id="rId320" xr:uid="{00000000-0004-0000-0200-00003F010000}"/>
    <hyperlink ref="B330" r:id="rId321" xr:uid="{00000000-0004-0000-0200-000040010000}"/>
    <hyperlink ref="B331" r:id="rId322" xr:uid="{00000000-0004-0000-0200-000041010000}"/>
    <hyperlink ref="B332" r:id="rId323" xr:uid="{00000000-0004-0000-0200-000042010000}"/>
    <hyperlink ref="B333" r:id="rId324" xr:uid="{00000000-0004-0000-0200-000043010000}"/>
    <hyperlink ref="B334" r:id="rId325" xr:uid="{00000000-0004-0000-0200-000044010000}"/>
    <hyperlink ref="B335" r:id="rId326" xr:uid="{00000000-0004-0000-0200-000045010000}"/>
    <hyperlink ref="B337" r:id="rId327" xr:uid="{00000000-0004-0000-0200-000046010000}"/>
    <hyperlink ref="B338" r:id="rId328" xr:uid="{00000000-0004-0000-0200-000047010000}"/>
    <hyperlink ref="B339" r:id="rId329" xr:uid="{00000000-0004-0000-0200-000048010000}"/>
    <hyperlink ref="B340" r:id="rId330" xr:uid="{00000000-0004-0000-0200-000049010000}"/>
    <hyperlink ref="B341" r:id="rId331" xr:uid="{00000000-0004-0000-0200-00004A010000}"/>
    <hyperlink ref="B342" r:id="rId332" xr:uid="{00000000-0004-0000-0200-00004B010000}"/>
    <hyperlink ref="B345" r:id="rId333" xr:uid="{00000000-0004-0000-0200-00004C010000}"/>
    <hyperlink ref="B346" r:id="rId334" xr:uid="{00000000-0004-0000-0200-00004D010000}"/>
    <hyperlink ref="B348" r:id="rId335" xr:uid="{00000000-0004-0000-0200-00004E010000}"/>
    <hyperlink ref="B350" r:id="rId336" xr:uid="{00000000-0004-0000-0200-00004F010000}"/>
    <hyperlink ref="B351" r:id="rId337" xr:uid="{00000000-0004-0000-0200-000050010000}"/>
    <hyperlink ref="B352" r:id="rId338" xr:uid="{00000000-0004-0000-0200-000051010000}"/>
    <hyperlink ref="B354" r:id="rId339" xr:uid="{00000000-0004-0000-0200-000052010000}"/>
    <hyperlink ref="B355" r:id="rId340" xr:uid="{00000000-0004-0000-0200-000053010000}"/>
    <hyperlink ref="B356" r:id="rId341" xr:uid="{00000000-0004-0000-0200-000054010000}"/>
    <hyperlink ref="B357" r:id="rId342" xr:uid="{00000000-0004-0000-0200-000055010000}"/>
    <hyperlink ref="B358" r:id="rId343" xr:uid="{00000000-0004-0000-0200-000056010000}"/>
    <hyperlink ref="B359" r:id="rId344" xr:uid="{00000000-0004-0000-0200-000057010000}"/>
    <hyperlink ref="B361" r:id="rId345" xr:uid="{00000000-0004-0000-0200-000058010000}"/>
    <hyperlink ref="B362" r:id="rId346" xr:uid="{00000000-0004-0000-0200-000059010000}"/>
    <hyperlink ref="B363" r:id="rId347" xr:uid="{00000000-0004-0000-0200-00005A010000}"/>
    <hyperlink ref="B364" r:id="rId348" xr:uid="{00000000-0004-0000-0200-00005B010000}"/>
    <hyperlink ref="B365" r:id="rId349" xr:uid="{00000000-0004-0000-0200-00005C010000}"/>
    <hyperlink ref="B367" r:id="rId350" xr:uid="{00000000-0004-0000-0200-00005D010000}"/>
    <hyperlink ref="B368" r:id="rId351" xr:uid="{00000000-0004-0000-0200-00005E010000}"/>
    <hyperlink ref="B369" r:id="rId352" xr:uid="{00000000-0004-0000-0200-00005F010000}"/>
    <hyperlink ref="B370" r:id="rId353" xr:uid="{00000000-0004-0000-0200-000060010000}"/>
    <hyperlink ref="B371" r:id="rId354" xr:uid="{00000000-0004-0000-0200-000061010000}"/>
    <hyperlink ref="B372" r:id="rId355" xr:uid="{00000000-0004-0000-0200-000062010000}"/>
    <hyperlink ref="B373" r:id="rId356" xr:uid="{00000000-0004-0000-0200-000063010000}"/>
    <hyperlink ref="B375" r:id="rId357" xr:uid="{00000000-0004-0000-0200-000064010000}"/>
    <hyperlink ref="B376" r:id="rId358" xr:uid="{00000000-0004-0000-0200-000065010000}"/>
    <hyperlink ref="B380" r:id="rId359" xr:uid="{00000000-0004-0000-0200-000066010000}"/>
    <hyperlink ref="B381" r:id="rId360" xr:uid="{00000000-0004-0000-0200-000067010000}"/>
    <hyperlink ref="B382" r:id="rId361" xr:uid="{00000000-0004-0000-0200-000068010000}"/>
    <hyperlink ref="B386" r:id="rId362" xr:uid="{00000000-0004-0000-0200-000069010000}"/>
    <hyperlink ref="B387" r:id="rId363" xr:uid="{00000000-0004-0000-0200-00006A010000}"/>
    <hyperlink ref="B388" r:id="rId364" xr:uid="{00000000-0004-0000-0200-00006B010000}"/>
    <hyperlink ref="B389" r:id="rId365" xr:uid="{00000000-0004-0000-0200-00006C010000}"/>
    <hyperlink ref="B391" r:id="rId366" xr:uid="{00000000-0004-0000-0200-00006D010000}"/>
    <hyperlink ref="B392" r:id="rId367" xr:uid="{00000000-0004-0000-0200-00006E010000}"/>
    <hyperlink ref="B393" r:id="rId368" xr:uid="{00000000-0004-0000-0200-00006F010000}"/>
    <hyperlink ref="B395" r:id="rId369" xr:uid="{00000000-0004-0000-0200-000070010000}"/>
    <hyperlink ref="B396" r:id="rId370" xr:uid="{00000000-0004-0000-0200-000071010000}"/>
    <hyperlink ref="B398" r:id="rId371" xr:uid="{00000000-0004-0000-0200-000072010000}"/>
    <hyperlink ref="B399" r:id="rId372" xr:uid="{00000000-0004-0000-0200-000073010000}"/>
    <hyperlink ref="B400" r:id="rId373" xr:uid="{00000000-0004-0000-0200-000074010000}"/>
    <hyperlink ref="B402" r:id="rId374" xr:uid="{00000000-0004-0000-0200-000075010000}"/>
    <hyperlink ref="B403" r:id="rId375" xr:uid="{00000000-0004-0000-0200-000076010000}"/>
    <hyperlink ref="B404" r:id="rId376" xr:uid="{00000000-0004-0000-0200-000077010000}"/>
    <hyperlink ref="B405" r:id="rId377" xr:uid="{00000000-0004-0000-0200-000078010000}"/>
    <hyperlink ref="B406" r:id="rId378" xr:uid="{00000000-0004-0000-0200-000079010000}"/>
    <hyperlink ref="B407" r:id="rId379" xr:uid="{00000000-0004-0000-0200-00007A010000}"/>
    <hyperlink ref="B408" r:id="rId380" xr:uid="{00000000-0004-0000-0200-00007B010000}"/>
    <hyperlink ref="B409" r:id="rId381" xr:uid="{00000000-0004-0000-0200-00007C010000}"/>
    <hyperlink ref="B410" r:id="rId382" xr:uid="{00000000-0004-0000-0200-00007D010000}"/>
    <hyperlink ref="B411" r:id="rId383" xr:uid="{00000000-0004-0000-0200-00007E010000}"/>
    <hyperlink ref="B412" r:id="rId384" xr:uid="{00000000-0004-0000-0200-00007F010000}"/>
    <hyperlink ref="B413" r:id="rId385" xr:uid="{00000000-0004-0000-0200-000080010000}"/>
    <hyperlink ref="B414" r:id="rId386" xr:uid="{00000000-0004-0000-0200-000081010000}"/>
    <hyperlink ref="B415" r:id="rId387" xr:uid="{00000000-0004-0000-0200-000082010000}"/>
    <hyperlink ref="B416" r:id="rId388" xr:uid="{00000000-0004-0000-0200-000083010000}"/>
    <hyperlink ref="B417" r:id="rId389" xr:uid="{00000000-0004-0000-0200-000084010000}"/>
    <hyperlink ref="B418" r:id="rId390" xr:uid="{00000000-0004-0000-0200-000085010000}"/>
    <hyperlink ref="B419" r:id="rId391" xr:uid="{00000000-0004-0000-0200-000086010000}"/>
    <hyperlink ref="B420" r:id="rId392" xr:uid="{00000000-0004-0000-0200-000087010000}"/>
    <hyperlink ref="B421" r:id="rId393" xr:uid="{00000000-0004-0000-0200-000088010000}"/>
    <hyperlink ref="B422" r:id="rId394" xr:uid="{00000000-0004-0000-0200-000089010000}"/>
    <hyperlink ref="B428" r:id="rId395" xr:uid="{00000000-0004-0000-0200-00008A010000}"/>
    <hyperlink ref="B430" r:id="rId396" xr:uid="{00000000-0004-0000-0200-00008B010000}"/>
    <hyperlink ref="B434" r:id="rId397" xr:uid="{00000000-0004-0000-0200-00008C010000}"/>
    <hyperlink ref="B437" r:id="rId398" xr:uid="{00000000-0004-0000-0200-00008D010000}"/>
    <hyperlink ref="B438" r:id="rId399" xr:uid="{00000000-0004-0000-0200-00008E010000}"/>
    <hyperlink ref="B439" r:id="rId400" xr:uid="{00000000-0004-0000-0200-00008F010000}"/>
    <hyperlink ref="B440" r:id="rId401" xr:uid="{00000000-0004-0000-0200-000090010000}"/>
    <hyperlink ref="B441" r:id="rId402" xr:uid="{00000000-0004-0000-0200-000091010000}"/>
    <hyperlink ref="B442" r:id="rId403" xr:uid="{00000000-0004-0000-0200-000092010000}"/>
    <hyperlink ref="B443" r:id="rId404" xr:uid="{00000000-0004-0000-0200-000093010000}"/>
    <hyperlink ref="B445" r:id="rId405" xr:uid="{00000000-0004-0000-0200-000094010000}"/>
    <hyperlink ref="B446" r:id="rId406" location="invest" xr:uid="{00000000-0004-0000-0200-000095010000}"/>
    <hyperlink ref="B447" r:id="rId407" xr:uid="{00000000-0004-0000-0200-000096010000}"/>
    <hyperlink ref="B448" r:id="rId408" xr:uid="{00000000-0004-0000-0200-000097010000}"/>
    <hyperlink ref="B450" r:id="rId409" xr:uid="{00000000-0004-0000-0200-000098010000}"/>
    <hyperlink ref="B451" r:id="rId410" xr:uid="{00000000-0004-0000-0200-000099010000}"/>
    <hyperlink ref="B452" r:id="rId411" xr:uid="{00000000-0004-0000-0200-00009A010000}"/>
    <hyperlink ref="B453" r:id="rId412" xr:uid="{00000000-0004-0000-0200-00009B010000}"/>
    <hyperlink ref="B454" r:id="rId413" xr:uid="{00000000-0004-0000-0200-00009C010000}"/>
    <hyperlink ref="B455" r:id="rId414" xr:uid="{00000000-0004-0000-0200-00009D010000}"/>
    <hyperlink ref="B456" r:id="rId415" xr:uid="{00000000-0004-0000-0200-00009E010000}"/>
    <hyperlink ref="B457" r:id="rId416" xr:uid="{00000000-0004-0000-0200-00009F010000}"/>
    <hyperlink ref="B458" r:id="rId417" xr:uid="{00000000-0004-0000-0200-0000A0010000}"/>
    <hyperlink ref="B459" r:id="rId418" xr:uid="{00000000-0004-0000-0200-0000A1010000}"/>
    <hyperlink ref="B460" r:id="rId419" xr:uid="{00000000-0004-0000-0200-0000A2010000}"/>
    <hyperlink ref="B461" r:id="rId420" xr:uid="{00000000-0004-0000-0200-0000A3010000}"/>
    <hyperlink ref="B462" r:id="rId421" xr:uid="{00000000-0004-0000-0200-0000A4010000}"/>
    <hyperlink ref="B463" r:id="rId422" xr:uid="{00000000-0004-0000-0200-0000A5010000}"/>
    <hyperlink ref="B464" r:id="rId423" xr:uid="{00000000-0004-0000-0200-0000A6010000}"/>
    <hyperlink ref="B465" r:id="rId424" xr:uid="{00000000-0004-0000-0200-0000A7010000}"/>
    <hyperlink ref="B466" r:id="rId425" xr:uid="{00000000-0004-0000-0200-0000A8010000}"/>
    <hyperlink ref="B467" r:id="rId426" xr:uid="{00000000-0004-0000-0200-0000A9010000}"/>
    <hyperlink ref="B468" r:id="rId427" xr:uid="{00000000-0004-0000-0200-0000AA010000}"/>
    <hyperlink ref="B469" r:id="rId428" xr:uid="{00000000-0004-0000-0200-0000AB010000}"/>
    <hyperlink ref="B470" r:id="rId429" xr:uid="{00000000-0004-0000-0200-0000AC010000}"/>
    <hyperlink ref="B471" r:id="rId430" xr:uid="{00000000-0004-0000-0200-0000AD010000}"/>
    <hyperlink ref="B472" r:id="rId431" xr:uid="{00000000-0004-0000-0200-0000AE010000}"/>
    <hyperlink ref="B473" r:id="rId432" xr:uid="{00000000-0004-0000-0200-0000AF010000}"/>
    <hyperlink ref="B474" r:id="rId433" xr:uid="{00000000-0004-0000-0200-0000B0010000}"/>
    <hyperlink ref="B475" r:id="rId434" xr:uid="{00000000-0004-0000-0200-0000B1010000}"/>
    <hyperlink ref="B476" r:id="rId435" xr:uid="{00000000-0004-0000-0200-0000B2010000}"/>
    <hyperlink ref="B477" r:id="rId436" xr:uid="{00000000-0004-0000-0200-0000B3010000}"/>
    <hyperlink ref="B478" r:id="rId437" xr:uid="{00000000-0004-0000-0200-0000B4010000}"/>
    <hyperlink ref="B479" r:id="rId438" xr:uid="{00000000-0004-0000-0200-0000B5010000}"/>
    <hyperlink ref="B480" r:id="rId439" xr:uid="{00000000-0004-0000-0200-0000B6010000}"/>
    <hyperlink ref="B481" r:id="rId440" xr:uid="{00000000-0004-0000-0200-0000B7010000}"/>
    <hyperlink ref="B482" r:id="rId441" xr:uid="{00000000-0004-0000-0200-0000B8010000}"/>
    <hyperlink ref="B483" r:id="rId442" xr:uid="{00000000-0004-0000-0200-0000B9010000}"/>
    <hyperlink ref="B484" r:id="rId443" xr:uid="{00000000-0004-0000-0200-0000BA010000}"/>
    <hyperlink ref="B485" r:id="rId444" xr:uid="{00000000-0004-0000-0200-0000BB010000}"/>
    <hyperlink ref="B486" r:id="rId445" xr:uid="{00000000-0004-0000-0200-0000BC010000}"/>
    <hyperlink ref="B487" r:id="rId446" xr:uid="{00000000-0004-0000-0200-0000BD010000}"/>
    <hyperlink ref="B488" r:id="rId447" xr:uid="{00000000-0004-0000-0200-0000BE010000}"/>
    <hyperlink ref="B489" r:id="rId448" xr:uid="{00000000-0004-0000-0200-0000BF010000}"/>
    <hyperlink ref="B490" r:id="rId449" xr:uid="{00000000-0004-0000-0200-0000C0010000}"/>
    <hyperlink ref="B491" r:id="rId450" xr:uid="{00000000-0004-0000-0200-0000C1010000}"/>
    <hyperlink ref="B492" r:id="rId451" xr:uid="{00000000-0004-0000-0200-0000C2010000}"/>
    <hyperlink ref="B493" r:id="rId452" xr:uid="{00000000-0004-0000-0200-0000C3010000}"/>
    <hyperlink ref="B494" r:id="rId453" xr:uid="{00000000-0004-0000-0200-0000C4010000}"/>
    <hyperlink ref="B495" r:id="rId454" xr:uid="{00000000-0004-0000-0200-0000C5010000}"/>
    <hyperlink ref="B496" r:id="rId455" xr:uid="{00000000-0004-0000-0200-0000C6010000}"/>
    <hyperlink ref="B497" r:id="rId456" xr:uid="{00000000-0004-0000-0200-0000C7010000}"/>
    <hyperlink ref="B498" r:id="rId457" xr:uid="{00000000-0004-0000-0200-0000C8010000}"/>
    <hyperlink ref="B499" r:id="rId458" location="invest" xr:uid="{00000000-0004-0000-0200-0000C9010000}"/>
    <hyperlink ref="B500" r:id="rId459" xr:uid="{00000000-0004-0000-0200-0000CA010000}"/>
    <hyperlink ref="B501" r:id="rId460" xr:uid="{00000000-0004-0000-0200-0000CB010000}"/>
    <hyperlink ref="B502" r:id="rId461" xr:uid="{00000000-0004-0000-0200-0000CC010000}"/>
    <hyperlink ref="B503" r:id="rId462" xr:uid="{00000000-0004-0000-0200-0000CD010000}"/>
    <hyperlink ref="B504" r:id="rId463" xr:uid="{00000000-0004-0000-0200-0000CE010000}"/>
    <hyperlink ref="B505" r:id="rId464" xr:uid="{00000000-0004-0000-0200-0000CF010000}"/>
    <hyperlink ref="B506" r:id="rId465" xr:uid="{00000000-0004-0000-0200-0000D0010000}"/>
    <hyperlink ref="B507" r:id="rId466" xr:uid="{00000000-0004-0000-0200-0000D1010000}"/>
    <hyperlink ref="B508" r:id="rId467" xr:uid="{00000000-0004-0000-0200-0000D2010000}"/>
    <hyperlink ref="B509" r:id="rId468" xr:uid="{00000000-0004-0000-0200-0000D3010000}"/>
    <hyperlink ref="B510" r:id="rId469" xr:uid="{00000000-0004-0000-0200-0000D4010000}"/>
    <hyperlink ref="B511" r:id="rId470" xr:uid="{00000000-0004-0000-0200-0000D5010000}"/>
    <hyperlink ref="B512" r:id="rId471" xr:uid="{00000000-0004-0000-0200-0000D6010000}"/>
    <hyperlink ref="B513" r:id="rId472" xr:uid="{00000000-0004-0000-0200-0000D7010000}"/>
    <hyperlink ref="B514" r:id="rId473" xr:uid="{00000000-0004-0000-0200-0000D8010000}"/>
    <hyperlink ref="B515" r:id="rId474" xr:uid="{00000000-0004-0000-0200-0000D9010000}"/>
    <hyperlink ref="B516" r:id="rId475" xr:uid="{00000000-0004-0000-0200-0000DA010000}"/>
    <hyperlink ref="B517" r:id="rId476" xr:uid="{00000000-0004-0000-0200-0000DB010000}"/>
    <hyperlink ref="B518" r:id="rId477" xr:uid="{00000000-0004-0000-0200-0000DC010000}"/>
    <hyperlink ref="B519" r:id="rId478" xr:uid="{00000000-0004-0000-0200-0000DD010000}"/>
    <hyperlink ref="B520" r:id="rId479" xr:uid="{00000000-0004-0000-0200-0000DE010000}"/>
    <hyperlink ref="B521" r:id="rId480" xr:uid="{00000000-0004-0000-0200-0000DF010000}"/>
    <hyperlink ref="B522" r:id="rId481" xr:uid="{00000000-0004-0000-0200-0000E0010000}"/>
    <hyperlink ref="B523" r:id="rId482" location="data_e=0" xr:uid="{00000000-0004-0000-0200-0000E1010000}"/>
    <hyperlink ref="B524" r:id="rId483" xr:uid="{00000000-0004-0000-0200-0000E2010000}"/>
    <hyperlink ref="B525" r:id="rId484" xr:uid="{00000000-0004-0000-0200-0000E3010000}"/>
    <hyperlink ref="B526" r:id="rId485" xr:uid="{00000000-0004-0000-0200-0000E4010000}"/>
    <hyperlink ref="B527" r:id="rId486" xr:uid="{00000000-0004-0000-0200-0000E5010000}"/>
    <hyperlink ref="B528" r:id="rId487" xr:uid="{00000000-0004-0000-0200-0000E6010000}"/>
    <hyperlink ref="B529" r:id="rId488" xr:uid="{00000000-0004-0000-0200-0000E7010000}"/>
    <hyperlink ref="B530" r:id="rId489" xr:uid="{00000000-0004-0000-0200-0000E8010000}"/>
    <hyperlink ref="B531" r:id="rId490" xr:uid="{00000000-0004-0000-0200-0000E9010000}"/>
    <hyperlink ref="B532" r:id="rId491" xr:uid="{00000000-0004-0000-0200-0000EA010000}"/>
    <hyperlink ref="B533" r:id="rId492" xr:uid="{00000000-0004-0000-0200-0000EB010000}"/>
    <hyperlink ref="B534" r:id="rId493" xr:uid="{00000000-0004-0000-0200-0000EC010000}"/>
    <hyperlink ref="B535" r:id="rId494" xr:uid="{00000000-0004-0000-0200-0000ED010000}"/>
    <hyperlink ref="B536" r:id="rId495" xr:uid="{00000000-0004-0000-0200-0000EE010000}"/>
    <hyperlink ref="B537" r:id="rId496" xr:uid="{00000000-0004-0000-0200-0000EF010000}"/>
    <hyperlink ref="B538" r:id="rId497" xr:uid="{00000000-0004-0000-0200-0000F0010000}"/>
    <hyperlink ref="B539" r:id="rId498" xr:uid="{00000000-0004-0000-0200-0000F1010000}"/>
    <hyperlink ref="B540" r:id="rId499" xr:uid="{00000000-0004-0000-0200-0000F2010000}"/>
    <hyperlink ref="B541" r:id="rId500" xr:uid="{00000000-0004-0000-0200-0000F3010000}"/>
    <hyperlink ref="B542" r:id="rId501" xr:uid="{00000000-0004-0000-0200-0000F4010000}"/>
    <hyperlink ref="B543" r:id="rId502" xr:uid="{00000000-0004-0000-0200-0000F5010000}"/>
    <hyperlink ref="B544" r:id="rId503" xr:uid="{00000000-0004-0000-0200-0000F6010000}"/>
    <hyperlink ref="B545" r:id="rId504" xr:uid="{00000000-0004-0000-0200-0000F7010000}"/>
    <hyperlink ref="B546" r:id="rId505" xr:uid="{00000000-0004-0000-0200-0000F8010000}"/>
    <hyperlink ref="B547" r:id="rId506" xr:uid="{00000000-0004-0000-0200-0000F9010000}"/>
    <hyperlink ref="B548" r:id="rId507" xr:uid="{00000000-0004-0000-0200-0000FA010000}"/>
    <hyperlink ref="B549" r:id="rId508" xr:uid="{00000000-0004-0000-0200-0000FB010000}"/>
    <hyperlink ref="B550" r:id="rId509" xr:uid="{00000000-0004-0000-0200-0000FC010000}"/>
    <hyperlink ref="B551" r:id="rId510" xr:uid="{00000000-0004-0000-0200-0000FD010000}"/>
    <hyperlink ref="B552" r:id="rId511" xr:uid="{00000000-0004-0000-0200-0000FE010000}"/>
    <hyperlink ref="B553" r:id="rId512" xr:uid="{00000000-0004-0000-0200-0000FF010000}"/>
    <hyperlink ref="B554" r:id="rId513" xr:uid="{00000000-0004-0000-0200-000000020000}"/>
    <hyperlink ref="B556" r:id="rId514" xr:uid="{00000000-0004-0000-0200-000001020000}"/>
    <hyperlink ref="B557" r:id="rId515" xr:uid="{00000000-0004-0000-0200-000002020000}"/>
    <hyperlink ref="B558" r:id="rId516" xr:uid="{00000000-0004-0000-0200-000003020000}"/>
    <hyperlink ref="B559" r:id="rId517" xr:uid="{00000000-0004-0000-0200-000004020000}"/>
    <hyperlink ref="B560" r:id="rId518" xr:uid="{00000000-0004-0000-0200-000005020000}"/>
    <hyperlink ref="B561" r:id="rId519" xr:uid="{00000000-0004-0000-0200-000006020000}"/>
    <hyperlink ref="B562" r:id="rId520" xr:uid="{00000000-0004-0000-0200-000007020000}"/>
    <hyperlink ref="B563" r:id="rId521" xr:uid="{00000000-0004-0000-0200-000008020000}"/>
    <hyperlink ref="B564" r:id="rId522" xr:uid="{00000000-0004-0000-0200-000009020000}"/>
    <hyperlink ref="B565" r:id="rId523" xr:uid="{00000000-0004-0000-0200-00000A020000}"/>
    <hyperlink ref="B566" r:id="rId524" xr:uid="{00000000-0004-0000-0200-00000B020000}"/>
    <hyperlink ref="B567" r:id="rId525" xr:uid="{00000000-0004-0000-0200-00000C020000}"/>
    <hyperlink ref="B568" r:id="rId526" xr:uid="{00000000-0004-0000-0200-00000D020000}"/>
    <hyperlink ref="B569" r:id="rId527" xr:uid="{00000000-0004-0000-0200-00000E020000}"/>
    <hyperlink ref="B570" r:id="rId528" xr:uid="{00000000-0004-0000-0200-00000F020000}"/>
    <hyperlink ref="B571" r:id="rId529" xr:uid="{00000000-0004-0000-0200-000010020000}"/>
    <hyperlink ref="B572" r:id="rId530" xr:uid="{00000000-0004-0000-0200-000011020000}"/>
    <hyperlink ref="B573" r:id="rId531" xr:uid="{00000000-0004-0000-0200-000012020000}"/>
    <hyperlink ref="B574" r:id="rId532" xr:uid="{00000000-0004-0000-0200-000013020000}"/>
    <hyperlink ref="B575" r:id="rId533" xr:uid="{00000000-0004-0000-0200-000014020000}"/>
    <hyperlink ref="B576" r:id="rId534" xr:uid="{00000000-0004-0000-0200-000015020000}"/>
    <hyperlink ref="B577" r:id="rId535" xr:uid="{00000000-0004-0000-0200-000016020000}"/>
    <hyperlink ref="B578" r:id="rId536" xr:uid="{00000000-0004-0000-0200-000017020000}"/>
    <hyperlink ref="B579" r:id="rId537" xr:uid="{00000000-0004-0000-0200-000018020000}"/>
    <hyperlink ref="B580" r:id="rId538" xr:uid="{00000000-0004-0000-0200-000019020000}"/>
    <hyperlink ref="B581" r:id="rId539" xr:uid="{00000000-0004-0000-0200-00001A020000}"/>
    <hyperlink ref="B582" r:id="rId540" xr:uid="{00000000-0004-0000-0200-00001B020000}"/>
    <hyperlink ref="B583" r:id="rId541" xr:uid="{00000000-0004-0000-0200-00001C020000}"/>
    <hyperlink ref="B584" r:id="rId542" xr:uid="{00000000-0004-0000-0200-00001D020000}"/>
    <hyperlink ref="B585" r:id="rId543" xr:uid="{00000000-0004-0000-0200-00001E020000}"/>
    <hyperlink ref="B586" r:id="rId544" xr:uid="{00000000-0004-0000-0200-00001F020000}"/>
    <hyperlink ref="B588" r:id="rId545" xr:uid="{00000000-0004-0000-0200-000020020000}"/>
    <hyperlink ref="B589" r:id="rId546" xr:uid="{00000000-0004-0000-0200-000021020000}"/>
    <hyperlink ref="B590" r:id="rId547" xr:uid="{00000000-0004-0000-0200-000022020000}"/>
    <hyperlink ref="B591" r:id="rId548" xr:uid="{00000000-0004-0000-0200-000023020000}"/>
    <hyperlink ref="B592" r:id="rId549" xr:uid="{00000000-0004-0000-0200-000024020000}"/>
    <hyperlink ref="B593" r:id="rId550" xr:uid="{00000000-0004-0000-0200-000025020000}"/>
    <hyperlink ref="B594" r:id="rId551" xr:uid="{00000000-0004-0000-0200-000026020000}"/>
  </hyperlink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A792"/>
  <sheetViews>
    <sheetView tabSelected="1" zoomScale="110" workbookViewId="0">
      <pane xSplit="3" ySplit="2" topLeftCell="AF651" activePane="bottomRight" state="frozen"/>
      <selection pane="topRight" activeCell="D1" sqref="D1"/>
      <selection pane="bottomLeft" activeCell="A3" sqref="A3"/>
      <selection pane="bottomRight" activeCell="AJ3" sqref="AJ3:AJ679"/>
    </sheetView>
  </sheetViews>
  <sheetFormatPr baseColWidth="10" defaultColWidth="14.5" defaultRowHeight="15" customHeight="1"/>
  <cols>
    <col min="1" max="1" width="9.5" customWidth="1"/>
    <col min="3" max="3" width="16.6640625" customWidth="1"/>
    <col min="4" max="4" width="10.83203125" customWidth="1"/>
    <col min="5" max="5" width="8.1640625" customWidth="1"/>
    <col min="6" max="6" width="10.6640625" customWidth="1"/>
    <col min="7" max="7" width="8.5" customWidth="1"/>
    <col min="8" max="8" width="8" customWidth="1"/>
    <col min="10" max="10" width="11.33203125" customWidth="1"/>
    <col min="11" max="11" width="6.6640625" customWidth="1"/>
    <col min="12" max="12" width="10.83203125" customWidth="1"/>
    <col min="13" max="13" width="7.1640625" customWidth="1"/>
    <col min="15" max="15" width="10.83203125" customWidth="1"/>
    <col min="16" max="16" width="8.1640625" customWidth="1"/>
    <col min="17" max="17" width="7.33203125" customWidth="1"/>
    <col min="18" max="18" width="10.6640625" customWidth="1"/>
    <col min="21" max="21" width="10.1640625" customWidth="1"/>
    <col min="22" max="22" width="9.1640625" customWidth="1"/>
    <col min="23" max="23" width="7" customWidth="1"/>
    <col min="24" max="24" width="7.33203125" customWidth="1"/>
    <col min="25" max="25" width="10.83203125" customWidth="1"/>
    <col min="26" max="26" width="10.5" customWidth="1"/>
    <col min="28" max="28" width="25" customWidth="1"/>
    <col min="29" max="29" width="26.33203125" customWidth="1"/>
    <col min="30" max="30" width="17.33203125" customWidth="1"/>
    <col min="31" max="31" width="30.33203125" customWidth="1"/>
    <col min="32" max="32" width="36.6640625" customWidth="1"/>
    <col min="34" max="34" width="22.83203125" bestFit="1" customWidth="1"/>
    <col min="35" max="35" width="15.1640625" style="372" bestFit="1" customWidth="1"/>
    <col min="36" max="36" width="25.83203125" bestFit="1" customWidth="1"/>
    <col min="38" max="38" width="19" customWidth="1"/>
    <col min="39" max="39" width="20.1640625" customWidth="1"/>
    <col min="40" max="40" width="19.83203125" customWidth="1"/>
    <col min="41" max="41" width="24.5" customWidth="1"/>
    <col min="42" max="42" width="22" customWidth="1"/>
    <col min="43" max="43" width="14.1640625" customWidth="1"/>
    <col min="44" max="44" width="18.33203125" customWidth="1"/>
    <col min="45" max="45" width="29.83203125" customWidth="1"/>
    <col min="46" max="46" width="18.5" customWidth="1"/>
    <col min="47" max="47" width="17.5" customWidth="1"/>
  </cols>
  <sheetData>
    <row r="1" spans="1:53" ht="15.75" customHeight="1">
      <c r="A1" s="3" t="s">
        <v>2770</v>
      </c>
      <c r="B1" s="3" t="s">
        <v>2434</v>
      </c>
      <c r="C1" s="3" t="s">
        <v>2</v>
      </c>
      <c r="D1" s="4" t="s">
        <v>2771</v>
      </c>
      <c r="E1" s="4"/>
      <c r="F1" s="4"/>
      <c r="G1" s="4"/>
      <c r="H1" s="4"/>
      <c r="I1" s="5"/>
      <c r="J1" s="6" t="s">
        <v>2772</v>
      </c>
      <c r="K1" s="6"/>
      <c r="L1" s="6"/>
      <c r="M1" s="6"/>
      <c r="N1" s="305"/>
      <c r="O1" s="8" t="s">
        <v>2773</v>
      </c>
      <c r="P1" s="8"/>
      <c r="Q1" s="8"/>
      <c r="R1" s="8"/>
      <c r="S1" s="8"/>
      <c r="T1" s="9"/>
      <c r="U1" s="8"/>
      <c r="V1" s="10" t="s">
        <v>6</v>
      </c>
      <c r="W1" s="10"/>
      <c r="X1" s="10"/>
      <c r="Y1" s="12" t="s">
        <v>2774</v>
      </c>
      <c r="Z1" s="12"/>
      <c r="AA1" s="13" t="s">
        <v>7</v>
      </c>
      <c r="AB1" s="15" t="s">
        <v>8</v>
      </c>
      <c r="AC1" s="306" t="s">
        <v>2775</v>
      </c>
      <c r="AD1" s="306"/>
      <c r="AE1" s="306"/>
      <c r="AF1" s="306"/>
      <c r="AG1" s="307" t="s">
        <v>2776</v>
      </c>
      <c r="AH1" s="307"/>
      <c r="AI1" s="370"/>
      <c r="AJ1" s="307"/>
      <c r="AK1" s="4"/>
      <c r="AL1" s="308"/>
      <c r="AM1" s="309"/>
      <c r="AN1" s="309"/>
      <c r="AO1" s="310"/>
      <c r="AP1" s="310"/>
      <c r="AQ1" s="310"/>
      <c r="AR1" s="310"/>
      <c r="AS1" s="310"/>
      <c r="AT1" s="311"/>
      <c r="AU1" s="311"/>
      <c r="AV1" s="4"/>
      <c r="AW1" s="4"/>
      <c r="AX1" s="4"/>
      <c r="AY1" s="4"/>
      <c r="AZ1" s="4"/>
      <c r="BA1" s="4"/>
    </row>
    <row r="2" spans="1:53" ht="16">
      <c r="A2" s="3" t="s">
        <v>2777</v>
      </c>
      <c r="B2" s="2" t="s">
        <v>1</v>
      </c>
      <c r="C2" s="3" t="s">
        <v>2</v>
      </c>
      <c r="D2" s="4" t="s">
        <v>2778</v>
      </c>
      <c r="E2" s="4" t="s">
        <v>2779</v>
      </c>
      <c r="F2" s="4" t="s">
        <v>2780</v>
      </c>
      <c r="G2" s="4" t="s">
        <v>2781</v>
      </c>
      <c r="H2" s="4" t="s">
        <v>2782</v>
      </c>
      <c r="I2" s="5" t="s">
        <v>2783</v>
      </c>
      <c r="J2" s="6" t="s">
        <v>2784</v>
      </c>
      <c r="K2" s="6" t="s">
        <v>2785</v>
      </c>
      <c r="L2" s="6" t="s">
        <v>2786</v>
      </c>
      <c r="M2" s="6" t="s">
        <v>2787</v>
      </c>
      <c r="N2" s="305" t="s">
        <v>2788</v>
      </c>
      <c r="O2" s="8" t="s">
        <v>2789</v>
      </c>
      <c r="P2" s="8" t="s">
        <v>28</v>
      </c>
      <c r="Q2" s="8" t="s">
        <v>2790</v>
      </c>
      <c r="R2" s="8" t="s">
        <v>29</v>
      </c>
      <c r="S2" s="8" t="s">
        <v>31</v>
      </c>
      <c r="T2" s="9" t="s">
        <v>2791</v>
      </c>
      <c r="U2" s="18" t="s">
        <v>2792</v>
      </c>
      <c r="V2" s="10" t="s">
        <v>2793</v>
      </c>
      <c r="W2" s="10" t="s">
        <v>2794</v>
      </c>
      <c r="X2" s="312" t="s">
        <v>2795</v>
      </c>
      <c r="Y2" s="12" t="s">
        <v>37</v>
      </c>
      <c r="Z2" s="12" t="s">
        <v>38</v>
      </c>
      <c r="AA2" s="13" t="s">
        <v>39</v>
      </c>
      <c r="AB2" s="15" t="s">
        <v>41</v>
      </c>
      <c r="AC2" s="306" t="s">
        <v>1785</v>
      </c>
      <c r="AD2" s="306" t="s">
        <v>1787</v>
      </c>
      <c r="AE2" s="306" t="s">
        <v>1782</v>
      </c>
      <c r="AF2" s="306" t="s">
        <v>1786</v>
      </c>
      <c r="AG2" s="307" t="s">
        <v>2796</v>
      </c>
      <c r="AH2" s="307" t="s">
        <v>1791</v>
      </c>
      <c r="AI2" s="370" t="s">
        <v>2797</v>
      </c>
      <c r="AJ2" s="307" t="s">
        <v>2798</v>
      </c>
      <c r="AK2" s="218" t="s">
        <v>2799</v>
      </c>
      <c r="AL2" s="225" t="s">
        <v>2489</v>
      </c>
      <c r="AM2" s="226" t="s">
        <v>2490</v>
      </c>
      <c r="AN2" s="226" t="s">
        <v>2491</v>
      </c>
      <c r="AO2" s="223" t="s">
        <v>2487</v>
      </c>
      <c r="AP2" s="223" t="s">
        <v>2486</v>
      </c>
      <c r="AQ2" s="223" t="s">
        <v>2484</v>
      </c>
      <c r="AR2" s="223" t="s">
        <v>2485</v>
      </c>
      <c r="AS2" s="223" t="s">
        <v>2800</v>
      </c>
      <c r="AT2" s="224" t="s">
        <v>2488</v>
      </c>
      <c r="AU2" s="224" t="s">
        <v>2801</v>
      </c>
      <c r="AV2" s="218" t="s">
        <v>2450</v>
      </c>
      <c r="AW2" s="218" t="s">
        <v>2451</v>
      </c>
      <c r="AX2" s="313" t="s">
        <v>2452</v>
      </c>
      <c r="AY2" s="218" t="s">
        <v>2454</v>
      </c>
      <c r="AZ2" s="218" t="s">
        <v>2455</v>
      </c>
      <c r="BA2" s="313"/>
    </row>
    <row r="3" spans="1:53" ht="15.75" customHeight="1">
      <c r="A3" s="314">
        <v>1</v>
      </c>
      <c r="B3" s="16" t="s">
        <v>42</v>
      </c>
      <c r="C3" s="315" t="s">
        <v>43</v>
      </c>
      <c r="D3" s="316">
        <v>1118615</v>
      </c>
      <c r="E3" s="316">
        <v>7209</v>
      </c>
      <c r="F3" s="316">
        <v>4418</v>
      </c>
      <c r="G3" s="316">
        <v>1051</v>
      </c>
      <c r="H3" s="316">
        <v>63</v>
      </c>
      <c r="I3" s="317">
        <v>1.3921247093941387E-4</v>
      </c>
      <c r="J3" s="316">
        <v>99003</v>
      </c>
      <c r="K3" s="316">
        <v>6991</v>
      </c>
      <c r="L3" s="316">
        <v>1095</v>
      </c>
      <c r="M3" s="316">
        <v>17</v>
      </c>
      <c r="N3" s="318">
        <v>9.0498762491317654E-4</v>
      </c>
      <c r="O3" s="316">
        <v>325010</v>
      </c>
      <c r="P3" s="316">
        <v>3246</v>
      </c>
      <c r="Q3" s="316">
        <v>1916</v>
      </c>
      <c r="R3" s="316">
        <v>493</v>
      </c>
      <c r="S3" s="321">
        <v>0.9627233518176217</v>
      </c>
      <c r="T3" s="317">
        <v>8.0480927403934289E-5</v>
      </c>
      <c r="U3" s="315">
        <v>4800</v>
      </c>
      <c r="V3" s="315">
        <v>295000</v>
      </c>
      <c r="W3" s="315">
        <v>78</v>
      </c>
      <c r="X3" s="315">
        <v>698</v>
      </c>
      <c r="Y3" s="315">
        <v>1882</v>
      </c>
      <c r="Z3" s="315">
        <v>1629</v>
      </c>
      <c r="AA3" s="316"/>
      <c r="AB3" s="315">
        <v>4</v>
      </c>
      <c r="AC3" s="187">
        <v>1</v>
      </c>
      <c r="AD3" s="187">
        <v>0</v>
      </c>
      <c r="AE3" s="187">
        <v>1</v>
      </c>
      <c r="AF3" s="187">
        <v>1</v>
      </c>
      <c r="AG3" s="315">
        <v>4.8</v>
      </c>
      <c r="AH3" s="315">
        <v>0.745</v>
      </c>
      <c r="AI3" s="315">
        <v>4.8</v>
      </c>
      <c r="AJ3" s="315">
        <v>0.752</v>
      </c>
      <c r="AK3" s="315">
        <v>59</v>
      </c>
      <c r="AL3" s="315">
        <v>80</v>
      </c>
      <c r="AM3" s="316">
        <v>16600000</v>
      </c>
      <c r="AN3" s="315">
        <v>91</v>
      </c>
      <c r="AO3" s="319">
        <v>0.31874999999999998</v>
      </c>
      <c r="AP3" s="315">
        <v>6.01</v>
      </c>
      <c r="AQ3" s="316">
        <v>151600000</v>
      </c>
      <c r="AR3" s="316">
        <v>37000000</v>
      </c>
      <c r="AS3" s="320">
        <v>4.0972972972972972</v>
      </c>
      <c r="AT3" s="321">
        <v>0.2298</v>
      </c>
      <c r="AU3" s="321">
        <v>0.7702</v>
      </c>
      <c r="AV3" s="316">
        <v>9514000</v>
      </c>
      <c r="AW3" s="316">
        <v>3753000</v>
      </c>
      <c r="AX3" s="316">
        <v>2641000</v>
      </c>
      <c r="AY3" s="316">
        <v>282017</v>
      </c>
      <c r="AZ3" s="316">
        <v>731563</v>
      </c>
      <c r="BA3" s="316"/>
    </row>
    <row r="4" spans="1:53" ht="15.75" customHeight="1">
      <c r="A4" s="314">
        <v>2</v>
      </c>
      <c r="B4" s="16" t="s">
        <v>45</v>
      </c>
      <c r="C4" s="315" t="s">
        <v>43</v>
      </c>
      <c r="D4" s="316">
        <v>3924425</v>
      </c>
      <c r="E4" s="316">
        <v>3515</v>
      </c>
      <c r="F4" s="316">
        <v>2130</v>
      </c>
      <c r="G4" s="316">
        <v>640</v>
      </c>
      <c r="H4" s="316">
        <v>41</v>
      </c>
      <c r="I4" s="317">
        <v>1.8869073984157944E-5</v>
      </c>
      <c r="J4" s="316">
        <v>197675</v>
      </c>
      <c r="K4" s="316">
        <v>11465</v>
      </c>
      <c r="L4" s="316">
        <v>1661</v>
      </c>
      <c r="M4" s="316">
        <v>31</v>
      </c>
      <c r="N4" s="318">
        <v>7.353393824690767E-4</v>
      </c>
      <c r="O4" s="316">
        <v>385719</v>
      </c>
      <c r="P4" s="316">
        <v>51</v>
      </c>
      <c r="Q4" s="316">
        <v>585</v>
      </c>
      <c r="R4" s="316">
        <v>208</v>
      </c>
      <c r="S4" s="321">
        <v>0.90909090909090906</v>
      </c>
      <c r="T4" s="317">
        <v>2.2351665632438047E-5</v>
      </c>
      <c r="U4" s="315">
        <v>4100</v>
      </c>
      <c r="V4" s="315">
        <v>50600</v>
      </c>
      <c r="W4" s="315">
        <v>11</v>
      </c>
      <c r="X4" s="315">
        <v>274</v>
      </c>
      <c r="Y4" s="315">
        <v>1236</v>
      </c>
      <c r="Z4" s="315">
        <v>1854</v>
      </c>
      <c r="AA4" s="316"/>
      <c r="AB4" s="315">
        <v>4</v>
      </c>
      <c r="AC4" s="187">
        <v>0</v>
      </c>
      <c r="AD4" s="187">
        <v>1</v>
      </c>
      <c r="AE4" s="187">
        <v>1</v>
      </c>
      <c r="AF4" s="187">
        <v>1</v>
      </c>
      <c r="AG4" s="315">
        <v>4.8</v>
      </c>
      <c r="AH4" s="315">
        <v>0.49</v>
      </c>
      <c r="AI4" s="315">
        <v>4.4000000000000004</v>
      </c>
      <c r="AJ4" s="315">
        <v>0.63200000000000001</v>
      </c>
      <c r="AK4" s="315">
        <v>29</v>
      </c>
      <c r="AL4" s="315">
        <v>74</v>
      </c>
      <c r="AM4" s="316">
        <v>5000000</v>
      </c>
      <c r="AN4" s="315">
        <v>89</v>
      </c>
      <c r="AO4" s="319">
        <v>0.36388888888888887</v>
      </c>
      <c r="AP4" s="315">
        <v>4.03</v>
      </c>
      <c r="AQ4" s="316">
        <v>213400000</v>
      </c>
      <c r="AR4" s="316">
        <v>64199999</v>
      </c>
      <c r="AS4" s="320">
        <v>3.3239875907163174</v>
      </c>
      <c r="AT4" s="321">
        <v>0.25409999999999999</v>
      </c>
      <c r="AU4" s="321">
        <v>0.74590000000000001</v>
      </c>
      <c r="AV4" s="316">
        <v>7070000</v>
      </c>
      <c r="AW4" s="316">
        <v>6997000</v>
      </c>
      <c r="AX4" s="316">
        <v>1835000</v>
      </c>
      <c r="AY4" s="316">
        <v>2850000</v>
      </c>
      <c r="AZ4" s="316">
        <v>1989000</v>
      </c>
      <c r="BA4" s="316"/>
    </row>
    <row r="5" spans="1:53" ht="15.75" customHeight="1">
      <c r="A5" s="314">
        <v>3</v>
      </c>
      <c r="B5" s="16" t="s">
        <v>49</v>
      </c>
      <c r="C5" s="315" t="s">
        <v>43</v>
      </c>
      <c r="D5" s="316">
        <v>2841946</v>
      </c>
      <c r="E5" s="316">
        <v>24784</v>
      </c>
      <c r="F5" s="316">
        <v>15777</v>
      </c>
      <c r="G5" s="316">
        <v>3381</v>
      </c>
      <c r="H5" s="316">
        <v>101</v>
      </c>
      <c r="I5" s="317">
        <v>1.9099375669274463E-4</v>
      </c>
      <c r="J5" s="316">
        <v>163460</v>
      </c>
      <c r="K5" s="316">
        <v>19962</v>
      </c>
      <c r="L5" s="316">
        <v>1392</v>
      </c>
      <c r="M5" s="316">
        <v>52</v>
      </c>
      <c r="N5" s="318">
        <v>1.4538863562419857E-3</v>
      </c>
      <c r="O5" s="316">
        <v>561510</v>
      </c>
      <c r="P5" s="316">
        <v>228</v>
      </c>
      <c r="Q5" s="316">
        <v>2252</v>
      </c>
      <c r="R5" s="316">
        <v>626</v>
      </c>
      <c r="S5" s="321">
        <v>0.66321243523316065</v>
      </c>
      <c r="T5" s="317">
        <v>5.575510197618059E-5</v>
      </c>
      <c r="U5" s="315">
        <v>247</v>
      </c>
      <c r="V5" s="315">
        <v>106000</v>
      </c>
      <c r="W5" s="315">
        <v>17</v>
      </c>
      <c r="X5" s="315">
        <v>290</v>
      </c>
      <c r="Y5" s="315">
        <v>49</v>
      </c>
      <c r="Z5" s="315">
        <v>129</v>
      </c>
      <c r="AA5" s="316"/>
      <c r="AB5" s="315">
        <v>4</v>
      </c>
      <c r="AC5" s="187">
        <v>0</v>
      </c>
      <c r="AD5" s="187">
        <v>0</v>
      </c>
      <c r="AE5" s="187">
        <v>1</v>
      </c>
      <c r="AF5" s="187">
        <v>1</v>
      </c>
      <c r="AG5" s="315">
        <v>4.8</v>
      </c>
      <c r="AH5" s="315">
        <v>0.44400000000000001</v>
      </c>
      <c r="AI5" s="315">
        <v>0</v>
      </c>
      <c r="AJ5" s="315">
        <v>0</v>
      </c>
      <c r="AK5" s="315">
        <v>23</v>
      </c>
      <c r="AL5" s="315">
        <v>78</v>
      </c>
      <c r="AM5" s="316">
        <v>13600000</v>
      </c>
      <c r="AN5" s="315">
        <v>2600000000</v>
      </c>
      <c r="AO5" s="319">
        <v>0.35694444444444445</v>
      </c>
      <c r="AP5" s="315">
        <v>6.45</v>
      </c>
      <c r="AQ5" s="316">
        <v>144900000</v>
      </c>
      <c r="AR5" s="316">
        <v>45000000</v>
      </c>
      <c r="AS5" s="320">
        <v>3.22</v>
      </c>
      <c r="AT5" s="321">
        <v>0.2477</v>
      </c>
      <c r="AU5" s="321">
        <v>0.75229999999999997</v>
      </c>
      <c r="AV5" s="316">
        <v>6955000</v>
      </c>
      <c r="AW5" s="316">
        <v>2955000</v>
      </c>
      <c r="AX5" s="316">
        <v>1990000</v>
      </c>
      <c r="AY5" s="316">
        <v>2356000</v>
      </c>
      <c r="AZ5" s="316">
        <v>653636</v>
      </c>
      <c r="BA5" s="322"/>
    </row>
    <row r="6" spans="1:53" ht="15.75" customHeight="1">
      <c r="A6" s="314">
        <v>4</v>
      </c>
      <c r="B6" s="16" t="s">
        <v>53</v>
      </c>
      <c r="C6" s="315" t="s">
        <v>43</v>
      </c>
      <c r="D6" s="316">
        <v>327039</v>
      </c>
      <c r="E6" s="316">
        <v>6168</v>
      </c>
      <c r="F6" s="316">
        <v>3006</v>
      </c>
      <c r="G6" s="316">
        <v>1275</v>
      </c>
      <c r="H6" s="316">
        <v>68</v>
      </c>
      <c r="I6" s="317">
        <v>3.7966835210533528E-4</v>
      </c>
      <c r="J6" s="316">
        <v>23589</v>
      </c>
      <c r="K6" s="316">
        <v>6881</v>
      </c>
      <c r="L6" s="316">
        <v>567</v>
      </c>
      <c r="M6" s="316">
        <v>51</v>
      </c>
      <c r="N6" s="318">
        <v>3.4901517009211856E-3</v>
      </c>
      <c r="O6" s="316">
        <v>42354</v>
      </c>
      <c r="P6" s="316">
        <v>1306</v>
      </c>
      <c r="Q6" s="316">
        <v>838</v>
      </c>
      <c r="R6" s="316">
        <v>207</v>
      </c>
      <c r="S6" s="321">
        <v>0.90352220520673809</v>
      </c>
      <c r="T6" s="317">
        <v>2.6925015796200655E-4</v>
      </c>
      <c r="U6" s="315">
        <v>2600</v>
      </c>
      <c r="V6" s="315">
        <v>7060</v>
      </c>
      <c r="W6" s="315">
        <v>5</v>
      </c>
      <c r="X6" s="315">
        <v>22</v>
      </c>
      <c r="Y6" s="315">
        <v>1313</v>
      </c>
      <c r="Z6" s="315">
        <v>814</v>
      </c>
      <c r="AA6" s="316"/>
      <c r="AB6" s="315">
        <v>4</v>
      </c>
      <c r="AC6" s="187">
        <v>0</v>
      </c>
      <c r="AD6" s="187">
        <v>0</v>
      </c>
      <c r="AE6" s="187">
        <v>1</v>
      </c>
      <c r="AF6" s="187">
        <v>1</v>
      </c>
      <c r="AG6" s="315">
        <v>4.8</v>
      </c>
      <c r="AH6" s="315">
        <v>0.89500000000000002</v>
      </c>
      <c r="AI6" s="315">
        <v>3.6</v>
      </c>
      <c r="AJ6" s="315">
        <v>0.62255639097744297</v>
      </c>
      <c r="AK6" s="315">
        <v>49</v>
      </c>
      <c r="AL6" s="315">
        <v>80</v>
      </c>
      <c r="AM6" s="316">
        <v>4100000</v>
      </c>
      <c r="AN6" s="315">
        <v>2600000000</v>
      </c>
      <c r="AO6" s="319">
        <v>0.32361111111111113</v>
      </c>
      <c r="AP6" s="315">
        <v>6.37</v>
      </c>
      <c r="AQ6" s="316">
        <v>33200000</v>
      </c>
      <c r="AR6" s="316">
        <v>10000000</v>
      </c>
      <c r="AS6" s="320">
        <v>3.32</v>
      </c>
      <c r="AT6" s="321">
        <v>0.23799999999999999</v>
      </c>
      <c r="AU6" s="321">
        <v>0.76200000000000001</v>
      </c>
      <c r="AV6" s="316">
        <v>1969000</v>
      </c>
      <c r="AW6" s="316">
        <v>2027000</v>
      </c>
      <c r="AX6" s="316">
        <v>490701</v>
      </c>
      <c r="AY6" s="316">
        <v>653514</v>
      </c>
      <c r="AZ6" s="316">
        <v>305508</v>
      </c>
      <c r="BA6" s="316"/>
    </row>
    <row r="7" spans="1:53" ht="15.75" customHeight="1">
      <c r="A7" s="314">
        <v>5</v>
      </c>
      <c r="B7" s="16" t="s">
        <v>55</v>
      </c>
      <c r="C7" s="315" t="s">
        <v>43</v>
      </c>
      <c r="D7" s="316">
        <v>337698</v>
      </c>
      <c r="E7" s="316">
        <v>1092</v>
      </c>
      <c r="F7" s="316">
        <v>1464</v>
      </c>
      <c r="G7" s="316">
        <v>252</v>
      </c>
      <c r="H7" s="316">
        <v>25</v>
      </c>
      <c r="I7" s="317">
        <v>1.0144112716102721E-4</v>
      </c>
      <c r="J7" s="316">
        <v>15948</v>
      </c>
      <c r="K7" s="316">
        <v>2918</v>
      </c>
      <c r="L7" s="316">
        <v>376</v>
      </c>
      <c r="M7" s="316">
        <v>30</v>
      </c>
      <c r="N7" s="318">
        <v>2.4283417552296111E-3</v>
      </c>
      <c r="O7" s="316">
        <v>35162</v>
      </c>
      <c r="P7" s="316">
        <v>73</v>
      </c>
      <c r="Q7" s="316">
        <v>374</v>
      </c>
      <c r="R7" s="316">
        <v>153</v>
      </c>
      <c r="S7" s="321">
        <v>0.88709677419354838</v>
      </c>
      <c r="T7" s="317">
        <v>1.6473685283982758E-4</v>
      </c>
      <c r="U7" s="315">
        <v>7200</v>
      </c>
      <c r="V7" s="315">
        <v>5620</v>
      </c>
      <c r="W7" s="315">
        <v>0</v>
      </c>
      <c r="X7" s="315">
        <v>0</v>
      </c>
      <c r="Y7" s="315">
        <v>2672</v>
      </c>
      <c r="Z7" s="315">
        <v>981</v>
      </c>
      <c r="AA7" s="316"/>
      <c r="AB7" s="315">
        <v>4</v>
      </c>
      <c r="AC7" s="187">
        <v>0</v>
      </c>
      <c r="AD7" s="187">
        <v>0</v>
      </c>
      <c r="AE7" s="187">
        <v>1</v>
      </c>
      <c r="AF7" s="187">
        <v>1</v>
      </c>
      <c r="AG7" s="315">
        <v>2.4</v>
      </c>
      <c r="AH7" s="315">
        <v>0.23400000000000001</v>
      </c>
      <c r="AI7" s="315">
        <v>3.1</v>
      </c>
      <c r="AJ7" s="315">
        <v>0.49623790756001401</v>
      </c>
      <c r="AK7" s="315">
        <v>30</v>
      </c>
      <c r="AL7" s="315">
        <v>81</v>
      </c>
      <c r="AM7" s="316">
        <v>1500000</v>
      </c>
      <c r="AN7" s="315">
        <v>47700000</v>
      </c>
      <c r="AO7" s="319">
        <v>0.2673611111111111</v>
      </c>
      <c r="AP7" s="315">
        <v>3.16</v>
      </c>
      <c r="AQ7" s="316">
        <v>34200000</v>
      </c>
      <c r="AR7" s="316">
        <v>8100000</v>
      </c>
      <c r="AS7" s="320">
        <v>4.2222222222222223</v>
      </c>
      <c r="AT7" s="321">
        <v>0.26319999999999999</v>
      </c>
      <c r="AU7" s="321">
        <v>0.73680000000000001</v>
      </c>
      <c r="AV7" s="316">
        <v>1248000</v>
      </c>
      <c r="AW7" s="316">
        <v>631314</v>
      </c>
      <c r="AX7" s="316">
        <v>417571</v>
      </c>
      <c r="AY7" s="316">
        <v>971509</v>
      </c>
      <c r="AZ7" s="316">
        <v>167190</v>
      </c>
      <c r="BA7" s="316"/>
    </row>
    <row r="8" spans="1:53" ht="15.75" customHeight="1">
      <c r="A8" s="314">
        <v>6</v>
      </c>
      <c r="B8" s="16" t="s">
        <v>57</v>
      </c>
      <c r="C8" s="315" t="s">
        <v>43</v>
      </c>
      <c r="D8" s="316">
        <v>232787</v>
      </c>
      <c r="E8" s="316">
        <v>0</v>
      </c>
      <c r="F8" s="316">
        <v>0</v>
      </c>
      <c r="G8" s="316">
        <v>0</v>
      </c>
      <c r="H8" s="316">
        <v>0</v>
      </c>
      <c r="I8" s="317">
        <v>0</v>
      </c>
      <c r="J8" s="316">
        <v>12470</v>
      </c>
      <c r="K8" s="316">
        <v>0</v>
      </c>
      <c r="L8" s="316">
        <v>0</v>
      </c>
      <c r="M8" s="316">
        <v>0</v>
      </c>
      <c r="N8" s="318">
        <v>0</v>
      </c>
      <c r="O8" s="316">
        <v>11925</v>
      </c>
      <c r="P8" s="316">
        <v>735</v>
      </c>
      <c r="Q8" s="316">
        <v>98</v>
      </c>
      <c r="R8" s="316">
        <v>3</v>
      </c>
      <c r="S8" s="321">
        <v>1</v>
      </c>
      <c r="T8" s="317">
        <v>9.3226448906914752E-5</v>
      </c>
      <c r="U8" s="315">
        <v>404</v>
      </c>
      <c r="V8" s="315">
        <v>2880</v>
      </c>
      <c r="W8" s="315">
        <v>0</v>
      </c>
      <c r="X8" s="315">
        <v>0</v>
      </c>
      <c r="Y8" s="315">
        <v>119</v>
      </c>
      <c r="Z8" s="315">
        <v>160</v>
      </c>
      <c r="AA8" s="316"/>
      <c r="AB8" s="315">
        <v>4</v>
      </c>
      <c r="AC8" s="187">
        <v>0</v>
      </c>
      <c r="AD8" s="187">
        <v>0</v>
      </c>
      <c r="AE8" s="187">
        <v>1</v>
      </c>
      <c r="AF8" s="187">
        <v>1</v>
      </c>
      <c r="AG8" s="315">
        <v>2.8</v>
      </c>
      <c r="AH8" s="315">
        <v>0.19500000000000001</v>
      </c>
      <c r="AI8" s="315">
        <v>4.5999999999999996</v>
      </c>
      <c r="AJ8" s="315">
        <v>0.92102598717516004</v>
      </c>
      <c r="AK8" s="315">
        <v>3</v>
      </c>
      <c r="AL8" s="315">
        <v>66</v>
      </c>
      <c r="AM8" s="316">
        <v>1800000</v>
      </c>
      <c r="AN8" s="315">
        <v>4100000</v>
      </c>
      <c r="AO8" s="319">
        <v>0.40208333333333335</v>
      </c>
      <c r="AP8" s="315">
        <v>4.0599999999999996</v>
      </c>
      <c r="AQ8" s="316">
        <v>18200000</v>
      </c>
      <c r="AR8" s="316">
        <v>3000000</v>
      </c>
      <c r="AS8" s="320">
        <v>6.0666666666666664</v>
      </c>
      <c r="AT8" s="321">
        <v>0.2397</v>
      </c>
      <c r="AU8" s="321">
        <v>0.76029999999999998</v>
      </c>
      <c r="AV8" s="316">
        <v>875552</v>
      </c>
      <c r="AW8" s="316">
        <v>773709</v>
      </c>
      <c r="AX8" s="316">
        <v>243531</v>
      </c>
      <c r="AY8" s="316">
        <v>53484</v>
      </c>
      <c r="AZ8" s="316">
        <v>10659</v>
      </c>
      <c r="BA8" s="316"/>
    </row>
    <row r="9" spans="1:53" ht="15.75" customHeight="1">
      <c r="A9" s="314">
        <v>7</v>
      </c>
      <c r="B9" s="16" t="s">
        <v>61</v>
      </c>
      <c r="C9" s="315" t="s">
        <v>43</v>
      </c>
      <c r="D9" s="316">
        <v>293264</v>
      </c>
      <c r="E9" s="316">
        <v>793</v>
      </c>
      <c r="F9" s="316">
        <v>735</v>
      </c>
      <c r="G9" s="316">
        <v>124</v>
      </c>
      <c r="H9" s="316">
        <v>82</v>
      </c>
      <c r="I9" s="317">
        <v>6.5954249911928065E-5</v>
      </c>
      <c r="J9" s="316">
        <v>7134</v>
      </c>
      <c r="K9" s="316">
        <v>2496</v>
      </c>
      <c r="L9" s="316">
        <v>96</v>
      </c>
      <c r="M9" s="316">
        <v>53</v>
      </c>
      <c r="N9" s="318">
        <v>4.0965228812221924E-3</v>
      </c>
      <c r="O9" s="316">
        <v>23497</v>
      </c>
      <c r="P9" s="316">
        <v>998</v>
      </c>
      <c r="Q9" s="316">
        <v>338</v>
      </c>
      <c r="R9" s="316">
        <v>72</v>
      </c>
      <c r="S9" s="321">
        <v>0.88650306748466257</v>
      </c>
      <c r="T9" s="317">
        <v>1.9067588586938039E-4</v>
      </c>
      <c r="U9" s="315">
        <v>500</v>
      </c>
      <c r="V9" s="315">
        <v>5200</v>
      </c>
      <c r="W9" s="315">
        <v>31</v>
      </c>
      <c r="X9" s="315">
        <v>74</v>
      </c>
      <c r="Y9" s="315">
        <v>176</v>
      </c>
      <c r="Z9" s="315">
        <v>115</v>
      </c>
      <c r="AA9" s="316"/>
      <c r="AB9" s="315">
        <v>4</v>
      </c>
      <c r="AC9" s="187">
        <v>0</v>
      </c>
      <c r="AD9" s="187">
        <v>0</v>
      </c>
      <c r="AE9" s="187">
        <v>1</v>
      </c>
      <c r="AF9" s="187">
        <v>1</v>
      </c>
      <c r="AG9" s="315">
        <v>3.2</v>
      </c>
      <c r="AH9" s="315">
        <v>0.435</v>
      </c>
      <c r="AI9" s="315">
        <v>1</v>
      </c>
      <c r="AJ9" s="315">
        <v>0</v>
      </c>
      <c r="AK9" s="315">
        <v>16</v>
      </c>
      <c r="AL9" s="315">
        <v>78</v>
      </c>
      <c r="AM9" s="316">
        <v>823000</v>
      </c>
      <c r="AN9" s="315">
        <v>93</v>
      </c>
      <c r="AO9" s="319">
        <v>0.24652777777777779</v>
      </c>
      <c r="AP9" s="315">
        <v>4.87</v>
      </c>
      <c r="AQ9" s="316">
        <v>16200000</v>
      </c>
      <c r="AR9" s="316">
        <v>3100000</v>
      </c>
      <c r="AS9" s="320">
        <v>5.225806451612903</v>
      </c>
      <c r="AT9" s="321">
        <v>0.1439</v>
      </c>
      <c r="AU9" s="321">
        <v>0.85609999999999997</v>
      </c>
      <c r="AV9" s="316"/>
      <c r="AW9" s="316"/>
      <c r="AX9" s="316"/>
      <c r="AY9" s="316"/>
      <c r="AZ9" s="316"/>
      <c r="BA9" s="316"/>
    </row>
    <row r="10" spans="1:53" ht="15.75" customHeight="1">
      <c r="A10" s="314">
        <v>8</v>
      </c>
      <c r="B10" s="16" t="s">
        <v>65</v>
      </c>
      <c r="C10" s="315" t="s">
        <v>43</v>
      </c>
      <c r="D10" s="316">
        <v>123066</v>
      </c>
      <c r="E10" s="316">
        <v>38</v>
      </c>
      <c r="F10" s="316">
        <v>128</v>
      </c>
      <c r="G10" s="316">
        <v>13</v>
      </c>
      <c r="H10" s="316">
        <v>2</v>
      </c>
      <c r="I10" s="317">
        <v>1.6167256364306705E-5</v>
      </c>
      <c r="J10" s="316">
        <v>9393</v>
      </c>
      <c r="K10" s="316">
        <v>0</v>
      </c>
      <c r="L10" s="316">
        <v>0</v>
      </c>
      <c r="M10" s="316">
        <v>0</v>
      </c>
      <c r="N10" s="318">
        <v>0</v>
      </c>
      <c r="O10" s="316">
        <v>24060</v>
      </c>
      <c r="P10" s="316">
        <v>1</v>
      </c>
      <c r="Q10" s="316">
        <v>4</v>
      </c>
      <c r="R10" s="316">
        <v>1</v>
      </c>
      <c r="S10" s="321">
        <v>0</v>
      </c>
      <c r="T10" s="317">
        <v>2.2614774503560469E-6</v>
      </c>
      <c r="U10" s="315">
        <v>206</v>
      </c>
      <c r="V10" s="315">
        <v>1690</v>
      </c>
      <c r="W10" s="315">
        <v>0</v>
      </c>
      <c r="X10" s="315">
        <v>0</v>
      </c>
      <c r="Y10" s="315">
        <v>59</v>
      </c>
      <c r="Z10" s="315">
        <v>91</v>
      </c>
      <c r="AA10" s="316"/>
      <c r="AB10" s="315">
        <v>4</v>
      </c>
      <c r="AC10" s="187">
        <v>0</v>
      </c>
      <c r="AD10" s="187">
        <v>0</v>
      </c>
      <c r="AE10" s="187">
        <v>1</v>
      </c>
      <c r="AF10" s="187">
        <v>1</v>
      </c>
      <c r="AG10" s="315">
        <v>1.9</v>
      </c>
      <c r="AH10" s="315">
        <v>0.111</v>
      </c>
      <c r="AI10" s="315">
        <v>1</v>
      </c>
      <c r="AJ10" s="315">
        <v>0</v>
      </c>
      <c r="AK10" s="315">
        <v>24</v>
      </c>
      <c r="AL10" s="315">
        <v>67</v>
      </c>
      <c r="AM10" s="316">
        <v>1200000</v>
      </c>
      <c r="AN10" s="315">
        <v>8000000</v>
      </c>
      <c r="AO10" s="319">
        <v>0.27708333333333335</v>
      </c>
      <c r="AP10" s="315">
        <v>4.75</v>
      </c>
      <c r="AQ10" s="316">
        <v>16800000</v>
      </c>
      <c r="AR10" s="316">
        <v>3500000</v>
      </c>
      <c r="AS10" s="320">
        <v>4.8</v>
      </c>
      <c r="AT10" s="321">
        <v>0.19409999999999999</v>
      </c>
      <c r="AU10" s="321">
        <v>0.80590000000000006</v>
      </c>
      <c r="AV10" s="316">
        <v>969020</v>
      </c>
      <c r="AW10" s="316">
        <v>636917</v>
      </c>
      <c r="AX10" s="316">
        <v>276190</v>
      </c>
      <c r="AY10" s="316">
        <v>60192</v>
      </c>
      <c r="AZ10" s="316">
        <v>35697</v>
      </c>
      <c r="BA10" s="316"/>
    </row>
    <row r="11" spans="1:53" ht="15.75" customHeight="1">
      <c r="A11" s="314">
        <v>9</v>
      </c>
      <c r="B11" s="16" t="s">
        <v>67</v>
      </c>
      <c r="C11" s="315" t="s">
        <v>43</v>
      </c>
      <c r="D11" s="316">
        <v>832935</v>
      </c>
      <c r="E11" s="316">
        <v>752</v>
      </c>
      <c r="F11" s="316">
        <v>1178</v>
      </c>
      <c r="G11" s="316">
        <v>85</v>
      </c>
      <c r="H11" s="316">
        <v>33</v>
      </c>
      <c r="I11" s="317">
        <v>2.805489756137901E-5</v>
      </c>
      <c r="J11" s="316">
        <v>30013</v>
      </c>
      <c r="K11" s="316">
        <v>3219</v>
      </c>
      <c r="L11" s="316">
        <v>421</v>
      </c>
      <c r="M11" s="316">
        <v>33</v>
      </c>
      <c r="N11" s="318">
        <v>1.373794682208632E-3</v>
      </c>
      <c r="O11" s="316">
        <v>55044</v>
      </c>
      <c r="P11" s="316">
        <v>1739</v>
      </c>
      <c r="Q11" s="316">
        <v>476</v>
      </c>
      <c r="R11" s="316">
        <v>78</v>
      </c>
      <c r="S11" s="321">
        <v>0.95512082853855007</v>
      </c>
      <c r="T11" s="317">
        <v>1.0983554114539292E-4</v>
      </c>
      <c r="U11" s="315">
        <v>1100</v>
      </c>
      <c r="V11" s="315">
        <v>12800</v>
      </c>
      <c r="W11" s="315">
        <v>17</v>
      </c>
      <c r="X11" s="315">
        <v>79</v>
      </c>
      <c r="Y11" s="315">
        <v>380</v>
      </c>
      <c r="Z11" s="315">
        <v>365</v>
      </c>
      <c r="AA11" s="316"/>
      <c r="AB11" s="315">
        <v>4</v>
      </c>
      <c r="AC11" s="187">
        <v>0</v>
      </c>
      <c r="AD11" s="187">
        <v>0</v>
      </c>
      <c r="AE11" s="187">
        <v>1</v>
      </c>
      <c r="AF11" s="187">
        <v>1</v>
      </c>
      <c r="AG11" s="315">
        <v>2.8</v>
      </c>
      <c r="AH11" s="315">
        <v>0.34799999999999998</v>
      </c>
      <c r="AI11" s="315">
        <v>0</v>
      </c>
      <c r="AJ11" s="315">
        <v>0</v>
      </c>
      <c r="AK11" s="315">
        <v>18</v>
      </c>
      <c r="AL11" s="315">
        <v>88</v>
      </c>
      <c r="AM11" s="316">
        <v>480</v>
      </c>
      <c r="AN11" s="315">
        <v>714000000</v>
      </c>
      <c r="AO11" s="319">
        <v>0.29583333333333334</v>
      </c>
      <c r="AP11" s="315">
        <v>4.8099999999999996</v>
      </c>
      <c r="AQ11" s="316">
        <v>32200000</v>
      </c>
      <c r="AR11" s="316">
        <v>8400000</v>
      </c>
      <c r="AS11" s="320">
        <v>3.8333333333333335</v>
      </c>
      <c r="AT11" s="321">
        <v>0.33810000000000001</v>
      </c>
      <c r="AU11" s="321">
        <v>0.66189999999999993</v>
      </c>
      <c r="AV11" s="316">
        <v>6356000</v>
      </c>
      <c r="AW11" s="316">
        <v>3957000</v>
      </c>
      <c r="AX11" s="316">
        <v>2455000</v>
      </c>
      <c r="AY11" s="316">
        <v>2353000</v>
      </c>
      <c r="AZ11" s="316">
        <v>735322</v>
      </c>
      <c r="BA11" s="316"/>
    </row>
    <row r="12" spans="1:53" ht="15.75" customHeight="1">
      <c r="A12" s="314">
        <v>10</v>
      </c>
      <c r="B12" s="16" t="s">
        <v>73</v>
      </c>
      <c r="C12" s="315" t="s">
        <v>43</v>
      </c>
      <c r="D12" s="316">
        <v>217461</v>
      </c>
      <c r="E12" s="316">
        <v>2159</v>
      </c>
      <c r="F12" s="316">
        <v>904</v>
      </c>
      <c r="G12" s="316">
        <v>168</v>
      </c>
      <c r="H12" s="316">
        <v>33</v>
      </c>
      <c r="I12" s="317">
        <v>2.032520757553506E-4</v>
      </c>
      <c r="J12" s="316">
        <v>8573</v>
      </c>
      <c r="K12" s="316">
        <v>1206</v>
      </c>
      <c r="L12" s="316">
        <v>136</v>
      </c>
      <c r="M12" s="316">
        <v>20</v>
      </c>
      <c r="N12" s="318">
        <v>1.7613768212768118E-3</v>
      </c>
      <c r="O12" s="316">
        <v>38114</v>
      </c>
      <c r="P12" s="316">
        <v>548</v>
      </c>
      <c r="Q12" s="316">
        <v>325</v>
      </c>
      <c r="R12" s="316">
        <v>59</v>
      </c>
      <c r="S12" s="321">
        <v>0.89889705882352944</v>
      </c>
      <c r="T12" s="317">
        <v>1.0938887134437594E-4</v>
      </c>
      <c r="U12" s="315">
        <v>982</v>
      </c>
      <c r="V12" s="315">
        <v>18600</v>
      </c>
      <c r="W12" s="315">
        <v>0</v>
      </c>
      <c r="X12" s="315">
        <v>0</v>
      </c>
      <c r="Y12" s="315">
        <v>364</v>
      </c>
      <c r="Z12" s="315">
        <v>206</v>
      </c>
      <c r="AA12" s="316"/>
      <c r="AB12" s="315">
        <v>4</v>
      </c>
      <c r="AC12" s="187">
        <v>0</v>
      </c>
      <c r="AD12" s="187">
        <v>0</v>
      </c>
      <c r="AE12" s="187">
        <v>1</v>
      </c>
      <c r="AF12" s="187">
        <v>1</v>
      </c>
      <c r="AG12" s="315">
        <v>3.4</v>
      </c>
      <c r="AH12" s="315">
        <v>0.48799999999999999</v>
      </c>
      <c r="AI12" s="315">
        <v>4.2</v>
      </c>
      <c r="AJ12" s="315">
        <v>0.78874654609394601</v>
      </c>
      <c r="AK12" s="315">
        <v>22</v>
      </c>
      <c r="AL12" s="315">
        <v>80</v>
      </c>
      <c r="AM12" s="316">
        <v>1000000</v>
      </c>
      <c r="AN12" s="315">
        <v>76</v>
      </c>
      <c r="AO12" s="319">
        <v>0.24583333333333332</v>
      </c>
      <c r="AP12" s="315">
        <v>3.86</v>
      </c>
      <c r="AQ12" s="316">
        <v>13500000</v>
      </c>
      <c r="AR12" s="316">
        <v>3100000</v>
      </c>
      <c r="AS12" s="320">
        <v>4.354838709677419</v>
      </c>
      <c r="AT12" s="321">
        <v>0.15409999999999999</v>
      </c>
      <c r="AU12" s="321">
        <v>0.84589999999999999</v>
      </c>
      <c r="AV12" s="316">
        <v>305425</v>
      </c>
      <c r="AW12" s="316">
        <v>143355</v>
      </c>
      <c r="AX12" s="316">
        <v>54876</v>
      </c>
      <c r="AY12" s="316">
        <v>44452</v>
      </c>
      <c r="AZ12" s="316">
        <v>13314</v>
      </c>
      <c r="BA12" s="316"/>
    </row>
    <row r="13" spans="1:53" ht="15.75" customHeight="1">
      <c r="A13" s="314">
        <v>11</v>
      </c>
      <c r="B13" s="16" t="s">
        <v>78</v>
      </c>
      <c r="C13" s="315" t="s">
        <v>43</v>
      </c>
      <c r="D13" s="316">
        <v>129686</v>
      </c>
      <c r="E13" s="316">
        <v>1360</v>
      </c>
      <c r="F13" s="316">
        <v>472</v>
      </c>
      <c r="G13" s="316">
        <v>152</v>
      </c>
      <c r="H13" s="316">
        <v>57</v>
      </c>
      <c r="I13" s="317">
        <v>1.879503595613233E-4</v>
      </c>
      <c r="J13" s="316">
        <v>7352</v>
      </c>
      <c r="K13" s="316">
        <v>2084</v>
      </c>
      <c r="L13" s="316">
        <v>120</v>
      </c>
      <c r="M13" s="316">
        <v>37</v>
      </c>
      <c r="N13" s="318">
        <v>3.5600412550064863E-3</v>
      </c>
      <c r="O13" s="316">
        <v>23470</v>
      </c>
      <c r="P13" s="316">
        <v>89</v>
      </c>
      <c r="Q13" s="316">
        <v>305</v>
      </c>
      <c r="R13" s="316">
        <v>54</v>
      </c>
      <c r="S13" s="321">
        <v>0.40909090909090906</v>
      </c>
      <c r="T13" s="317">
        <v>1.6606144822322962E-4</v>
      </c>
      <c r="U13" s="315">
        <v>578</v>
      </c>
      <c r="V13" s="315">
        <v>1180</v>
      </c>
      <c r="W13" s="315">
        <v>18</v>
      </c>
      <c r="X13" s="315">
        <v>27</v>
      </c>
      <c r="Y13" s="315">
        <v>303</v>
      </c>
      <c r="Z13" s="315">
        <v>88</v>
      </c>
      <c r="AA13" s="316"/>
      <c r="AB13" s="315">
        <v>4</v>
      </c>
      <c r="AC13" s="187">
        <v>0</v>
      </c>
      <c r="AD13" s="187">
        <v>0</v>
      </c>
      <c r="AE13" s="187">
        <v>1</v>
      </c>
      <c r="AF13" s="187">
        <v>1</v>
      </c>
      <c r="AG13" s="315">
        <v>2.8</v>
      </c>
      <c r="AH13" s="315">
        <v>0.33100000000000002</v>
      </c>
      <c r="AI13" s="315">
        <v>3.4</v>
      </c>
      <c r="AJ13" s="315">
        <v>0.55073250135648399</v>
      </c>
      <c r="AK13" s="315">
        <v>37</v>
      </c>
      <c r="AL13" s="315">
        <v>77</v>
      </c>
      <c r="AM13" s="316">
        <v>550000</v>
      </c>
      <c r="AN13" s="315">
        <v>558700</v>
      </c>
      <c r="AO13" s="319">
        <v>0.28541666666666665</v>
      </c>
      <c r="AP13" s="315">
        <v>4.18</v>
      </c>
      <c r="AQ13" s="316">
        <v>11900000</v>
      </c>
      <c r="AR13" s="316">
        <v>2900000</v>
      </c>
      <c r="AS13" s="320">
        <v>4.1034482758620694</v>
      </c>
      <c r="AT13" s="321">
        <v>0.2092</v>
      </c>
      <c r="AU13" s="321">
        <v>0.79079999999999995</v>
      </c>
      <c r="AV13" s="316">
        <v>6203</v>
      </c>
      <c r="AW13" s="316">
        <v>16928</v>
      </c>
      <c r="AX13" s="316">
        <v>5000</v>
      </c>
      <c r="AY13" s="316"/>
      <c r="AZ13" s="316"/>
      <c r="BA13" s="316"/>
    </row>
    <row r="14" spans="1:53" ht="15.75" customHeight="1">
      <c r="A14" s="314">
        <v>12</v>
      </c>
      <c r="B14" s="16" t="s">
        <v>80</v>
      </c>
      <c r="C14" s="315" t="s">
        <v>43</v>
      </c>
      <c r="D14" s="316">
        <v>172439</v>
      </c>
      <c r="E14" s="316">
        <v>16012</v>
      </c>
      <c r="F14" s="316">
        <v>1619</v>
      </c>
      <c r="G14" s="316">
        <v>739</v>
      </c>
      <c r="H14" s="316">
        <v>42</v>
      </c>
      <c r="I14" s="317">
        <v>1.2582758498214386E-3</v>
      </c>
      <c r="J14" s="316">
        <v>18102</v>
      </c>
      <c r="K14" s="316">
        <v>1638</v>
      </c>
      <c r="L14" s="316">
        <v>176</v>
      </c>
      <c r="M14" s="316">
        <v>20</v>
      </c>
      <c r="N14" s="318">
        <v>1.1380839386426541E-3</v>
      </c>
      <c r="O14" s="316">
        <v>24250</v>
      </c>
      <c r="P14" s="316">
        <v>210</v>
      </c>
      <c r="Q14" s="316">
        <v>400</v>
      </c>
      <c r="R14" s="316">
        <v>66</v>
      </c>
      <c r="S14" s="321">
        <v>0.88717948717948714</v>
      </c>
      <c r="T14" s="317">
        <v>2.0934340378877977E-4</v>
      </c>
      <c r="U14" s="315">
        <v>492</v>
      </c>
      <c r="V14" s="315">
        <v>1880</v>
      </c>
      <c r="W14" s="315">
        <v>14</v>
      </c>
      <c r="X14" s="315">
        <v>15</v>
      </c>
      <c r="Y14" s="315">
        <v>271</v>
      </c>
      <c r="Z14" s="315">
        <v>97</v>
      </c>
      <c r="AA14" s="316"/>
      <c r="AB14" s="315">
        <v>4</v>
      </c>
      <c r="AC14" s="187">
        <v>0</v>
      </c>
      <c r="AD14" s="187">
        <v>0</v>
      </c>
      <c r="AE14" s="187">
        <v>1</v>
      </c>
      <c r="AF14" s="187">
        <v>1</v>
      </c>
      <c r="AG14" s="315">
        <v>2.6</v>
      </c>
      <c r="AH14" s="315">
        <v>0.23400000000000001</v>
      </c>
      <c r="AI14" s="315">
        <v>0</v>
      </c>
      <c r="AJ14" s="315">
        <v>0</v>
      </c>
      <c r="AK14" s="315"/>
      <c r="AL14" s="315">
        <v>75</v>
      </c>
      <c r="AM14" s="316">
        <v>201000</v>
      </c>
      <c r="AN14" s="315">
        <v>1400000000</v>
      </c>
      <c r="AO14" s="319">
        <v>0.32222222222222224</v>
      </c>
      <c r="AP14" s="315">
        <v>1.57</v>
      </c>
      <c r="AQ14" s="316">
        <v>6500000</v>
      </c>
      <c r="AR14" s="316">
        <v>2300000</v>
      </c>
      <c r="AS14" s="320">
        <v>2.8260869565217392</v>
      </c>
      <c r="AT14" s="321">
        <v>0.7167</v>
      </c>
      <c r="AU14" s="321">
        <v>0.2833</v>
      </c>
      <c r="AV14" s="316">
        <v>43831</v>
      </c>
      <c r="AW14" s="316">
        <v>317364</v>
      </c>
      <c r="AX14" s="316">
        <v>19304</v>
      </c>
      <c r="AY14" s="316">
        <v>81668</v>
      </c>
      <c r="AZ14" s="316">
        <v>54550</v>
      </c>
      <c r="BA14" s="316"/>
    </row>
    <row r="15" spans="1:53" ht="15.75" customHeight="1">
      <c r="A15" s="314">
        <v>13</v>
      </c>
      <c r="B15" s="16" t="s">
        <v>83</v>
      </c>
      <c r="C15" s="315" t="s">
        <v>43</v>
      </c>
      <c r="D15" s="316">
        <v>88101</v>
      </c>
      <c r="E15" s="316">
        <v>2237</v>
      </c>
      <c r="F15" s="316">
        <v>438</v>
      </c>
      <c r="G15" s="316">
        <v>261</v>
      </c>
      <c r="H15" s="316">
        <v>71</v>
      </c>
      <c r="I15" s="317">
        <v>4.0014662644855464E-4</v>
      </c>
      <c r="J15" s="316"/>
      <c r="K15" s="316"/>
      <c r="L15" s="316"/>
      <c r="M15" s="316"/>
      <c r="N15" s="318"/>
      <c r="O15" s="316">
        <v>11806</v>
      </c>
      <c r="P15" s="316">
        <v>95</v>
      </c>
      <c r="Q15" s="316">
        <v>238</v>
      </c>
      <c r="R15" s="316">
        <v>52</v>
      </c>
      <c r="S15" s="321">
        <v>0.55263157894736836</v>
      </c>
      <c r="T15" s="317">
        <v>2.6780266265681449E-4</v>
      </c>
      <c r="U15" s="315">
        <v>368</v>
      </c>
      <c r="V15" s="315">
        <v>0</v>
      </c>
      <c r="W15" s="315">
        <v>2</v>
      </c>
      <c r="X15" s="315">
        <v>4</v>
      </c>
      <c r="Y15" s="315">
        <v>231</v>
      </c>
      <c r="Z15" s="315">
        <v>44</v>
      </c>
      <c r="AA15" s="316"/>
      <c r="AB15" s="315">
        <v>3</v>
      </c>
      <c r="AC15" s="187">
        <v>0</v>
      </c>
      <c r="AD15" s="187">
        <v>0</v>
      </c>
      <c r="AE15" s="187">
        <v>1</v>
      </c>
      <c r="AF15" s="187">
        <v>1</v>
      </c>
      <c r="AG15" s="315">
        <v>4</v>
      </c>
      <c r="AH15" s="315">
        <v>0.67500000000000004</v>
      </c>
      <c r="AI15" s="315"/>
      <c r="AJ15" s="315"/>
      <c r="AK15" s="315">
        <v>24</v>
      </c>
      <c r="AL15" s="315">
        <v>64</v>
      </c>
      <c r="AM15" s="316">
        <v>673000</v>
      </c>
      <c r="AN15" s="315">
        <v>86</v>
      </c>
      <c r="AO15" s="319">
        <v>0.27847222222222223</v>
      </c>
      <c r="AP15" s="315">
        <v>5.25</v>
      </c>
      <c r="AQ15" s="316">
        <v>9100000</v>
      </c>
      <c r="AR15" s="316">
        <v>2400000</v>
      </c>
      <c r="AS15" s="320">
        <v>3.7916666666666665</v>
      </c>
      <c r="AT15" s="321">
        <v>0.1993</v>
      </c>
      <c r="AU15" s="321">
        <v>0.80069999999999997</v>
      </c>
      <c r="AV15" s="316">
        <v>107001</v>
      </c>
      <c r="AW15" s="316">
        <v>155948</v>
      </c>
      <c r="AX15" s="316">
        <v>28065</v>
      </c>
      <c r="AY15" s="316">
        <v>299727</v>
      </c>
      <c r="AZ15" s="316">
        <v>5000</v>
      </c>
      <c r="BA15" s="316"/>
    </row>
    <row r="16" spans="1:53" ht="15.75" customHeight="1">
      <c r="A16" s="314">
        <v>14</v>
      </c>
      <c r="B16" s="16" t="s">
        <v>86</v>
      </c>
      <c r="C16" s="315" t="s">
        <v>43</v>
      </c>
      <c r="D16" s="316">
        <v>1202360</v>
      </c>
      <c r="E16" s="316">
        <v>51346</v>
      </c>
      <c r="F16" s="316">
        <v>1133</v>
      </c>
      <c r="G16" s="316">
        <v>826</v>
      </c>
      <c r="H16" s="316">
        <v>51</v>
      </c>
      <c r="I16" s="317">
        <v>4.9461180433786926E-4</v>
      </c>
      <c r="J16" s="316">
        <v>68936</v>
      </c>
      <c r="K16" s="316">
        <v>3405</v>
      </c>
      <c r="L16" s="316">
        <v>493</v>
      </c>
      <c r="M16" s="316">
        <v>25</v>
      </c>
      <c r="N16" s="318">
        <v>6.2923545965219881E-4</v>
      </c>
      <c r="O16" s="316">
        <v>903457</v>
      </c>
      <c r="P16" s="316">
        <v>196</v>
      </c>
      <c r="Q16" s="316">
        <v>5528</v>
      </c>
      <c r="R16" s="316">
        <v>1553</v>
      </c>
      <c r="S16" s="321">
        <v>0.33333333333333331</v>
      </c>
      <c r="T16" s="317">
        <v>8.5033816770228935E-5</v>
      </c>
      <c r="U16" s="315">
        <v>2400</v>
      </c>
      <c r="V16" s="315">
        <v>52300</v>
      </c>
      <c r="W16" s="315">
        <v>45</v>
      </c>
      <c r="X16" s="315">
        <v>1189</v>
      </c>
      <c r="Y16" s="315">
        <v>1062</v>
      </c>
      <c r="Z16" s="315">
        <v>834</v>
      </c>
      <c r="AA16" s="316"/>
      <c r="AB16" s="315">
        <v>4</v>
      </c>
      <c r="AC16" s="187">
        <v>0</v>
      </c>
      <c r="AD16" s="187">
        <v>0</v>
      </c>
      <c r="AE16" s="187">
        <v>1</v>
      </c>
      <c r="AF16" s="187">
        <v>1</v>
      </c>
      <c r="AG16" s="315">
        <v>3.8</v>
      </c>
      <c r="AH16" s="315">
        <v>0.57799999999999996</v>
      </c>
      <c r="AI16" s="315"/>
      <c r="AJ16" s="315"/>
      <c r="AK16" s="315">
        <v>18</v>
      </c>
      <c r="AL16" s="315">
        <v>75</v>
      </c>
      <c r="AM16" s="316">
        <v>550000</v>
      </c>
      <c r="AN16" s="315">
        <v>90</v>
      </c>
      <c r="AO16" s="319">
        <v>0.27847222222222223</v>
      </c>
      <c r="AP16" s="315">
        <v>4.25</v>
      </c>
      <c r="AQ16" s="316">
        <v>59700000</v>
      </c>
      <c r="AR16" s="316">
        <v>26400000</v>
      </c>
      <c r="AS16" s="320">
        <v>2.2613636363636362</v>
      </c>
      <c r="AT16" s="321">
        <v>0.28999999999999998</v>
      </c>
      <c r="AU16" s="321">
        <v>0.71</v>
      </c>
      <c r="AV16" s="316">
        <v>7284000</v>
      </c>
      <c r="AW16" s="316">
        <v>2547000</v>
      </c>
      <c r="AX16" s="316">
        <v>2023000</v>
      </c>
      <c r="AY16" s="316">
        <v>1745000</v>
      </c>
      <c r="AZ16" s="316">
        <v>2037000</v>
      </c>
      <c r="BA16" s="316"/>
    </row>
    <row r="17" spans="1:53" ht="15.75" customHeight="1">
      <c r="A17" s="314">
        <v>15</v>
      </c>
      <c r="B17" s="16" t="s">
        <v>89</v>
      </c>
      <c r="C17" s="315" t="s">
        <v>43</v>
      </c>
      <c r="D17" s="316">
        <v>4210027</v>
      </c>
      <c r="E17" s="316">
        <v>3471</v>
      </c>
      <c r="F17" s="316">
        <v>3904</v>
      </c>
      <c r="G17" s="316">
        <v>526</v>
      </c>
      <c r="H17" s="316">
        <v>47</v>
      </c>
      <c r="I17" s="317">
        <v>2.2597748142406852E-5</v>
      </c>
      <c r="J17" s="316">
        <v>77697</v>
      </c>
      <c r="K17" s="316">
        <v>6217</v>
      </c>
      <c r="L17" s="316">
        <v>1392</v>
      </c>
      <c r="M17" s="316">
        <v>44</v>
      </c>
      <c r="N17" s="318">
        <v>1.1116253077458481E-3</v>
      </c>
      <c r="O17" s="316">
        <v>194959</v>
      </c>
      <c r="P17" s="316">
        <v>423</v>
      </c>
      <c r="Q17" s="316">
        <v>8098</v>
      </c>
      <c r="R17" s="316">
        <v>709</v>
      </c>
      <c r="S17" s="321">
        <v>0.73551637279596971</v>
      </c>
      <c r="T17" s="317">
        <v>4.9251160413176756E-4</v>
      </c>
      <c r="U17" s="315">
        <v>2800</v>
      </c>
      <c r="V17" s="315">
        <v>35200</v>
      </c>
      <c r="W17" s="315">
        <v>31</v>
      </c>
      <c r="X17" s="315">
        <v>744</v>
      </c>
      <c r="Y17" s="315">
        <v>1452</v>
      </c>
      <c r="Z17" s="315">
        <v>651</v>
      </c>
      <c r="AA17" s="316"/>
      <c r="AB17" s="315">
        <v>4</v>
      </c>
      <c r="AC17" s="187">
        <v>0</v>
      </c>
      <c r="AD17" s="187">
        <v>0</v>
      </c>
      <c r="AE17" s="187">
        <v>1</v>
      </c>
      <c r="AF17" s="187">
        <v>1</v>
      </c>
      <c r="AG17" s="315">
        <v>3.7</v>
      </c>
      <c r="AH17" s="315">
        <v>0.55200000000000005</v>
      </c>
      <c r="AI17" s="315">
        <v>0</v>
      </c>
      <c r="AJ17" s="315">
        <v>0</v>
      </c>
      <c r="AK17" s="315">
        <v>24</v>
      </c>
      <c r="AL17" s="315">
        <v>73</v>
      </c>
      <c r="AM17" s="316">
        <v>9100000</v>
      </c>
      <c r="AN17" s="315">
        <v>2000000000</v>
      </c>
      <c r="AO17" s="319">
        <v>0.25069444444444444</v>
      </c>
      <c r="AP17" s="315">
        <v>3.9</v>
      </c>
      <c r="AQ17" s="316">
        <v>149500000</v>
      </c>
      <c r="AR17" s="316">
        <v>58100000</v>
      </c>
      <c r="AS17" s="320">
        <v>2.5731497418244405</v>
      </c>
      <c r="AT17" s="321">
        <v>0.30840000000000001</v>
      </c>
      <c r="AU17" s="321">
        <v>0.69159999999999999</v>
      </c>
      <c r="AV17" s="316">
        <v>11740000</v>
      </c>
      <c r="AW17" s="316">
        <v>11740000</v>
      </c>
      <c r="AX17" s="316">
        <v>2339000</v>
      </c>
      <c r="AY17" s="316">
        <v>5927000</v>
      </c>
      <c r="AZ17" s="316">
        <v>2221000</v>
      </c>
      <c r="BA17" s="315"/>
    </row>
    <row r="18" spans="1:53" ht="15.75" customHeight="1">
      <c r="A18" s="314">
        <v>16</v>
      </c>
      <c r="B18" s="16" t="s">
        <v>92</v>
      </c>
      <c r="C18" s="315" t="s">
        <v>43</v>
      </c>
      <c r="D18" s="316">
        <v>17727</v>
      </c>
      <c r="E18" s="316">
        <v>655</v>
      </c>
      <c r="F18" s="316">
        <v>152</v>
      </c>
      <c r="G18" s="316">
        <v>127</v>
      </c>
      <c r="H18" s="316">
        <v>13</v>
      </c>
      <c r="I18" s="317">
        <v>6.4756770052829774E-4</v>
      </c>
      <c r="J18" s="316">
        <v>2060</v>
      </c>
      <c r="K18" s="316">
        <v>0</v>
      </c>
      <c r="L18" s="316">
        <v>0</v>
      </c>
      <c r="M18" s="316">
        <v>0</v>
      </c>
      <c r="N18" s="318">
        <v>0</v>
      </c>
      <c r="O18" s="316">
        <v>1833</v>
      </c>
      <c r="P18" s="316">
        <v>44</v>
      </c>
      <c r="Q18" s="316">
        <v>17</v>
      </c>
      <c r="R18" s="316">
        <v>3</v>
      </c>
      <c r="S18" s="321">
        <v>0.9285714285714286</v>
      </c>
      <c r="T18" s="317">
        <v>1.1952500866505292E-4</v>
      </c>
      <c r="U18" s="315">
        <v>25</v>
      </c>
      <c r="V18" s="315">
        <v>299</v>
      </c>
      <c r="W18" s="315">
        <v>3</v>
      </c>
      <c r="X18" s="315">
        <v>3</v>
      </c>
      <c r="Y18" s="315">
        <v>12</v>
      </c>
      <c r="Z18" s="315">
        <v>6</v>
      </c>
      <c r="AA18" s="316"/>
      <c r="AB18" s="315">
        <v>4</v>
      </c>
      <c r="AC18" s="187">
        <v>0</v>
      </c>
      <c r="AD18" s="187">
        <v>0</v>
      </c>
      <c r="AE18" s="187">
        <v>1</v>
      </c>
      <c r="AF18" s="187">
        <v>1</v>
      </c>
      <c r="AG18" s="315">
        <v>1.7</v>
      </c>
      <c r="AH18" s="315">
        <v>3.4000000000000002E-2</v>
      </c>
      <c r="AI18" s="315">
        <v>2.1</v>
      </c>
      <c r="AJ18" s="315">
        <v>0.18181818180000001</v>
      </c>
      <c r="AK18" s="315">
        <v>52</v>
      </c>
      <c r="AL18" s="315">
        <v>52</v>
      </c>
      <c r="AM18" s="316">
        <v>90500</v>
      </c>
      <c r="AN18" s="315">
        <v>2200000</v>
      </c>
      <c r="AO18" s="319">
        <v>0.26041666666666669</v>
      </c>
      <c r="AP18" s="315">
        <v>4.6399999999999997</v>
      </c>
      <c r="AQ18" s="316">
        <v>4500000</v>
      </c>
      <c r="AR18" s="316">
        <v>728400</v>
      </c>
      <c r="AS18" s="320">
        <v>6.1779242174629321</v>
      </c>
      <c r="AT18" s="321">
        <v>0.2326</v>
      </c>
      <c r="AU18" s="321">
        <v>0.76739999999999997</v>
      </c>
      <c r="AV18" s="316">
        <v>24546</v>
      </c>
      <c r="AW18" s="316">
        <v>35773</v>
      </c>
      <c r="AX18" s="316">
        <v>10277</v>
      </c>
      <c r="AY18" s="316">
        <v>5000</v>
      </c>
      <c r="AZ18" s="316">
        <v>5000</v>
      </c>
      <c r="BA18" s="316"/>
    </row>
    <row r="19" spans="1:53" ht="15.75" customHeight="1">
      <c r="A19" s="314">
        <v>17</v>
      </c>
      <c r="B19" s="16" t="s">
        <v>97</v>
      </c>
      <c r="C19" s="315" t="s">
        <v>43</v>
      </c>
      <c r="D19" s="316">
        <v>263798</v>
      </c>
      <c r="E19" s="316">
        <v>7918</v>
      </c>
      <c r="F19" s="316">
        <v>4230</v>
      </c>
      <c r="G19" s="316">
        <v>685</v>
      </c>
      <c r="H19" s="316">
        <v>45</v>
      </c>
      <c r="I19" s="317">
        <v>6.3447704678637159E-4</v>
      </c>
      <c r="J19" s="316">
        <v>5454</v>
      </c>
      <c r="K19" s="316">
        <v>2125</v>
      </c>
      <c r="L19" s="316">
        <v>120</v>
      </c>
      <c r="M19" s="316">
        <v>30</v>
      </c>
      <c r="N19" s="318">
        <v>4.7405278635078993E-3</v>
      </c>
      <c r="O19" s="316">
        <v>21235</v>
      </c>
      <c r="P19" s="316">
        <v>66</v>
      </c>
      <c r="Q19" s="316">
        <v>143</v>
      </c>
      <c r="R19" s="316">
        <v>17</v>
      </c>
      <c r="S19" s="321">
        <v>0.83018867924528306</v>
      </c>
      <c r="T19" s="317">
        <v>8.2161917118711718E-5</v>
      </c>
      <c r="U19" s="315">
        <v>332</v>
      </c>
      <c r="V19" s="315">
        <v>2230</v>
      </c>
      <c r="W19" s="315">
        <v>4</v>
      </c>
      <c r="X19" s="315">
        <v>35</v>
      </c>
      <c r="Y19" s="315">
        <v>160</v>
      </c>
      <c r="Z19" s="315">
        <v>72</v>
      </c>
      <c r="AA19" s="316"/>
      <c r="AB19" s="315">
        <v>4</v>
      </c>
      <c r="AC19" s="187">
        <v>0</v>
      </c>
      <c r="AD19" s="187">
        <v>0</v>
      </c>
      <c r="AE19" s="187">
        <v>1</v>
      </c>
      <c r="AF19" s="187">
        <v>1</v>
      </c>
      <c r="AG19" s="315">
        <v>2.4</v>
      </c>
      <c r="AH19" s="315">
        <v>0.158</v>
      </c>
      <c r="AI19" s="315"/>
      <c r="AJ19" s="315"/>
      <c r="AK19" s="315"/>
      <c r="AL19" s="315">
        <v>64</v>
      </c>
      <c r="AM19" s="316">
        <v>49500</v>
      </c>
      <c r="AN19" s="315">
        <v>33800000</v>
      </c>
      <c r="AO19" s="319">
        <v>0.30277777777777776</v>
      </c>
      <c r="AP19" s="315">
        <v>5.62</v>
      </c>
      <c r="AQ19" s="316">
        <v>11400000</v>
      </c>
      <c r="AR19" s="316">
        <v>2800000</v>
      </c>
      <c r="AS19" s="320">
        <v>4.0714285714285712</v>
      </c>
      <c r="AT19" s="321">
        <v>0.18379999999999999</v>
      </c>
      <c r="AU19" s="321">
        <v>0.81620000000000004</v>
      </c>
      <c r="AV19" s="316">
        <v>1110000</v>
      </c>
      <c r="AW19" s="316">
        <v>181581</v>
      </c>
      <c r="AX19" s="316">
        <v>395735</v>
      </c>
      <c r="AY19" s="316">
        <v>106805</v>
      </c>
      <c r="AZ19" s="316">
        <v>34220</v>
      </c>
      <c r="BA19" s="316"/>
    </row>
    <row r="20" spans="1:53" ht="15.75" customHeight="1">
      <c r="A20" s="314">
        <v>18</v>
      </c>
      <c r="B20" s="16" t="s">
        <v>103</v>
      </c>
      <c r="C20" s="315" t="s">
        <v>43</v>
      </c>
      <c r="D20" s="316">
        <v>799699</v>
      </c>
      <c r="E20" s="316">
        <v>32270</v>
      </c>
      <c r="F20" s="316">
        <v>4759</v>
      </c>
      <c r="G20" s="316">
        <v>1819</v>
      </c>
      <c r="H20" s="316">
        <v>68</v>
      </c>
      <c r="I20" s="317">
        <v>5.8253043246035523E-4</v>
      </c>
      <c r="J20" s="316">
        <v>43402</v>
      </c>
      <c r="K20" s="316">
        <v>7259</v>
      </c>
      <c r="L20" s="316">
        <v>367</v>
      </c>
      <c r="M20" s="316">
        <v>68</v>
      </c>
      <c r="N20" s="318">
        <v>1.9411518166864514E-3</v>
      </c>
      <c r="O20" s="316">
        <v>103140</v>
      </c>
      <c r="P20" s="316">
        <v>94</v>
      </c>
      <c r="Q20" s="316">
        <v>1556</v>
      </c>
      <c r="R20" s="316">
        <v>215</v>
      </c>
      <c r="S20" s="321">
        <v>0.25</v>
      </c>
      <c r="T20" s="317">
        <v>1.8690522234948511E-4</v>
      </c>
      <c r="U20" s="315">
        <v>401</v>
      </c>
      <c r="V20" s="315">
        <v>13700</v>
      </c>
      <c r="W20" s="315">
        <v>33</v>
      </c>
      <c r="X20" s="315">
        <v>5</v>
      </c>
      <c r="Y20" s="315">
        <v>134</v>
      </c>
      <c r="Z20" s="315">
        <v>149</v>
      </c>
      <c r="AA20" s="315"/>
      <c r="AB20" s="315">
        <v>4</v>
      </c>
      <c r="AC20" s="187">
        <v>1</v>
      </c>
      <c r="AD20" s="187">
        <v>1</v>
      </c>
      <c r="AE20" s="187">
        <v>1</v>
      </c>
      <c r="AF20" s="187">
        <v>1</v>
      </c>
      <c r="AG20" s="315">
        <v>3.1</v>
      </c>
      <c r="AH20" s="315">
        <v>0.42099999999999999</v>
      </c>
      <c r="AI20" s="315">
        <v>0</v>
      </c>
      <c r="AJ20" s="315">
        <v>0</v>
      </c>
      <c r="AK20" s="315">
        <v>25</v>
      </c>
      <c r="AL20" s="315">
        <v>74</v>
      </c>
      <c r="AM20" s="316">
        <v>60500</v>
      </c>
      <c r="AN20" s="315">
        <v>16100000</v>
      </c>
      <c r="AO20" s="319">
        <v>0.3576388888888889</v>
      </c>
      <c r="AP20" s="315">
        <v>5.61</v>
      </c>
      <c r="AQ20" s="316">
        <v>21100000</v>
      </c>
      <c r="AR20" s="316">
        <v>5000000</v>
      </c>
      <c r="AS20" s="320">
        <v>4.22</v>
      </c>
      <c r="AT20" s="321">
        <v>0.3004</v>
      </c>
      <c r="AU20" s="321">
        <v>0.6996</v>
      </c>
      <c r="AV20" s="316">
        <v>1825000</v>
      </c>
      <c r="AW20" s="316">
        <v>1537000</v>
      </c>
      <c r="AX20" s="316">
        <v>869787</v>
      </c>
      <c r="AY20" s="316">
        <v>507057</v>
      </c>
      <c r="AZ20" s="316">
        <v>190336</v>
      </c>
      <c r="BA20" s="316"/>
    </row>
    <row r="21" spans="1:53" ht="15.75" customHeight="1">
      <c r="A21" s="314">
        <v>19</v>
      </c>
      <c r="B21" s="16" t="s">
        <v>105</v>
      </c>
      <c r="C21" s="315" t="s">
        <v>43</v>
      </c>
      <c r="D21" s="316">
        <v>5794980</v>
      </c>
      <c r="E21" s="316">
        <v>2289</v>
      </c>
      <c r="F21" s="316">
        <v>974</v>
      </c>
      <c r="G21" s="316">
        <v>349</v>
      </c>
      <c r="H21" s="316">
        <v>227</v>
      </c>
      <c r="I21" s="317">
        <v>7.069312864502002E-6</v>
      </c>
      <c r="J21" s="316">
        <v>8239</v>
      </c>
      <c r="K21" s="316">
        <v>606</v>
      </c>
      <c r="L21" s="316">
        <v>559</v>
      </c>
      <c r="M21" s="316">
        <v>18</v>
      </c>
      <c r="N21" s="318">
        <v>1.5491090636326871E-3</v>
      </c>
      <c r="O21" s="316">
        <v>14073</v>
      </c>
      <c r="P21" s="316">
        <v>2752</v>
      </c>
      <c r="Q21" s="316">
        <v>400</v>
      </c>
      <c r="R21" s="316">
        <v>35</v>
      </c>
      <c r="S21" s="321">
        <v>0.98944302875864587</v>
      </c>
      <c r="T21" s="317">
        <v>3.4116146433432461E-4</v>
      </c>
      <c r="U21" s="315">
        <v>435</v>
      </c>
      <c r="V21" s="315">
        <v>5370</v>
      </c>
      <c r="W21" s="315">
        <v>0</v>
      </c>
      <c r="X21" s="315">
        <v>0</v>
      </c>
      <c r="Y21" s="315">
        <v>119</v>
      </c>
      <c r="Z21" s="315">
        <v>215</v>
      </c>
      <c r="AA21" s="316"/>
      <c r="AB21" s="315">
        <v>4</v>
      </c>
      <c r="AC21" s="187">
        <v>1</v>
      </c>
      <c r="AD21" s="187">
        <v>1</v>
      </c>
      <c r="AE21" s="187">
        <v>1</v>
      </c>
      <c r="AF21" s="187">
        <v>1</v>
      </c>
      <c r="AG21" s="315">
        <v>2.4</v>
      </c>
      <c r="AH21" s="315">
        <v>0.23400000000000001</v>
      </c>
      <c r="AI21" s="315">
        <v>2.8</v>
      </c>
      <c r="AJ21" s="315">
        <v>0.33333333333333298</v>
      </c>
      <c r="AK21" s="315">
        <v>27</v>
      </c>
      <c r="AL21" s="315">
        <v>63</v>
      </c>
      <c r="AM21" s="316">
        <v>368000</v>
      </c>
      <c r="AN21" s="315">
        <v>57500000</v>
      </c>
      <c r="AO21" s="319">
        <v>0.35625000000000001</v>
      </c>
      <c r="AP21" s="315">
        <v>4.71</v>
      </c>
      <c r="AQ21" s="316">
        <v>5200000</v>
      </c>
      <c r="AR21" s="316">
        <v>1700000</v>
      </c>
      <c r="AS21" s="320">
        <v>3.0588235294117645</v>
      </c>
      <c r="AT21" s="321">
        <v>0.23810000000000001</v>
      </c>
      <c r="AU21" s="321">
        <v>0.76190000000000002</v>
      </c>
      <c r="AV21" s="316">
        <v>651755</v>
      </c>
      <c r="AW21" s="316">
        <v>137454</v>
      </c>
      <c r="AX21" s="316">
        <v>169439</v>
      </c>
      <c r="AY21" s="316">
        <v>113585</v>
      </c>
      <c r="AZ21" s="316">
        <v>12340</v>
      </c>
      <c r="BA21" s="316"/>
    </row>
    <row r="22" spans="1:53" ht="15.75" customHeight="1">
      <c r="A22" s="314">
        <v>20</v>
      </c>
      <c r="B22" s="16" t="s">
        <v>110</v>
      </c>
      <c r="C22" s="315" t="s">
        <v>43</v>
      </c>
      <c r="D22" s="316">
        <v>125568</v>
      </c>
      <c r="E22" s="316">
        <v>825</v>
      </c>
      <c r="F22" s="316">
        <v>506</v>
      </c>
      <c r="G22" s="316">
        <v>86</v>
      </c>
      <c r="H22" s="316">
        <v>21</v>
      </c>
      <c r="I22" s="317">
        <v>1.3138255167614572E-4</v>
      </c>
      <c r="J22" s="316">
        <v>7039</v>
      </c>
      <c r="K22" s="316">
        <v>164</v>
      </c>
      <c r="L22" s="316">
        <v>50</v>
      </c>
      <c r="M22" s="316">
        <v>5</v>
      </c>
      <c r="N22" s="318">
        <v>3.366289391859727E-4</v>
      </c>
      <c r="O22" s="316">
        <v>6978</v>
      </c>
      <c r="P22" s="316">
        <v>128</v>
      </c>
      <c r="Q22" s="316">
        <v>32</v>
      </c>
      <c r="R22" s="316">
        <v>11</v>
      </c>
      <c r="S22" s="321">
        <v>0.95238095238095233</v>
      </c>
      <c r="T22" s="317">
        <v>6.7229908061065959E-5</v>
      </c>
      <c r="U22" s="315">
        <v>141</v>
      </c>
      <c r="V22" s="315">
        <v>16800</v>
      </c>
      <c r="W22" s="315">
        <v>0</v>
      </c>
      <c r="X22" s="315">
        <v>0</v>
      </c>
      <c r="Y22" s="315">
        <v>55</v>
      </c>
      <c r="Z22" s="315">
        <v>46</v>
      </c>
      <c r="AA22" s="316"/>
      <c r="AB22" s="315">
        <v>4</v>
      </c>
      <c r="AC22" s="187">
        <v>1</v>
      </c>
      <c r="AD22" s="187">
        <v>1</v>
      </c>
      <c r="AE22" s="187">
        <v>1</v>
      </c>
      <c r="AF22" s="187">
        <v>1</v>
      </c>
      <c r="AG22" s="315">
        <v>2.8</v>
      </c>
      <c r="AH22" s="315">
        <v>0.34799999999999998</v>
      </c>
      <c r="AI22" s="315">
        <v>0</v>
      </c>
      <c r="AJ22" s="315">
        <v>0</v>
      </c>
      <c r="AK22" s="315">
        <v>20</v>
      </c>
      <c r="AL22" s="315">
        <v>70</v>
      </c>
      <c r="AM22" s="316">
        <v>450000</v>
      </c>
      <c r="AN22" s="315">
        <v>92</v>
      </c>
      <c r="AO22" s="319">
        <v>0.26527777777777778</v>
      </c>
      <c r="AP22" s="315">
        <v>3.95</v>
      </c>
      <c r="AQ22" s="316">
        <v>5800000</v>
      </c>
      <c r="AR22" s="316">
        <v>1600000</v>
      </c>
      <c r="AS22" s="320">
        <v>3.625</v>
      </c>
      <c r="AT22" s="321">
        <v>0.2402</v>
      </c>
      <c r="AU22" s="321">
        <v>0.75980000000000003</v>
      </c>
      <c r="AV22" s="316">
        <v>227082</v>
      </c>
      <c r="AW22" s="316">
        <v>155412</v>
      </c>
      <c r="AX22" s="316">
        <v>48968</v>
      </c>
      <c r="AY22" s="316">
        <v>52814</v>
      </c>
      <c r="AZ22" s="316">
        <v>11455</v>
      </c>
      <c r="BA22" s="316"/>
    </row>
    <row r="23" spans="1:53" ht="15.75" customHeight="1">
      <c r="A23" s="314">
        <v>21</v>
      </c>
      <c r="B23" s="16" t="s">
        <v>114</v>
      </c>
      <c r="C23" s="315" t="s">
        <v>43</v>
      </c>
      <c r="D23" s="316">
        <v>97788</v>
      </c>
      <c r="E23" s="316">
        <v>656</v>
      </c>
      <c r="F23" s="316">
        <v>211</v>
      </c>
      <c r="G23" s="316">
        <v>65</v>
      </c>
      <c r="H23" s="316">
        <v>40</v>
      </c>
      <c r="I23" s="317">
        <v>1.1728884525431986E-4</v>
      </c>
      <c r="J23" s="316">
        <v>6318</v>
      </c>
      <c r="K23" s="316">
        <v>369</v>
      </c>
      <c r="L23" s="316">
        <v>69</v>
      </c>
      <c r="M23" s="316">
        <v>6</v>
      </c>
      <c r="N23" s="318">
        <v>7.6515201187626165E-4</v>
      </c>
      <c r="O23" s="316">
        <v>12813</v>
      </c>
      <c r="P23" s="316">
        <v>204</v>
      </c>
      <c r="Q23" s="316">
        <v>113</v>
      </c>
      <c r="R23" s="316">
        <v>30</v>
      </c>
      <c r="S23" s="321">
        <v>0.69230769230769229</v>
      </c>
      <c r="T23" s="317">
        <v>1.2172400861847654E-4</v>
      </c>
      <c r="U23" s="315">
        <v>696</v>
      </c>
      <c r="V23" s="315">
        <v>4360</v>
      </c>
      <c r="W23" s="315">
        <v>8</v>
      </c>
      <c r="X23" s="315">
        <v>23</v>
      </c>
      <c r="Y23" s="315">
        <v>313</v>
      </c>
      <c r="Z23" s="315">
        <v>82</v>
      </c>
      <c r="AA23" s="316"/>
      <c r="AB23" s="315">
        <v>4</v>
      </c>
      <c r="AC23" s="187">
        <v>0</v>
      </c>
      <c r="AD23" s="187">
        <v>1</v>
      </c>
      <c r="AE23" s="187">
        <v>1</v>
      </c>
      <c r="AF23" s="187">
        <v>0</v>
      </c>
      <c r="AG23" s="315">
        <v>2.6</v>
      </c>
      <c r="AH23" s="315">
        <v>0.317</v>
      </c>
      <c r="AI23" s="315">
        <v>0</v>
      </c>
      <c r="AJ23" s="315">
        <v>0</v>
      </c>
      <c r="AK23" s="315">
        <v>5</v>
      </c>
      <c r="AL23" s="315">
        <v>75</v>
      </c>
      <c r="AM23" s="316">
        <v>135000</v>
      </c>
      <c r="AN23" s="315">
        <v>7300000</v>
      </c>
      <c r="AO23" s="319">
        <v>0.16180555555555556</v>
      </c>
      <c r="AP23" s="315">
        <v>2.78</v>
      </c>
      <c r="AQ23" s="316">
        <v>3800000</v>
      </c>
      <c r="AR23" s="316">
        <v>979500</v>
      </c>
      <c r="AS23" s="320">
        <v>3.8795303726391017</v>
      </c>
      <c r="AT23" s="321">
        <v>0.37580000000000002</v>
      </c>
      <c r="AU23" s="321">
        <v>0.62419999999999998</v>
      </c>
      <c r="AV23" s="316">
        <v>146065</v>
      </c>
      <c r="AW23" s="316">
        <v>77721</v>
      </c>
      <c r="AX23" s="316">
        <v>43028</v>
      </c>
      <c r="AY23" s="316">
        <v>52958</v>
      </c>
      <c r="AZ23" s="316">
        <v>31393</v>
      </c>
      <c r="BA23" s="316"/>
    </row>
    <row r="24" spans="1:53" ht="15.75" customHeight="1">
      <c r="A24" s="314">
        <v>22</v>
      </c>
      <c r="B24" s="16" t="s">
        <v>117</v>
      </c>
      <c r="C24" s="315" t="s">
        <v>43</v>
      </c>
      <c r="D24" s="316">
        <v>9901</v>
      </c>
      <c r="E24" s="316">
        <v>1115</v>
      </c>
      <c r="F24" s="316">
        <v>77</v>
      </c>
      <c r="G24" s="316">
        <v>395</v>
      </c>
      <c r="H24" s="316">
        <v>40</v>
      </c>
      <c r="I24" s="317">
        <v>1.861507117618267E-3</v>
      </c>
      <c r="J24" s="316"/>
      <c r="K24" s="316"/>
      <c r="L24" s="316"/>
      <c r="M24" s="316"/>
      <c r="N24" s="318"/>
      <c r="O24" s="316">
        <v>2036</v>
      </c>
      <c r="P24" s="316">
        <v>49</v>
      </c>
      <c r="Q24" s="316">
        <v>63</v>
      </c>
      <c r="R24" s="316">
        <v>10</v>
      </c>
      <c r="S24" s="321">
        <v>0.6470588235294118</v>
      </c>
      <c r="T24" s="317">
        <v>3.9269961553553697E-4</v>
      </c>
      <c r="U24" s="315">
        <v>53</v>
      </c>
      <c r="V24" s="315">
        <v>1300</v>
      </c>
      <c r="W24" s="315">
        <v>1</v>
      </c>
      <c r="X24" s="315">
        <v>2</v>
      </c>
      <c r="Y24" s="315">
        <v>16</v>
      </c>
      <c r="Z24" s="315">
        <v>12</v>
      </c>
      <c r="AA24" s="316"/>
      <c r="AB24" s="315">
        <v>3</v>
      </c>
      <c r="AC24" s="187">
        <v>0</v>
      </c>
      <c r="AD24" s="187">
        <v>1</v>
      </c>
      <c r="AE24" s="187">
        <v>0</v>
      </c>
      <c r="AF24" s="187">
        <v>0</v>
      </c>
      <c r="AG24" s="315">
        <v>4.5</v>
      </c>
      <c r="AH24" s="315">
        <v>0.83799999999999997</v>
      </c>
      <c r="AI24" s="315">
        <v>1</v>
      </c>
      <c r="AJ24" s="315"/>
      <c r="AK24" s="315">
        <v>16</v>
      </c>
      <c r="AL24" s="315">
        <v>58</v>
      </c>
      <c r="AM24" s="316">
        <v>368000</v>
      </c>
      <c r="AN24" s="315">
        <v>460000000</v>
      </c>
      <c r="AO24" s="319">
        <v>0.3125</v>
      </c>
      <c r="AP24" s="315">
        <v>4.33</v>
      </c>
      <c r="AQ24" s="316">
        <v>4100000</v>
      </c>
      <c r="AR24" s="316">
        <v>774800</v>
      </c>
      <c r="AS24" s="320">
        <v>5.2916881775942182</v>
      </c>
      <c r="AT24" s="321">
        <v>0.18640000000000001</v>
      </c>
      <c r="AU24" s="321">
        <v>0.81359999999999999</v>
      </c>
      <c r="AV24" s="316">
        <v>333403</v>
      </c>
      <c r="AW24" s="316">
        <v>50235</v>
      </c>
      <c r="AX24" s="316">
        <v>84564</v>
      </c>
      <c r="AY24" s="316">
        <v>99944</v>
      </c>
      <c r="AZ24" s="316">
        <v>5000</v>
      </c>
      <c r="BA24" s="316"/>
    </row>
    <row r="25" spans="1:53" ht="15.75" customHeight="1">
      <c r="A25" s="314">
        <v>23</v>
      </c>
      <c r="B25" s="16" t="s">
        <v>120</v>
      </c>
      <c r="C25" s="315" t="s">
        <v>43</v>
      </c>
      <c r="D25" s="316">
        <v>54108</v>
      </c>
      <c r="E25" s="316">
        <v>450</v>
      </c>
      <c r="F25" s="316">
        <v>402</v>
      </c>
      <c r="G25" s="316">
        <v>64</v>
      </c>
      <c r="H25" s="316">
        <v>49</v>
      </c>
      <c r="I25" s="317">
        <v>2.0350756316022905E-4</v>
      </c>
      <c r="J25" s="316">
        <v>9403</v>
      </c>
      <c r="K25" s="316">
        <v>2483</v>
      </c>
      <c r="L25" s="316">
        <v>193</v>
      </c>
      <c r="M25" s="316">
        <v>46</v>
      </c>
      <c r="N25" s="318">
        <v>3.1259986279791058E-3</v>
      </c>
      <c r="O25" s="316">
        <v>9273</v>
      </c>
      <c r="P25" s="316">
        <v>611</v>
      </c>
      <c r="Q25" s="316">
        <v>589</v>
      </c>
      <c r="R25" s="316">
        <v>111</v>
      </c>
      <c r="S25" s="321">
        <v>0.38512396694214879</v>
      </c>
      <c r="T25" s="317">
        <v>8.2175294536989286E-4</v>
      </c>
      <c r="U25" s="315">
        <v>184</v>
      </c>
      <c r="V25" s="315">
        <v>1790</v>
      </c>
      <c r="W25" s="315">
        <v>2</v>
      </c>
      <c r="X25" s="315">
        <v>0</v>
      </c>
      <c r="Y25" s="315">
        <v>73</v>
      </c>
      <c r="Z25" s="315">
        <v>57</v>
      </c>
      <c r="AA25" s="316"/>
      <c r="AB25" s="315">
        <v>4</v>
      </c>
      <c r="AC25" s="187">
        <v>0</v>
      </c>
      <c r="AD25" s="187">
        <v>0</v>
      </c>
      <c r="AE25" s="187">
        <v>0</v>
      </c>
      <c r="AF25" s="187">
        <v>0</v>
      </c>
      <c r="AG25" s="315">
        <v>2.9</v>
      </c>
      <c r="AH25" s="315">
        <v>0.31900000000000001</v>
      </c>
      <c r="AI25" s="315"/>
      <c r="AJ25" s="315"/>
      <c r="AK25" s="315">
        <v>19</v>
      </c>
      <c r="AL25" s="315">
        <v>63</v>
      </c>
      <c r="AM25" s="316">
        <v>673000</v>
      </c>
      <c r="AN25" s="315">
        <v>2700000000</v>
      </c>
      <c r="AO25" s="319">
        <v>0.32708333333333334</v>
      </c>
      <c r="AP25" s="315">
        <v>4.8499999999999996</v>
      </c>
      <c r="AQ25" s="316">
        <v>4500000</v>
      </c>
      <c r="AR25" s="316">
        <v>1200000</v>
      </c>
      <c r="AS25" s="320">
        <v>3.75</v>
      </c>
      <c r="AT25" s="321">
        <v>0.31009999999999999</v>
      </c>
      <c r="AU25" s="321">
        <v>0.68989999999999996</v>
      </c>
      <c r="AV25" s="316">
        <v>259397</v>
      </c>
      <c r="AW25" s="316">
        <v>48441</v>
      </c>
      <c r="AX25" s="316">
        <v>74526</v>
      </c>
      <c r="AY25" s="316">
        <v>39369</v>
      </c>
      <c r="AZ25" s="316">
        <v>62617</v>
      </c>
      <c r="BA25" s="316"/>
    </row>
    <row r="26" spans="1:53" ht="15.75" customHeight="1">
      <c r="A26" s="314">
        <v>24</v>
      </c>
      <c r="B26" s="16" t="s">
        <v>122</v>
      </c>
      <c r="C26" s="315" t="s">
        <v>43</v>
      </c>
      <c r="D26" s="316">
        <v>10777</v>
      </c>
      <c r="E26" s="316">
        <v>1012</v>
      </c>
      <c r="F26" s="316">
        <v>273</v>
      </c>
      <c r="G26" s="316">
        <v>178</v>
      </c>
      <c r="H26" s="316">
        <v>83</v>
      </c>
      <c r="I26" s="317">
        <v>1.6298967122638521E-3</v>
      </c>
      <c r="J26" s="316">
        <v>1094</v>
      </c>
      <c r="K26" s="316">
        <v>950</v>
      </c>
      <c r="L26" s="316">
        <v>57</v>
      </c>
      <c r="M26" s="316">
        <v>69</v>
      </c>
      <c r="N26" s="318">
        <v>1.071064478834779E-2</v>
      </c>
      <c r="O26" s="316">
        <v>2255</v>
      </c>
      <c r="P26" s="316">
        <v>142</v>
      </c>
      <c r="Q26" s="316">
        <v>116</v>
      </c>
      <c r="R26" s="316">
        <v>20</v>
      </c>
      <c r="S26" s="321">
        <v>0.56074766355140182</v>
      </c>
      <c r="T26" s="317">
        <v>6.6375291840074866E-4</v>
      </c>
      <c r="U26" s="315">
        <v>1200</v>
      </c>
      <c r="V26" s="315">
        <v>275</v>
      </c>
      <c r="W26" s="315">
        <v>7</v>
      </c>
      <c r="X26" s="315">
        <v>4</v>
      </c>
      <c r="Y26" s="315">
        <v>346</v>
      </c>
      <c r="Z26" s="315">
        <v>225</v>
      </c>
      <c r="AA26" s="316"/>
      <c r="AB26" s="315">
        <v>4</v>
      </c>
      <c r="AC26" s="187">
        <v>0</v>
      </c>
      <c r="AD26" s="187">
        <v>0</v>
      </c>
      <c r="AE26" s="187">
        <v>0</v>
      </c>
      <c r="AF26" s="187">
        <v>0</v>
      </c>
      <c r="AG26" s="315">
        <v>1.2</v>
      </c>
      <c r="AH26" s="315">
        <v>0</v>
      </c>
      <c r="AI26" s="315">
        <v>0</v>
      </c>
      <c r="AJ26" s="315">
        <v>0</v>
      </c>
      <c r="AK26" s="315">
        <v>22</v>
      </c>
      <c r="AL26" s="315">
        <v>64</v>
      </c>
      <c r="AM26" s="316">
        <v>201000</v>
      </c>
      <c r="AN26" s="315">
        <v>4400000</v>
      </c>
      <c r="AO26" s="319">
        <v>0.30972222222222223</v>
      </c>
      <c r="AP26" s="315">
        <v>4.45</v>
      </c>
      <c r="AQ26" s="316">
        <v>2600000</v>
      </c>
      <c r="AR26" s="316">
        <v>498400</v>
      </c>
      <c r="AS26" s="320">
        <v>5.2166934189406096</v>
      </c>
      <c r="AT26" s="321">
        <v>0.1855</v>
      </c>
      <c r="AU26" s="321">
        <v>0.8145</v>
      </c>
      <c r="AV26" s="316">
        <v>102046</v>
      </c>
      <c r="AW26" s="316">
        <v>62332</v>
      </c>
      <c r="AX26" s="316">
        <v>47769</v>
      </c>
      <c r="AY26" s="316">
        <v>18267</v>
      </c>
      <c r="AZ26" s="316">
        <v>5000</v>
      </c>
      <c r="BA26" s="316"/>
    </row>
    <row r="27" spans="1:53" ht="15.75" customHeight="1">
      <c r="A27" s="314">
        <v>25</v>
      </c>
      <c r="B27" s="16" t="s">
        <v>127</v>
      </c>
      <c r="C27" s="315" t="s">
        <v>43</v>
      </c>
      <c r="D27" s="316">
        <v>5098</v>
      </c>
      <c r="E27" s="316">
        <v>658</v>
      </c>
      <c r="F27" s="316">
        <v>133</v>
      </c>
      <c r="G27" s="316">
        <v>97</v>
      </c>
      <c r="H27" s="316">
        <v>59</v>
      </c>
      <c r="I27" s="317">
        <v>2.0539525180788684E-3</v>
      </c>
      <c r="J27" s="316">
        <v>841</v>
      </c>
      <c r="K27" s="316">
        <v>355</v>
      </c>
      <c r="L27" s="316">
        <v>12</v>
      </c>
      <c r="M27" s="316">
        <v>18</v>
      </c>
      <c r="N27" s="318">
        <v>4.9631446965736001E-3</v>
      </c>
      <c r="O27" s="316">
        <v>2988</v>
      </c>
      <c r="P27" s="316">
        <v>227</v>
      </c>
      <c r="Q27" s="316">
        <v>100</v>
      </c>
      <c r="R27" s="316">
        <v>41</v>
      </c>
      <c r="S27" s="321">
        <v>0.58490566037735847</v>
      </c>
      <c r="T27" s="317">
        <v>5.1556375096684863E-4</v>
      </c>
      <c r="U27" s="315">
        <v>73</v>
      </c>
      <c r="V27" s="315">
        <v>200</v>
      </c>
      <c r="W27" s="315">
        <v>0</v>
      </c>
      <c r="X27" s="315">
        <v>0</v>
      </c>
      <c r="Y27" s="315">
        <v>35</v>
      </c>
      <c r="Z27" s="315">
        <v>22</v>
      </c>
      <c r="AA27" s="316"/>
      <c r="AB27" s="315">
        <v>4</v>
      </c>
      <c r="AC27" s="187">
        <v>0</v>
      </c>
      <c r="AD27" s="187">
        <v>1</v>
      </c>
      <c r="AE27" s="187">
        <v>1</v>
      </c>
      <c r="AF27" s="187">
        <v>1</v>
      </c>
      <c r="AG27" s="315">
        <v>3.4</v>
      </c>
      <c r="AH27" s="315">
        <v>0.46400000000000002</v>
      </c>
      <c r="AI27" s="315">
        <v>3.7</v>
      </c>
      <c r="AJ27" s="315">
        <v>0.672371638141809</v>
      </c>
      <c r="AK27" s="315">
        <v>5</v>
      </c>
      <c r="AL27" s="315">
        <v>59</v>
      </c>
      <c r="AM27" s="316">
        <v>201000</v>
      </c>
      <c r="AN27" s="315">
        <v>289000000</v>
      </c>
      <c r="AO27" s="319">
        <v>0.29166666666666669</v>
      </c>
      <c r="AP27" s="315">
        <v>1.57</v>
      </c>
      <c r="AQ27" s="316">
        <v>2600000</v>
      </c>
      <c r="AR27" s="316">
        <v>497100</v>
      </c>
      <c r="AS27" s="320">
        <v>5.2303359485013079</v>
      </c>
      <c r="AT27" s="321">
        <v>0.68410000000000004</v>
      </c>
      <c r="AU27" s="321">
        <v>0.31589999999999996</v>
      </c>
      <c r="AV27" s="316">
        <v>29619</v>
      </c>
      <c r="AW27" s="316">
        <v>152803</v>
      </c>
      <c r="AX27" s="316">
        <v>6117</v>
      </c>
      <c r="AY27" s="316">
        <v>38547</v>
      </c>
      <c r="AZ27" s="316">
        <v>8165</v>
      </c>
      <c r="BA27" s="315"/>
    </row>
    <row r="28" spans="1:53" ht="15.75" customHeight="1">
      <c r="A28" s="314">
        <v>26</v>
      </c>
      <c r="B28" s="16" t="s">
        <v>132</v>
      </c>
      <c r="C28" s="315" t="s">
        <v>43</v>
      </c>
      <c r="D28" s="316">
        <v>41755</v>
      </c>
      <c r="E28" s="316">
        <v>522</v>
      </c>
      <c r="F28" s="316">
        <v>199</v>
      </c>
      <c r="G28" s="316">
        <v>25</v>
      </c>
      <c r="H28" s="316">
        <v>6</v>
      </c>
      <c r="I28" s="317">
        <v>2.1263982264903798E-4</v>
      </c>
      <c r="J28" s="316"/>
      <c r="K28" s="316"/>
      <c r="L28" s="316"/>
      <c r="M28" s="316"/>
      <c r="N28" s="318"/>
      <c r="O28" s="316">
        <v>1078</v>
      </c>
      <c r="P28" s="316">
        <v>98</v>
      </c>
      <c r="Q28" s="316">
        <v>4</v>
      </c>
      <c r="R28" s="316">
        <v>0</v>
      </c>
      <c r="S28" s="321">
        <v>0.97938144329896903</v>
      </c>
      <c r="T28" s="317">
        <v>4.0454360925534857E-5</v>
      </c>
      <c r="U28" s="315">
        <v>2</v>
      </c>
      <c r="V28" s="315">
        <v>2380</v>
      </c>
      <c r="W28" s="315">
        <v>0</v>
      </c>
      <c r="X28" s="315">
        <v>0</v>
      </c>
      <c r="Y28" s="315">
        <v>0</v>
      </c>
      <c r="Z28" s="315">
        <v>1</v>
      </c>
      <c r="AA28" s="316"/>
      <c r="AB28" s="315">
        <v>3</v>
      </c>
      <c r="AC28" s="187">
        <v>0</v>
      </c>
      <c r="AD28" s="187">
        <v>0</v>
      </c>
      <c r="AE28" s="187">
        <v>0</v>
      </c>
      <c r="AF28" s="187">
        <v>0</v>
      </c>
      <c r="AG28" s="315">
        <v>2.4</v>
      </c>
      <c r="AH28" s="315">
        <v>0.158</v>
      </c>
      <c r="AI28" s="315"/>
      <c r="AJ28" s="315"/>
      <c r="AK28" s="315">
        <v>38</v>
      </c>
      <c r="AL28" s="315">
        <v>57</v>
      </c>
      <c r="AM28" s="316">
        <v>673000</v>
      </c>
      <c r="AN28" s="315">
        <v>15300000</v>
      </c>
      <c r="AO28" s="319">
        <v>0.29305555555555557</v>
      </c>
      <c r="AP28" s="315">
        <v>3.39</v>
      </c>
      <c r="AQ28" s="316">
        <v>3400000</v>
      </c>
      <c r="AR28" s="316">
        <v>762500</v>
      </c>
      <c r="AS28" s="320">
        <v>4.4590163934426226</v>
      </c>
      <c r="AT28" s="321">
        <v>0</v>
      </c>
      <c r="AU28" s="321">
        <v>1</v>
      </c>
      <c r="AV28" s="316">
        <v>17369</v>
      </c>
      <c r="AW28" s="316">
        <v>36657</v>
      </c>
      <c r="AX28" s="316">
        <v>5537</v>
      </c>
      <c r="AY28" s="316">
        <v>6614</v>
      </c>
      <c r="AZ28" s="316">
        <v>5000</v>
      </c>
      <c r="BA28" s="316"/>
    </row>
    <row r="29" spans="1:53" ht="15.75" customHeight="1">
      <c r="A29" s="314">
        <v>27</v>
      </c>
      <c r="B29" s="16" t="s">
        <v>135</v>
      </c>
      <c r="C29" s="315" t="s">
        <v>43</v>
      </c>
      <c r="D29" s="316">
        <v>68455</v>
      </c>
      <c r="E29" s="316">
        <v>773</v>
      </c>
      <c r="F29" s="316">
        <v>147</v>
      </c>
      <c r="G29" s="316">
        <v>48</v>
      </c>
      <c r="H29" s="316">
        <v>40</v>
      </c>
      <c r="I29" s="317">
        <v>1.6261532847537793E-4</v>
      </c>
      <c r="J29" s="316">
        <v>1426</v>
      </c>
      <c r="K29" s="316">
        <v>588</v>
      </c>
      <c r="L29" s="316">
        <v>31</v>
      </c>
      <c r="M29" s="316">
        <v>17</v>
      </c>
      <c r="N29" s="318">
        <v>5.0522255452291201E-3</v>
      </c>
      <c r="O29" s="316">
        <v>12687</v>
      </c>
      <c r="P29" s="316">
        <v>173</v>
      </c>
      <c r="Q29" s="316">
        <v>68</v>
      </c>
      <c r="R29" s="316">
        <v>12</v>
      </c>
      <c r="S29" s="321">
        <v>0.89940828402366868</v>
      </c>
      <c r="T29" s="317">
        <v>6.855032977795535E-5</v>
      </c>
      <c r="U29" s="315">
        <v>83</v>
      </c>
      <c r="V29" s="315">
        <v>942</v>
      </c>
      <c r="W29" s="315">
        <v>3</v>
      </c>
      <c r="X29" s="315">
        <v>7</v>
      </c>
      <c r="Y29" s="315">
        <v>39</v>
      </c>
      <c r="Z29" s="315">
        <v>27</v>
      </c>
      <c r="AA29" s="323"/>
      <c r="AB29" s="315">
        <v>4</v>
      </c>
      <c r="AC29" s="187">
        <v>0</v>
      </c>
      <c r="AD29" s="187">
        <v>0</v>
      </c>
      <c r="AE29" s="187">
        <v>0</v>
      </c>
      <c r="AF29" s="187">
        <v>0</v>
      </c>
      <c r="AG29" s="315">
        <v>1.7</v>
      </c>
      <c r="AH29" s="315">
        <v>0</v>
      </c>
      <c r="AI29" s="315"/>
      <c r="AJ29" s="315"/>
      <c r="AK29" s="315">
        <v>50</v>
      </c>
      <c r="AL29" s="315">
        <v>63</v>
      </c>
      <c r="AM29" s="316">
        <v>301000</v>
      </c>
      <c r="AN29" s="315">
        <v>1800000000</v>
      </c>
      <c r="AO29" s="319">
        <v>0.29930555555555555</v>
      </c>
      <c r="AP29" s="315">
        <v>6.55</v>
      </c>
      <c r="AQ29" s="316">
        <v>2600000</v>
      </c>
      <c r="AR29" s="316">
        <v>650900</v>
      </c>
      <c r="AS29" s="320">
        <v>3.9944691964971577</v>
      </c>
      <c r="AT29" s="321">
        <v>0.17949999999999999</v>
      </c>
      <c r="AU29" s="321">
        <v>0.82050000000000001</v>
      </c>
      <c r="AV29" s="316">
        <v>234680</v>
      </c>
      <c r="AW29" s="316">
        <v>51382</v>
      </c>
      <c r="AX29" s="316">
        <v>41637</v>
      </c>
      <c r="AY29" s="316">
        <v>7858</v>
      </c>
      <c r="AZ29" s="316">
        <v>11594</v>
      </c>
      <c r="BA29" s="316"/>
    </row>
    <row r="30" spans="1:53" ht="15.75" customHeight="1">
      <c r="A30" s="314">
        <v>28</v>
      </c>
      <c r="B30" s="16" t="s">
        <v>139</v>
      </c>
      <c r="C30" s="315" t="s">
        <v>43</v>
      </c>
      <c r="D30" s="316"/>
      <c r="E30" s="316"/>
      <c r="F30" s="316"/>
      <c r="G30" s="316"/>
      <c r="H30" s="316"/>
      <c r="I30" s="317"/>
      <c r="J30" s="316"/>
      <c r="K30" s="316"/>
      <c r="L30" s="316"/>
      <c r="M30" s="316"/>
      <c r="N30" s="318"/>
      <c r="O30" s="316">
        <v>4084</v>
      </c>
      <c r="P30" s="316">
        <v>30</v>
      </c>
      <c r="Q30" s="316">
        <v>32</v>
      </c>
      <c r="R30" s="316">
        <v>2</v>
      </c>
      <c r="S30" s="321">
        <v>0.94736842105263153</v>
      </c>
      <c r="T30" s="317">
        <v>9.053267468743711E-5</v>
      </c>
      <c r="U30" s="315">
        <v>7</v>
      </c>
      <c r="V30" s="315">
        <v>0</v>
      </c>
      <c r="W30" s="315">
        <v>0</v>
      </c>
      <c r="X30" s="315">
        <v>0</v>
      </c>
      <c r="Y30" s="315">
        <v>3</v>
      </c>
      <c r="Z30" s="315">
        <v>2</v>
      </c>
      <c r="AA30" s="315"/>
      <c r="AB30" s="315">
        <v>2</v>
      </c>
      <c r="AC30" s="187">
        <v>0</v>
      </c>
      <c r="AD30" s="187">
        <v>0</v>
      </c>
      <c r="AE30" s="187">
        <v>0</v>
      </c>
      <c r="AF30" s="187">
        <v>0</v>
      </c>
      <c r="AG30" s="315">
        <v>3.6</v>
      </c>
      <c r="AH30" s="315">
        <v>0.51600000000000001</v>
      </c>
      <c r="AI30" s="315">
        <v>0</v>
      </c>
      <c r="AJ30" s="315">
        <v>0</v>
      </c>
      <c r="AK30" s="315">
        <v>43</v>
      </c>
      <c r="AL30" s="315">
        <v>42</v>
      </c>
      <c r="AM30" s="316">
        <v>246000</v>
      </c>
      <c r="AN30" s="315">
        <v>218000000</v>
      </c>
      <c r="AO30" s="319">
        <v>0.25972222222222224</v>
      </c>
      <c r="AP30" s="315">
        <v>4.16</v>
      </c>
      <c r="AQ30" s="316">
        <v>1000000</v>
      </c>
      <c r="AR30" s="316">
        <v>203500</v>
      </c>
      <c r="AS30" s="320">
        <v>4.9140049140049138</v>
      </c>
      <c r="AT30" s="321">
        <v>0.1741</v>
      </c>
      <c r="AU30" s="321">
        <v>0.82589999999999997</v>
      </c>
      <c r="AV30" s="316">
        <v>15752</v>
      </c>
      <c r="AW30" s="316">
        <v>5000</v>
      </c>
      <c r="AX30" s="316">
        <v>5000</v>
      </c>
      <c r="AY30" s="316"/>
      <c r="AZ30" s="316"/>
      <c r="BA30" s="315"/>
    </row>
    <row r="31" spans="1:53" ht="15.75" customHeight="1">
      <c r="A31" s="314">
        <v>29</v>
      </c>
      <c r="B31" s="16" t="s">
        <v>144</v>
      </c>
      <c r="C31" s="315" t="s">
        <v>43</v>
      </c>
      <c r="D31" s="316">
        <v>49415</v>
      </c>
      <c r="E31" s="316">
        <v>793</v>
      </c>
      <c r="F31" s="316">
        <v>74</v>
      </c>
      <c r="G31" s="316">
        <v>143</v>
      </c>
      <c r="H31" s="316">
        <v>34</v>
      </c>
      <c r="I31" s="317">
        <v>2.5552251644272783E-4</v>
      </c>
      <c r="J31" s="316"/>
      <c r="K31" s="316"/>
      <c r="L31" s="316"/>
      <c r="M31" s="316"/>
      <c r="N31" s="318"/>
      <c r="O31" s="316">
        <v>7508</v>
      </c>
      <c r="P31" s="316">
        <v>125</v>
      </c>
      <c r="Q31" s="316">
        <v>183</v>
      </c>
      <c r="R31" s="316">
        <v>29</v>
      </c>
      <c r="S31" s="321">
        <v>0.75490196078431371</v>
      </c>
      <c r="T31" s="317">
        <v>3.0580761233593414E-4</v>
      </c>
      <c r="U31" s="315">
        <v>47</v>
      </c>
      <c r="V31" s="315">
        <v>880</v>
      </c>
      <c r="W31" s="315">
        <v>0</v>
      </c>
      <c r="X31" s="315">
        <v>0</v>
      </c>
      <c r="Y31" s="315">
        <v>26</v>
      </c>
      <c r="Z31" s="315">
        <v>14</v>
      </c>
      <c r="AA31" s="316"/>
      <c r="AB31" s="315">
        <v>3</v>
      </c>
      <c r="AC31" s="187">
        <v>0</v>
      </c>
      <c r="AD31" s="187">
        <v>0</v>
      </c>
      <c r="AE31" s="187">
        <v>1</v>
      </c>
      <c r="AF31" s="187">
        <v>1</v>
      </c>
      <c r="AG31" s="315">
        <v>4.5999999999999996</v>
      </c>
      <c r="AH31" s="315">
        <v>0.81899999999999995</v>
      </c>
      <c r="AI31" s="315">
        <v>3.6</v>
      </c>
      <c r="AJ31" s="315">
        <v>0.62255639097744297</v>
      </c>
      <c r="AK31" s="315">
        <v>21</v>
      </c>
      <c r="AL31" s="315">
        <v>59</v>
      </c>
      <c r="AM31" s="316">
        <v>165000</v>
      </c>
      <c r="AN31" s="315">
        <v>1700000</v>
      </c>
      <c r="AO31" s="319">
        <v>0.29791666666666666</v>
      </c>
      <c r="AP31" s="315">
        <v>3.48</v>
      </c>
      <c r="AQ31" s="316">
        <v>1800000</v>
      </c>
      <c r="AR31" s="316">
        <v>433100</v>
      </c>
      <c r="AS31" s="320">
        <v>4.1560840452551373</v>
      </c>
      <c r="AT31" s="321">
        <v>0.27960000000000002</v>
      </c>
      <c r="AU31" s="321">
        <v>0.72039999999999993</v>
      </c>
      <c r="AV31" s="316">
        <v>58683</v>
      </c>
      <c r="AW31" s="316">
        <v>109736</v>
      </c>
      <c r="AX31" s="316">
        <v>14470</v>
      </c>
      <c r="AY31" s="316">
        <v>63898</v>
      </c>
      <c r="AZ31" s="316">
        <v>5000</v>
      </c>
      <c r="BA31" s="316"/>
    </row>
    <row r="32" spans="1:53" ht="15.75" customHeight="1">
      <c r="A32" s="314">
        <v>30</v>
      </c>
      <c r="B32" s="16" t="s">
        <v>146</v>
      </c>
      <c r="C32" s="315" t="s">
        <v>43</v>
      </c>
      <c r="D32" s="316">
        <v>140</v>
      </c>
      <c r="E32" s="316">
        <v>0</v>
      </c>
      <c r="F32" s="316">
        <v>0</v>
      </c>
      <c r="G32" s="316">
        <v>0</v>
      </c>
      <c r="H32" s="316">
        <v>0</v>
      </c>
      <c r="I32" s="317">
        <v>0</v>
      </c>
      <c r="J32" s="316">
        <v>938</v>
      </c>
      <c r="K32" s="316">
        <v>990</v>
      </c>
      <c r="L32" s="316">
        <v>13</v>
      </c>
      <c r="M32" s="316">
        <v>140</v>
      </c>
      <c r="N32" s="318">
        <v>4.5796400702729804E-3</v>
      </c>
      <c r="O32" s="316"/>
      <c r="P32" s="316"/>
      <c r="Q32" s="316"/>
      <c r="R32" s="316"/>
      <c r="S32" s="321"/>
      <c r="T32" s="317"/>
      <c r="U32" s="315"/>
      <c r="V32" s="315"/>
      <c r="W32" s="315"/>
      <c r="X32" s="315"/>
      <c r="Y32" s="315"/>
      <c r="Z32" s="315"/>
      <c r="AA32" s="316"/>
      <c r="AB32" s="315">
        <v>2</v>
      </c>
      <c r="AC32" s="187">
        <v>0</v>
      </c>
      <c r="AD32" s="187">
        <v>0</v>
      </c>
      <c r="AE32" s="187">
        <v>1</v>
      </c>
      <c r="AF32" s="187">
        <v>1</v>
      </c>
      <c r="AG32" s="315">
        <v>1.5</v>
      </c>
      <c r="AH32" s="315">
        <v>6.7000000000000004E-2</v>
      </c>
      <c r="AI32" s="315">
        <v>3.1</v>
      </c>
      <c r="AJ32" s="315">
        <v>0.49623790756001401</v>
      </c>
      <c r="AK32" s="315">
        <v>22</v>
      </c>
      <c r="AL32" s="315">
        <v>56</v>
      </c>
      <c r="AM32" s="316">
        <v>10</v>
      </c>
      <c r="AN32" s="315"/>
      <c r="AO32" s="319">
        <v>0.31597222222222221</v>
      </c>
      <c r="AP32" s="315">
        <v>1.97</v>
      </c>
      <c r="AQ32" s="316">
        <v>1200000</v>
      </c>
      <c r="AR32" s="316">
        <v>341600</v>
      </c>
      <c r="AS32" s="320">
        <v>3.5128805620608898</v>
      </c>
      <c r="AT32" s="321">
        <v>0.6593</v>
      </c>
      <c r="AU32" s="321">
        <v>0.3407</v>
      </c>
      <c r="AV32" s="316">
        <v>17740</v>
      </c>
      <c r="AW32" s="316">
        <v>29872</v>
      </c>
      <c r="AX32" s="316">
        <v>5000</v>
      </c>
      <c r="AY32" s="316">
        <v>5000</v>
      </c>
      <c r="AZ32" s="316">
        <v>5000</v>
      </c>
      <c r="BA32" s="315"/>
    </row>
    <row r="33" spans="1:53" ht="15.75" customHeight="1">
      <c r="A33" s="314">
        <v>31</v>
      </c>
      <c r="B33" s="16" t="s">
        <v>150</v>
      </c>
      <c r="C33" s="315" t="s">
        <v>43</v>
      </c>
      <c r="D33" s="316">
        <v>44003</v>
      </c>
      <c r="E33" s="316">
        <v>11371</v>
      </c>
      <c r="F33" s="316">
        <v>1737</v>
      </c>
      <c r="G33" s="316">
        <v>3263</v>
      </c>
      <c r="H33" s="316">
        <v>264</v>
      </c>
      <c r="I33" s="317">
        <v>4.3687601450009368E-3</v>
      </c>
      <c r="J33" s="316">
        <v>4431</v>
      </c>
      <c r="K33" s="316">
        <v>3400</v>
      </c>
      <c r="L33" s="316">
        <v>119</v>
      </c>
      <c r="M33" s="316">
        <v>104</v>
      </c>
      <c r="N33" s="318">
        <v>8.7283004871483941E-3</v>
      </c>
      <c r="O33" s="316">
        <v>6901</v>
      </c>
      <c r="P33" s="316">
        <v>64</v>
      </c>
      <c r="Q33" s="316">
        <v>66</v>
      </c>
      <c r="R33" s="316">
        <v>26</v>
      </c>
      <c r="S33" s="321">
        <v>0.78723404255319152</v>
      </c>
      <c r="T33" s="317">
        <v>1.4461104327412769E-4</v>
      </c>
      <c r="U33" s="315">
        <v>112</v>
      </c>
      <c r="V33" s="315">
        <v>1550</v>
      </c>
      <c r="W33" s="315">
        <v>20</v>
      </c>
      <c r="X33" s="315">
        <v>32</v>
      </c>
      <c r="Y33" s="315">
        <v>49</v>
      </c>
      <c r="Z33" s="315">
        <v>31</v>
      </c>
      <c r="AA33" s="316"/>
      <c r="AB33" s="315">
        <v>4</v>
      </c>
      <c r="AC33" s="187">
        <v>0</v>
      </c>
      <c r="AD33" s="187">
        <v>1</v>
      </c>
      <c r="AE33" s="187">
        <v>1</v>
      </c>
      <c r="AF33" s="187">
        <v>1</v>
      </c>
      <c r="AG33" s="315">
        <v>4.2</v>
      </c>
      <c r="AH33" s="315">
        <v>0.66200000000000003</v>
      </c>
      <c r="AI33" s="315">
        <v>4.5999999999999996</v>
      </c>
      <c r="AJ33" s="315">
        <v>0.92102598717516004</v>
      </c>
      <c r="AK33" s="315">
        <v>27</v>
      </c>
      <c r="AL33" s="315">
        <v>61</v>
      </c>
      <c r="AM33" s="316">
        <v>201000</v>
      </c>
      <c r="AN33" s="315">
        <v>1300000</v>
      </c>
      <c r="AO33" s="319">
        <v>0.29305555555555557</v>
      </c>
      <c r="AP33" s="315">
        <v>4.7300000000000004</v>
      </c>
      <c r="AQ33" s="316">
        <v>2400000</v>
      </c>
      <c r="AR33" s="316">
        <v>595400</v>
      </c>
      <c r="AS33" s="320">
        <v>4.0309035942223712</v>
      </c>
      <c r="AT33" s="321">
        <v>0.23080000000000001</v>
      </c>
      <c r="AU33" s="321">
        <v>0.76919999999999999</v>
      </c>
      <c r="AV33" s="316">
        <v>33844</v>
      </c>
      <c r="AW33" s="316">
        <v>91061</v>
      </c>
      <c r="AX33" s="316">
        <v>10493</v>
      </c>
      <c r="AY33" s="316">
        <v>5000</v>
      </c>
      <c r="AZ33" s="316">
        <v>5000</v>
      </c>
      <c r="BA33" s="315"/>
    </row>
    <row r="34" spans="1:53" ht="15.75" customHeight="1">
      <c r="A34" s="314">
        <v>32</v>
      </c>
      <c r="B34" s="16" t="s">
        <v>152</v>
      </c>
      <c r="C34" s="315" t="s">
        <v>43</v>
      </c>
      <c r="D34" s="316">
        <v>7797</v>
      </c>
      <c r="E34" s="316">
        <v>2079</v>
      </c>
      <c r="F34" s="316">
        <v>92</v>
      </c>
      <c r="G34" s="316">
        <v>495</v>
      </c>
      <c r="H34" s="316">
        <v>62</v>
      </c>
      <c r="I34" s="317">
        <v>4.1439008659937054E-3</v>
      </c>
      <c r="J34" s="316">
        <v>2454</v>
      </c>
      <c r="K34" s="316">
        <v>1350</v>
      </c>
      <c r="L34" s="316">
        <v>21</v>
      </c>
      <c r="M34" s="316">
        <v>20</v>
      </c>
      <c r="N34" s="318">
        <v>6.3044465232621871E-3</v>
      </c>
      <c r="O34" s="316">
        <v>2461</v>
      </c>
      <c r="P34" s="316">
        <v>86</v>
      </c>
      <c r="Q34" s="316">
        <v>173</v>
      </c>
      <c r="R34" s="316">
        <v>27</v>
      </c>
      <c r="S34" s="321">
        <v>0.55999999999999994</v>
      </c>
      <c r="T34" s="317">
        <v>8.860609198022046E-4</v>
      </c>
      <c r="U34" s="315">
        <v>52</v>
      </c>
      <c r="V34" s="315">
        <v>0</v>
      </c>
      <c r="W34" s="315">
        <v>0</v>
      </c>
      <c r="X34" s="315">
        <v>0</v>
      </c>
      <c r="Y34" s="315">
        <v>32</v>
      </c>
      <c r="Z34" s="315">
        <v>3</v>
      </c>
      <c r="AA34" s="316"/>
      <c r="AB34" s="315">
        <v>4</v>
      </c>
      <c r="AC34" s="187">
        <v>0</v>
      </c>
      <c r="AD34" s="187">
        <v>0</v>
      </c>
      <c r="AE34" s="187">
        <v>0</v>
      </c>
      <c r="AF34" s="187">
        <v>0</v>
      </c>
      <c r="AG34" s="315">
        <v>3.3</v>
      </c>
      <c r="AH34" s="315">
        <v>0.5</v>
      </c>
      <c r="AI34" s="315">
        <v>1</v>
      </c>
      <c r="AJ34" s="315">
        <v>0</v>
      </c>
      <c r="AK34" s="315">
        <v>27</v>
      </c>
      <c r="AL34" s="315">
        <v>58</v>
      </c>
      <c r="AM34" s="316">
        <v>135000</v>
      </c>
      <c r="AN34" s="315">
        <v>4100000</v>
      </c>
      <c r="AO34" s="319">
        <v>0.3298611111111111</v>
      </c>
      <c r="AP34" s="315">
        <v>4.17</v>
      </c>
      <c r="AQ34" s="316">
        <v>2000000</v>
      </c>
      <c r="AR34" s="316">
        <v>437500</v>
      </c>
      <c r="AS34" s="320">
        <v>4.5714285714285712</v>
      </c>
      <c r="AT34" s="321">
        <v>0.2324</v>
      </c>
      <c r="AU34" s="321">
        <v>0.76760000000000006</v>
      </c>
      <c r="AV34" s="316">
        <v>77991</v>
      </c>
      <c r="AW34" s="316">
        <v>19544</v>
      </c>
      <c r="AX34" s="316">
        <v>15366</v>
      </c>
      <c r="AY34" s="316">
        <v>60609</v>
      </c>
      <c r="AZ34" s="316">
        <v>5000</v>
      </c>
      <c r="BA34" s="315"/>
    </row>
    <row r="35" spans="1:53" ht="15.75" customHeight="1">
      <c r="A35" s="314">
        <v>33</v>
      </c>
      <c r="B35" s="16" t="s">
        <v>155</v>
      </c>
      <c r="C35" s="315" t="s">
        <v>43</v>
      </c>
      <c r="D35" s="316">
        <v>12093</v>
      </c>
      <c r="E35" s="316">
        <v>425</v>
      </c>
      <c r="F35" s="316">
        <v>28</v>
      </c>
      <c r="G35" s="316">
        <v>63</v>
      </c>
      <c r="H35" s="316">
        <v>33</v>
      </c>
      <c r="I35" s="317">
        <v>5.390642510094951E-4</v>
      </c>
      <c r="J35" s="316">
        <v>721</v>
      </c>
      <c r="K35" s="316">
        <v>704</v>
      </c>
      <c r="L35" s="316">
        <v>22</v>
      </c>
      <c r="M35" s="316">
        <v>28</v>
      </c>
      <c r="N35" s="318">
        <v>3.8995842104195648E-3</v>
      </c>
      <c r="O35" s="316">
        <v>1763</v>
      </c>
      <c r="P35" s="316">
        <v>31</v>
      </c>
      <c r="Q35" s="316">
        <v>43</v>
      </c>
      <c r="R35" s="316">
        <v>14</v>
      </c>
      <c r="S35" s="321">
        <v>0.75</v>
      </c>
      <c r="T35" s="317">
        <v>1.3878184277324736E-4</v>
      </c>
      <c r="U35" s="315">
        <v>230</v>
      </c>
      <c r="V35" s="315">
        <v>309</v>
      </c>
      <c r="W35" s="315">
        <v>4</v>
      </c>
      <c r="X35" s="315">
        <v>5</v>
      </c>
      <c r="Y35" s="315">
        <v>64</v>
      </c>
      <c r="Z35" s="315">
        <v>37</v>
      </c>
      <c r="AA35" s="316"/>
      <c r="AB35" s="315">
        <v>4</v>
      </c>
      <c r="AC35" s="187">
        <v>0</v>
      </c>
      <c r="AD35" s="187">
        <v>0</v>
      </c>
      <c r="AE35" s="187">
        <v>0</v>
      </c>
      <c r="AF35" s="187">
        <v>1</v>
      </c>
      <c r="AG35" s="315">
        <v>1.7</v>
      </c>
      <c r="AH35" s="315">
        <v>0.16700000000000001</v>
      </c>
      <c r="AI35" s="315">
        <v>1</v>
      </c>
      <c r="AJ35" s="315">
        <v>0</v>
      </c>
      <c r="AK35" s="315">
        <v>64</v>
      </c>
      <c r="AL35" s="315">
        <v>58</v>
      </c>
      <c r="AM35" s="316">
        <v>14800</v>
      </c>
      <c r="AN35" s="315">
        <v>350000</v>
      </c>
      <c r="AO35" s="319">
        <v>0.26527777777777778</v>
      </c>
      <c r="AP35" s="315">
        <v>1.46</v>
      </c>
      <c r="AQ35" s="316">
        <v>403100</v>
      </c>
      <c r="AR35" s="316">
        <v>119600</v>
      </c>
      <c r="AS35" s="320">
        <v>3.3704013377926421</v>
      </c>
      <c r="AT35" s="321">
        <v>0.77210000000000001</v>
      </c>
      <c r="AU35" s="321">
        <v>0.22789999999999999</v>
      </c>
      <c r="AV35" s="316">
        <v>5000</v>
      </c>
      <c r="AW35" s="316">
        <v>9486</v>
      </c>
      <c r="AX35" s="316">
        <v>5000</v>
      </c>
      <c r="AY35" s="316">
        <v>5000</v>
      </c>
      <c r="AZ35" s="316">
        <v>5000</v>
      </c>
      <c r="BA35" s="315"/>
    </row>
    <row r="36" spans="1:53" ht="15.75" customHeight="1">
      <c r="A36" s="314">
        <v>34</v>
      </c>
      <c r="B36" s="16" t="s">
        <v>159</v>
      </c>
      <c r="C36" s="315" t="s">
        <v>43</v>
      </c>
      <c r="D36" s="316">
        <v>27446</v>
      </c>
      <c r="E36" s="316">
        <v>701</v>
      </c>
      <c r="F36" s="316">
        <v>48</v>
      </c>
      <c r="G36" s="316">
        <v>659</v>
      </c>
      <c r="H36" s="316">
        <v>45</v>
      </c>
      <c r="I36" s="317">
        <v>5.7287686704178716E-4</v>
      </c>
      <c r="J36" s="316"/>
      <c r="K36" s="316"/>
      <c r="L36" s="316"/>
      <c r="M36" s="316"/>
      <c r="N36" s="318"/>
      <c r="O36" s="316">
        <v>1386</v>
      </c>
      <c r="P36" s="316">
        <v>76</v>
      </c>
      <c r="Q36" s="316">
        <v>78</v>
      </c>
      <c r="R36" s="316">
        <v>20</v>
      </c>
      <c r="S36" s="321">
        <v>0.70454545454545459</v>
      </c>
      <c r="T36" s="317">
        <v>7.7537874240815748E-4</v>
      </c>
      <c r="U36" s="315">
        <v>22</v>
      </c>
      <c r="V36" s="315">
        <v>170</v>
      </c>
      <c r="W36" s="315">
        <v>0</v>
      </c>
      <c r="X36" s="315">
        <v>0</v>
      </c>
      <c r="Y36" s="315">
        <v>13</v>
      </c>
      <c r="Z36" s="315">
        <v>5</v>
      </c>
      <c r="AA36" s="316"/>
      <c r="AB36" s="315">
        <v>3</v>
      </c>
      <c r="AC36" s="187">
        <v>0</v>
      </c>
      <c r="AD36" s="187">
        <v>1</v>
      </c>
      <c r="AE36" s="187">
        <v>0</v>
      </c>
      <c r="AF36" s="187">
        <v>0</v>
      </c>
      <c r="AG36" s="315">
        <v>3</v>
      </c>
      <c r="AH36" s="315">
        <v>0.376</v>
      </c>
      <c r="AI36" s="315">
        <v>0</v>
      </c>
      <c r="AJ36" s="315">
        <v>0</v>
      </c>
      <c r="AK36" s="315">
        <v>56</v>
      </c>
      <c r="AL36" s="315">
        <v>60</v>
      </c>
      <c r="AM36" s="316">
        <v>201000</v>
      </c>
      <c r="AN36" s="315">
        <v>859000</v>
      </c>
      <c r="AO36" s="319">
        <v>0.36180555555555555</v>
      </c>
      <c r="AP36" s="315">
        <v>5.03</v>
      </c>
      <c r="AQ36" s="316">
        <v>1400000</v>
      </c>
      <c r="AR36" s="316">
        <v>292100</v>
      </c>
      <c r="AS36" s="320">
        <v>4.7928791509756934</v>
      </c>
      <c r="AT36" s="321">
        <v>0.35049999999999998</v>
      </c>
      <c r="AU36" s="321">
        <v>0.64949999999999997</v>
      </c>
      <c r="AV36" s="316">
        <v>28933</v>
      </c>
      <c r="AW36" s="316">
        <v>21909</v>
      </c>
      <c r="AX36" s="316">
        <v>11385</v>
      </c>
      <c r="AY36" s="316">
        <v>15339</v>
      </c>
      <c r="AZ36" s="316">
        <v>5000</v>
      </c>
      <c r="BA36" s="315"/>
    </row>
    <row r="37" spans="1:53" ht="15.75" customHeight="1">
      <c r="A37" s="314">
        <v>35</v>
      </c>
      <c r="B37" s="16" t="s">
        <v>164</v>
      </c>
      <c r="C37" s="315" t="s">
        <v>43</v>
      </c>
      <c r="D37" s="316">
        <v>5900</v>
      </c>
      <c r="E37" s="316">
        <v>337</v>
      </c>
      <c r="F37" s="316">
        <v>68</v>
      </c>
      <c r="G37" s="316">
        <v>216</v>
      </c>
      <c r="H37" s="316">
        <v>26</v>
      </c>
      <c r="I37" s="317">
        <v>1.243754935616696E-3</v>
      </c>
      <c r="J37" s="316"/>
      <c r="K37" s="316"/>
      <c r="L37" s="316"/>
      <c r="M37" s="316"/>
      <c r="N37" s="318"/>
      <c r="O37" s="316">
        <v>67</v>
      </c>
      <c r="P37" s="316">
        <v>6</v>
      </c>
      <c r="Q37" s="316">
        <v>1</v>
      </c>
      <c r="R37" s="316">
        <v>0</v>
      </c>
      <c r="S37" s="321">
        <v>1</v>
      </c>
      <c r="T37" s="317">
        <v>1.6223231667748214E-4</v>
      </c>
      <c r="U37" s="315">
        <v>8</v>
      </c>
      <c r="V37" s="315">
        <v>86</v>
      </c>
      <c r="W37" s="315">
        <v>0</v>
      </c>
      <c r="X37" s="315">
        <v>0</v>
      </c>
      <c r="Y37" s="315">
        <v>4</v>
      </c>
      <c r="Z37" s="315">
        <v>0</v>
      </c>
      <c r="AA37" s="316"/>
      <c r="AB37" s="315">
        <v>3</v>
      </c>
      <c r="AC37" s="187">
        <v>0</v>
      </c>
      <c r="AD37" s="187">
        <v>1</v>
      </c>
      <c r="AE37" s="187">
        <v>1</v>
      </c>
      <c r="AF37" s="187">
        <v>1</v>
      </c>
      <c r="AG37" s="315">
        <v>2.4</v>
      </c>
      <c r="AH37" s="315">
        <v>0.32</v>
      </c>
      <c r="AI37" s="315">
        <v>4.2</v>
      </c>
      <c r="AJ37" s="315">
        <v>0.78874654609394601</v>
      </c>
      <c r="AK37" s="315">
        <v>9</v>
      </c>
      <c r="AL37" s="315">
        <v>67</v>
      </c>
      <c r="AM37" s="316">
        <v>246000</v>
      </c>
      <c r="AN37" s="315">
        <v>88300000</v>
      </c>
      <c r="AO37" s="319">
        <v>0.26597222222222222</v>
      </c>
      <c r="AP37" s="315">
        <v>1.48</v>
      </c>
      <c r="AQ37" s="316">
        <v>949500</v>
      </c>
      <c r="AR37" s="316">
        <v>193500</v>
      </c>
      <c r="AS37" s="320">
        <v>4.9069767441860463</v>
      </c>
      <c r="AT37" s="321">
        <v>0.71319999999999995</v>
      </c>
      <c r="AU37" s="321">
        <v>0.28680000000000005</v>
      </c>
      <c r="AV37" s="316">
        <v>153436</v>
      </c>
      <c r="AW37" s="316">
        <v>263354</v>
      </c>
      <c r="AX37" s="316">
        <v>34048</v>
      </c>
      <c r="AY37" s="316"/>
      <c r="AZ37" s="316">
        <v>5000</v>
      </c>
      <c r="BA37" s="316"/>
    </row>
    <row r="38" spans="1:53" ht="15.75" customHeight="1">
      <c r="A38" s="314">
        <v>36</v>
      </c>
      <c r="B38" s="16" t="s">
        <v>168</v>
      </c>
      <c r="C38" s="315" t="s">
        <v>43</v>
      </c>
      <c r="D38" s="316"/>
      <c r="E38" s="316"/>
      <c r="F38" s="316"/>
      <c r="G38" s="316"/>
      <c r="H38" s="316"/>
      <c r="I38" s="317"/>
      <c r="J38" s="316"/>
      <c r="K38" s="316"/>
      <c r="L38" s="316"/>
      <c r="M38" s="316"/>
      <c r="N38" s="318"/>
      <c r="O38" s="316"/>
      <c r="P38" s="316"/>
      <c r="Q38" s="316"/>
      <c r="R38" s="316"/>
      <c r="S38" s="321"/>
      <c r="T38" s="317"/>
      <c r="U38" s="315"/>
      <c r="V38" s="315"/>
      <c r="W38" s="315"/>
      <c r="X38" s="315"/>
      <c r="Y38" s="315"/>
      <c r="Z38" s="315"/>
      <c r="AA38" s="316"/>
      <c r="AB38" s="315">
        <v>0</v>
      </c>
      <c r="AC38" s="187">
        <v>0</v>
      </c>
      <c r="AD38" s="187">
        <v>0</v>
      </c>
      <c r="AE38" s="187">
        <v>1</v>
      </c>
      <c r="AF38" s="187">
        <v>1</v>
      </c>
      <c r="AG38" s="315">
        <v>1.6</v>
      </c>
      <c r="AH38" s="315">
        <v>0.111</v>
      </c>
      <c r="AI38" s="315">
        <v>3.4</v>
      </c>
      <c r="AJ38" s="315">
        <v>0.55073250135648399</v>
      </c>
      <c r="AK38" s="315">
        <v>55</v>
      </c>
      <c r="AL38" s="315">
        <v>54</v>
      </c>
      <c r="AM38" s="316">
        <v>33100</v>
      </c>
      <c r="AN38" s="315">
        <v>751000000</v>
      </c>
      <c r="AO38" s="319">
        <v>0.25972222222222224</v>
      </c>
      <c r="AP38" s="315">
        <v>6.17</v>
      </c>
      <c r="AQ38" s="316">
        <v>572100</v>
      </c>
      <c r="AR38" s="316">
        <v>111300</v>
      </c>
      <c r="AS38" s="320">
        <v>5.1401617250673857</v>
      </c>
      <c r="AT38" s="321">
        <v>0.1527</v>
      </c>
      <c r="AU38" s="321">
        <v>0.84729999999999994</v>
      </c>
      <c r="AV38" s="316">
        <v>12650</v>
      </c>
      <c r="AW38" s="316">
        <v>5535</v>
      </c>
      <c r="AX38" s="316">
        <v>5000</v>
      </c>
      <c r="AY38" s="316"/>
      <c r="AZ38" s="316"/>
      <c r="BA38" s="316"/>
    </row>
    <row r="39" spans="1:53" ht="15.75" customHeight="1">
      <c r="A39" s="314">
        <v>37</v>
      </c>
      <c r="B39" s="16" t="s">
        <v>171</v>
      </c>
      <c r="C39" s="315" t="s">
        <v>43</v>
      </c>
      <c r="D39" s="316">
        <v>2912670</v>
      </c>
      <c r="E39" s="316">
        <v>336</v>
      </c>
      <c r="F39" s="316">
        <v>111</v>
      </c>
      <c r="G39" s="316">
        <v>57</v>
      </c>
      <c r="H39" s="316">
        <v>43</v>
      </c>
      <c r="I39" s="317">
        <v>1.9807949373913605E-6</v>
      </c>
      <c r="J39" s="316">
        <v>42706</v>
      </c>
      <c r="K39" s="316">
        <v>4647</v>
      </c>
      <c r="L39" s="316">
        <v>191</v>
      </c>
      <c r="M39" s="316">
        <v>14</v>
      </c>
      <c r="N39" s="318">
        <v>1.2495702724303315E-3</v>
      </c>
      <c r="O39" s="316">
        <v>10821</v>
      </c>
      <c r="P39" s="316">
        <v>142</v>
      </c>
      <c r="Q39" s="316">
        <v>174</v>
      </c>
      <c r="R39" s="316">
        <v>17</v>
      </c>
      <c r="S39" s="321">
        <v>0.82258064516129037</v>
      </c>
      <c r="T39" s="317">
        <v>1.9282353882037553E-4</v>
      </c>
      <c r="U39" s="315">
        <v>42</v>
      </c>
      <c r="V39" s="315">
        <v>767</v>
      </c>
      <c r="W39" s="315">
        <v>2</v>
      </c>
      <c r="X39" s="315">
        <v>8</v>
      </c>
      <c r="Y39" s="315">
        <v>10</v>
      </c>
      <c r="Z39" s="315">
        <v>16</v>
      </c>
      <c r="AA39" s="316"/>
      <c r="AB39" s="315">
        <v>4</v>
      </c>
      <c r="AC39" s="187">
        <v>0</v>
      </c>
      <c r="AD39" s="187">
        <v>1</v>
      </c>
      <c r="AE39" s="187">
        <v>0</v>
      </c>
      <c r="AF39" s="187">
        <v>1</v>
      </c>
      <c r="AG39" s="315">
        <v>2.6</v>
      </c>
      <c r="AH39" s="315">
        <v>0.188</v>
      </c>
      <c r="AI39" s="315">
        <v>0</v>
      </c>
      <c r="AJ39" s="315">
        <v>0</v>
      </c>
      <c r="AK39" s="315">
        <v>17</v>
      </c>
      <c r="AL39" s="315">
        <v>0</v>
      </c>
      <c r="AM39" s="316">
        <v>9900</v>
      </c>
      <c r="AN39" s="315">
        <v>96</v>
      </c>
      <c r="AO39" s="319">
        <v>0</v>
      </c>
      <c r="AP39" s="315">
        <v>0</v>
      </c>
      <c r="AQ39" s="316">
        <v>0</v>
      </c>
      <c r="AR39" s="316">
        <v>0</v>
      </c>
      <c r="AS39" s="320"/>
      <c r="AT39" s="321">
        <v>0</v>
      </c>
      <c r="AU39" s="321">
        <v>1</v>
      </c>
      <c r="AV39" s="316">
        <v>271652</v>
      </c>
      <c r="AW39" s="316">
        <v>816787</v>
      </c>
      <c r="AX39" s="316">
        <v>75881</v>
      </c>
      <c r="AY39" s="316">
        <v>87482</v>
      </c>
      <c r="AZ39" s="316">
        <v>83180</v>
      </c>
      <c r="BA39" s="315"/>
    </row>
    <row r="40" spans="1:53" ht="15.75" customHeight="1">
      <c r="A40" s="314">
        <v>38</v>
      </c>
      <c r="B40" s="16" t="s">
        <v>177</v>
      </c>
      <c r="C40" s="315" t="s">
        <v>43</v>
      </c>
      <c r="D40" s="316">
        <v>20115</v>
      </c>
      <c r="E40" s="316">
        <v>874</v>
      </c>
      <c r="F40" s="316">
        <v>47</v>
      </c>
      <c r="G40" s="316">
        <v>166</v>
      </c>
      <c r="H40" s="316">
        <v>51</v>
      </c>
      <c r="I40" s="317">
        <v>6.2463507741161392E-4</v>
      </c>
      <c r="J40" s="316">
        <v>1147</v>
      </c>
      <c r="K40" s="316">
        <v>1194</v>
      </c>
      <c r="L40" s="316">
        <v>33</v>
      </c>
      <c r="M40" s="316">
        <v>47</v>
      </c>
      <c r="N40" s="318">
        <v>1.2111494293678726E-2</v>
      </c>
      <c r="O40" s="316"/>
      <c r="P40" s="316"/>
      <c r="Q40" s="316"/>
      <c r="R40" s="316"/>
      <c r="S40" s="321"/>
      <c r="T40" s="317"/>
      <c r="U40" s="315">
        <v>5</v>
      </c>
      <c r="V40" s="315">
        <v>251</v>
      </c>
      <c r="W40" s="315">
        <v>0</v>
      </c>
      <c r="X40" s="315">
        <v>0</v>
      </c>
      <c r="Y40" s="315">
        <v>5</v>
      </c>
      <c r="Z40" s="315">
        <v>0</v>
      </c>
      <c r="AA40" s="316"/>
      <c r="AB40" s="315">
        <v>3</v>
      </c>
      <c r="AC40" s="187">
        <v>0</v>
      </c>
      <c r="AD40" s="187">
        <v>0</v>
      </c>
      <c r="AE40" s="187">
        <v>0</v>
      </c>
      <c r="AF40" s="187">
        <v>0</v>
      </c>
      <c r="AG40" s="315">
        <v>2.2999999999999998</v>
      </c>
      <c r="AH40" s="315">
        <v>0.33300000000000002</v>
      </c>
      <c r="AI40" s="315"/>
      <c r="AJ40" s="315"/>
      <c r="AK40" s="315">
        <v>17</v>
      </c>
      <c r="AL40" s="315">
        <v>55</v>
      </c>
      <c r="AM40" s="316">
        <v>33100</v>
      </c>
      <c r="AN40" s="315">
        <v>645000000</v>
      </c>
      <c r="AO40" s="319">
        <v>0.27986111111111112</v>
      </c>
      <c r="AP40" s="315">
        <v>4.03</v>
      </c>
      <c r="AQ40" s="316">
        <v>395100</v>
      </c>
      <c r="AR40" s="316">
        <v>126700</v>
      </c>
      <c r="AS40" s="320">
        <v>3.1183898973954221</v>
      </c>
      <c r="AT40" s="321">
        <v>0.2586</v>
      </c>
      <c r="AU40" s="321">
        <v>0.74140000000000006</v>
      </c>
      <c r="AV40" s="316">
        <v>54100</v>
      </c>
      <c r="AW40" s="316">
        <v>12740</v>
      </c>
      <c r="AX40" s="316">
        <v>5000</v>
      </c>
      <c r="AY40" s="316">
        <v>5000</v>
      </c>
      <c r="AZ40" s="316">
        <v>5000</v>
      </c>
      <c r="BA40" s="324"/>
    </row>
    <row r="41" spans="1:53" ht="15.75" customHeight="1">
      <c r="A41" s="314">
        <v>39</v>
      </c>
      <c r="B41" s="16" t="s">
        <v>179</v>
      </c>
      <c r="C41" s="315" t="s">
        <v>43</v>
      </c>
      <c r="D41" s="316">
        <v>41230</v>
      </c>
      <c r="E41" s="316">
        <v>2443</v>
      </c>
      <c r="F41" s="316">
        <v>181</v>
      </c>
      <c r="G41" s="316">
        <v>387</v>
      </c>
      <c r="H41" s="316">
        <v>83</v>
      </c>
      <c r="I41" s="317">
        <v>8.4709848903362025E-4</v>
      </c>
      <c r="J41" s="316">
        <v>1700</v>
      </c>
      <c r="K41" s="316">
        <v>687</v>
      </c>
      <c r="L41" s="316">
        <v>20</v>
      </c>
      <c r="M41" s="316">
        <v>29</v>
      </c>
      <c r="N41" s="318">
        <v>4.5956054065050822E-3</v>
      </c>
      <c r="O41" s="316">
        <v>5142</v>
      </c>
      <c r="P41" s="316">
        <v>165</v>
      </c>
      <c r="Q41" s="316">
        <v>94</v>
      </c>
      <c r="R41" s="316">
        <v>22</v>
      </c>
      <c r="S41" s="321">
        <v>0.4576271186440678</v>
      </c>
      <c r="T41" s="317">
        <v>2.454636160953765E-4</v>
      </c>
      <c r="U41" s="315">
        <v>156</v>
      </c>
      <c r="V41" s="315">
        <v>561</v>
      </c>
      <c r="W41" s="315">
        <v>18</v>
      </c>
      <c r="X41" s="315">
        <v>18</v>
      </c>
      <c r="Y41" s="315">
        <v>101</v>
      </c>
      <c r="Z41" s="315">
        <v>19</v>
      </c>
      <c r="AA41" s="316"/>
      <c r="AB41" s="315">
        <v>4</v>
      </c>
      <c r="AC41" s="187">
        <v>0</v>
      </c>
      <c r="AD41" s="187">
        <v>0</v>
      </c>
      <c r="AE41" s="187">
        <v>0</v>
      </c>
      <c r="AF41" s="187">
        <v>0</v>
      </c>
      <c r="AG41" s="315">
        <v>2.4</v>
      </c>
      <c r="AH41" s="315">
        <v>0.222</v>
      </c>
      <c r="AI41" s="315"/>
      <c r="AJ41" s="315"/>
      <c r="AK41" s="315">
        <v>42</v>
      </c>
      <c r="AL41" s="315">
        <v>58</v>
      </c>
      <c r="AM41" s="316">
        <v>301000</v>
      </c>
      <c r="AN41" s="315">
        <v>1400000000</v>
      </c>
      <c r="AO41" s="319">
        <v>0.2951388888888889</v>
      </c>
      <c r="AP41" s="315">
        <v>6.03</v>
      </c>
      <c r="AQ41" s="316">
        <v>1600000</v>
      </c>
      <c r="AR41" s="316">
        <v>437000</v>
      </c>
      <c r="AS41" s="320">
        <v>3.6613272311212817</v>
      </c>
      <c r="AT41" s="321">
        <v>0.2167</v>
      </c>
      <c r="AU41" s="321">
        <v>0.7833</v>
      </c>
      <c r="AV41" s="316">
        <v>51669</v>
      </c>
      <c r="AW41" s="316">
        <v>27620</v>
      </c>
      <c r="AX41" s="316">
        <v>36007</v>
      </c>
      <c r="AY41" s="316">
        <v>13262</v>
      </c>
      <c r="AZ41" s="316">
        <v>5000</v>
      </c>
      <c r="BA41" s="324"/>
    </row>
    <row r="42" spans="1:53" ht="15.75" customHeight="1">
      <c r="A42" s="314">
        <v>40</v>
      </c>
      <c r="B42" s="16" t="s">
        <v>182</v>
      </c>
      <c r="C42" s="315" t="s">
        <v>43</v>
      </c>
      <c r="D42" s="316">
        <v>35418</v>
      </c>
      <c r="E42" s="316">
        <v>600</v>
      </c>
      <c r="F42" s="316">
        <v>68</v>
      </c>
      <c r="G42" s="316">
        <v>163</v>
      </c>
      <c r="H42" s="316">
        <v>31</v>
      </c>
      <c r="I42" s="317">
        <v>2.8470819501928436E-4</v>
      </c>
      <c r="J42" s="316">
        <v>2129</v>
      </c>
      <c r="K42" s="316">
        <v>152</v>
      </c>
      <c r="L42" s="316">
        <v>9</v>
      </c>
      <c r="M42" s="316">
        <v>6</v>
      </c>
      <c r="N42" s="318">
        <v>8.288436845884943E-4</v>
      </c>
      <c r="O42" s="316">
        <v>1823</v>
      </c>
      <c r="P42" s="316">
        <v>6</v>
      </c>
      <c r="Q42" s="316">
        <v>5</v>
      </c>
      <c r="R42" s="316">
        <v>0</v>
      </c>
      <c r="S42" s="321">
        <v>0</v>
      </c>
      <c r="T42" s="317">
        <v>2.9838582565161477E-5</v>
      </c>
      <c r="U42" s="315">
        <v>12</v>
      </c>
      <c r="V42" s="315">
        <v>342</v>
      </c>
      <c r="W42" s="315">
        <v>0</v>
      </c>
      <c r="X42" s="315">
        <v>0</v>
      </c>
      <c r="Y42" s="315">
        <v>8</v>
      </c>
      <c r="Z42" s="315">
        <v>1</v>
      </c>
      <c r="AA42" s="316"/>
      <c r="AB42" s="315">
        <v>4</v>
      </c>
      <c r="AC42" s="187">
        <v>0</v>
      </c>
      <c r="AD42" s="187">
        <v>0</v>
      </c>
      <c r="AE42" s="187">
        <v>0</v>
      </c>
      <c r="AF42" s="187">
        <v>0</v>
      </c>
      <c r="AG42" s="315">
        <v>1</v>
      </c>
      <c r="AH42" s="315">
        <v>0</v>
      </c>
      <c r="AI42" s="315">
        <v>0</v>
      </c>
      <c r="AJ42" s="315">
        <v>0</v>
      </c>
      <c r="AK42" s="315">
        <v>32</v>
      </c>
      <c r="AL42" s="315">
        <v>70</v>
      </c>
      <c r="AM42" s="316">
        <v>90500</v>
      </c>
      <c r="AN42" s="315">
        <v>10100000000</v>
      </c>
      <c r="AO42" s="319">
        <v>0.30902777777777779</v>
      </c>
      <c r="AP42" s="315">
        <v>3.62</v>
      </c>
      <c r="AQ42" s="316">
        <v>356500</v>
      </c>
      <c r="AR42" s="316">
        <v>100000</v>
      </c>
      <c r="AS42" s="320">
        <v>3.5649999999999999</v>
      </c>
      <c r="AT42" s="321">
        <v>0.19170000000000001</v>
      </c>
      <c r="AU42" s="321">
        <v>0.80830000000000002</v>
      </c>
      <c r="AV42" s="316">
        <v>33968</v>
      </c>
      <c r="AW42" s="316">
        <v>12670</v>
      </c>
      <c r="AX42" s="316">
        <v>5000</v>
      </c>
      <c r="AY42" s="316">
        <v>5000</v>
      </c>
      <c r="AZ42" s="316">
        <v>5000</v>
      </c>
      <c r="BA42" s="315"/>
    </row>
    <row r="43" spans="1:53" ht="15.75" customHeight="1">
      <c r="A43" s="314">
        <v>41</v>
      </c>
      <c r="B43" s="16" t="s">
        <v>185</v>
      </c>
      <c r="C43" s="315" t="s">
        <v>43</v>
      </c>
      <c r="D43" s="316">
        <v>31463</v>
      </c>
      <c r="E43" s="316">
        <v>367</v>
      </c>
      <c r="F43" s="316">
        <v>25</v>
      </c>
      <c r="G43" s="316">
        <v>159</v>
      </c>
      <c r="H43" s="316">
        <v>54</v>
      </c>
      <c r="I43" s="317">
        <v>2.1120142881403154E-4</v>
      </c>
      <c r="J43" s="316">
        <v>447</v>
      </c>
      <c r="K43" s="316">
        <v>319</v>
      </c>
      <c r="L43" s="316">
        <v>4</v>
      </c>
      <c r="M43" s="316">
        <v>23</v>
      </c>
      <c r="N43" s="318">
        <v>3.6288229219141968E-3</v>
      </c>
      <c r="O43" s="316">
        <v>7784</v>
      </c>
      <c r="P43" s="316">
        <v>57</v>
      </c>
      <c r="Q43" s="316">
        <v>38</v>
      </c>
      <c r="R43" s="316">
        <v>14</v>
      </c>
      <c r="S43" s="321">
        <v>0.8</v>
      </c>
      <c r="T43" s="317">
        <v>3.697489234641787E-5</v>
      </c>
      <c r="U43" s="315">
        <v>7</v>
      </c>
      <c r="V43" s="315">
        <v>131</v>
      </c>
      <c r="W43" s="315">
        <v>2</v>
      </c>
      <c r="X43" s="315">
        <v>0</v>
      </c>
      <c r="Y43" s="315">
        <v>6</v>
      </c>
      <c r="Z43" s="315">
        <v>0</v>
      </c>
      <c r="AA43" s="325"/>
      <c r="AB43" s="315">
        <v>4</v>
      </c>
      <c r="AC43" s="187">
        <v>0</v>
      </c>
      <c r="AD43" s="187">
        <v>1</v>
      </c>
      <c r="AE43" s="187">
        <v>1</v>
      </c>
      <c r="AF43" s="187">
        <v>1</v>
      </c>
      <c r="AG43" s="315">
        <v>4.5999999999999996</v>
      </c>
      <c r="AH43" s="315">
        <v>0.85899999999999999</v>
      </c>
      <c r="AI43" s="315">
        <v>2.1</v>
      </c>
      <c r="AJ43" s="315">
        <v>0.18181818180000001</v>
      </c>
      <c r="AK43" s="315">
        <v>37</v>
      </c>
      <c r="AL43" s="315">
        <v>56</v>
      </c>
      <c r="AM43" s="316">
        <v>135000</v>
      </c>
      <c r="AN43" s="315">
        <v>662000000</v>
      </c>
      <c r="AO43" s="319">
        <v>0.31458333333333333</v>
      </c>
      <c r="AP43" s="315">
        <v>4.1100000000000003</v>
      </c>
      <c r="AQ43" s="316">
        <v>1100000</v>
      </c>
      <c r="AR43" s="316">
        <v>183200</v>
      </c>
      <c r="AS43" s="320">
        <v>6.0043668122270741</v>
      </c>
      <c r="AT43" s="321">
        <v>0.2291</v>
      </c>
      <c r="AU43" s="321">
        <v>0.77090000000000003</v>
      </c>
      <c r="AV43" s="316">
        <v>6029</v>
      </c>
      <c r="AW43" s="316">
        <v>9259</v>
      </c>
      <c r="AX43" s="316">
        <v>5000</v>
      </c>
      <c r="AY43" s="316">
        <v>19997</v>
      </c>
      <c r="AZ43" s="316"/>
      <c r="BA43" s="316"/>
    </row>
    <row r="44" spans="1:53" ht="15.75" customHeight="1">
      <c r="A44" s="314">
        <v>42</v>
      </c>
      <c r="B44" s="16" t="s">
        <v>189</v>
      </c>
      <c r="C44" s="315" t="s">
        <v>43</v>
      </c>
      <c r="D44" s="316">
        <v>8641</v>
      </c>
      <c r="E44" s="316">
        <v>437</v>
      </c>
      <c r="F44" s="316">
        <v>22</v>
      </c>
      <c r="G44" s="316">
        <v>215</v>
      </c>
      <c r="H44" s="316">
        <v>31</v>
      </c>
      <c r="I44" s="317">
        <v>8.8404372105300966E-4</v>
      </c>
      <c r="J44" s="316">
        <v>1475</v>
      </c>
      <c r="K44" s="316">
        <v>231</v>
      </c>
      <c r="L44" s="316">
        <v>8</v>
      </c>
      <c r="M44" s="316">
        <v>27</v>
      </c>
      <c r="N44" s="318">
        <v>7.0138022317183478E-4</v>
      </c>
      <c r="O44" s="316">
        <v>882</v>
      </c>
      <c r="P44" s="316">
        <v>26</v>
      </c>
      <c r="Q44" s="316">
        <v>4</v>
      </c>
      <c r="R44" s="316">
        <v>0</v>
      </c>
      <c r="S44" s="321">
        <v>0.5</v>
      </c>
      <c r="T44" s="317">
        <v>0</v>
      </c>
      <c r="U44" s="315">
        <v>15</v>
      </c>
      <c r="V44" s="315">
        <v>0</v>
      </c>
      <c r="W44" s="315">
        <v>0</v>
      </c>
      <c r="X44" s="315">
        <v>0</v>
      </c>
      <c r="Y44" s="315">
        <v>5</v>
      </c>
      <c r="Z44" s="315">
        <v>2</v>
      </c>
      <c r="AA44" s="326"/>
      <c r="AB44" s="315">
        <v>4</v>
      </c>
      <c r="AC44" s="187">
        <v>1</v>
      </c>
      <c r="AD44" s="187">
        <v>1</v>
      </c>
      <c r="AE44" s="187">
        <v>1</v>
      </c>
      <c r="AF44" s="187">
        <v>1</v>
      </c>
      <c r="AG44" s="315">
        <v>4.8</v>
      </c>
      <c r="AH44" s="315">
        <v>0.93799999999999994</v>
      </c>
      <c r="AI44" s="315">
        <v>1.9</v>
      </c>
      <c r="AJ44" s="315">
        <v>0.21052631578947301</v>
      </c>
      <c r="AK44" s="315">
        <v>21</v>
      </c>
      <c r="AL44" s="315">
        <v>38</v>
      </c>
      <c r="AM44" s="316">
        <v>74000</v>
      </c>
      <c r="AN44" s="315">
        <v>82800000</v>
      </c>
      <c r="AO44" s="319">
        <v>0.19097222222222221</v>
      </c>
      <c r="AP44" s="315">
        <v>2.65</v>
      </c>
      <c r="AQ44" s="316">
        <v>176500</v>
      </c>
      <c r="AR44" s="316">
        <v>92800</v>
      </c>
      <c r="AS44" s="320">
        <v>1.9019396551724137</v>
      </c>
      <c r="AT44" s="321">
        <v>0.3916</v>
      </c>
      <c r="AU44" s="321">
        <v>0.60840000000000005</v>
      </c>
      <c r="AV44" s="316">
        <v>45055</v>
      </c>
      <c r="AW44" s="316">
        <v>165259</v>
      </c>
      <c r="AX44" s="316">
        <v>13167</v>
      </c>
      <c r="AY44" s="316">
        <v>5423</v>
      </c>
      <c r="AZ44" s="316">
        <v>5000</v>
      </c>
      <c r="BA44" s="327"/>
    </row>
    <row r="45" spans="1:53" ht="15.75" customHeight="1">
      <c r="A45" s="314">
        <v>43</v>
      </c>
      <c r="B45" s="16" t="s">
        <v>194</v>
      </c>
      <c r="C45" s="315" t="s">
        <v>43</v>
      </c>
      <c r="D45" s="316">
        <v>24371</v>
      </c>
      <c r="E45" s="316">
        <v>5094</v>
      </c>
      <c r="F45" s="316">
        <v>290</v>
      </c>
      <c r="G45" s="316">
        <v>471</v>
      </c>
      <c r="H45" s="316">
        <v>36</v>
      </c>
      <c r="I45" s="317">
        <v>5.4173947341001481E-4</v>
      </c>
      <c r="J45" s="316">
        <v>821</v>
      </c>
      <c r="K45" s="316">
        <v>391</v>
      </c>
      <c r="L45" s="316">
        <v>1</v>
      </c>
      <c r="M45" s="316">
        <v>32</v>
      </c>
      <c r="N45" s="318">
        <v>1.4501690478557036E-3</v>
      </c>
      <c r="O45" s="316"/>
      <c r="P45" s="316"/>
      <c r="Q45" s="316"/>
      <c r="R45" s="316"/>
      <c r="S45" s="321"/>
      <c r="T45" s="317"/>
      <c r="U45" s="315">
        <v>3</v>
      </c>
      <c r="V45" s="315">
        <v>146</v>
      </c>
      <c r="W45" s="315">
        <v>2</v>
      </c>
      <c r="X45" s="315">
        <v>1</v>
      </c>
      <c r="Y45" s="315">
        <v>0</v>
      </c>
      <c r="Z45" s="315">
        <v>3</v>
      </c>
      <c r="AA45" s="326"/>
      <c r="AB45" s="315">
        <v>3</v>
      </c>
      <c r="AC45" s="187">
        <v>1</v>
      </c>
      <c r="AD45" s="187">
        <v>1</v>
      </c>
      <c r="AE45" s="187">
        <v>1</v>
      </c>
      <c r="AF45" s="187">
        <v>1</v>
      </c>
      <c r="AG45" s="315">
        <v>1.9</v>
      </c>
      <c r="AH45" s="315">
        <v>0.1</v>
      </c>
      <c r="AI45" s="315">
        <v>5.6074766355140103E-2</v>
      </c>
      <c r="AJ45" s="315">
        <v>30</v>
      </c>
      <c r="AK45" s="315">
        <v>28</v>
      </c>
      <c r="AL45" s="315">
        <v>52</v>
      </c>
      <c r="AM45" s="316">
        <v>246000</v>
      </c>
      <c r="AN45" s="315">
        <v>3000000000</v>
      </c>
      <c r="AO45" s="319">
        <v>0.31388888888888888</v>
      </c>
      <c r="AP45" s="315">
        <v>1.91</v>
      </c>
      <c r="AQ45" s="316">
        <v>1100000</v>
      </c>
      <c r="AR45" s="316">
        <v>242300</v>
      </c>
      <c r="AS45" s="320">
        <v>4.539826661163846</v>
      </c>
      <c r="AT45" s="321">
        <v>0.495</v>
      </c>
      <c r="AU45" s="321">
        <v>0.505</v>
      </c>
      <c r="AV45" s="316">
        <v>19941</v>
      </c>
      <c r="AW45" s="316">
        <v>9316</v>
      </c>
      <c r="AX45" s="316">
        <v>17918</v>
      </c>
      <c r="AY45" s="316">
        <v>35665</v>
      </c>
      <c r="AZ45" s="316">
        <v>5000</v>
      </c>
      <c r="BA45" s="327"/>
    </row>
    <row r="46" spans="1:53" ht="15.75" customHeight="1">
      <c r="A46" s="314">
        <v>44</v>
      </c>
      <c r="B46" s="16" t="s">
        <v>197</v>
      </c>
      <c r="C46" s="315" t="s">
        <v>43</v>
      </c>
      <c r="D46" s="316">
        <v>45741</v>
      </c>
      <c r="E46" s="316">
        <v>1910</v>
      </c>
      <c r="F46" s="316">
        <v>318</v>
      </c>
      <c r="G46" s="316">
        <v>312</v>
      </c>
      <c r="H46" s="316">
        <v>88</v>
      </c>
      <c r="I46" s="317">
        <v>6.7299778790314642E-4</v>
      </c>
      <c r="J46" s="316">
        <v>4933</v>
      </c>
      <c r="K46" s="316">
        <v>1762</v>
      </c>
      <c r="L46" s="316">
        <v>61</v>
      </c>
      <c r="M46" s="316">
        <v>36</v>
      </c>
      <c r="N46" s="318">
        <v>4.0384192975738906E-3</v>
      </c>
      <c r="O46" s="316">
        <v>4686</v>
      </c>
      <c r="P46" s="316">
        <v>191</v>
      </c>
      <c r="Q46" s="316">
        <v>292</v>
      </c>
      <c r="R46" s="316">
        <v>26</v>
      </c>
      <c r="S46" s="321">
        <v>0.70802919708029188</v>
      </c>
      <c r="T46" s="317">
        <v>7.4267396273153643E-4</v>
      </c>
      <c r="U46" s="315">
        <v>176</v>
      </c>
      <c r="V46" s="315">
        <v>149</v>
      </c>
      <c r="W46" s="315">
        <v>1</v>
      </c>
      <c r="X46" s="315">
        <v>2</v>
      </c>
      <c r="Y46" s="315">
        <v>92</v>
      </c>
      <c r="Z46" s="315">
        <v>26</v>
      </c>
      <c r="AA46" s="326"/>
      <c r="AB46" s="315">
        <v>4</v>
      </c>
      <c r="AC46" s="187">
        <v>1</v>
      </c>
      <c r="AD46" s="187">
        <v>0</v>
      </c>
      <c r="AE46" s="187">
        <v>1</v>
      </c>
      <c r="AF46" s="187">
        <v>1</v>
      </c>
      <c r="AG46" s="315">
        <v>1.3</v>
      </c>
      <c r="AH46" s="315">
        <v>1.7999999999999999E-2</v>
      </c>
      <c r="AI46" s="315"/>
      <c r="AJ46" s="315"/>
      <c r="AK46" s="315">
        <v>35</v>
      </c>
      <c r="AL46" s="315">
        <v>59</v>
      </c>
      <c r="AM46" s="316">
        <v>165000</v>
      </c>
      <c r="AN46" s="315">
        <v>128000000</v>
      </c>
      <c r="AO46" s="319">
        <v>0.27500000000000002</v>
      </c>
      <c r="AP46" s="315">
        <v>6.45</v>
      </c>
      <c r="AQ46" s="316">
        <v>2300000</v>
      </c>
      <c r="AR46" s="316">
        <v>628300</v>
      </c>
      <c r="AS46" s="320">
        <v>3.6606716536686297</v>
      </c>
      <c r="AT46" s="321">
        <v>0.20699999999999999</v>
      </c>
      <c r="AU46" s="321">
        <v>0.79300000000000004</v>
      </c>
      <c r="AV46" s="316">
        <v>34546</v>
      </c>
      <c r="AW46" s="316">
        <v>14360</v>
      </c>
      <c r="AX46" s="316">
        <v>12680</v>
      </c>
      <c r="AY46" s="316">
        <v>99412</v>
      </c>
      <c r="AZ46" s="316">
        <v>8614</v>
      </c>
      <c r="BA46" s="327"/>
    </row>
    <row r="47" spans="1:53" ht="15.75" customHeight="1">
      <c r="A47" s="314">
        <v>45</v>
      </c>
      <c r="B47" s="16" t="s">
        <v>201</v>
      </c>
      <c r="C47" s="315" t="s">
        <v>43</v>
      </c>
      <c r="D47" s="316">
        <v>36896</v>
      </c>
      <c r="E47" s="316">
        <v>2557</v>
      </c>
      <c r="F47" s="316">
        <v>286</v>
      </c>
      <c r="G47" s="316">
        <v>342</v>
      </c>
      <c r="H47" s="316">
        <v>117</v>
      </c>
      <c r="I47" s="317">
        <v>1.034711059672101E-3</v>
      </c>
      <c r="J47" s="316">
        <v>3385</v>
      </c>
      <c r="K47" s="316">
        <v>1369</v>
      </c>
      <c r="L47" s="316">
        <v>18</v>
      </c>
      <c r="M47" s="316">
        <v>58</v>
      </c>
      <c r="N47" s="318">
        <v>4.5029194645628294E-3</v>
      </c>
      <c r="O47" s="316">
        <v>2309</v>
      </c>
      <c r="P47" s="316">
        <v>88</v>
      </c>
      <c r="Q47" s="316">
        <v>106</v>
      </c>
      <c r="R47" s="316">
        <v>5</v>
      </c>
      <c r="S47" s="321">
        <v>0.5</v>
      </c>
      <c r="T47" s="317">
        <v>5.2318247404411035E-4</v>
      </c>
      <c r="U47" s="315">
        <v>56</v>
      </c>
      <c r="V47" s="315">
        <v>473</v>
      </c>
      <c r="W47" s="315">
        <v>0</v>
      </c>
      <c r="X47" s="315">
        <v>0</v>
      </c>
      <c r="Y47" s="315">
        <v>27</v>
      </c>
      <c r="Z47" s="315">
        <v>10</v>
      </c>
      <c r="AA47" s="326"/>
      <c r="AB47" s="315">
        <v>4</v>
      </c>
      <c r="AC47" s="187">
        <v>0</v>
      </c>
      <c r="AD47" s="187">
        <v>1</v>
      </c>
      <c r="AE47" s="187">
        <v>1</v>
      </c>
      <c r="AF47" s="187">
        <v>1</v>
      </c>
      <c r="AG47" s="315">
        <v>4.2</v>
      </c>
      <c r="AH47" s="315">
        <v>0.61099999999999999</v>
      </c>
      <c r="AI47" s="315">
        <v>3.9</v>
      </c>
      <c r="AJ47" s="315">
        <v>0.68686868686868596</v>
      </c>
      <c r="AK47" s="315">
        <v>19</v>
      </c>
      <c r="AL47" s="315">
        <v>53</v>
      </c>
      <c r="AM47" s="316">
        <v>74000</v>
      </c>
      <c r="AN47" s="315">
        <v>18700000</v>
      </c>
      <c r="AO47" s="319">
        <v>0.31041666666666667</v>
      </c>
      <c r="AP47" s="315">
        <v>5.27</v>
      </c>
      <c r="AQ47" s="316">
        <v>1200000</v>
      </c>
      <c r="AR47" s="316">
        <v>237100</v>
      </c>
      <c r="AS47" s="320">
        <v>5.0611556305356391</v>
      </c>
      <c r="AT47" s="321">
        <v>0.20250000000000001</v>
      </c>
      <c r="AU47" s="321">
        <v>0.79749999999999999</v>
      </c>
      <c r="AV47" s="316">
        <v>50326</v>
      </c>
      <c r="AW47" s="316">
        <v>18030</v>
      </c>
      <c r="AX47" s="316">
        <v>44830</v>
      </c>
      <c r="AY47" s="316">
        <v>5554</v>
      </c>
      <c r="AZ47" s="316">
        <v>5000</v>
      </c>
      <c r="BA47" s="327"/>
    </row>
    <row r="48" spans="1:53" ht="15.75" customHeight="1">
      <c r="A48" s="314">
        <v>46</v>
      </c>
      <c r="B48" s="16" t="s">
        <v>204</v>
      </c>
      <c r="C48" s="315" t="s">
        <v>43</v>
      </c>
      <c r="D48" s="316">
        <v>16586</v>
      </c>
      <c r="E48" s="316">
        <v>5868</v>
      </c>
      <c r="F48" s="316">
        <v>657</v>
      </c>
      <c r="G48" s="316">
        <v>552</v>
      </c>
      <c r="H48" s="316">
        <v>29</v>
      </c>
      <c r="I48" s="317">
        <v>4.1331371858363867E-4</v>
      </c>
      <c r="J48" s="316">
        <v>1804</v>
      </c>
      <c r="K48" s="316">
        <v>825</v>
      </c>
      <c r="L48" s="316">
        <v>16</v>
      </c>
      <c r="M48" s="316">
        <v>16</v>
      </c>
      <c r="N48" s="318">
        <v>1.2218378495353981E-3</v>
      </c>
      <c r="O48" s="316">
        <v>50</v>
      </c>
      <c r="P48" s="316">
        <v>0</v>
      </c>
      <c r="Q48" s="316">
        <v>0</v>
      </c>
      <c r="R48" s="316">
        <v>0</v>
      </c>
      <c r="S48" s="321">
        <v>0</v>
      </c>
      <c r="T48" s="317">
        <v>0</v>
      </c>
      <c r="U48" s="315">
        <v>18</v>
      </c>
      <c r="V48" s="315">
        <v>1100</v>
      </c>
      <c r="W48" s="315">
        <v>1</v>
      </c>
      <c r="X48" s="315">
        <v>22</v>
      </c>
      <c r="Y48" s="315">
        <v>5</v>
      </c>
      <c r="Z48" s="315">
        <v>1</v>
      </c>
      <c r="AA48" s="326"/>
      <c r="AB48" s="315">
        <v>4</v>
      </c>
      <c r="AC48" s="187">
        <v>0</v>
      </c>
      <c r="AD48" s="187">
        <v>0</v>
      </c>
      <c r="AE48" s="187">
        <v>1</v>
      </c>
      <c r="AF48" s="187">
        <v>1</v>
      </c>
      <c r="AG48" s="315">
        <v>4.0999999999999996</v>
      </c>
      <c r="AH48" s="315">
        <v>0.69899999999999995</v>
      </c>
      <c r="AI48" s="315">
        <v>1.1000000000000001</v>
      </c>
      <c r="AJ48" s="315"/>
      <c r="AK48" s="315">
        <v>57</v>
      </c>
      <c r="AL48" s="315">
        <v>51</v>
      </c>
      <c r="AM48" s="316">
        <v>90500</v>
      </c>
      <c r="AN48" s="315">
        <v>8500000</v>
      </c>
      <c r="AO48" s="319">
        <v>0.27152777777777776</v>
      </c>
      <c r="AP48" s="315">
        <v>1.87</v>
      </c>
      <c r="AQ48" s="316">
        <v>990700</v>
      </c>
      <c r="AR48" s="316">
        <v>188300</v>
      </c>
      <c r="AS48" s="320">
        <v>5.261285183218269</v>
      </c>
      <c r="AT48" s="321">
        <v>0.4849</v>
      </c>
      <c r="AU48" s="321">
        <v>0.5151</v>
      </c>
      <c r="AV48" s="316">
        <v>10847</v>
      </c>
      <c r="AW48" s="316">
        <v>53384</v>
      </c>
      <c r="AX48" s="316">
        <v>5000</v>
      </c>
      <c r="AY48" s="316"/>
      <c r="AZ48" s="316">
        <v>6711</v>
      </c>
      <c r="BA48" s="327"/>
    </row>
    <row r="49" spans="1:53" ht="15.75" customHeight="1">
      <c r="A49" s="314">
        <v>47</v>
      </c>
      <c r="B49" s="16" t="s">
        <v>208</v>
      </c>
      <c r="C49" s="315" t="s">
        <v>43</v>
      </c>
      <c r="D49" s="316">
        <v>37660</v>
      </c>
      <c r="E49" s="316">
        <v>1088</v>
      </c>
      <c r="F49" s="316">
        <v>94</v>
      </c>
      <c r="G49" s="316">
        <v>161</v>
      </c>
      <c r="H49" s="316">
        <v>21</v>
      </c>
      <c r="I49" s="317">
        <v>4.2198095212719709E-4</v>
      </c>
      <c r="J49" s="316">
        <v>1750</v>
      </c>
      <c r="K49" s="316">
        <v>1635</v>
      </c>
      <c r="L49" s="316">
        <v>31</v>
      </c>
      <c r="M49" s="316">
        <v>59</v>
      </c>
      <c r="N49" s="318">
        <v>1.0563168859716683E-2</v>
      </c>
      <c r="O49" s="316">
        <v>7724</v>
      </c>
      <c r="P49" s="316">
        <v>72</v>
      </c>
      <c r="Q49" s="316">
        <v>70</v>
      </c>
      <c r="R49" s="316">
        <v>11</v>
      </c>
      <c r="S49" s="321">
        <v>0.81132075471698117</v>
      </c>
      <c r="T49" s="317">
        <v>1.1376169959293108E-4</v>
      </c>
      <c r="U49" s="315">
        <v>810</v>
      </c>
      <c r="V49" s="315">
        <v>105</v>
      </c>
      <c r="W49" s="315">
        <v>0</v>
      </c>
      <c r="X49" s="315">
        <v>0</v>
      </c>
      <c r="Y49" s="315">
        <v>68</v>
      </c>
      <c r="Z49" s="315">
        <v>16</v>
      </c>
      <c r="AA49" s="326"/>
      <c r="AB49" s="315">
        <v>4</v>
      </c>
      <c r="AC49" s="187">
        <v>1</v>
      </c>
      <c r="AD49" s="187">
        <v>1</v>
      </c>
      <c r="AE49" s="187">
        <v>1</v>
      </c>
      <c r="AF49" s="187">
        <v>0</v>
      </c>
      <c r="AG49" s="315">
        <v>2.6</v>
      </c>
      <c r="AH49" s="315">
        <v>0.14299999999999999</v>
      </c>
      <c r="AI49" s="315">
        <v>5</v>
      </c>
      <c r="AJ49" s="315">
        <v>1</v>
      </c>
      <c r="AK49" s="315">
        <v>26</v>
      </c>
      <c r="AL49" s="315">
        <v>59</v>
      </c>
      <c r="AM49" s="316">
        <v>246000</v>
      </c>
      <c r="AN49" s="315">
        <v>997000000</v>
      </c>
      <c r="AO49" s="319">
        <v>0.34722222222222221</v>
      </c>
      <c r="AP49" s="315">
        <v>4.9800000000000004</v>
      </c>
      <c r="AQ49" s="316">
        <v>2700000</v>
      </c>
      <c r="AR49" s="316">
        <v>679100</v>
      </c>
      <c r="AS49" s="320">
        <v>3.975850390222353</v>
      </c>
      <c r="AT49" s="321">
        <v>0.25890000000000002</v>
      </c>
      <c r="AU49" s="321">
        <v>0.74109999999999998</v>
      </c>
      <c r="AV49" s="316">
        <v>107043</v>
      </c>
      <c r="AW49" s="316">
        <v>55535</v>
      </c>
      <c r="AX49" s="316">
        <v>22619</v>
      </c>
      <c r="AY49" s="316">
        <v>45813</v>
      </c>
      <c r="AZ49" s="316">
        <v>5000</v>
      </c>
      <c r="BA49" s="327"/>
    </row>
    <row r="50" spans="1:53" ht="15.75" customHeight="1">
      <c r="A50" s="314">
        <v>48</v>
      </c>
      <c r="B50" s="16" t="s">
        <v>211</v>
      </c>
      <c r="C50" s="315" t="s">
        <v>43</v>
      </c>
      <c r="D50" s="316">
        <v>8408</v>
      </c>
      <c r="E50" s="316">
        <v>441</v>
      </c>
      <c r="F50" s="316">
        <v>86</v>
      </c>
      <c r="G50" s="316">
        <v>479</v>
      </c>
      <c r="H50" s="316">
        <v>27</v>
      </c>
      <c r="I50" s="317">
        <v>1.3880314796320024E-3</v>
      </c>
      <c r="J50" s="316">
        <v>1253</v>
      </c>
      <c r="K50" s="316">
        <v>1227</v>
      </c>
      <c r="L50" s="316">
        <v>7</v>
      </c>
      <c r="M50" s="316">
        <v>78</v>
      </c>
      <c r="N50" s="318">
        <v>4.8798775636398097E-3</v>
      </c>
      <c r="O50" s="316">
        <v>1515</v>
      </c>
      <c r="P50" s="316">
        <v>30</v>
      </c>
      <c r="Q50" s="316">
        <v>24</v>
      </c>
      <c r="R50" s="316">
        <v>8</v>
      </c>
      <c r="S50" s="321">
        <v>0.5714285714285714</v>
      </c>
      <c r="T50" s="317">
        <v>1.0958076020086887E-4</v>
      </c>
      <c r="U50" s="315">
        <v>9</v>
      </c>
      <c r="V50" s="315">
        <v>34</v>
      </c>
      <c r="W50" s="315">
        <v>1</v>
      </c>
      <c r="X50" s="315">
        <v>0</v>
      </c>
      <c r="Y50" s="315">
        <v>3</v>
      </c>
      <c r="Z50" s="315">
        <v>2</v>
      </c>
      <c r="AA50" s="326"/>
      <c r="AB50" s="315">
        <v>4</v>
      </c>
      <c r="AC50" s="187">
        <v>1</v>
      </c>
      <c r="AD50" s="187">
        <v>1</v>
      </c>
      <c r="AE50" s="187">
        <v>1</v>
      </c>
      <c r="AF50" s="187">
        <v>0</v>
      </c>
      <c r="AG50" s="315">
        <v>1.5</v>
      </c>
      <c r="AH50" s="315">
        <v>3.5999999999999997E-2</v>
      </c>
      <c r="AI50" s="315">
        <v>2.2000000000000002</v>
      </c>
      <c r="AJ50" s="315">
        <v>0.25</v>
      </c>
      <c r="AK50" s="315">
        <v>42</v>
      </c>
      <c r="AL50" s="315">
        <v>53</v>
      </c>
      <c r="AM50" s="316">
        <v>135000</v>
      </c>
      <c r="AN50" s="315">
        <v>267000000</v>
      </c>
      <c r="AO50" s="319">
        <v>0.2388888888888889</v>
      </c>
      <c r="AP50" s="315">
        <v>6.22</v>
      </c>
      <c r="AQ50" s="316">
        <v>1400000</v>
      </c>
      <c r="AR50" s="316">
        <v>176700</v>
      </c>
      <c r="AS50" s="320">
        <v>7.9230333899264291</v>
      </c>
      <c r="AT50" s="321">
        <v>0.28179999999999999</v>
      </c>
      <c r="AU50" s="321">
        <v>0.71819999999999995</v>
      </c>
      <c r="AV50" s="316">
        <v>127840</v>
      </c>
      <c r="AW50" s="316">
        <v>220092</v>
      </c>
      <c r="AX50" s="316">
        <v>32391</v>
      </c>
      <c r="AY50" s="316">
        <v>43662</v>
      </c>
      <c r="AZ50" s="316">
        <v>5000</v>
      </c>
      <c r="BA50" s="327"/>
    </row>
    <row r="51" spans="1:53" ht="15.75" customHeight="1">
      <c r="A51" s="314">
        <v>49</v>
      </c>
      <c r="B51" s="16" t="s">
        <v>216</v>
      </c>
      <c r="C51" s="315" t="s">
        <v>43</v>
      </c>
      <c r="D51" s="316">
        <v>30477</v>
      </c>
      <c r="E51" s="316">
        <v>1741</v>
      </c>
      <c r="F51" s="316">
        <v>107</v>
      </c>
      <c r="G51" s="316">
        <v>566</v>
      </c>
      <c r="H51" s="316">
        <v>103</v>
      </c>
      <c r="I51" s="317">
        <v>9.0375274052465013E-4</v>
      </c>
      <c r="J51" s="316"/>
      <c r="K51" s="316"/>
      <c r="L51" s="316"/>
      <c r="M51" s="316"/>
      <c r="N51" s="318"/>
      <c r="O51" s="316">
        <v>2346</v>
      </c>
      <c r="P51" s="316">
        <v>337</v>
      </c>
      <c r="Q51" s="316">
        <v>239</v>
      </c>
      <c r="R51" s="316">
        <v>30</v>
      </c>
      <c r="S51" s="321">
        <v>0.3108108108108108</v>
      </c>
      <c r="T51" s="317">
        <v>1.256405105649061E-3</v>
      </c>
      <c r="U51" s="315">
        <v>18</v>
      </c>
      <c r="V51" s="315">
        <v>704</v>
      </c>
      <c r="W51" s="315">
        <v>0</v>
      </c>
      <c r="X51" s="315">
        <v>0</v>
      </c>
      <c r="Y51" s="315">
        <v>12</v>
      </c>
      <c r="Z51" s="315">
        <v>2</v>
      </c>
      <c r="AA51" s="326"/>
      <c r="AB51" s="315">
        <v>3</v>
      </c>
      <c r="AC51" s="187">
        <v>1</v>
      </c>
      <c r="AD51" s="187">
        <v>1</v>
      </c>
      <c r="AE51" s="187">
        <v>1</v>
      </c>
      <c r="AF51" s="187">
        <v>0</v>
      </c>
      <c r="AG51" s="315">
        <v>2.6</v>
      </c>
      <c r="AH51" s="315">
        <v>0.4</v>
      </c>
      <c r="AI51" s="315">
        <v>3.1</v>
      </c>
      <c r="AJ51" s="315">
        <v>0.5</v>
      </c>
      <c r="AK51" s="315">
        <v>17</v>
      </c>
      <c r="AL51" s="315">
        <v>58</v>
      </c>
      <c r="AM51" s="316">
        <v>201000</v>
      </c>
      <c r="AN51" s="315">
        <v>2200000000</v>
      </c>
      <c r="AO51" s="319">
        <v>0.24583333333333332</v>
      </c>
      <c r="AP51" s="315">
        <v>3.89</v>
      </c>
      <c r="AQ51" s="316">
        <v>1200000</v>
      </c>
      <c r="AR51" s="316">
        <v>291600</v>
      </c>
      <c r="AS51" s="320">
        <v>4.1152263374485596</v>
      </c>
      <c r="AT51" s="321">
        <v>0.23089999999999999</v>
      </c>
      <c r="AU51" s="321">
        <v>0.76910000000000001</v>
      </c>
      <c r="AV51" s="316">
        <v>52126</v>
      </c>
      <c r="AW51" s="316">
        <v>13976</v>
      </c>
      <c r="AX51" s="316">
        <v>15771</v>
      </c>
      <c r="AY51" s="316">
        <v>6272</v>
      </c>
      <c r="AZ51" s="316">
        <v>5000</v>
      </c>
      <c r="BA51" s="327"/>
    </row>
    <row r="52" spans="1:53" ht="15.75" customHeight="1">
      <c r="A52" s="314">
        <v>50</v>
      </c>
      <c r="B52" s="16" t="s">
        <v>221</v>
      </c>
      <c r="C52" s="315" t="s">
        <v>43</v>
      </c>
      <c r="D52" s="316">
        <v>14147</v>
      </c>
      <c r="E52" s="316">
        <v>349</v>
      </c>
      <c r="F52" s="316">
        <v>32</v>
      </c>
      <c r="G52" s="316">
        <v>139</v>
      </c>
      <c r="H52" s="316">
        <v>17</v>
      </c>
      <c r="I52" s="317">
        <v>4.193141225106144E-4</v>
      </c>
      <c r="J52" s="316">
        <v>985</v>
      </c>
      <c r="K52" s="316">
        <v>43</v>
      </c>
      <c r="L52" s="316">
        <v>1</v>
      </c>
      <c r="M52" s="316">
        <v>1</v>
      </c>
      <c r="N52" s="318">
        <v>4.9305244285073959E-4</v>
      </c>
      <c r="O52" s="316">
        <v>1122</v>
      </c>
      <c r="P52" s="316">
        <v>19</v>
      </c>
      <c r="Q52" s="316">
        <v>35</v>
      </c>
      <c r="R52" s="316">
        <v>8</v>
      </c>
      <c r="S52" s="321">
        <v>0.8</v>
      </c>
      <c r="T52" s="317">
        <v>4.2100723508230788E-4</v>
      </c>
      <c r="U52" s="315">
        <v>13</v>
      </c>
      <c r="V52" s="315">
        <v>47</v>
      </c>
      <c r="W52" s="315">
        <v>0</v>
      </c>
      <c r="X52" s="315">
        <v>0</v>
      </c>
      <c r="Y52" s="315">
        <v>8</v>
      </c>
      <c r="Z52" s="315">
        <v>5</v>
      </c>
      <c r="AA52" s="326"/>
      <c r="AB52" s="315">
        <v>4</v>
      </c>
      <c r="AC52" s="187">
        <v>0</v>
      </c>
      <c r="AD52" s="187">
        <v>1</v>
      </c>
      <c r="AE52" s="187">
        <v>0</v>
      </c>
      <c r="AF52" s="187">
        <v>0</v>
      </c>
      <c r="AG52" s="315">
        <v>1.5</v>
      </c>
      <c r="AH52" s="315">
        <v>0</v>
      </c>
      <c r="AI52" s="315">
        <v>1.4</v>
      </c>
      <c r="AJ52" s="315">
        <v>9.0909090909090898E-2</v>
      </c>
      <c r="AK52" s="315">
        <v>28</v>
      </c>
      <c r="AL52" s="315">
        <v>70</v>
      </c>
      <c r="AM52" s="316">
        <v>135000</v>
      </c>
      <c r="AN52" s="315">
        <v>405000</v>
      </c>
      <c r="AO52" s="319">
        <v>0.22013888888888888</v>
      </c>
      <c r="AP52" s="315">
        <v>3.93</v>
      </c>
      <c r="AQ52" s="316">
        <v>747400</v>
      </c>
      <c r="AR52" s="316">
        <v>184600</v>
      </c>
      <c r="AS52" s="320">
        <v>4.0487540628385696</v>
      </c>
      <c r="AT52" s="321">
        <v>0.2606</v>
      </c>
      <c r="AU52" s="321">
        <v>0.73940000000000006</v>
      </c>
      <c r="AV52" s="316">
        <v>32672</v>
      </c>
      <c r="AW52" s="316">
        <v>5000</v>
      </c>
      <c r="AX52" s="316">
        <v>7480</v>
      </c>
      <c r="AY52" s="316">
        <v>85104</v>
      </c>
      <c r="AZ52" s="316">
        <v>5000</v>
      </c>
      <c r="BA52" s="327"/>
    </row>
    <row r="53" spans="1:53" ht="15.75" customHeight="1">
      <c r="A53" s="314">
        <v>51</v>
      </c>
      <c r="B53" s="16" t="s">
        <v>224</v>
      </c>
      <c r="C53" s="315" t="s">
        <v>43</v>
      </c>
      <c r="D53" s="316">
        <v>19196</v>
      </c>
      <c r="E53" s="316">
        <v>3251</v>
      </c>
      <c r="F53" s="316">
        <v>106</v>
      </c>
      <c r="G53" s="316">
        <v>156</v>
      </c>
      <c r="H53" s="316">
        <v>49</v>
      </c>
      <c r="I53" s="317">
        <v>2.150945287165459E-3</v>
      </c>
      <c r="J53" s="316">
        <v>370</v>
      </c>
      <c r="K53" s="316">
        <v>70</v>
      </c>
      <c r="L53" s="316">
        <v>4</v>
      </c>
      <c r="M53" s="316">
        <v>2</v>
      </c>
      <c r="N53" s="318">
        <v>2.2887633534092408E-3</v>
      </c>
      <c r="O53" s="316">
        <v>5956</v>
      </c>
      <c r="P53" s="316">
        <v>60</v>
      </c>
      <c r="Q53" s="316">
        <v>102</v>
      </c>
      <c r="R53" s="316">
        <v>9</v>
      </c>
      <c r="S53" s="321">
        <v>0.62962962962962965</v>
      </c>
      <c r="T53" s="317">
        <v>2.0254297666007421E-4</v>
      </c>
      <c r="U53" s="315">
        <v>82</v>
      </c>
      <c r="V53" s="315">
        <v>385</v>
      </c>
      <c r="W53" s="315">
        <v>3</v>
      </c>
      <c r="X53" s="315">
        <v>2</v>
      </c>
      <c r="Y53" s="315">
        <v>57</v>
      </c>
      <c r="Z53" s="315">
        <v>6</v>
      </c>
      <c r="AA53" s="326"/>
      <c r="AB53" s="315">
        <v>4</v>
      </c>
      <c r="AC53" s="187">
        <v>0</v>
      </c>
      <c r="AD53" s="187">
        <v>0</v>
      </c>
      <c r="AE53" s="187">
        <v>1</v>
      </c>
      <c r="AF53" s="187">
        <v>0</v>
      </c>
      <c r="AG53" s="315">
        <v>2.2999999999999998</v>
      </c>
      <c r="AH53" s="315">
        <v>0.2</v>
      </c>
      <c r="AI53" s="315"/>
      <c r="AJ53" s="315"/>
      <c r="AK53" s="315">
        <v>5</v>
      </c>
      <c r="AL53" s="315">
        <v>59</v>
      </c>
      <c r="AM53" s="316">
        <v>165000</v>
      </c>
      <c r="AN53" s="315">
        <v>75100000</v>
      </c>
      <c r="AO53" s="319">
        <v>0.33750000000000002</v>
      </c>
      <c r="AP53" s="315">
        <v>6.8</v>
      </c>
      <c r="AQ53" s="316">
        <v>1500000</v>
      </c>
      <c r="AR53" s="316">
        <v>280400</v>
      </c>
      <c r="AS53" s="320">
        <v>5.349500713266762</v>
      </c>
      <c r="AT53" s="321">
        <v>0.14729999999999999</v>
      </c>
      <c r="AU53" s="321">
        <v>0.85270000000000001</v>
      </c>
      <c r="AV53" s="316">
        <v>42857</v>
      </c>
      <c r="AW53" s="316">
        <v>223451</v>
      </c>
      <c r="AX53" s="316">
        <v>11786</v>
      </c>
      <c r="AY53" s="316">
        <v>30946</v>
      </c>
      <c r="AZ53" s="316">
        <v>6072</v>
      </c>
      <c r="BA53" s="327"/>
    </row>
    <row r="54" spans="1:53" ht="15.75" customHeight="1">
      <c r="A54" s="314">
        <v>52</v>
      </c>
      <c r="B54" s="16" t="s">
        <v>227</v>
      </c>
      <c r="C54" s="315" t="s">
        <v>43</v>
      </c>
      <c r="D54" s="316">
        <v>3720</v>
      </c>
      <c r="E54" s="316">
        <v>1636</v>
      </c>
      <c r="F54" s="316">
        <v>83</v>
      </c>
      <c r="G54" s="316">
        <v>326</v>
      </c>
      <c r="H54" s="316">
        <v>64</v>
      </c>
      <c r="I54" s="317">
        <v>6.6965327067934934E-3</v>
      </c>
      <c r="J54" s="316">
        <v>992</v>
      </c>
      <c r="K54" s="316">
        <v>1801</v>
      </c>
      <c r="L54" s="316">
        <v>15</v>
      </c>
      <c r="M54" s="316">
        <v>60</v>
      </c>
      <c r="N54" s="318">
        <v>2.0351748019884271E-2</v>
      </c>
      <c r="O54" s="316"/>
      <c r="P54" s="316"/>
      <c r="Q54" s="316"/>
      <c r="R54" s="316"/>
      <c r="S54" s="321"/>
      <c r="T54" s="317"/>
      <c r="U54" s="315"/>
      <c r="V54" s="315">
        <v>216</v>
      </c>
      <c r="W54" s="315">
        <v>13</v>
      </c>
      <c r="X54" s="315">
        <v>7</v>
      </c>
      <c r="Y54" s="315">
        <v>0</v>
      </c>
      <c r="Z54" s="315">
        <v>0</v>
      </c>
      <c r="AA54" s="326"/>
      <c r="AB54" s="315">
        <v>3</v>
      </c>
      <c r="AC54" s="187">
        <v>1</v>
      </c>
      <c r="AD54" s="187">
        <v>1</v>
      </c>
      <c r="AE54" s="187">
        <v>1</v>
      </c>
      <c r="AF54" s="187">
        <v>1</v>
      </c>
      <c r="AG54" s="315">
        <v>2.8</v>
      </c>
      <c r="AH54" s="315">
        <v>0.192</v>
      </c>
      <c r="AI54" s="315">
        <v>1</v>
      </c>
      <c r="AJ54" s="315"/>
      <c r="AK54" s="315">
        <v>29</v>
      </c>
      <c r="AL54" s="315">
        <v>73</v>
      </c>
      <c r="AM54" s="316">
        <v>165000</v>
      </c>
      <c r="AN54" s="315">
        <v>22800000</v>
      </c>
      <c r="AO54" s="319">
        <v>0.25763888888888886</v>
      </c>
      <c r="AP54" s="315">
        <v>1.74</v>
      </c>
      <c r="AQ54" s="316">
        <v>859400</v>
      </c>
      <c r="AR54" s="316">
        <v>159200</v>
      </c>
      <c r="AS54" s="320">
        <v>5.3982412060301508</v>
      </c>
      <c r="AT54" s="321">
        <v>0.5393</v>
      </c>
      <c r="AU54" s="321">
        <v>0.4607</v>
      </c>
      <c r="AV54" s="316">
        <v>5000</v>
      </c>
      <c r="AW54" s="316">
        <v>5028</v>
      </c>
      <c r="AX54" s="316">
        <v>5000</v>
      </c>
      <c r="AY54" s="316">
        <v>5839</v>
      </c>
      <c r="AZ54" s="316">
        <v>5000</v>
      </c>
      <c r="BA54" s="327"/>
    </row>
    <row r="55" spans="1:53" ht="15.75" customHeight="1">
      <c r="A55" s="314">
        <v>53</v>
      </c>
      <c r="B55" s="16" t="s">
        <v>229</v>
      </c>
      <c r="C55" s="315" t="s">
        <v>43</v>
      </c>
      <c r="D55" s="316">
        <v>1242</v>
      </c>
      <c r="E55" s="316">
        <v>358</v>
      </c>
      <c r="F55" s="316">
        <v>14</v>
      </c>
      <c r="G55" s="316">
        <v>106</v>
      </c>
      <c r="H55" s="316">
        <v>11</v>
      </c>
      <c r="I55" s="317">
        <v>1.1903311301722976E-3</v>
      </c>
      <c r="J55" s="316"/>
      <c r="K55" s="316"/>
      <c r="L55" s="316"/>
      <c r="M55" s="316"/>
      <c r="N55" s="318"/>
      <c r="O55" s="316">
        <v>2454</v>
      </c>
      <c r="P55" s="316">
        <v>16</v>
      </c>
      <c r="Q55" s="316">
        <v>39</v>
      </c>
      <c r="R55" s="316">
        <v>18</v>
      </c>
      <c r="S55" s="321">
        <v>0.75</v>
      </c>
      <c r="T55" s="317">
        <v>2.2648510261246251E-5</v>
      </c>
      <c r="U55" s="315">
        <v>9</v>
      </c>
      <c r="V55" s="315">
        <v>95</v>
      </c>
      <c r="W55" s="315">
        <v>0</v>
      </c>
      <c r="X55" s="315">
        <v>0</v>
      </c>
      <c r="Y55" s="315">
        <v>6</v>
      </c>
      <c r="Z55" s="315">
        <v>0</v>
      </c>
      <c r="AA55" s="326"/>
      <c r="AB55" s="315">
        <v>3</v>
      </c>
      <c r="AC55" s="187">
        <v>0</v>
      </c>
      <c r="AD55" s="187">
        <v>0</v>
      </c>
      <c r="AE55" s="187">
        <v>0</v>
      </c>
      <c r="AF55" s="187">
        <v>0</v>
      </c>
      <c r="AG55" s="315">
        <v>4.7</v>
      </c>
      <c r="AH55" s="315">
        <v>0.66700000000000004</v>
      </c>
      <c r="AI55" s="315"/>
      <c r="AJ55" s="315"/>
      <c r="AK55" s="315">
        <v>60</v>
      </c>
      <c r="AL55" s="315">
        <v>53</v>
      </c>
      <c r="AM55" s="316">
        <v>135000</v>
      </c>
      <c r="AN55" s="315">
        <v>412000000</v>
      </c>
      <c r="AO55" s="319">
        <v>0.28611111111111109</v>
      </c>
      <c r="AP55" s="315">
        <v>1.49</v>
      </c>
      <c r="AQ55" s="316">
        <v>725900</v>
      </c>
      <c r="AR55" s="316">
        <v>137800</v>
      </c>
      <c r="AS55" s="320">
        <v>5.2677793904209</v>
      </c>
      <c r="AT55" s="321">
        <v>0.68610000000000004</v>
      </c>
      <c r="AU55" s="321">
        <v>0.31389999999999996</v>
      </c>
      <c r="AV55" s="316">
        <v>5000</v>
      </c>
      <c r="AW55" s="316">
        <v>111916</v>
      </c>
      <c r="AX55" s="316">
        <v>5000</v>
      </c>
      <c r="AY55" s="316">
        <v>5000</v>
      </c>
      <c r="AZ55" s="316"/>
      <c r="BA55" s="327"/>
    </row>
    <row r="56" spans="1:53" ht="15.75" customHeight="1">
      <c r="A56" s="314">
        <v>54</v>
      </c>
      <c r="B56" s="16" t="s">
        <v>232</v>
      </c>
      <c r="C56" s="315" t="s">
        <v>43</v>
      </c>
      <c r="D56" s="316">
        <v>643</v>
      </c>
      <c r="E56" s="316">
        <v>35</v>
      </c>
      <c r="F56" s="316">
        <v>1</v>
      </c>
      <c r="G56" s="316">
        <v>1</v>
      </c>
      <c r="H56" s="316">
        <v>13</v>
      </c>
      <c r="I56" s="317">
        <v>4.3167617456550808E-4</v>
      </c>
      <c r="J56" s="316"/>
      <c r="K56" s="316"/>
      <c r="L56" s="316"/>
      <c r="M56" s="316"/>
      <c r="N56" s="318"/>
      <c r="O56" s="316"/>
      <c r="P56" s="316"/>
      <c r="Q56" s="316"/>
      <c r="R56" s="316"/>
      <c r="S56" s="321"/>
      <c r="T56" s="317"/>
      <c r="U56" s="315"/>
      <c r="V56" s="315"/>
      <c r="W56" s="315"/>
      <c r="X56" s="315"/>
      <c r="Y56" s="315"/>
      <c r="Z56" s="315"/>
      <c r="AA56" s="326"/>
      <c r="AB56" s="315">
        <v>1</v>
      </c>
      <c r="AC56" s="187">
        <v>1</v>
      </c>
      <c r="AD56" s="187">
        <v>1</v>
      </c>
      <c r="AE56" s="187">
        <v>1</v>
      </c>
      <c r="AF56" s="187">
        <v>1</v>
      </c>
      <c r="AG56" s="315"/>
      <c r="AH56" s="315"/>
      <c r="AI56" s="315">
        <v>3.5</v>
      </c>
      <c r="AJ56" s="315">
        <v>0.57894736842105199</v>
      </c>
      <c r="AK56" s="315">
        <v>51</v>
      </c>
      <c r="AL56" s="315">
        <v>38</v>
      </c>
      <c r="AM56" s="316">
        <v>27100</v>
      </c>
      <c r="AN56" s="315">
        <v>2100000000</v>
      </c>
      <c r="AO56" s="319">
        <v>0.20624999999999999</v>
      </c>
      <c r="AP56" s="315">
        <v>4.1100000000000003</v>
      </c>
      <c r="AQ56" s="316">
        <v>6800</v>
      </c>
      <c r="AR56" s="316">
        <v>6800</v>
      </c>
      <c r="AS56" s="320">
        <v>1</v>
      </c>
      <c r="AT56" s="321">
        <v>0.30859999999999999</v>
      </c>
      <c r="AU56" s="321">
        <v>0.69140000000000001</v>
      </c>
      <c r="AV56" s="316"/>
      <c r="AW56" s="316"/>
      <c r="AX56" s="316"/>
      <c r="AY56" s="316">
        <v>5000</v>
      </c>
      <c r="AZ56" s="316"/>
      <c r="BA56" s="327"/>
    </row>
    <row r="57" spans="1:53" ht="15.75" customHeight="1">
      <c r="A57" s="314">
        <v>55</v>
      </c>
      <c r="B57" s="16" t="s">
        <v>235</v>
      </c>
      <c r="C57" s="315" t="s">
        <v>43</v>
      </c>
      <c r="D57" s="316">
        <v>29968</v>
      </c>
      <c r="E57" s="316">
        <v>263</v>
      </c>
      <c r="F57" s="316">
        <v>13</v>
      </c>
      <c r="G57" s="316">
        <v>40</v>
      </c>
      <c r="H57" s="316">
        <v>16</v>
      </c>
      <c r="I57" s="317">
        <v>1.3152579602049901E-4</v>
      </c>
      <c r="J57" s="316">
        <v>1238</v>
      </c>
      <c r="K57" s="316">
        <v>372</v>
      </c>
      <c r="L57" s="316">
        <v>7</v>
      </c>
      <c r="M57" s="316">
        <v>12</v>
      </c>
      <c r="N57" s="318">
        <v>3.3732165033155785E-3</v>
      </c>
      <c r="O57" s="316">
        <v>1690</v>
      </c>
      <c r="P57" s="316">
        <v>8</v>
      </c>
      <c r="Q57" s="316">
        <v>19</v>
      </c>
      <c r="R57" s="316">
        <v>3</v>
      </c>
      <c r="S57" s="321">
        <v>1</v>
      </c>
      <c r="T57" s="317">
        <v>1.3304241392155818E-5</v>
      </c>
      <c r="U57" s="315">
        <v>40</v>
      </c>
      <c r="V57" s="315">
        <v>96</v>
      </c>
      <c r="W57" s="315">
        <v>1</v>
      </c>
      <c r="X57" s="315">
        <v>0</v>
      </c>
      <c r="Y57" s="315">
        <v>23</v>
      </c>
      <c r="Z57" s="315">
        <v>7</v>
      </c>
      <c r="AA57" s="326"/>
      <c r="AB57" s="315">
        <v>4</v>
      </c>
      <c r="AC57" s="187">
        <v>0</v>
      </c>
      <c r="AD57" s="187">
        <v>1</v>
      </c>
      <c r="AE57" s="187">
        <v>1</v>
      </c>
      <c r="AF57" s="187">
        <v>1</v>
      </c>
      <c r="AG57" s="315">
        <v>4.5</v>
      </c>
      <c r="AH57" s="315">
        <v>0.80100000000000005</v>
      </c>
      <c r="AI57" s="315">
        <v>3.7</v>
      </c>
      <c r="AJ57" s="315">
        <v>0.65887850467289699</v>
      </c>
      <c r="AK57" s="315">
        <v>9</v>
      </c>
      <c r="AL57" s="315">
        <v>54</v>
      </c>
      <c r="AM57" s="316">
        <v>110000</v>
      </c>
      <c r="AN57" s="315">
        <v>444000000</v>
      </c>
      <c r="AO57" s="319">
        <v>0.26250000000000001</v>
      </c>
      <c r="AP57" s="315">
        <v>3.5</v>
      </c>
      <c r="AQ57" s="316">
        <v>577100</v>
      </c>
      <c r="AR57" s="316">
        <v>137100</v>
      </c>
      <c r="AS57" s="320">
        <v>4.2093362509117433</v>
      </c>
      <c r="AT57" s="321">
        <v>0.23350000000000001</v>
      </c>
      <c r="AU57" s="321">
        <v>0.76649999999999996</v>
      </c>
      <c r="AV57" s="316">
        <v>74323</v>
      </c>
      <c r="AW57" s="316">
        <v>18704</v>
      </c>
      <c r="AX57" s="316">
        <v>16000</v>
      </c>
      <c r="AY57" s="316"/>
      <c r="AZ57" s="316">
        <v>5000</v>
      </c>
      <c r="BA57" s="327"/>
    </row>
    <row r="58" spans="1:53" ht="15.75" customHeight="1">
      <c r="A58" s="314">
        <v>56</v>
      </c>
      <c r="B58" s="16" t="s">
        <v>239</v>
      </c>
      <c r="C58" s="315" t="s">
        <v>43</v>
      </c>
      <c r="D58" s="316">
        <v>36498</v>
      </c>
      <c r="E58" s="316">
        <v>2409</v>
      </c>
      <c r="F58" s="316">
        <v>139</v>
      </c>
      <c r="G58" s="316">
        <v>1581</v>
      </c>
      <c r="H58" s="316">
        <v>82</v>
      </c>
      <c r="I58" s="317">
        <v>1.2885079243578294E-3</v>
      </c>
      <c r="J58" s="316">
        <v>1648</v>
      </c>
      <c r="K58" s="316">
        <v>1886</v>
      </c>
      <c r="L58" s="316">
        <v>89</v>
      </c>
      <c r="M58" s="316">
        <v>66</v>
      </c>
      <c r="N58" s="318">
        <v>1.3406078552086215E-2</v>
      </c>
      <c r="O58" s="316">
        <v>1985</v>
      </c>
      <c r="P58" s="316">
        <v>160</v>
      </c>
      <c r="Q58" s="316">
        <v>609</v>
      </c>
      <c r="R58" s="316">
        <v>119</v>
      </c>
      <c r="S58" s="321">
        <v>0.25</v>
      </c>
      <c r="T58" s="317">
        <v>4.9636630964797869E-3</v>
      </c>
      <c r="U58" s="315">
        <v>189</v>
      </c>
      <c r="V58" s="315">
        <v>250</v>
      </c>
      <c r="W58" s="315">
        <v>2</v>
      </c>
      <c r="X58" s="315">
        <v>0</v>
      </c>
      <c r="Y58" s="315">
        <v>116</v>
      </c>
      <c r="Z58" s="315">
        <v>9</v>
      </c>
      <c r="AA58" s="326"/>
      <c r="AB58" s="315">
        <v>4</v>
      </c>
      <c r="AC58" s="187">
        <v>0</v>
      </c>
      <c r="AD58" s="187">
        <v>0</v>
      </c>
      <c r="AE58" s="187">
        <v>0</v>
      </c>
      <c r="AF58" s="187">
        <v>0</v>
      </c>
      <c r="AG58" s="315">
        <v>3.5</v>
      </c>
      <c r="AH58" s="315">
        <v>0.5</v>
      </c>
      <c r="AI58" s="315"/>
      <c r="AJ58" s="315"/>
      <c r="AK58" s="315">
        <v>39</v>
      </c>
      <c r="AL58" s="315">
        <v>52</v>
      </c>
      <c r="AM58" s="316">
        <v>135000</v>
      </c>
      <c r="AN58" s="315">
        <v>43500000</v>
      </c>
      <c r="AO58" s="319">
        <v>0.33055555555555555</v>
      </c>
      <c r="AP58" s="315">
        <v>2.19</v>
      </c>
      <c r="AQ58" s="316">
        <v>858100</v>
      </c>
      <c r="AR58" s="316">
        <v>214300</v>
      </c>
      <c r="AS58" s="320">
        <v>4.0041997200186659</v>
      </c>
      <c r="AT58" s="321">
        <v>0.37819999999999998</v>
      </c>
      <c r="AU58" s="321">
        <v>0.62180000000000002</v>
      </c>
      <c r="AV58" s="316">
        <v>46976</v>
      </c>
      <c r="AW58" s="316">
        <v>6281</v>
      </c>
      <c r="AX58" s="316">
        <v>13752</v>
      </c>
      <c r="AY58" s="316"/>
      <c r="AZ58" s="316">
        <v>5000</v>
      </c>
      <c r="BA58" s="327"/>
    </row>
    <row r="59" spans="1:53" ht="15.75" customHeight="1">
      <c r="A59" s="314">
        <v>57</v>
      </c>
      <c r="B59" s="16" t="s">
        <v>242</v>
      </c>
      <c r="C59" s="315" t="s">
        <v>43</v>
      </c>
      <c r="D59" s="316">
        <v>3688</v>
      </c>
      <c r="E59" s="316">
        <v>1627</v>
      </c>
      <c r="F59" s="316">
        <v>199</v>
      </c>
      <c r="G59" s="316">
        <v>218</v>
      </c>
      <c r="H59" s="316">
        <v>38</v>
      </c>
      <c r="I59" s="317">
        <v>2.7187281098385971E-3</v>
      </c>
      <c r="J59" s="316">
        <v>210</v>
      </c>
      <c r="K59" s="316">
        <v>524</v>
      </c>
      <c r="L59" s="316">
        <v>3</v>
      </c>
      <c r="M59" s="316">
        <v>36</v>
      </c>
      <c r="N59" s="318">
        <v>8.7279872668288901E-3</v>
      </c>
      <c r="O59" s="316">
        <v>27</v>
      </c>
      <c r="P59" s="316">
        <v>21</v>
      </c>
      <c r="Q59" s="316">
        <v>41</v>
      </c>
      <c r="R59" s="316">
        <v>14</v>
      </c>
      <c r="S59" s="321">
        <v>0</v>
      </c>
      <c r="T59" s="317">
        <v>6.3210702341137126E-3</v>
      </c>
      <c r="U59" s="315">
        <v>2</v>
      </c>
      <c r="V59" s="315">
        <v>11</v>
      </c>
      <c r="W59" s="315">
        <v>2</v>
      </c>
      <c r="X59" s="315">
        <v>2</v>
      </c>
      <c r="Y59" s="315">
        <v>2</v>
      </c>
      <c r="Z59" s="315">
        <v>0</v>
      </c>
      <c r="AA59" s="326"/>
      <c r="AB59" s="315">
        <v>4</v>
      </c>
      <c r="AC59" s="187">
        <v>0</v>
      </c>
      <c r="AD59" s="187">
        <v>0</v>
      </c>
      <c r="AE59" s="187">
        <v>1</v>
      </c>
      <c r="AF59" s="187">
        <v>1</v>
      </c>
      <c r="AG59" s="315">
        <v>2</v>
      </c>
      <c r="AH59" s="315">
        <v>0</v>
      </c>
      <c r="AI59" s="315">
        <v>3.1</v>
      </c>
      <c r="AJ59" s="315">
        <v>0.5625</v>
      </c>
      <c r="AK59" s="315">
        <v>51</v>
      </c>
      <c r="AL59" s="315">
        <v>47</v>
      </c>
      <c r="AM59" s="316">
        <v>60500</v>
      </c>
      <c r="AN59" s="315">
        <v>6300000</v>
      </c>
      <c r="AO59" s="319">
        <v>0.43194444444444446</v>
      </c>
      <c r="AP59" s="315">
        <v>1.98</v>
      </c>
      <c r="AQ59" s="316">
        <v>249600</v>
      </c>
      <c r="AR59" s="316">
        <v>43300</v>
      </c>
      <c r="AS59" s="320">
        <v>5.7644341801385686</v>
      </c>
      <c r="AT59" s="321">
        <v>0.50139999999999996</v>
      </c>
      <c r="AU59" s="321">
        <v>0.49860000000000004</v>
      </c>
      <c r="AV59" s="316">
        <v>5000</v>
      </c>
      <c r="AW59" s="316">
        <v>5000</v>
      </c>
      <c r="AX59" s="316">
        <v>5000</v>
      </c>
      <c r="AY59" s="316"/>
      <c r="AZ59" s="316">
        <v>5000</v>
      </c>
      <c r="BA59" s="327"/>
    </row>
    <row r="60" spans="1:53" ht="15.75" customHeight="1">
      <c r="A60" s="314">
        <v>58</v>
      </c>
      <c r="B60" s="16" t="s">
        <v>247</v>
      </c>
      <c r="C60" s="315" t="s">
        <v>43</v>
      </c>
      <c r="D60" s="316">
        <v>4613</v>
      </c>
      <c r="E60" s="316">
        <v>395</v>
      </c>
      <c r="F60" s="316">
        <v>36</v>
      </c>
      <c r="G60" s="316">
        <v>40</v>
      </c>
      <c r="H60" s="316">
        <v>89</v>
      </c>
      <c r="I60" s="317">
        <v>1.1425405797172892E-3</v>
      </c>
      <c r="J60" s="316">
        <v>724</v>
      </c>
      <c r="K60" s="316">
        <v>653</v>
      </c>
      <c r="L60" s="316">
        <v>14</v>
      </c>
      <c r="M60" s="316">
        <v>76</v>
      </c>
      <c r="N60" s="318">
        <v>1.0295172033460644E-2</v>
      </c>
      <c r="O60" s="316">
        <v>4352</v>
      </c>
      <c r="P60" s="316">
        <v>74</v>
      </c>
      <c r="Q60" s="316">
        <v>65</v>
      </c>
      <c r="R60" s="316">
        <v>25</v>
      </c>
      <c r="S60" s="321">
        <v>0.5</v>
      </c>
      <c r="T60" s="317">
        <v>2.2827143901316097E-4</v>
      </c>
      <c r="U60" s="315">
        <v>100</v>
      </c>
      <c r="V60" s="315">
        <v>193</v>
      </c>
      <c r="W60" s="315">
        <v>0</v>
      </c>
      <c r="X60" s="315">
        <v>0</v>
      </c>
      <c r="Y60" s="315">
        <v>49</v>
      </c>
      <c r="Z60" s="315">
        <v>8</v>
      </c>
      <c r="AA60" s="326"/>
      <c r="AB60" s="315">
        <v>4</v>
      </c>
      <c r="AC60" s="187">
        <v>0</v>
      </c>
      <c r="AD60" s="187">
        <v>1</v>
      </c>
      <c r="AE60" s="187">
        <v>0</v>
      </c>
      <c r="AF60" s="187">
        <v>1</v>
      </c>
      <c r="AG60" s="315">
        <v>1</v>
      </c>
      <c r="AH60" s="315">
        <v>0</v>
      </c>
      <c r="AI60" s="315"/>
      <c r="AJ60" s="315"/>
      <c r="AK60" s="315">
        <v>30</v>
      </c>
      <c r="AL60" s="315">
        <v>38</v>
      </c>
      <c r="AM60" s="316">
        <v>110000</v>
      </c>
      <c r="AN60" s="315">
        <v>644000000</v>
      </c>
      <c r="AO60" s="319">
        <v>0.2326388888888889</v>
      </c>
      <c r="AP60" s="315">
        <v>1.85</v>
      </c>
      <c r="AQ60" s="316">
        <v>160300</v>
      </c>
      <c r="AR60" s="316">
        <v>51000</v>
      </c>
      <c r="AS60" s="320">
        <v>3.1431372549019607</v>
      </c>
      <c r="AT60" s="321">
        <v>0.60950000000000004</v>
      </c>
      <c r="AU60" s="321">
        <v>0.39049999999999996</v>
      </c>
      <c r="AV60" s="316"/>
      <c r="AW60" s="316">
        <v>5000</v>
      </c>
      <c r="AX60" s="316">
        <v>5000</v>
      </c>
      <c r="AY60" s="316"/>
      <c r="AZ60" s="316"/>
      <c r="BA60" s="327"/>
    </row>
    <row r="61" spans="1:53" ht="15.75" customHeight="1">
      <c r="A61" s="314">
        <v>59</v>
      </c>
      <c r="B61" s="16" t="s">
        <v>250</v>
      </c>
      <c r="C61" s="315" t="s">
        <v>43</v>
      </c>
      <c r="D61" s="316">
        <v>9659</v>
      </c>
      <c r="E61" s="316">
        <v>334</v>
      </c>
      <c r="F61" s="316">
        <v>4</v>
      </c>
      <c r="G61" s="316">
        <v>112</v>
      </c>
      <c r="H61" s="316">
        <v>17</v>
      </c>
      <c r="I61" s="317">
        <v>5.214049241931885E-4</v>
      </c>
      <c r="J61" s="316">
        <v>1434</v>
      </c>
      <c r="K61" s="316">
        <v>141</v>
      </c>
      <c r="L61" s="316">
        <v>0</v>
      </c>
      <c r="M61" s="316">
        <v>12</v>
      </c>
      <c r="N61" s="318">
        <v>5.3746440754662121E-4</v>
      </c>
      <c r="O61" s="316">
        <v>1803</v>
      </c>
      <c r="P61" s="316">
        <v>15</v>
      </c>
      <c r="Q61" s="316">
        <v>7</v>
      </c>
      <c r="R61" s="316">
        <v>0</v>
      </c>
      <c r="S61" s="321">
        <v>0.75</v>
      </c>
      <c r="T61" s="317">
        <v>4.2240425659701214E-5</v>
      </c>
      <c r="U61" s="315">
        <v>34</v>
      </c>
      <c r="V61" s="315">
        <v>39</v>
      </c>
      <c r="W61" s="315">
        <v>0</v>
      </c>
      <c r="X61" s="315">
        <v>0</v>
      </c>
      <c r="Y61" s="315">
        <v>11</v>
      </c>
      <c r="Z61" s="315">
        <v>3</v>
      </c>
      <c r="AA61" s="326"/>
      <c r="AB61" s="315">
        <v>4</v>
      </c>
      <c r="AC61" s="187">
        <v>0</v>
      </c>
      <c r="AD61" s="187">
        <v>1</v>
      </c>
      <c r="AE61" s="187">
        <v>1</v>
      </c>
      <c r="AF61" s="187">
        <v>1</v>
      </c>
      <c r="AG61" s="315">
        <v>4.3</v>
      </c>
      <c r="AH61" s="315">
        <v>0.68799999999999994</v>
      </c>
      <c r="AI61" s="315">
        <v>3.4</v>
      </c>
      <c r="AJ61" s="315">
        <v>0.57723577235772305</v>
      </c>
      <c r="AK61" s="315">
        <v>20</v>
      </c>
      <c r="AL61" s="315">
        <v>48</v>
      </c>
      <c r="AM61" s="316">
        <v>110000</v>
      </c>
      <c r="AN61" s="315">
        <v>29700000</v>
      </c>
      <c r="AO61" s="319">
        <v>0.25486111111111109</v>
      </c>
      <c r="AP61" s="315">
        <v>5.23</v>
      </c>
      <c r="AQ61" s="316">
        <v>1200000</v>
      </c>
      <c r="AR61" s="316">
        <v>220400</v>
      </c>
      <c r="AS61" s="320">
        <v>5.4446460980036298</v>
      </c>
      <c r="AT61" s="321">
        <v>0.15110000000000001</v>
      </c>
      <c r="AU61" s="321">
        <v>0.84889999999999999</v>
      </c>
      <c r="AV61" s="316">
        <v>30376</v>
      </c>
      <c r="AW61" s="316">
        <v>5000</v>
      </c>
      <c r="AX61" s="316">
        <v>25675</v>
      </c>
      <c r="AY61" s="316">
        <v>5000</v>
      </c>
      <c r="AZ61" s="316">
        <v>5000</v>
      </c>
      <c r="BA61" s="327"/>
    </row>
    <row r="62" spans="1:53" ht="15.75" customHeight="1">
      <c r="A62" s="314">
        <v>60</v>
      </c>
      <c r="B62" s="16" t="s">
        <v>253</v>
      </c>
      <c r="C62" s="315" t="s">
        <v>43</v>
      </c>
      <c r="D62" s="316">
        <v>8048</v>
      </c>
      <c r="E62" s="316">
        <v>11728</v>
      </c>
      <c r="F62" s="316">
        <v>122</v>
      </c>
      <c r="G62" s="316">
        <v>899</v>
      </c>
      <c r="H62" s="316">
        <v>49</v>
      </c>
      <c r="I62" s="317">
        <v>1.8119252170292078E-2</v>
      </c>
      <c r="J62" s="316"/>
      <c r="K62" s="316"/>
      <c r="L62" s="316"/>
      <c r="M62" s="316"/>
      <c r="N62" s="318"/>
      <c r="O62" s="316">
        <v>734</v>
      </c>
      <c r="P62" s="316">
        <v>45</v>
      </c>
      <c r="Q62" s="316">
        <v>17</v>
      </c>
      <c r="R62" s="316">
        <v>6</v>
      </c>
      <c r="S62" s="321">
        <v>1</v>
      </c>
      <c r="T62" s="317">
        <v>3.4291773265064164E-4</v>
      </c>
      <c r="U62" s="315">
        <v>224</v>
      </c>
      <c r="V62" s="315"/>
      <c r="W62" s="315"/>
      <c r="X62" s="315"/>
      <c r="Y62" s="315">
        <v>116</v>
      </c>
      <c r="Z62" s="315">
        <v>100</v>
      </c>
      <c r="AA62" s="328"/>
      <c r="AB62" s="315">
        <v>2</v>
      </c>
      <c r="AC62" s="187">
        <v>0</v>
      </c>
      <c r="AD62" s="187">
        <v>0</v>
      </c>
      <c r="AE62" s="187">
        <v>0</v>
      </c>
      <c r="AF62" s="187">
        <v>0</v>
      </c>
      <c r="AG62" s="315">
        <v>1.8</v>
      </c>
      <c r="AH62" s="315">
        <v>5.6000000000000001E-2</v>
      </c>
      <c r="AI62" s="315"/>
      <c r="AJ62" s="315"/>
      <c r="AK62" s="315">
        <v>33</v>
      </c>
      <c r="AL62" s="315">
        <v>52</v>
      </c>
      <c r="AM62" s="316">
        <v>165000</v>
      </c>
      <c r="AN62" s="315">
        <v>94</v>
      </c>
      <c r="AO62" s="319">
        <v>0.31805555555555554</v>
      </c>
      <c r="AP62" s="315">
        <v>1.59</v>
      </c>
      <c r="AQ62" s="316">
        <v>1100000</v>
      </c>
      <c r="AR62" s="316">
        <v>176700</v>
      </c>
      <c r="AS62" s="320">
        <v>6.22524052065648</v>
      </c>
      <c r="AT62" s="321">
        <v>0.62</v>
      </c>
      <c r="AU62" s="321">
        <v>0.38</v>
      </c>
      <c r="AV62" s="316">
        <v>5000</v>
      </c>
      <c r="AW62" s="316">
        <v>32051</v>
      </c>
      <c r="AX62" s="316">
        <v>5000</v>
      </c>
      <c r="AY62" s="316">
        <v>21254</v>
      </c>
      <c r="AZ62" s="316">
        <v>5000</v>
      </c>
      <c r="BA62" s="327"/>
    </row>
    <row r="63" spans="1:53" ht="15.75" customHeight="1">
      <c r="A63" s="314">
        <v>61</v>
      </c>
      <c r="B63" s="16" t="s">
        <v>254</v>
      </c>
      <c r="C63" s="315" t="s">
        <v>43</v>
      </c>
      <c r="D63" s="316">
        <v>25806</v>
      </c>
      <c r="E63" s="316">
        <v>2192</v>
      </c>
      <c r="F63" s="316">
        <v>164</v>
      </c>
      <c r="G63" s="316">
        <v>300</v>
      </c>
      <c r="H63" s="316">
        <v>55</v>
      </c>
      <c r="I63" s="317">
        <v>1.15934633941095E-3</v>
      </c>
      <c r="J63" s="316">
        <v>2804</v>
      </c>
      <c r="K63" s="316">
        <v>2845</v>
      </c>
      <c r="L63" s="316">
        <v>143</v>
      </c>
      <c r="M63" s="316">
        <v>56</v>
      </c>
      <c r="N63" s="318">
        <v>1.1665953954746133E-2</v>
      </c>
      <c r="O63" s="316">
        <v>3783</v>
      </c>
      <c r="P63" s="316">
        <v>76</v>
      </c>
      <c r="Q63" s="316">
        <v>746</v>
      </c>
      <c r="R63" s="316">
        <v>143</v>
      </c>
      <c r="S63" s="321">
        <v>0.68421052631578949</v>
      </c>
      <c r="T63" s="317">
        <v>2.5587871442772402E-3</v>
      </c>
      <c r="U63" s="315">
        <v>175</v>
      </c>
      <c r="V63" s="315">
        <v>1130</v>
      </c>
      <c r="W63" s="315">
        <v>7</v>
      </c>
      <c r="X63" s="315">
        <v>11</v>
      </c>
      <c r="Y63" s="315">
        <v>69</v>
      </c>
      <c r="Z63" s="315">
        <v>18</v>
      </c>
      <c r="AA63" s="326"/>
      <c r="AB63" s="315">
        <v>4</v>
      </c>
      <c r="AC63" s="187">
        <v>0</v>
      </c>
      <c r="AD63" s="187">
        <v>1</v>
      </c>
      <c r="AE63" s="187">
        <v>1</v>
      </c>
      <c r="AF63" s="187">
        <v>1</v>
      </c>
      <c r="AG63" s="315">
        <v>3</v>
      </c>
      <c r="AH63" s="315">
        <v>0.32400000000000001</v>
      </c>
      <c r="AI63" s="315">
        <v>1</v>
      </c>
      <c r="AJ63" s="315"/>
      <c r="AK63" s="315">
        <v>37</v>
      </c>
      <c r="AL63" s="315">
        <v>60</v>
      </c>
      <c r="AM63" s="316">
        <v>135000</v>
      </c>
      <c r="AN63" s="315">
        <v>1400000</v>
      </c>
      <c r="AO63" s="319">
        <v>0.30694444444444446</v>
      </c>
      <c r="AP63" s="315">
        <v>5.0999999999999996</v>
      </c>
      <c r="AQ63" s="316">
        <v>1400000</v>
      </c>
      <c r="AR63" s="316">
        <v>298000</v>
      </c>
      <c r="AS63" s="320">
        <v>4.6979865771812079</v>
      </c>
      <c r="AT63" s="321">
        <v>0.16020000000000001</v>
      </c>
      <c r="AU63" s="321">
        <v>0.83979999999999999</v>
      </c>
      <c r="AV63" s="316">
        <v>102631</v>
      </c>
      <c r="AW63" s="316">
        <v>38108</v>
      </c>
      <c r="AX63" s="316">
        <v>31442</v>
      </c>
      <c r="AY63" s="316">
        <v>5000</v>
      </c>
      <c r="AZ63" s="316">
        <v>5000</v>
      </c>
      <c r="BA63" s="327"/>
    </row>
    <row r="64" spans="1:53" ht="15.75" customHeight="1">
      <c r="A64" s="314">
        <v>62</v>
      </c>
      <c r="B64" s="16" t="s">
        <v>257</v>
      </c>
      <c r="C64" s="315" t="s">
        <v>43</v>
      </c>
      <c r="D64" s="316">
        <v>18828</v>
      </c>
      <c r="E64" s="316">
        <v>341</v>
      </c>
      <c r="F64" s="316">
        <v>7</v>
      </c>
      <c r="G64" s="316">
        <v>45</v>
      </c>
      <c r="H64" s="316">
        <v>52</v>
      </c>
      <c r="I64" s="317">
        <v>2.3345713163167804E-4</v>
      </c>
      <c r="J64" s="316">
        <v>845</v>
      </c>
      <c r="K64" s="316">
        <v>0</v>
      </c>
      <c r="L64" s="316">
        <v>0</v>
      </c>
      <c r="M64" s="316">
        <v>0</v>
      </c>
      <c r="N64" s="318">
        <v>0</v>
      </c>
      <c r="O64" s="316">
        <v>522</v>
      </c>
      <c r="P64" s="316">
        <v>15</v>
      </c>
      <c r="Q64" s="316">
        <v>11</v>
      </c>
      <c r="R64" s="316">
        <v>1</v>
      </c>
      <c r="S64" s="321">
        <v>0.5</v>
      </c>
      <c r="T64" s="317">
        <v>2.5319767769820602E-4</v>
      </c>
      <c r="U64" s="315">
        <v>72</v>
      </c>
      <c r="V64" s="315">
        <v>174</v>
      </c>
      <c r="W64" s="315">
        <v>3</v>
      </c>
      <c r="X64" s="315">
        <v>0</v>
      </c>
      <c r="Y64" s="315">
        <v>47</v>
      </c>
      <c r="Z64" s="315">
        <v>14</v>
      </c>
      <c r="AA64" s="328"/>
      <c r="AB64" s="315">
        <v>4</v>
      </c>
      <c r="AC64" s="187">
        <v>0</v>
      </c>
      <c r="AD64" s="187">
        <v>0</v>
      </c>
      <c r="AE64" s="187">
        <v>0</v>
      </c>
      <c r="AF64" s="187">
        <v>0</v>
      </c>
      <c r="AG64" s="315">
        <v>5</v>
      </c>
      <c r="AH64" s="315">
        <v>1</v>
      </c>
      <c r="AI64" s="315"/>
      <c r="AJ64" s="315"/>
      <c r="AK64" s="315">
        <v>19</v>
      </c>
      <c r="AL64" s="315">
        <v>52</v>
      </c>
      <c r="AM64" s="316">
        <v>2900</v>
      </c>
      <c r="AN64" s="315">
        <v>11200000</v>
      </c>
      <c r="AO64" s="319">
        <v>0.27430555555555558</v>
      </c>
      <c r="AP64" s="315">
        <v>4.78</v>
      </c>
      <c r="AQ64" s="316">
        <v>114600</v>
      </c>
      <c r="AR64" s="316">
        <v>42000</v>
      </c>
      <c r="AS64" s="320">
        <v>2.7285714285714286</v>
      </c>
      <c r="AT64" s="321">
        <v>0.27729999999999999</v>
      </c>
      <c r="AU64" s="321">
        <v>0.72270000000000001</v>
      </c>
      <c r="AV64" s="316">
        <v>7963</v>
      </c>
      <c r="AW64" s="316">
        <v>18190</v>
      </c>
      <c r="AX64" s="316">
        <v>5000</v>
      </c>
      <c r="AY64" s="316">
        <v>5000</v>
      </c>
      <c r="AZ64" s="316">
        <v>5000</v>
      </c>
      <c r="BA64" s="327"/>
    </row>
    <row r="65" spans="1:53" ht="15.75" customHeight="1">
      <c r="A65" s="314">
        <v>63</v>
      </c>
      <c r="B65" s="16" t="s">
        <v>261</v>
      </c>
      <c r="C65" s="315" t="s">
        <v>43</v>
      </c>
      <c r="D65" s="316">
        <v>11434</v>
      </c>
      <c r="E65" s="316">
        <v>1759</v>
      </c>
      <c r="F65" s="316">
        <v>87</v>
      </c>
      <c r="G65" s="316">
        <v>470</v>
      </c>
      <c r="H65" s="316">
        <v>71</v>
      </c>
      <c r="I65" s="317">
        <v>2.4092415652530261E-3</v>
      </c>
      <c r="J65" s="316">
        <v>5136</v>
      </c>
      <c r="K65" s="316">
        <v>4125</v>
      </c>
      <c r="L65" s="316">
        <v>5857</v>
      </c>
      <c r="M65" s="316">
        <v>25</v>
      </c>
      <c r="N65" s="318">
        <v>5.1822470372355012E-3</v>
      </c>
      <c r="O65" s="316">
        <v>502</v>
      </c>
      <c r="P65" s="316">
        <v>33</v>
      </c>
      <c r="Q65" s="316">
        <v>129</v>
      </c>
      <c r="R65" s="316">
        <v>33</v>
      </c>
      <c r="S65" s="321">
        <v>0.25</v>
      </c>
      <c r="T65" s="317">
        <v>1.1768593555623297E-3</v>
      </c>
      <c r="U65" s="315">
        <v>114</v>
      </c>
      <c r="V65" s="315">
        <v>164</v>
      </c>
      <c r="W65" s="315">
        <v>0</v>
      </c>
      <c r="X65" s="315">
        <v>0</v>
      </c>
      <c r="Y65" s="315">
        <v>79</v>
      </c>
      <c r="Z65" s="315">
        <v>14</v>
      </c>
      <c r="AA65" s="326"/>
      <c r="AB65" s="315">
        <v>4</v>
      </c>
      <c r="AC65" s="187">
        <v>1</v>
      </c>
      <c r="AD65" s="187">
        <v>1</v>
      </c>
      <c r="AE65" s="187">
        <v>1</v>
      </c>
      <c r="AF65" s="187">
        <v>1</v>
      </c>
      <c r="AG65" s="315">
        <v>4.8</v>
      </c>
      <c r="AH65" s="315">
        <v>0.88300000000000001</v>
      </c>
      <c r="AI65" s="315"/>
      <c r="AJ65" s="315"/>
      <c r="AK65" s="315">
        <v>18</v>
      </c>
      <c r="AL65" s="315">
        <v>53</v>
      </c>
      <c r="AM65" s="316">
        <v>135000</v>
      </c>
      <c r="AN65" s="315">
        <v>2100000000</v>
      </c>
      <c r="AO65" s="319">
        <v>0.32430555555555557</v>
      </c>
      <c r="AP65" s="315">
        <v>4.0599999999999996</v>
      </c>
      <c r="AQ65" s="316">
        <v>751300</v>
      </c>
      <c r="AR65" s="316">
        <v>157400</v>
      </c>
      <c r="AS65" s="320">
        <v>4.7731893265565439</v>
      </c>
      <c r="AT65" s="321">
        <v>0.17369999999999999</v>
      </c>
      <c r="AU65" s="321">
        <v>0.82630000000000003</v>
      </c>
      <c r="AV65" s="316">
        <v>105425</v>
      </c>
      <c r="AW65" s="316">
        <v>21256</v>
      </c>
      <c r="AX65" s="316">
        <v>28065</v>
      </c>
      <c r="AY65" s="316">
        <v>5000</v>
      </c>
      <c r="AZ65" s="316">
        <v>5000</v>
      </c>
      <c r="BA65" s="327"/>
    </row>
    <row r="66" spans="1:53" ht="15.75" customHeight="1">
      <c r="A66" s="314">
        <v>64</v>
      </c>
      <c r="B66" s="16" t="s">
        <v>265</v>
      </c>
      <c r="C66" s="315" t="s">
        <v>43</v>
      </c>
      <c r="D66" s="316">
        <v>30349</v>
      </c>
      <c r="E66" s="316">
        <v>756</v>
      </c>
      <c r="F66" s="316">
        <v>64</v>
      </c>
      <c r="G66" s="316">
        <v>583</v>
      </c>
      <c r="H66" s="316">
        <v>111</v>
      </c>
      <c r="I66" s="317">
        <v>2.2640158207906292E-4</v>
      </c>
      <c r="J66" s="316">
        <v>1692</v>
      </c>
      <c r="K66" s="316">
        <v>1109</v>
      </c>
      <c r="L66" s="316">
        <v>44</v>
      </c>
      <c r="M66" s="316">
        <v>41</v>
      </c>
      <c r="N66" s="318">
        <v>3.8199635842935849E-3</v>
      </c>
      <c r="O66" s="316">
        <v>2719</v>
      </c>
      <c r="P66" s="316">
        <v>116</v>
      </c>
      <c r="Q66" s="316">
        <v>273</v>
      </c>
      <c r="R66" s="316">
        <v>38</v>
      </c>
      <c r="S66" s="321">
        <v>0.46666666666666667</v>
      </c>
      <c r="T66" s="317">
        <v>3.6683635995880462E-4</v>
      </c>
      <c r="U66" s="315">
        <v>447</v>
      </c>
      <c r="V66" s="315">
        <v>0</v>
      </c>
      <c r="W66" s="315">
        <v>8</v>
      </c>
      <c r="X66" s="315">
        <v>35</v>
      </c>
      <c r="Y66" s="315">
        <v>274</v>
      </c>
      <c r="Z66" s="315">
        <v>60</v>
      </c>
      <c r="AA66" s="326"/>
      <c r="AB66" s="315">
        <v>4</v>
      </c>
      <c r="AC66" s="187">
        <v>0</v>
      </c>
      <c r="AD66" s="187">
        <v>0</v>
      </c>
      <c r="AE66" s="187">
        <v>0</v>
      </c>
      <c r="AF66" s="187">
        <v>0</v>
      </c>
      <c r="AG66" s="315">
        <v>3.5</v>
      </c>
      <c r="AH66" s="315">
        <v>0.35</v>
      </c>
      <c r="AI66" s="315"/>
      <c r="AJ66" s="315"/>
      <c r="AK66" s="315">
        <v>36</v>
      </c>
      <c r="AL66" s="315">
        <v>53</v>
      </c>
      <c r="AM66" s="316">
        <v>8100</v>
      </c>
      <c r="AN66" s="315">
        <v>467000</v>
      </c>
      <c r="AO66" s="319">
        <v>0.3347222222222222</v>
      </c>
      <c r="AP66" s="315">
        <v>1.4</v>
      </c>
      <c r="AQ66" s="316">
        <v>432400</v>
      </c>
      <c r="AR66" s="316">
        <v>79100</v>
      </c>
      <c r="AS66" s="320">
        <v>5.466498103666245</v>
      </c>
      <c r="AT66" s="321">
        <v>0.76949999999999996</v>
      </c>
      <c r="AU66" s="321">
        <v>0.23050000000000004</v>
      </c>
      <c r="AV66" s="316">
        <v>5000</v>
      </c>
      <c r="AW66" s="316">
        <v>143044</v>
      </c>
      <c r="AX66" s="316">
        <v>5000</v>
      </c>
      <c r="AY66" s="316">
        <v>5227</v>
      </c>
      <c r="AZ66" s="316">
        <v>5000</v>
      </c>
      <c r="BA66" s="327"/>
    </row>
    <row r="67" spans="1:53" ht="15.75" customHeight="1">
      <c r="A67" s="314">
        <v>65</v>
      </c>
      <c r="B67" s="16" t="s">
        <v>270</v>
      </c>
      <c r="C67" s="315" t="s">
        <v>43</v>
      </c>
      <c r="D67" s="316">
        <v>156439</v>
      </c>
      <c r="E67" s="316">
        <v>323</v>
      </c>
      <c r="F67" s="316">
        <v>29</v>
      </c>
      <c r="G67" s="316">
        <v>17</v>
      </c>
      <c r="H67" s="316">
        <v>13</v>
      </c>
      <c r="I67" s="317">
        <v>2.8527922321750332E-5</v>
      </c>
      <c r="J67" s="316">
        <v>6493</v>
      </c>
      <c r="K67" s="316">
        <v>344</v>
      </c>
      <c r="L67" s="316">
        <v>14</v>
      </c>
      <c r="M67" s="316">
        <v>2</v>
      </c>
      <c r="N67" s="318">
        <v>5.9980207943571156E-4</v>
      </c>
      <c r="O67" s="316">
        <v>20651</v>
      </c>
      <c r="P67" s="316">
        <v>93</v>
      </c>
      <c r="Q67" s="316">
        <v>76</v>
      </c>
      <c r="R67" s="316">
        <v>15</v>
      </c>
      <c r="S67" s="321">
        <v>0.90123456790123457</v>
      </c>
      <c r="T67" s="317">
        <v>4.7802786951454333E-5</v>
      </c>
      <c r="U67" s="315">
        <v>98</v>
      </c>
      <c r="V67" s="315">
        <v>1610</v>
      </c>
      <c r="W67" s="315">
        <v>0</v>
      </c>
      <c r="X67" s="315">
        <v>0</v>
      </c>
      <c r="Y67" s="315">
        <v>80</v>
      </c>
      <c r="Z67" s="315">
        <v>9</v>
      </c>
      <c r="AA67" s="326"/>
      <c r="AB67" s="315">
        <v>4</v>
      </c>
      <c r="AC67" s="187">
        <v>0</v>
      </c>
      <c r="AD67" s="187">
        <v>0</v>
      </c>
      <c r="AE67" s="187">
        <v>0</v>
      </c>
      <c r="AF67" s="187">
        <v>0</v>
      </c>
      <c r="AG67" s="315">
        <v>4.8</v>
      </c>
      <c r="AH67" s="315">
        <v>0.81</v>
      </c>
      <c r="AI67" s="315"/>
      <c r="AJ67" s="315"/>
      <c r="AK67" s="315">
        <v>6</v>
      </c>
      <c r="AL67" s="315">
        <v>56</v>
      </c>
      <c r="AM67" s="316">
        <v>74000</v>
      </c>
      <c r="AN67" s="315">
        <v>517000000</v>
      </c>
      <c r="AO67" s="319">
        <v>0.34097222222222223</v>
      </c>
      <c r="AP67" s="315">
        <v>3.05</v>
      </c>
      <c r="AQ67" s="316">
        <v>1400000</v>
      </c>
      <c r="AR67" s="316">
        <v>364200</v>
      </c>
      <c r="AS67" s="320">
        <v>3.8440417353102689</v>
      </c>
      <c r="AT67" s="321">
        <v>0.28249999999999997</v>
      </c>
      <c r="AU67" s="321">
        <v>0.71750000000000003</v>
      </c>
      <c r="AV67" s="316">
        <v>64926</v>
      </c>
      <c r="AW67" s="316">
        <v>14609</v>
      </c>
      <c r="AX67" s="316">
        <v>11952</v>
      </c>
      <c r="AY67" s="316">
        <v>45312</v>
      </c>
      <c r="AZ67" s="316">
        <v>5000</v>
      </c>
      <c r="BA67" s="327"/>
    </row>
    <row r="68" spans="1:53" ht="15.75" customHeight="1">
      <c r="A68" s="314">
        <v>66</v>
      </c>
      <c r="B68" s="16" t="s">
        <v>274</v>
      </c>
      <c r="C68" s="315" t="s">
        <v>43</v>
      </c>
      <c r="D68" s="316">
        <v>1099</v>
      </c>
      <c r="E68" s="316">
        <v>153</v>
      </c>
      <c r="F68" s="316">
        <v>1</v>
      </c>
      <c r="G68" s="316">
        <v>40</v>
      </c>
      <c r="H68" s="316">
        <v>27</v>
      </c>
      <c r="I68" s="317">
        <v>1.2164786589398172E-3</v>
      </c>
      <c r="J68" s="316">
        <v>60</v>
      </c>
      <c r="K68" s="316">
        <v>29</v>
      </c>
      <c r="L68" s="316">
        <v>0</v>
      </c>
      <c r="M68" s="316">
        <v>5</v>
      </c>
      <c r="N68" s="318">
        <v>4.8121167543364336E-3</v>
      </c>
      <c r="O68" s="316"/>
      <c r="P68" s="316"/>
      <c r="Q68" s="316"/>
      <c r="R68" s="316"/>
      <c r="S68" s="321"/>
      <c r="T68" s="317"/>
      <c r="U68" s="315"/>
      <c r="V68" s="315"/>
      <c r="W68" s="315"/>
      <c r="X68" s="315"/>
      <c r="Y68" s="315"/>
      <c r="Z68" s="315"/>
      <c r="AA68" s="326"/>
      <c r="AB68" s="315">
        <v>2</v>
      </c>
      <c r="AC68" s="187">
        <v>1</v>
      </c>
      <c r="AD68" s="187">
        <v>1</v>
      </c>
      <c r="AE68" s="187">
        <v>1</v>
      </c>
      <c r="AF68" s="187">
        <v>1</v>
      </c>
      <c r="AG68" s="315">
        <v>1.4</v>
      </c>
      <c r="AH68" s="315">
        <v>0</v>
      </c>
      <c r="AI68" s="315">
        <v>3.5</v>
      </c>
      <c r="AJ68" s="315">
        <v>0.58718330849478295</v>
      </c>
      <c r="AK68" s="315">
        <v>50</v>
      </c>
      <c r="AL68" s="315">
        <v>40</v>
      </c>
      <c r="AM68" s="316">
        <v>49500</v>
      </c>
      <c r="AN68" s="315">
        <v>26500000</v>
      </c>
      <c r="AO68" s="319">
        <v>0.57916666666666672</v>
      </c>
      <c r="AP68" s="315">
        <v>1.27</v>
      </c>
      <c r="AQ68" s="316">
        <v>817400</v>
      </c>
      <c r="AR68" s="316">
        <v>196800</v>
      </c>
      <c r="AS68" s="320">
        <v>4.1534552845528454</v>
      </c>
      <c r="AT68" s="321">
        <v>0.83360000000000001</v>
      </c>
      <c r="AU68" s="321">
        <v>0.16639999999999999</v>
      </c>
      <c r="AV68" s="316">
        <v>5000</v>
      </c>
      <c r="AW68" s="316">
        <v>688133</v>
      </c>
      <c r="AX68" s="316"/>
      <c r="AY68" s="316">
        <v>5000</v>
      </c>
      <c r="AZ68" s="316"/>
      <c r="BA68" s="327"/>
    </row>
    <row r="69" spans="1:53" ht="15.75" customHeight="1">
      <c r="A69" s="314">
        <v>67</v>
      </c>
      <c r="B69" s="16" t="s">
        <v>277</v>
      </c>
      <c r="C69" s="315" t="s">
        <v>43</v>
      </c>
      <c r="D69" s="316">
        <v>1281</v>
      </c>
      <c r="E69" s="316">
        <v>375</v>
      </c>
      <c r="F69" s="316">
        <v>27</v>
      </c>
      <c r="G69" s="316">
        <v>368</v>
      </c>
      <c r="H69" s="316">
        <v>33</v>
      </c>
      <c r="I69" s="317">
        <v>3.8359401147509179E-3</v>
      </c>
      <c r="J69" s="316">
        <v>273</v>
      </c>
      <c r="K69" s="316">
        <v>98</v>
      </c>
      <c r="L69" s="316">
        <v>2</v>
      </c>
      <c r="M69" s="316">
        <v>16</v>
      </c>
      <c r="N69" s="318">
        <v>1.303479444177751E-3</v>
      </c>
      <c r="O69" s="316">
        <v>49</v>
      </c>
      <c r="P69" s="316">
        <v>23</v>
      </c>
      <c r="Q69" s="316">
        <v>8</v>
      </c>
      <c r="R69" s="316">
        <v>2</v>
      </c>
      <c r="S69" s="321">
        <v>1</v>
      </c>
      <c r="T69" s="317">
        <v>4.5289855072463763E-4</v>
      </c>
      <c r="U69" s="315">
        <v>5</v>
      </c>
      <c r="V69" s="315">
        <v>7</v>
      </c>
      <c r="W69" s="315">
        <v>0</v>
      </c>
      <c r="X69" s="315">
        <v>0</v>
      </c>
      <c r="Y69" s="315">
        <v>4</v>
      </c>
      <c r="Z69" s="315">
        <v>0</v>
      </c>
      <c r="AA69" s="326"/>
      <c r="AB69" s="315">
        <v>4</v>
      </c>
      <c r="AC69" s="187">
        <v>0</v>
      </c>
      <c r="AD69" s="187">
        <v>1</v>
      </c>
      <c r="AE69" s="187">
        <v>1</v>
      </c>
      <c r="AF69" s="187">
        <v>1</v>
      </c>
      <c r="AG69" s="315">
        <v>1</v>
      </c>
      <c r="AH69" s="315">
        <v>0</v>
      </c>
      <c r="AI69" s="315">
        <v>2.1</v>
      </c>
      <c r="AJ69" s="315">
        <v>0.27272727272727199</v>
      </c>
      <c r="AK69" s="315">
        <v>40</v>
      </c>
      <c r="AL69" s="315">
        <v>38</v>
      </c>
      <c r="AM69" s="316">
        <v>8100</v>
      </c>
      <c r="AN69" s="315">
        <v>46900000</v>
      </c>
      <c r="AO69" s="319">
        <v>0.30416666666666664</v>
      </c>
      <c r="AP69" s="315">
        <v>1.52</v>
      </c>
      <c r="AQ69" s="316">
        <v>21400</v>
      </c>
      <c r="AR69" s="316">
        <v>6400</v>
      </c>
      <c r="AS69" s="320">
        <v>3.34375</v>
      </c>
      <c r="AT69" s="321">
        <v>0.72499999999999998</v>
      </c>
      <c r="AU69" s="321">
        <v>0.27500000000000002</v>
      </c>
      <c r="AV69" s="316">
        <v>5000</v>
      </c>
      <c r="AW69" s="316">
        <v>40433</v>
      </c>
      <c r="AX69" s="316">
        <v>5000</v>
      </c>
      <c r="AY69" s="316">
        <v>5000</v>
      </c>
      <c r="AZ69" s="316"/>
      <c r="BA69" s="327"/>
    </row>
    <row r="70" spans="1:53" ht="15.75" customHeight="1">
      <c r="A70" s="314">
        <v>68</v>
      </c>
      <c r="B70" s="16" t="s">
        <v>281</v>
      </c>
      <c r="C70" s="315" t="s">
        <v>43</v>
      </c>
      <c r="D70" s="316">
        <v>52049</v>
      </c>
      <c r="E70" s="316">
        <v>1997</v>
      </c>
      <c r="F70" s="316">
        <v>159</v>
      </c>
      <c r="G70" s="316">
        <v>133</v>
      </c>
      <c r="H70" s="316">
        <v>41</v>
      </c>
      <c r="I70" s="317">
        <v>5.2274454636896896E-4</v>
      </c>
      <c r="J70" s="316">
        <v>4193</v>
      </c>
      <c r="K70" s="316">
        <v>1443</v>
      </c>
      <c r="L70" s="316">
        <v>33</v>
      </c>
      <c r="M70" s="316">
        <v>29</v>
      </c>
      <c r="N70" s="318">
        <v>3.8519544674419925E-3</v>
      </c>
      <c r="O70" s="316">
        <v>4084</v>
      </c>
      <c r="P70" s="316">
        <v>30</v>
      </c>
      <c r="Q70" s="316">
        <v>32</v>
      </c>
      <c r="R70" s="316">
        <v>2</v>
      </c>
      <c r="S70" s="321">
        <v>0.94736842105263153</v>
      </c>
      <c r="T70" s="317">
        <v>9.053267468743711E-5</v>
      </c>
      <c r="U70" s="315">
        <v>56</v>
      </c>
      <c r="V70" s="315">
        <v>949</v>
      </c>
      <c r="W70" s="315">
        <v>3</v>
      </c>
      <c r="X70" s="315">
        <v>8</v>
      </c>
      <c r="Y70" s="315">
        <v>27</v>
      </c>
      <c r="Z70" s="315">
        <v>16</v>
      </c>
      <c r="AA70" s="326"/>
      <c r="AB70" s="315">
        <v>4</v>
      </c>
      <c r="AC70" s="187">
        <v>1</v>
      </c>
      <c r="AD70" s="187">
        <v>1</v>
      </c>
      <c r="AE70" s="187">
        <v>1</v>
      </c>
      <c r="AF70" s="187">
        <v>1</v>
      </c>
      <c r="AG70" s="315">
        <v>3.2</v>
      </c>
      <c r="AH70" s="315">
        <v>0.38500000000000001</v>
      </c>
      <c r="AI70" s="315"/>
      <c r="AJ70" s="315"/>
      <c r="AK70" s="315">
        <v>31</v>
      </c>
      <c r="AL70" s="315">
        <v>47</v>
      </c>
      <c r="AM70" s="316">
        <v>246000</v>
      </c>
      <c r="AN70" s="315">
        <v>2700000000</v>
      </c>
      <c r="AO70" s="319">
        <v>0.20902777777777778</v>
      </c>
      <c r="AP70" s="315">
        <v>1.94</v>
      </c>
      <c r="AQ70" s="316">
        <v>119700</v>
      </c>
      <c r="AR70" s="316">
        <v>34800</v>
      </c>
      <c r="AS70" s="320">
        <v>3.4396551724137931</v>
      </c>
      <c r="AT70" s="321">
        <v>0.43909999999999999</v>
      </c>
      <c r="AU70" s="321">
        <v>0.56089999999999995</v>
      </c>
      <c r="AV70" s="316">
        <v>167783</v>
      </c>
      <c r="AW70" s="316">
        <v>20182</v>
      </c>
      <c r="AX70" s="316">
        <v>88078</v>
      </c>
      <c r="AY70" s="316">
        <v>5000</v>
      </c>
      <c r="AZ70" s="316">
        <v>8219</v>
      </c>
      <c r="BA70" s="327"/>
    </row>
    <row r="71" spans="1:53" ht="15.75" customHeight="1">
      <c r="A71" s="314">
        <v>69</v>
      </c>
      <c r="B71" s="16" t="s">
        <v>283</v>
      </c>
      <c r="C71" s="315" t="s">
        <v>43</v>
      </c>
      <c r="D71" s="316">
        <v>5088</v>
      </c>
      <c r="E71" s="316">
        <v>444</v>
      </c>
      <c r="F71" s="316">
        <v>14</v>
      </c>
      <c r="G71" s="316">
        <v>42</v>
      </c>
      <c r="H71" s="316">
        <v>62</v>
      </c>
      <c r="I71" s="317">
        <v>1.0830026792489472E-3</v>
      </c>
      <c r="J71" s="316">
        <v>427</v>
      </c>
      <c r="K71" s="316">
        <v>412</v>
      </c>
      <c r="L71" s="316">
        <v>15</v>
      </c>
      <c r="M71" s="316">
        <v>37</v>
      </c>
      <c r="N71" s="318">
        <v>1.1817865275293332E-2</v>
      </c>
      <c r="O71" s="316">
        <v>425</v>
      </c>
      <c r="P71" s="316">
        <v>55</v>
      </c>
      <c r="Q71" s="316">
        <v>63</v>
      </c>
      <c r="R71" s="316">
        <v>11</v>
      </c>
      <c r="S71" s="321">
        <v>0.5714285714285714</v>
      </c>
      <c r="T71" s="317">
        <v>3.1301995626935661E-4</v>
      </c>
      <c r="U71" s="315">
        <v>44</v>
      </c>
      <c r="V71" s="315">
        <v>0</v>
      </c>
      <c r="W71" s="315">
        <v>3</v>
      </c>
      <c r="X71" s="315">
        <v>0</v>
      </c>
      <c r="Y71" s="315">
        <v>22</v>
      </c>
      <c r="Z71" s="315">
        <v>1</v>
      </c>
      <c r="AA71" s="326"/>
      <c r="AB71" s="315">
        <v>4</v>
      </c>
      <c r="AC71" s="187">
        <v>0</v>
      </c>
      <c r="AD71" s="187">
        <v>1</v>
      </c>
      <c r="AE71" s="187">
        <v>1</v>
      </c>
      <c r="AF71" s="187">
        <v>1</v>
      </c>
      <c r="AG71" s="315">
        <v>3.5</v>
      </c>
      <c r="AH71" s="315">
        <v>0.63600000000000001</v>
      </c>
      <c r="AI71" s="315"/>
      <c r="AJ71" s="315"/>
      <c r="AK71" s="315">
        <v>27</v>
      </c>
      <c r="AL71" s="315">
        <v>61</v>
      </c>
      <c r="AM71" s="316">
        <v>74000</v>
      </c>
      <c r="AN71" s="315">
        <v>32500000</v>
      </c>
      <c r="AO71" s="319">
        <v>0.18819444444444444</v>
      </c>
      <c r="AP71" s="315">
        <v>2.2999999999999998</v>
      </c>
      <c r="AQ71" s="316">
        <v>415000</v>
      </c>
      <c r="AR71" s="316">
        <v>184700</v>
      </c>
      <c r="AS71" s="320">
        <v>2.2468868435300489</v>
      </c>
      <c r="AT71" s="321">
        <v>0.4113</v>
      </c>
      <c r="AU71" s="321">
        <v>0.5887</v>
      </c>
      <c r="AV71" s="316">
        <v>14691</v>
      </c>
      <c r="AW71" s="316">
        <v>13858</v>
      </c>
      <c r="AX71" s="316">
        <v>7377</v>
      </c>
      <c r="AY71" s="316">
        <v>5000</v>
      </c>
      <c r="AZ71" s="316">
        <v>5000</v>
      </c>
      <c r="BA71" s="327"/>
    </row>
    <row r="72" spans="1:53" ht="15.75" customHeight="1">
      <c r="A72" s="314">
        <v>70</v>
      </c>
      <c r="B72" s="16" t="s">
        <v>286</v>
      </c>
      <c r="C72" s="315" t="s">
        <v>43</v>
      </c>
      <c r="D72" s="316">
        <v>17124</v>
      </c>
      <c r="E72" s="316">
        <v>281</v>
      </c>
      <c r="F72" s="316">
        <v>100</v>
      </c>
      <c r="G72" s="316">
        <v>375</v>
      </c>
      <c r="H72" s="316">
        <v>39</v>
      </c>
      <c r="I72" s="317">
        <v>5.0912260163971286E-4</v>
      </c>
      <c r="J72" s="316">
        <v>932</v>
      </c>
      <c r="K72" s="316">
        <v>160</v>
      </c>
      <c r="L72" s="316">
        <v>16</v>
      </c>
      <c r="M72" s="316">
        <v>14</v>
      </c>
      <c r="N72" s="318">
        <v>3.0940232986196572E-4</v>
      </c>
      <c r="O72" s="316">
        <v>816</v>
      </c>
      <c r="P72" s="316">
        <v>26</v>
      </c>
      <c r="Q72" s="316">
        <v>16</v>
      </c>
      <c r="R72" s="316">
        <v>2</v>
      </c>
      <c r="S72" s="321">
        <v>0.66666666666666663</v>
      </c>
      <c r="T72" s="317">
        <v>9.4769072580907566E-5</v>
      </c>
      <c r="U72" s="315">
        <v>345</v>
      </c>
      <c r="V72" s="315">
        <v>284</v>
      </c>
      <c r="W72" s="315">
        <v>0</v>
      </c>
      <c r="X72" s="315">
        <v>0</v>
      </c>
      <c r="Y72" s="315">
        <v>182</v>
      </c>
      <c r="Z72" s="315">
        <v>14</v>
      </c>
      <c r="AA72" s="326"/>
      <c r="AB72" s="315">
        <v>4</v>
      </c>
      <c r="AC72" s="187">
        <v>0</v>
      </c>
      <c r="AD72" s="187">
        <v>0</v>
      </c>
      <c r="AE72" s="187">
        <v>0</v>
      </c>
      <c r="AF72" s="187">
        <v>0</v>
      </c>
      <c r="AG72" s="315">
        <v>1</v>
      </c>
      <c r="AH72" s="315">
        <v>0</v>
      </c>
      <c r="AI72" s="315"/>
      <c r="AJ72" s="315"/>
      <c r="AK72" s="315">
        <v>51</v>
      </c>
      <c r="AL72" s="315">
        <v>48</v>
      </c>
      <c r="AM72" s="316">
        <v>60500</v>
      </c>
      <c r="AN72" s="315">
        <v>337000000</v>
      </c>
      <c r="AO72" s="319">
        <v>0.37361111111111112</v>
      </c>
      <c r="AP72" s="315">
        <v>1.44</v>
      </c>
      <c r="AQ72" s="316">
        <v>515300</v>
      </c>
      <c r="AR72" s="316">
        <v>116900</v>
      </c>
      <c r="AS72" s="320">
        <v>4.4080410607356715</v>
      </c>
      <c r="AT72" s="321">
        <v>0.72319999999999995</v>
      </c>
      <c r="AU72" s="321">
        <v>0.27680000000000005</v>
      </c>
      <c r="AV72" s="316">
        <v>11986</v>
      </c>
      <c r="AW72" s="316">
        <v>42022</v>
      </c>
      <c r="AX72" s="316">
        <v>5000</v>
      </c>
      <c r="AY72" s="316">
        <v>5000</v>
      </c>
      <c r="AZ72" s="316">
        <v>5000</v>
      </c>
      <c r="BA72" s="327"/>
    </row>
    <row r="73" spans="1:53" ht="15.75" customHeight="1">
      <c r="A73" s="314">
        <v>71</v>
      </c>
      <c r="B73" s="16" t="s">
        <v>290</v>
      </c>
      <c r="C73" s="315" t="s">
        <v>43</v>
      </c>
      <c r="D73" s="316">
        <v>40488</v>
      </c>
      <c r="E73" s="316">
        <v>1391</v>
      </c>
      <c r="F73" s="316">
        <v>236</v>
      </c>
      <c r="G73" s="316">
        <v>495</v>
      </c>
      <c r="H73" s="316">
        <v>37</v>
      </c>
      <c r="I73" s="317">
        <v>6.7506297075829724E-4</v>
      </c>
      <c r="J73" s="316">
        <v>3980</v>
      </c>
      <c r="K73" s="316">
        <v>1237</v>
      </c>
      <c r="L73" s="316">
        <v>21</v>
      </c>
      <c r="M73" s="316">
        <v>16</v>
      </c>
      <c r="N73" s="318">
        <v>3.4842406566270058E-3</v>
      </c>
      <c r="O73" s="316">
        <v>6450</v>
      </c>
      <c r="P73" s="316">
        <v>66</v>
      </c>
      <c r="Q73" s="316">
        <v>137</v>
      </c>
      <c r="R73" s="316">
        <v>22</v>
      </c>
      <c r="S73" s="321">
        <v>0.78048780487804881</v>
      </c>
      <c r="T73" s="317">
        <v>2.677893599118475E-4</v>
      </c>
      <c r="U73" s="315">
        <v>50</v>
      </c>
      <c r="V73" s="315">
        <v>0</v>
      </c>
      <c r="W73" s="315">
        <v>0</v>
      </c>
      <c r="X73" s="315">
        <v>0</v>
      </c>
      <c r="Y73" s="315">
        <v>33</v>
      </c>
      <c r="Z73" s="315">
        <v>10</v>
      </c>
      <c r="AA73" s="326"/>
      <c r="AB73" s="315">
        <v>4</v>
      </c>
      <c r="AC73" s="187">
        <v>1</v>
      </c>
      <c r="AD73" s="187">
        <v>1</v>
      </c>
      <c r="AE73" s="187">
        <v>1</v>
      </c>
      <c r="AF73" s="187">
        <v>1</v>
      </c>
      <c r="AG73" s="315">
        <v>4.4000000000000004</v>
      </c>
      <c r="AH73" s="315">
        <v>0.79500000000000004</v>
      </c>
      <c r="AI73" s="315">
        <v>1</v>
      </c>
      <c r="AJ73" s="315"/>
      <c r="AK73" s="315">
        <v>24</v>
      </c>
      <c r="AL73" s="315">
        <v>81</v>
      </c>
      <c r="AM73" s="316">
        <v>246000</v>
      </c>
      <c r="AN73" s="315">
        <v>1300000000</v>
      </c>
      <c r="AO73" s="319">
        <v>0.4513888888888889</v>
      </c>
      <c r="AP73" s="315">
        <v>2.48</v>
      </c>
      <c r="AQ73" s="316">
        <v>1300000</v>
      </c>
      <c r="AR73" s="316">
        <v>297000</v>
      </c>
      <c r="AS73" s="320">
        <v>4.3771043771043772</v>
      </c>
      <c r="AT73" s="321">
        <v>0.36109999999999998</v>
      </c>
      <c r="AU73" s="321">
        <v>0.63890000000000002</v>
      </c>
      <c r="AV73" s="316">
        <v>62192</v>
      </c>
      <c r="AW73" s="316">
        <v>41719</v>
      </c>
      <c r="AX73" s="316">
        <v>22603</v>
      </c>
      <c r="AY73" s="316">
        <v>32089</v>
      </c>
      <c r="AZ73" s="316">
        <v>5000</v>
      </c>
      <c r="BA73" s="327"/>
    </row>
    <row r="74" spans="1:53" ht="15.75" customHeight="1">
      <c r="A74" s="314">
        <v>72</v>
      </c>
      <c r="B74" s="16" t="s">
        <v>294</v>
      </c>
      <c r="C74" s="315" t="s">
        <v>43</v>
      </c>
      <c r="D74" s="316">
        <v>4227</v>
      </c>
      <c r="E74" s="316">
        <v>304</v>
      </c>
      <c r="F74" s="316">
        <v>40</v>
      </c>
      <c r="G74" s="316">
        <v>74</v>
      </c>
      <c r="H74" s="316">
        <v>64</v>
      </c>
      <c r="I74" s="317">
        <v>1.1417788931310925E-3</v>
      </c>
      <c r="J74" s="316">
        <v>377</v>
      </c>
      <c r="K74" s="316">
        <v>287</v>
      </c>
      <c r="L74" s="316">
        <v>2</v>
      </c>
      <c r="M74" s="316">
        <v>26</v>
      </c>
      <c r="N74" s="318">
        <v>2.5346610466274663E-3</v>
      </c>
      <c r="O74" s="316">
        <v>1074</v>
      </c>
      <c r="P74" s="316">
        <v>13</v>
      </c>
      <c r="Q74" s="316">
        <v>0</v>
      </c>
      <c r="R74" s="316">
        <v>0</v>
      </c>
      <c r="S74" s="321">
        <v>1</v>
      </c>
      <c r="T74" s="317">
        <v>0</v>
      </c>
      <c r="U74" s="315">
        <v>36</v>
      </c>
      <c r="V74" s="315"/>
      <c r="W74" s="315"/>
      <c r="X74" s="315"/>
      <c r="Y74" s="315">
        <v>21</v>
      </c>
      <c r="Z74" s="315">
        <v>7</v>
      </c>
      <c r="AA74" s="326"/>
      <c r="AB74" s="315">
        <v>3</v>
      </c>
      <c r="AC74" s="187">
        <v>0</v>
      </c>
      <c r="AD74" s="187">
        <v>1</v>
      </c>
      <c r="AE74" s="187">
        <v>1</v>
      </c>
      <c r="AF74" s="187">
        <v>1</v>
      </c>
      <c r="AG74" s="315">
        <v>2</v>
      </c>
      <c r="AH74" s="315">
        <v>0</v>
      </c>
      <c r="AI74" s="315">
        <v>3.9</v>
      </c>
      <c r="AJ74" s="315">
        <v>0.75</v>
      </c>
      <c r="AK74" s="315">
        <v>25</v>
      </c>
      <c r="AL74" s="315">
        <v>56</v>
      </c>
      <c r="AM74" s="316">
        <v>135000</v>
      </c>
      <c r="AN74" s="315">
        <v>30600000</v>
      </c>
      <c r="AO74" s="319">
        <v>0.41041666666666665</v>
      </c>
      <c r="AP74" s="315">
        <v>1.42</v>
      </c>
      <c r="AQ74" s="316">
        <v>1600000</v>
      </c>
      <c r="AR74" s="316">
        <v>318200</v>
      </c>
      <c r="AS74" s="320">
        <v>5.0282840980515395</v>
      </c>
      <c r="AT74" s="321">
        <v>0.73150000000000004</v>
      </c>
      <c r="AU74" s="321">
        <v>0.26849999999999996</v>
      </c>
      <c r="AV74" s="316">
        <v>52936</v>
      </c>
      <c r="AW74" s="316">
        <v>342430</v>
      </c>
      <c r="AX74" s="316">
        <v>25806</v>
      </c>
      <c r="AY74" s="316">
        <v>7230</v>
      </c>
      <c r="AZ74" s="316">
        <v>5000</v>
      </c>
      <c r="BA74" s="327"/>
    </row>
    <row r="75" spans="1:53" ht="15.75" customHeight="1">
      <c r="A75" s="314">
        <v>73</v>
      </c>
      <c r="B75" s="16" t="s">
        <v>297</v>
      </c>
      <c r="C75" s="315" t="s">
        <v>43</v>
      </c>
      <c r="D75" s="316">
        <v>8687</v>
      </c>
      <c r="E75" s="316">
        <v>2253</v>
      </c>
      <c r="F75" s="316">
        <v>102</v>
      </c>
      <c r="G75" s="316">
        <v>170</v>
      </c>
      <c r="H75" s="316">
        <v>99</v>
      </c>
      <c r="I75" s="317">
        <v>3.5203517192372489E-3</v>
      </c>
      <c r="J75" s="316">
        <v>1009</v>
      </c>
      <c r="K75" s="316">
        <v>712</v>
      </c>
      <c r="L75" s="316">
        <v>12</v>
      </c>
      <c r="M75" s="316">
        <v>41</v>
      </c>
      <c r="N75" s="318">
        <v>8.0223525187023987E-3</v>
      </c>
      <c r="O75" s="316">
        <v>3577</v>
      </c>
      <c r="P75" s="316">
        <v>106</v>
      </c>
      <c r="Q75" s="316">
        <v>53</v>
      </c>
      <c r="R75" s="316">
        <v>9</v>
      </c>
      <c r="S75" s="321">
        <v>0.53333333333333333</v>
      </c>
      <c r="T75" s="317">
        <v>1.8793523774464292E-4</v>
      </c>
      <c r="U75" s="315">
        <v>101</v>
      </c>
      <c r="V75" s="315"/>
      <c r="W75" s="315"/>
      <c r="X75" s="315"/>
      <c r="Y75" s="315">
        <v>71</v>
      </c>
      <c r="Z75" s="315">
        <v>16</v>
      </c>
      <c r="AA75" s="326"/>
      <c r="AB75" s="315">
        <v>3</v>
      </c>
      <c r="AC75" s="187">
        <v>1</v>
      </c>
      <c r="AD75" s="187">
        <v>1</v>
      </c>
      <c r="AE75" s="187">
        <v>1</v>
      </c>
      <c r="AF75" s="187">
        <v>1</v>
      </c>
      <c r="AG75" s="315">
        <v>4.5999999999999996</v>
      </c>
      <c r="AH75" s="315">
        <v>0.82099999999999995</v>
      </c>
      <c r="AI75" s="315"/>
      <c r="AJ75" s="315"/>
      <c r="AK75" s="315">
        <v>23</v>
      </c>
      <c r="AL75" s="315">
        <v>60</v>
      </c>
      <c r="AM75" s="316">
        <v>49500</v>
      </c>
      <c r="AN75" s="315">
        <v>3500000</v>
      </c>
      <c r="AO75" s="319">
        <v>0.22361111111111112</v>
      </c>
      <c r="AP75" s="315">
        <v>4.8499999999999996</v>
      </c>
      <c r="AQ75" s="316">
        <v>1100000</v>
      </c>
      <c r="AR75" s="316">
        <v>265500</v>
      </c>
      <c r="AS75" s="320">
        <v>4.1431261770244818</v>
      </c>
      <c r="AT75" s="321">
        <v>0.17080000000000001</v>
      </c>
      <c r="AU75" s="321">
        <v>0.82919999999999994</v>
      </c>
      <c r="AV75" s="316">
        <v>53560</v>
      </c>
      <c r="AW75" s="316">
        <v>62979</v>
      </c>
      <c r="AX75" s="316">
        <v>20699</v>
      </c>
      <c r="AY75" s="316">
        <v>15921</v>
      </c>
      <c r="AZ75" s="316">
        <v>5000</v>
      </c>
      <c r="BA75" s="327"/>
    </row>
    <row r="76" spans="1:53" ht="15.75" customHeight="1">
      <c r="A76" s="314">
        <v>74</v>
      </c>
      <c r="B76" s="16" t="s">
        <v>300</v>
      </c>
      <c r="C76" s="315" t="s">
        <v>43</v>
      </c>
      <c r="D76" s="316"/>
      <c r="E76" s="316"/>
      <c r="F76" s="316"/>
      <c r="G76" s="316"/>
      <c r="H76" s="316"/>
      <c r="I76" s="317"/>
      <c r="J76" s="316"/>
      <c r="K76" s="316"/>
      <c r="L76" s="316"/>
      <c r="M76" s="316"/>
      <c r="N76" s="318"/>
      <c r="O76" s="316">
        <v>1123</v>
      </c>
      <c r="P76" s="316">
        <v>37</v>
      </c>
      <c r="Q76" s="316">
        <v>40</v>
      </c>
      <c r="R76" s="316">
        <v>4</v>
      </c>
      <c r="S76" s="321">
        <v>0.66666666666666663</v>
      </c>
      <c r="T76" s="317">
        <v>4.2767210345175458E-4</v>
      </c>
      <c r="U76" s="315">
        <v>18</v>
      </c>
      <c r="V76" s="315">
        <v>53</v>
      </c>
      <c r="W76" s="315">
        <v>0</v>
      </c>
      <c r="X76" s="315">
        <v>0</v>
      </c>
      <c r="Y76" s="315">
        <v>14</v>
      </c>
      <c r="Z76" s="315">
        <v>1</v>
      </c>
      <c r="AA76" s="329"/>
      <c r="AB76" s="315">
        <v>2</v>
      </c>
      <c r="AC76" s="187">
        <v>0</v>
      </c>
      <c r="AD76" s="187">
        <v>0</v>
      </c>
      <c r="AE76" s="187">
        <v>0</v>
      </c>
      <c r="AF76" s="187">
        <v>0</v>
      </c>
      <c r="AG76" s="315">
        <v>5</v>
      </c>
      <c r="AH76" s="315">
        <v>1</v>
      </c>
      <c r="AI76" s="315"/>
      <c r="AJ76" s="315"/>
      <c r="AK76" s="315">
        <v>18</v>
      </c>
      <c r="AL76" s="315">
        <v>50</v>
      </c>
      <c r="AM76" s="316">
        <v>320</v>
      </c>
      <c r="AN76" s="315">
        <v>1000000000</v>
      </c>
      <c r="AO76" s="319">
        <v>0.4236111111111111</v>
      </c>
      <c r="AP76" s="315">
        <v>1.33</v>
      </c>
      <c r="AQ76" s="316">
        <v>518100</v>
      </c>
      <c r="AR76" s="316">
        <v>139500</v>
      </c>
      <c r="AS76" s="320">
        <v>3.7139784946236558</v>
      </c>
      <c r="AT76" s="321">
        <v>0.8044</v>
      </c>
      <c r="AU76" s="321">
        <v>0.1956</v>
      </c>
      <c r="AV76" s="316"/>
      <c r="AW76" s="316">
        <v>18666</v>
      </c>
      <c r="AX76" s="316">
        <v>5000</v>
      </c>
      <c r="AY76" s="316">
        <v>5000</v>
      </c>
      <c r="AZ76" s="316"/>
      <c r="BA76" s="327"/>
    </row>
    <row r="77" spans="1:53" ht="15.75" customHeight="1">
      <c r="A77" s="314">
        <v>75</v>
      </c>
      <c r="B77" s="16" t="s">
        <v>303</v>
      </c>
      <c r="C77" s="315" t="s">
        <v>43</v>
      </c>
      <c r="D77" s="316">
        <v>5030</v>
      </c>
      <c r="E77" s="316">
        <v>293</v>
      </c>
      <c r="F77" s="316">
        <v>5</v>
      </c>
      <c r="G77" s="316">
        <v>96</v>
      </c>
      <c r="H77" s="316">
        <v>18</v>
      </c>
      <c r="I77" s="317">
        <v>9.2297778417137558E-4</v>
      </c>
      <c r="J77" s="316">
        <v>864</v>
      </c>
      <c r="K77" s="316">
        <v>728</v>
      </c>
      <c r="L77" s="316">
        <v>8</v>
      </c>
      <c r="M77" s="316">
        <v>29</v>
      </c>
      <c r="N77" s="318">
        <v>2.4786991514427572E-3</v>
      </c>
      <c r="O77" s="316"/>
      <c r="P77" s="316"/>
      <c r="Q77" s="316"/>
      <c r="R77" s="316"/>
      <c r="S77" s="321"/>
      <c r="T77" s="317"/>
      <c r="U77" s="315"/>
      <c r="V77" s="315">
        <v>91</v>
      </c>
      <c r="W77" s="315">
        <v>1</v>
      </c>
      <c r="X77" s="315">
        <v>1</v>
      </c>
      <c r="Y77" s="315">
        <v>0</v>
      </c>
      <c r="Z77" s="315">
        <v>0</v>
      </c>
      <c r="AA77" s="326"/>
      <c r="AB77" s="315">
        <v>3</v>
      </c>
      <c r="AC77" s="187">
        <v>0</v>
      </c>
      <c r="AD77" s="187">
        <v>0</v>
      </c>
      <c r="AE77" s="187">
        <v>0</v>
      </c>
      <c r="AF77" s="187">
        <v>0</v>
      </c>
      <c r="AG77" s="315">
        <v>3.8</v>
      </c>
      <c r="AH77" s="315">
        <v>0.69199999999999995</v>
      </c>
      <c r="AI77" s="315"/>
      <c r="AJ77" s="315"/>
      <c r="AK77" s="315">
        <v>44</v>
      </c>
      <c r="AL77" s="315">
        <v>49</v>
      </c>
      <c r="AM77" s="316"/>
      <c r="AN77" s="315"/>
      <c r="AO77" s="319">
        <v>0.20902777777777778</v>
      </c>
      <c r="AP77" s="315">
        <v>1.94</v>
      </c>
      <c r="AQ77" s="316">
        <v>119700</v>
      </c>
      <c r="AR77" s="316">
        <v>34800</v>
      </c>
      <c r="AS77" s="320">
        <v>3.4396551724137931</v>
      </c>
      <c r="AT77" s="321">
        <v>0.43909999999999999</v>
      </c>
      <c r="AU77" s="321">
        <v>0.56089999999999995</v>
      </c>
      <c r="AV77" s="316"/>
      <c r="AW77" s="316">
        <v>5000</v>
      </c>
      <c r="AX77" s="316">
        <v>5000</v>
      </c>
      <c r="AY77" s="316"/>
      <c r="AZ77" s="316"/>
      <c r="BA77" s="327"/>
    </row>
    <row r="78" spans="1:53" ht="15.75" customHeight="1">
      <c r="A78" s="314">
        <v>76</v>
      </c>
      <c r="B78" s="16" t="s">
        <v>308</v>
      </c>
      <c r="C78" s="315" t="s">
        <v>43</v>
      </c>
      <c r="D78" s="316">
        <v>11965</v>
      </c>
      <c r="E78" s="316">
        <v>699</v>
      </c>
      <c r="F78" s="316">
        <v>54</v>
      </c>
      <c r="G78" s="316">
        <v>199</v>
      </c>
      <c r="H78" s="316">
        <v>86</v>
      </c>
      <c r="I78" s="317">
        <v>9.7222099334342562E-4</v>
      </c>
      <c r="J78" s="316"/>
      <c r="K78" s="316"/>
      <c r="L78" s="316"/>
      <c r="M78" s="316"/>
      <c r="N78" s="318"/>
      <c r="O78" s="316">
        <v>145</v>
      </c>
      <c r="P78" s="316">
        <v>4</v>
      </c>
      <c r="Q78" s="316">
        <v>0</v>
      </c>
      <c r="R78" s="316">
        <v>0</v>
      </c>
      <c r="S78" s="321">
        <v>0.66666666666666663</v>
      </c>
      <c r="T78" s="317">
        <v>0</v>
      </c>
      <c r="U78" s="315">
        <v>33</v>
      </c>
      <c r="V78" s="315">
        <v>201</v>
      </c>
      <c r="W78" s="315">
        <v>2</v>
      </c>
      <c r="X78" s="315">
        <v>4</v>
      </c>
      <c r="Y78" s="315">
        <v>10</v>
      </c>
      <c r="Z78" s="315">
        <v>15</v>
      </c>
      <c r="AA78" s="326"/>
      <c r="AB78" s="315">
        <v>3</v>
      </c>
      <c r="AC78" s="187">
        <v>0</v>
      </c>
      <c r="AD78" s="187">
        <v>0</v>
      </c>
      <c r="AE78" s="187">
        <v>0</v>
      </c>
      <c r="AF78" s="187">
        <v>0</v>
      </c>
      <c r="AG78" s="315">
        <v>3.5</v>
      </c>
      <c r="AH78" s="315">
        <v>0.53800000000000003</v>
      </c>
      <c r="AI78" s="315">
        <v>1</v>
      </c>
      <c r="AJ78" s="315">
        <v>0</v>
      </c>
      <c r="AK78" s="315">
        <v>6</v>
      </c>
      <c r="AL78" s="315">
        <v>49</v>
      </c>
      <c r="AM78" s="316">
        <v>12100</v>
      </c>
      <c r="AN78" s="315">
        <v>122000000</v>
      </c>
      <c r="AO78" s="319">
        <v>0.21666666666666667</v>
      </c>
      <c r="AP78" s="315">
        <v>1.67</v>
      </c>
      <c r="AQ78" s="316">
        <v>377200</v>
      </c>
      <c r="AR78" s="316">
        <v>73600</v>
      </c>
      <c r="AS78" s="320">
        <v>5.125</v>
      </c>
      <c r="AT78" s="321">
        <v>0.53600000000000003</v>
      </c>
      <c r="AU78" s="321">
        <v>0.46399999999999997</v>
      </c>
      <c r="AV78" s="316">
        <v>5000</v>
      </c>
      <c r="AW78" s="316">
        <v>11005</v>
      </c>
      <c r="AX78" s="316">
        <v>5000</v>
      </c>
      <c r="AY78" s="316">
        <v>7074</v>
      </c>
      <c r="AZ78" s="316">
        <v>5000</v>
      </c>
      <c r="BA78" s="327"/>
    </row>
    <row r="79" spans="1:53" ht="15.75" customHeight="1">
      <c r="A79" s="314">
        <v>77</v>
      </c>
      <c r="B79" s="16" t="s">
        <v>311</v>
      </c>
      <c r="C79" s="315" t="s">
        <v>43</v>
      </c>
      <c r="D79" s="316">
        <v>16443</v>
      </c>
      <c r="E79" s="316">
        <v>710</v>
      </c>
      <c r="F79" s="316">
        <v>67</v>
      </c>
      <c r="G79" s="316">
        <v>522</v>
      </c>
      <c r="H79" s="316">
        <v>69</v>
      </c>
      <c r="I79" s="317">
        <v>5.2407013030226037E-4</v>
      </c>
      <c r="J79" s="316">
        <v>811</v>
      </c>
      <c r="K79" s="316">
        <v>163</v>
      </c>
      <c r="L79" s="316">
        <v>24</v>
      </c>
      <c r="M79" s="316">
        <v>24</v>
      </c>
      <c r="N79" s="318">
        <v>9.0394902671454066E-4</v>
      </c>
      <c r="O79" s="316">
        <v>981</v>
      </c>
      <c r="P79" s="316">
        <v>27</v>
      </c>
      <c r="Q79" s="316">
        <v>21</v>
      </c>
      <c r="R79" s="316">
        <v>2</v>
      </c>
      <c r="S79" s="321">
        <v>1</v>
      </c>
      <c r="T79" s="317">
        <v>0</v>
      </c>
      <c r="U79" s="315">
        <v>3</v>
      </c>
      <c r="V79" s="315">
        <v>151</v>
      </c>
      <c r="W79" s="315">
        <v>3</v>
      </c>
      <c r="X79" s="315">
        <v>19</v>
      </c>
      <c r="Y79" s="315">
        <v>2</v>
      </c>
      <c r="Z79" s="315">
        <v>0</v>
      </c>
      <c r="AA79" s="326"/>
      <c r="AB79" s="315">
        <v>4</v>
      </c>
      <c r="AC79" s="187">
        <v>0</v>
      </c>
      <c r="AD79" s="187">
        <v>1</v>
      </c>
      <c r="AE79" s="187">
        <v>0</v>
      </c>
      <c r="AF79" s="187">
        <v>1</v>
      </c>
      <c r="AG79" s="315">
        <v>2.6</v>
      </c>
      <c r="AH79" s="315">
        <v>0.375</v>
      </c>
      <c r="AI79" s="315">
        <v>3.4</v>
      </c>
      <c r="AJ79" s="315">
        <v>0.56666666669999999</v>
      </c>
      <c r="AK79" s="315">
        <v>29</v>
      </c>
      <c r="AL79" s="315">
        <v>54</v>
      </c>
      <c r="AM79" s="316">
        <v>90500</v>
      </c>
      <c r="AN79" s="315">
        <v>79200000</v>
      </c>
      <c r="AO79" s="319">
        <v>0.41319444444444442</v>
      </c>
      <c r="AP79" s="315">
        <v>2.39</v>
      </c>
      <c r="AQ79" s="316">
        <v>794900</v>
      </c>
      <c r="AR79" s="316">
        <v>165700</v>
      </c>
      <c r="AS79" s="320">
        <v>4.7972238986119491</v>
      </c>
      <c r="AT79" s="321">
        <v>0.35539999999999999</v>
      </c>
      <c r="AU79" s="321">
        <v>0.64460000000000006</v>
      </c>
      <c r="AV79" s="316">
        <v>25247</v>
      </c>
      <c r="AW79" s="316">
        <v>7415</v>
      </c>
      <c r="AX79" s="316">
        <v>5000</v>
      </c>
      <c r="AY79" s="316">
        <v>14598</v>
      </c>
      <c r="AZ79" s="316">
        <v>5000</v>
      </c>
      <c r="BA79" s="327"/>
    </row>
    <row r="80" spans="1:53" ht="15.75" customHeight="1">
      <c r="A80" s="314">
        <v>78</v>
      </c>
      <c r="B80" s="16" t="s">
        <v>314</v>
      </c>
      <c r="C80" s="315" t="s">
        <v>43</v>
      </c>
      <c r="D80" s="316">
        <v>262375</v>
      </c>
      <c r="E80" s="316">
        <v>1638</v>
      </c>
      <c r="F80" s="316">
        <v>1921</v>
      </c>
      <c r="G80" s="316">
        <v>838</v>
      </c>
      <c r="H80" s="316">
        <v>48</v>
      </c>
      <c r="I80" s="317">
        <v>1.9397139829218702E-4</v>
      </c>
      <c r="J80" s="316">
        <v>19259</v>
      </c>
      <c r="K80" s="316">
        <v>2333</v>
      </c>
      <c r="L80" s="316">
        <v>146</v>
      </c>
      <c r="M80" s="316">
        <v>40</v>
      </c>
      <c r="N80" s="318">
        <v>1.4154841510170208E-3</v>
      </c>
      <c r="O80" s="316">
        <v>143089</v>
      </c>
      <c r="P80" s="316">
        <v>2780</v>
      </c>
      <c r="Q80" s="316">
        <v>526</v>
      </c>
      <c r="R80" s="316">
        <v>62</v>
      </c>
      <c r="S80" s="321">
        <v>0.99208633093525178</v>
      </c>
      <c r="T80" s="317">
        <v>4.459997145536761E-5</v>
      </c>
      <c r="U80" s="315">
        <v>953</v>
      </c>
      <c r="V80" s="315">
        <v>14100</v>
      </c>
      <c r="W80" s="315">
        <v>50</v>
      </c>
      <c r="X80" s="315">
        <v>127</v>
      </c>
      <c r="Y80" s="315">
        <v>468</v>
      </c>
      <c r="Z80" s="315">
        <v>552</v>
      </c>
      <c r="AA80" s="326"/>
      <c r="AB80" s="315">
        <v>4</v>
      </c>
      <c r="AC80" s="187">
        <v>0</v>
      </c>
      <c r="AD80" s="187">
        <v>0</v>
      </c>
      <c r="AE80" s="187">
        <v>0</v>
      </c>
      <c r="AF80" s="187">
        <v>0</v>
      </c>
      <c r="AG80" s="315">
        <v>2.6</v>
      </c>
      <c r="AH80" s="315">
        <v>7.5999999999999998E-2</v>
      </c>
      <c r="AI80" s="315"/>
      <c r="AJ80" s="315"/>
      <c r="AK80" s="315">
        <v>33</v>
      </c>
      <c r="AL80" s="315">
        <v>38</v>
      </c>
      <c r="AM80" s="316">
        <v>12100</v>
      </c>
      <c r="AN80" s="315">
        <v>25500000</v>
      </c>
      <c r="AO80" s="319">
        <v>1.25</v>
      </c>
      <c r="AP80" s="315">
        <v>3.36</v>
      </c>
      <c r="AQ80" s="316">
        <v>685400</v>
      </c>
      <c r="AR80" s="316">
        <v>181100</v>
      </c>
      <c r="AS80" s="320">
        <v>3.7846493649917172</v>
      </c>
      <c r="AT80" s="321">
        <v>0.25829999999999997</v>
      </c>
      <c r="AU80" s="321">
        <v>0.74170000000000003</v>
      </c>
      <c r="AV80" s="316">
        <v>5741</v>
      </c>
      <c r="AW80" s="316">
        <v>63871</v>
      </c>
      <c r="AX80" s="316">
        <v>6028</v>
      </c>
      <c r="AY80" s="316"/>
      <c r="AZ80" s="316"/>
      <c r="BA80" s="327"/>
    </row>
    <row r="81" spans="1:53" ht="15.75" customHeight="1">
      <c r="A81" s="314">
        <v>79</v>
      </c>
      <c r="B81" s="16" t="s">
        <v>316</v>
      </c>
      <c r="C81" s="315" t="s">
        <v>43</v>
      </c>
      <c r="D81" s="316">
        <v>61636</v>
      </c>
      <c r="E81" s="316">
        <v>733</v>
      </c>
      <c r="F81" s="316">
        <v>59</v>
      </c>
      <c r="G81" s="316">
        <v>190</v>
      </c>
      <c r="H81" s="316">
        <v>51</v>
      </c>
      <c r="I81" s="317">
        <v>1.8949451499110706E-4</v>
      </c>
      <c r="J81" s="316">
        <v>1076</v>
      </c>
      <c r="K81" s="316">
        <v>235</v>
      </c>
      <c r="L81" s="316">
        <v>4</v>
      </c>
      <c r="M81" s="316">
        <v>23</v>
      </c>
      <c r="N81" s="318">
        <v>1.1560706564729488E-3</v>
      </c>
      <c r="O81" s="316">
        <v>1134</v>
      </c>
      <c r="P81" s="316">
        <v>60</v>
      </c>
      <c r="Q81" s="316">
        <v>63</v>
      </c>
      <c r="R81" s="316">
        <v>15</v>
      </c>
      <c r="S81" s="321">
        <v>0.75</v>
      </c>
      <c r="T81" s="317">
        <v>3.2453273054370039E-4</v>
      </c>
      <c r="U81" s="315">
        <v>75</v>
      </c>
      <c r="V81" s="315">
        <v>131</v>
      </c>
      <c r="W81" s="315">
        <v>2</v>
      </c>
      <c r="X81" s="315">
        <v>6</v>
      </c>
      <c r="Y81" s="315">
        <v>45</v>
      </c>
      <c r="Z81" s="315">
        <v>20</v>
      </c>
      <c r="AA81" s="326"/>
      <c r="AB81" s="315">
        <v>4</v>
      </c>
      <c r="AC81" s="187">
        <v>0</v>
      </c>
      <c r="AD81" s="187">
        <v>0</v>
      </c>
      <c r="AE81" s="187">
        <v>0</v>
      </c>
      <c r="AF81" s="187">
        <v>0</v>
      </c>
      <c r="AG81" s="315">
        <v>4.5999999999999996</v>
      </c>
      <c r="AH81" s="315">
        <v>0.81499999999999995</v>
      </c>
      <c r="AI81" s="315"/>
      <c r="AJ81" s="315"/>
      <c r="AK81" s="315">
        <v>16</v>
      </c>
      <c r="AL81" s="315">
        <v>59</v>
      </c>
      <c r="AM81" s="316">
        <v>246000</v>
      </c>
      <c r="AN81" s="315">
        <v>1800000000</v>
      </c>
      <c r="AO81" s="319">
        <v>0.5180555555555556</v>
      </c>
      <c r="AP81" s="315">
        <v>1.42</v>
      </c>
      <c r="AQ81" s="316">
        <v>1600000</v>
      </c>
      <c r="AR81" s="316">
        <v>188400</v>
      </c>
      <c r="AS81" s="320">
        <v>8.4925690021231421</v>
      </c>
      <c r="AT81" s="321">
        <v>0.70720000000000005</v>
      </c>
      <c r="AU81" s="321">
        <v>0.29279999999999995</v>
      </c>
      <c r="AV81" s="316">
        <v>30657</v>
      </c>
      <c r="AW81" s="316">
        <v>128174</v>
      </c>
      <c r="AX81" s="316">
        <v>15886</v>
      </c>
      <c r="AY81" s="316">
        <v>38618</v>
      </c>
      <c r="AZ81" s="316">
        <v>5000</v>
      </c>
      <c r="BA81" s="327"/>
    </row>
    <row r="82" spans="1:53" ht="15.75" customHeight="1">
      <c r="A82" s="314">
        <v>80</v>
      </c>
      <c r="B82" s="16" t="s">
        <v>321</v>
      </c>
      <c r="C82" s="315" t="s">
        <v>43</v>
      </c>
      <c r="D82" s="316">
        <v>24374</v>
      </c>
      <c r="E82" s="316">
        <v>208</v>
      </c>
      <c r="F82" s="316">
        <v>15</v>
      </c>
      <c r="G82" s="316">
        <v>51</v>
      </c>
      <c r="H82" s="316">
        <v>71</v>
      </c>
      <c r="I82" s="317">
        <v>1.3807457846174009E-4</v>
      </c>
      <c r="J82" s="316">
        <v>700</v>
      </c>
      <c r="K82" s="316">
        <v>848</v>
      </c>
      <c r="L82" s="316">
        <v>28</v>
      </c>
      <c r="M82" s="316">
        <v>62</v>
      </c>
      <c r="N82" s="318">
        <v>1.3761101959679063E-2</v>
      </c>
      <c r="O82" s="316">
        <v>4678</v>
      </c>
      <c r="P82" s="316">
        <v>68</v>
      </c>
      <c r="Q82" s="316">
        <v>42</v>
      </c>
      <c r="R82" s="316">
        <v>14</v>
      </c>
      <c r="S82" s="321">
        <v>0.33333333333333331</v>
      </c>
      <c r="T82" s="317">
        <v>1.2865785904046418E-4</v>
      </c>
      <c r="U82" s="315">
        <v>104</v>
      </c>
      <c r="V82" s="315">
        <v>49</v>
      </c>
      <c r="W82" s="315">
        <v>12</v>
      </c>
      <c r="X82" s="315">
        <v>1</v>
      </c>
      <c r="Y82" s="315">
        <v>64</v>
      </c>
      <c r="Z82" s="315">
        <v>15</v>
      </c>
      <c r="AA82" s="326"/>
      <c r="AB82" s="315">
        <v>4</v>
      </c>
      <c r="AC82" s="187">
        <v>0</v>
      </c>
      <c r="AD82" s="187">
        <v>1</v>
      </c>
      <c r="AE82" s="187">
        <v>1</v>
      </c>
      <c r="AF82" s="187">
        <v>1</v>
      </c>
      <c r="AG82" s="315"/>
      <c r="AH82" s="315"/>
      <c r="AI82" s="315">
        <v>3.7</v>
      </c>
      <c r="AJ82" s="315">
        <v>0.65629999999999999</v>
      </c>
      <c r="AK82" s="315">
        <v>52</v>
      </c>
      <c r="AL82" s="315">
        <v>49</v>
      </c>
      <c r="AM82" s="316">
        <v>8100</v>
      </c>
      <c r="AN82" s="315">
        <v>1500000</v>
      </c>
      <c r="AO82" s="319">
        <v>0.4548611111111111</v>
      </c>
      <c r="AP82" s="315">
        <v>2.91</v>
      </c>
      <c r="AQ82" s="316">
        <v>118600</v>
      </c>
      <c r="AR82" s="316">
        <v>34100</v>
      </c>
      <c r="AS82" s="320">
        <v>3.4780058651026393</v>
      </c>
      <c r="AT82" s="321">
        <v>0.42420000000000002</v>
      </c>
      <c r="AU82" s="321">
        <v>0.57579999999999998</v>
      </c>
      <c r="AV82" s="316">
        <v>25877</v>
      </c>
      <c r="AW82" s="316">
        <v>44314</v>
      </c>
      <c r="AX82" s="316">
        <v>20965</v>
      </c>
      <c r="AY82" s="316">
        <v>81134</v>
      </c>
      <c r="AZ82" s="316">
        <v>5000</v>
      </c>
      <c r="BA82" s="327"/>
    </row>
    <row r="83" spans="1:53" ht="15.75" customHeight="1">
      <c r="A83" s="314">
        <v>81</v>
      </c>
      <c r="B83" s="16" t="s">
        <v>324</v>
      </c>
      <c r="C83" s="315" t="s">
        <v>43</v>
      </c>
      <c r="D83" s="316">
        <v>67675</v>
      </c>
      <c r="E83" s="316">
        <v>1840</v>
      </c>
      <c r="F83" s="316">
        <v>124</v>
      </c>
      <c r="G83" s="316">
        <v>370</v>
      </c>
      <c r="H83" s="316">
        <v>86</v>
      </c>
      <c r="I83" s="317">
        <v>4.0967622903335385E-4</v>
      </c>
      <c r="J83" s="316">
        <v>2750</v>
      </c>
      <c r="K83" s="316">
        <v>1119</v>
      </c>
      <c r="L83" s="316">
        <v>24</v>
      </c>
      <c r="M83" s="316">
        <v>40</v>
      </c>
      <c r="N83" s="318">
        <v>4.5686273728576679E-3</v>
      </c>
      <c r="O83" s="316">
        <v>4708</v>
      </c>
      <c r="P83" s="316">
        <v>92</v>
      </c>
      <c r="Q83" s="316">
        <v>160</v>
      </c>
      <c r="R83" s="316">
        <v>100</v>
      </c>
      <c r="S83" s="321">
        <v>0.58333333333333337</v>
      </c>
      <c r="T83" s="317">
        <v>6.042684574027431E-4</v>
      </c>
      <c r="U83" s="315">
        <v>86</v>
      </c>
      <c r="V83" s="315">
        <v>313</v>
      </c>
      <c r="W83" s="315">
        <v>4</v>
      </c>
      <c r="X83" s="315">
        <v>16</v>
      </c>
      <c r="Y83" s="315">
        <v>64</v>
      </c>
      <c r="Z83" s="315">
        <v>9</v>
      </c>
      <c r="AA83" s="326"/>
      <c r="AB83" s="315">
        <v>4</v>
      </c>
      <c r="AC83" s="187">
        <v>0</v>
      </c>
      <c r="AD83" s="187">
        <v>0</v>
      </c>
      <c r="AE83" s="187">
        <v>0</v>
      </c>
      <c r="AF83" s="187">
        <v>0</v>
      </c>
      <c r="AG83" s="315">
        <v>3.4</v>
      </c>
      <c r="AH83" s="315">
        <v>0.28599999999999998</v>
      </c>
      <c r="AI83" s="315"/>
      <c r="AJ83" s="315"/>
      <c r="AK83" s="315">
        <v>27</v>
      </c>
      <c r="AL83" s="315">
        <v>60</v>
      </c>
      <c r="AM83" s="316">
        <v>135000</v>
      </c>
      <c r="AN83" s="315">
        <v>666000</v>
      </c>
      <c r="AO83" s="319">
        <v>0.36249999999999999</v>
      </c>
      <c r="AP83" s="315">
        <v>1.42</v>
      </c>
      <c r="AQ83" s="316">
        <v>924000</v>
      </c>
      <c r="AR83" s="316">
        <v>216600</v>
      </c>
      <c r="AS83" s="320">
        <v>4.2659279778393353</v>
      </c>
      <c r="AT83" s="321">
        <v>0.77</v>
      </c>
      <c r="AU83" s="321">
        <v>0.22999999999999998</v>
      </c>
      <c r="AV83" s="316">
        <v>23677</v>
      </c>
      <c r="AW83" s="316">
        <v>155973</v>
      </c>
      <c r="AX83" s="316">
        <v>9104</v>
      </c>
      <c r="AY83" s="316">
        <v>11819</v>
      </c>
      <c r="AZ83" s="316">
        <v>5000</v>
      </c>
      <c r="BA83" s="327"/>
    </row>
    <row r="84" spans="1:53" ht="15.75" customHeight="1">
      <c r="A84" s="314">
        <v>82</v>
      </c>
      <c r="B84" s="16" t="s">
        <v>327</v>
      </c>
      <c r="C84" s="315" t="s">
        <v>43</v>
      </c>
      <c r="D84" s="316">
        <v>32775</v>
      </c>
      <c r="E84" s="316">
        <v>834</v>
      </c>
      <c r="F84" s="316">
        <v>339</v>
      </c>
      <c r="G84" s="316">
        <v>69</v>
      </c>
      <c r="H84" s="316">
        <v>51</v>
      </c>
      <c r="I84" s="317">
        <v>4.7562207030520478E-4</v>
      </c>
      <c r="J84" s="316"/>
      <c r="K84" s="316"/>
      <c r="L84" s="316"/>
      <c r="M84" s="316"/>
      <c r="N84" s="318"/>
      <c r="O84" s="316">
        <v>3230</v>
      </c>
      <c r="P84" s="316">
        <v>98</v>
      </c>
      <c r="Q84" s="316">
        <v>55</v>
      </c>
      <c r="R84" s="316">
        <v>12</v>
      </c>
      <c r="S84" s="321">
        <v>0.67142857142857137</v>
      </c>
      <c r="T84" s="317">
        <v>2.2519429153790668E-4</v>
      </c>
      <c r="U84" s="315">
        <v>157</v>
      </c>
      <c r="V84" s="315"/>
      <c r="W84" s="315"/>
      <c r="X84" s="315"/>
      <c r="Y84" s="315">
        <v>169</v>
      </c>
      <c r="Z84" s="315">
        <v>27</v>
      </c>
      <c r="AA84" s="326"/>
      <c r="AB84" s="315">
        <v>2</v>
      </c>
      <c r="AC84" s="187">
        <v>0</v>
      </c>
      <c r="AD84" s="187">
        <v>0</v>
      </c>
      <c r="AE84" s="187">
        <v>0</v>
      </c>
      <c r="AF84" s="187">
        <v>0</v>
      </c>
      <c r="AG84" s="315">
        <v>1</v>
      </c>
      <c r="AH84" s="315">
        <v>0</v>
      </c>
      <c r="AI84" s="315"/>
      <c r="AJ84" s="315"/>
      <c r="AK84" s="315">
        <v>27</v>
      </c>
      <c r="AL84" s="315">
        <v>58</v>
      </c>
      <c r="AM84" s="316">
        <v>301000</v>
      </c>
      <c r="AN84" s="315">
        <v>1200000</v>
      </c>
      <c r="AO84" s="319">
        <v>0.23472222222222222</v>
      </c>
      <c r="AP84" s="315">
        <v>3.74</v>
      </c>
      <c r="AQ84" s="316">
        <v>3200000</v>
      </c>
      <c r="AR84" s="316">
        <v>1200000</v>
      </c>
      <c r="AS84" s="320">
        <v>2.6666666666666665</v>
      </c>
      <c r="AT84" s="321">
        <v>0.27610000000000001</v>
      </c>
      <c r="AU84" s="321">
        <v>0.72389999999999999</v>
      </c>
      <c r="AV84" s="316">
        <v>268861</v>
      </c>
      <c r="AW84" s="316">
        <v>82576</v>
      </c>
      <c r="AX84" s="316">
        <v>59791</v>
      </c>
      <c r="AY84" s="316">
        <v>15274</v>
      </c>
      <c r="AZ84" s="316">
        <v>7530</v>
      </c>
      <c r="BA84" s="327"/>
    </row>
    <row r="85" spans="1:53" ht="15.75" customHeight="1">
      <c r="A85" s="314">
        <v>83</v>
      </c>
      <c r="B85" s="16" t="s">
        <v>330</v>
      </c>
      <c r="C85" s="315" t="s">
        <v>43</v>
      </c>
      <c r="D85" s="316">
        <v>74097</v>
      </c>
      <c r="E85" s="316">
        <v>5121</v>
      </c>
      <c r="F85" s="316">
        <v>1555</v>
      </c>
      <c r="G85" s="316">
        <v>555</v>
      </c>
      <c r="H85" s="316">
        <v>130</v>
      </c>
      <c r="I85" s="317">
        <v>1.1780143462359212E-3</v>
      </c>
      <c r="J85" s="316">
        <v>5632</v>
      </c>
      <c r="K85" s="316">
        <v>4171</v>
      </c>
      <c r="L85" s="316">
        <v>475</v>
      </c>
      <c r="M85" s="316">
        <v>86</v>
      </c>
      <c r="N85" s="318">
        <v>8.9115210033967936E-3</v>
      </c>
      <c r="O85" s="316">
        <v>13977</v>
      </c>
      <c r="P85" s="316">
        <v>484</v>
      </c>
      <c r="Q85" s="316">
        <v>1279</v>
      </c>
      <c r="R85" s="316">
        <v>229</v>
      </c>
      <c r="S85" s="321">
        <v>0.24590163934426229</v>
      </c>
      <c r="T85" s="317">
        <v>1.1709059908017205E-3</v>
      </c>
      <c r="U85" s="315">
        <v>63</v>
      </c>
      <c r="V85" s="315"/>
      <c r="W85" s="315"/>
      <c r="X85" s="315"/>
      <c r="Y85" s="315">
        <v>40</v>
      </c>
      <c r="Z85" s="315">
        <v>1</v>
      </c>
      <c r="AA85" s="328"/>
      <c r="AB85" s="315">
        <v>3</v>
      </c>
      <c r="AC85" s="187">
        <v>0</v>
      </c>
      <c r="AD85" s="187">
        <v>0</v>
      </c>
      <c r="AE85" s="187">
        <v>1</v>
      </c>
      <c r="AF85" s="187">
        <v>0</v>
      </c>
      <c r="AG85" s="315">
        <v>1.5</v>
      </c>
      <c r="AH85" s="315">
        <v>6.3E-2</v>
      </c>
      <c r="AI85" s="315">
        <v>4.0999999999999996</v>
      </c>
      <c r="AJ85" s="315">
        <v>0.78718258770000005</v>
      </c>
      <c r="AK85" s="315">
        <v>18</v>
      </c>
      <c r="AL85" s="315">
        <v>54</v>
      </c>
      <c r="AM85" s="316">
        <v>74000</v>
      </c>
      <c r="AN85" s="315">
        <v>14500000</v>
      </c>
      <c r="AO85" s="319">
        <v>0.29583333333333334</v>
      </c>
      <c r="AP85" s="315">
        <v>4.25</v>
      </c>
      <c r="AQ85" s="316">
        <v>3000000</v>
      </c>
      <c r="AR85" s="316">
        <v>1100000</v>
      </c>
      <c r="AS85" s="320">
        <v>2.7272727272727271</v>
      </c>
      <c r="AT85" s="321">
        <v>0.3397</v>
      </c>
      <c r="AU85" s="321">
        <v>0.6603</v>
      </c>
      <c r="AV85" s="316">
        <v>49323</v>
      </c>
      <c r="AW85" s="316">
        <v>127773</v>
      </c>
      <c r="AX85" s="316">
        <v>20332</v>
      </c>
      <c r="AY85" s="316">
        <v>40141</v>
      </c>
      <c r="AZ85" s="316">
        <v>5000</v>
      </c>
      <c r="BA85" s="327"/>
    </row>
    <row r="86" spans="1:53" ht="15.75" customHeight="1">
      <c r="A86" s="314">
        <v>84</v>
      </c>
      <c r="B86" s="16" t="s">
        <v>333</v>
      </c>
      <c r="C86" s="315" t="s">
        <v>43</v>
      </c>
      <c r="D86" s="316">
        <v>10008</v>
      </c>
      <c r="E86" s="316">
        <v>781</v>
      </c>
      <c r="F86" s="316">
        <v>27</v>
      </c>
      <c r="G86" s="316">
        <v>391</v>
      </c>
      <c r="H86" s="316">
        <v>50</v>
      </c>
      <c r="I86" s="317">
        <v>1.3555590908833225E-3</v>
      </c>
      <c r="J86" s="316"/>
      <c r="K86" s="316"/>
      <c r="L86" s="316"/>
      <c r="M86" s="316"/>
      <c r="N86" s="318"/>
      <c r="O86" s="316">
        <v>164</v>
      </c>
      <c r="P86" s="316">
        <v>0</v>
      </c>
      <c r="Q86" s="316">
        <v>0</v>
      </c>
      <c r="R86" s="316">
        <v>0</v>
      </c>
      <c r="S86" s="321">
        <v>0</v>
      </c>
      <c r="T86" s="317">
        <v>0</v>
      </c>
      <c r="U86" s="315">
        <v>2</v>
      </c>
      <c r="V86" s="315"/>
      <c r="W86" s="315"/>
      <c r="X86" s="315"/>
      <c r="Y86" s="315">
        <v>1</v>
      </c>
      <c r="Z86" s="315">
        <v>0</v>
      </c>
      <c r="AA86" s="326"/>
      <c r="AB86" s="315">
        <v>2</v>
      </c>
      <c r="AC86" s="187">
        <v>1</v>
      </c>
      <c r="AD86" s="187">
        <v>1</v>
      </c>
      <c r="AE86" s="187">
        <v>1</v>
      </c>
      <c r="AF86" s="187">
        <v>1</v>
      </c>
      <c r="AG86" s="315">
        <v>2.8</v>
      </c>
      <c r="AH86" s="315">
        <v>0.28599999999999998</v>
      </c>
      <c r="AI86" s="315">
        <v>4.3</v>
      </c>
      <c r="AJ86" s="315">
        <v>0.82630000000000003</v>
      </c>
      <c r="AK86" s="315">
        <v>26</v>
      </c>
      <c r="AL86" s="315">
        <v>64</v>
      </c>
      <c r="AM86" s="316">
        <v>165000</v>
      </c>
      <c r="AN86" s="315">
        <v>51200000</v>
      </c>
      <c r="AO86" s="319">
        <v>0.28125</v>
      </c>
      <c r="AP86" s="315">
        <v>1.46</v>
      </c>
      <c r="AQ86" s="316">
        <v>1200000</v>
      </c>
      <c r="AR86" s="316">
        <v>258300</v>
      </c>
      <c r="AS86" s="320">
        <v>4.645760743321719</v>
      </c>
      <c r="AT86" s="321">
        <v>0.75570000000000004</v>
      </c>
      <c r="AU86" s="321">
        <v>0.24429999999999996</v>
      </c>
      <c r="AV86" s="316">
        <v>16576</v>
      </c>
      <c r="AW86" s="316">
        <v>123771</v>
      </c>
      <c r="AX86" s="316">
        <v>5000</v>
      </c>
      <c r="AY86" s="316">
        <v>5000</v>
      </c>
      <c r="AZ86" s="316">
        <v>5000</v>
      </c>
      <c r="BA86" s="327"/>
    </row>
    <row r="87" spans="1:53" ht="15.75" customHeight="1">
      <c r="A87" s="314">
        <v>85</v>
      </c>
      <c r="B87" s="16" t="s">
        <v>335</v>
      </c>
      <c r="C87" s="315" t="s">
        <v>43</v>
      </c>
      <c r="D87" s="316">
        <v>21445</v>
      </c>
      <c r="E87" s="316">
        <v>537</v>
      </c>
      <c r="F87" s="316">
        <v>56</v>
      </c>
      <c r="G87" s="316">
        <v>71</v>
      </c>
      <c r="H87" s="316">
        <v>66</v>
      </c>
      <c r="I87" s="317">
        <v>3.7532865811215529E-4</v>
      </c>
      <c r="J87" s="316">
        <v>2308</v>
      </c>
      <c r="K87" s="316">
        <v>617</v>
      </c>
      <c r="L87" s="316">
        <v>19</v>
      </c>
      <c r="M87" s="316">
        <v>21</v>
      </c>
      <c r="N87" s="318">
        <v>3.5075434660513191E-4</v>
      </c>
      <c r="O87" s="316">
        <v>4724</v>
      </c>
      <c r="P87" s="316">
        <v>152</v>
      </c>
      <c r="Q87" s="316">
        <v>215</v>
      </c>
      <c r="R87" s="316">
        <v>38</v>
      </c>
      <c r="S87" s="321">
        <v>0.35632183908045983</v>
      </c>
      <c r="T87" s="317">
        <v>1.298271433850582E-4</v>
      </c>
      <c r="U87" s="315">
        <v>145</v>
      </c>
      <c r="V87" s="315">
        <v>478</v>
      </c>
      <c r="W87" s="315">
        <v>2</v>
      </c>
      <c r="X87" s="315">
        <v>0</v>
      </c>
      <c r="Y87" s="315">
        <v>135</v>
      </c>
      <c r="Z87" s="315">
        <v>7</v>
      </c>
      <c r="AA87" s="326"/>
      <c r="AB87" s="315">
        <v>4</v>
      </c>
      <c r="AC87" s="187">
        <v>0</v>
      </c>
      <c r="AD87" s="187">
        <v>1</v>
      </c>
      <c r="AE87" s="187">
        <v>0</v>
      </c>
      <c r="AF87" s="187">
        <v>1</v>
      </c>
      <c r="AG87" s="315">
        <v>2.7</v>
      </c>
      <c r="AH87" s="315">
        <v>0.28599999999999998</v>
      </c>
      <c r="AI87" s="315">
        <v>4.2</v>
      </c>
      <c r="AJ87" s="315">
        <v>0.875</v>
      </c>
      <c r="AK87" s="315">
        <v>29</v>
      </c>
      <c r="AL87" s="315">
        <v>58</v>
      </c>
      <c r="AM87" s="316">
        <v>110000</v>
      </c>
      <c r="AN87" s="315">
        <v>658000000</v>
      </c>
      <c r="AO87" s="319">
        <v>0.2951388888888889</v>
      </c>
      <c r="AP87" s="315">
        <v>4.75</v>
      </c>
      <c r="AQ87" s="316">
        <v>702700</v>
      </c>
      <c r="AR87" s="316">
        <v>142800</v>
      </c>
      <c r="AS87" s="320">
        <v>4.9208683473389359</v>
      </c>
      <c r="AT87" s="321">
        <v>0.1552</v>
      </c>
      <c r="AU87" s="321">
        <v>0.8448</v>
      </c>
      <c r="AV87" s="316">
        <v>18743</v>
      </c>
      <c r="AW87" s="316">
        <v>6710</v>
      </c>
      <c r="AX87" s="316">
        <v>5000</v>
      </c>
      <c r="AY87" s="316">
        <v>17925</v>
      </c>
      <c r="AZ87" s="316">
        <v>5000</v>
      </c>
      <c r="BA87" s="327"/>
    </row>
    <row r="88" spans="1:53" ht="15.75" customHeight="1">
      <c r="A88" s="314">
        <v>86</v>
      </c>
      <c r="B88" s="16" t="s">
        <v>338</v>
      </c>
      <c r="C88" s="315" t="s">
        <v>43</v>
      </c>
      <c r="D88" s="316">
        <v>7590</v>
      </c>
      <c r="E88" s="316">
        <v>895</v>
      </c>
      <c r="F88" s="316">
        <v>31</v>
      </c>
      <c r="G88" s="316">
        <v>133</v>
      </c>
      <c r="H88" s="316">
        <v>112</v>
      </c>
      <c r="I88" s="317">
        <v>1.5998538513800884E-3</v>
      </c>
      <c r="J88" s="316">
        <v>1588</v>
      </c>
      <c r="K88" s="316">
        <v>607</v>
      </c>
      <c r="L88" s="316">
        <v>28</v>
      </c>
      <c r="M88" s="316">
        <v>44</v>
      </c>
      <c r="N88" s="318">
        <v>1.4332930483495511E-3</v>
      </c>
      <c r="O88" s="316">
        <v>2237</v>
      </c>
      <c r="P88" s="316">
        <v>164</v>
      </c>
      <c r="Q88" s="316">
        <v>114</v>
      </c>
      <c r="R88" s="316">
        <v>18</v>
      </c>
      <c r="S88" s="321">
        <v>0.41860465116279072</v>
      </c>
      <c r="T88" s="317">
        <v>1.5375638117232619E-4</v>
      </c>
      <c r="U88" s="315">
        <v>119</v>
      </c>
      <c r="V88" s="315">
        <v>125</v>
      </c>
      <c r="W88" s="315">
        <v>6</v>
      </c>
      <c r="X88" s="315">
        <v>1</v>
      </c>
      <c r="Y88" s="315">
        <v>77</v>
      </c>
      <c r="Z88" s="315">
        <v>12</v>
      </c>
      <c r="AA88" s="326"/>
      <c r="AB88" s="315">
        <v>4</v>
      </c>
      <c r="AC88" s="187">
        <v>1</v>
      </c>
      <c r="AD88" s="187">
        <v>1</v>
      </c>
      <c r="AE88" s="187">
        <v>0</v>
      </c>
      <c r="AF88" s="187">
        <v>1</v>
      </c>
      <c r="AG88" s="315">
        <v>2.5</v>
      </c>
      <c r="AH88" s="315">
        <v>9.0999999999999998E-2</v>
      </c>
      <c r="AI88" s="315">
        <v>4.5999999999999996</v>
      </c>
      <c r="AJ88" s="315">
        <v>0.9152542373</v>
      </c>
      <c r="AK88" s="315">
        <v>54</v>
      </c>
      <c r="AL88" s="315">
        <v>54</v>
      </c>
      <c r="AM88" s="316">
        <v>110000</v>
      </c>
      <c r="AN88" s="315">
        <v>25300000</v>
      </c>
      <c r="AO88" s="319">
        <v>0.2590277777777778</v>
      </c>
      <c r="AP88" s="315">
        <v>1.67</v>
      </c>
      <c r="AQ88" s="316">
        <v>514900</v>
      </c>
      <c r="AR88" s="316">
        <v>126800</v>
      </c>
      <c r="AS88" s="320">
        <v>4.0607255520504735</v>
      </c>
      <c r="AT88" s="321">
        <v>0.57799999999999996</v>
      </c>
      <c r="AU88" s="321">
        <v>0.42200000000000004</v>
      </c>
      <c r="AV88" s="316"/>
      <c r="AW88" s="316">
        <v>14965</v>
      </c>
      <c r="AX88" s="316">
        <v>5000</v>
      </c>
      <c r="AY88" s="316"/>
      <c r="AZ88" s="316">
        <v>5000</v>
      </c>
      <c r="BA88" s="327"/>
    </row>
    <row r="89" spans="1:53" ht="15.75" customHeight="1">
      <c r="A89" s="314">
        <v>87</v>
      </c>
      <c r="B89" s="16" t="s">
        <v>341</v>
      </c>
      <c r="C89" s="315" t="s">
        <v>43</v>
      </c>
      <c r="D89" s="316">
        <v>6317</v>
      </c>
      <c r="E89" s="316">
        <v>89</v>
      </c>
      <c r="F89" s="316">
        <v>5</v>
      </c>
      <c r="G89" s="316">
        <v>4</v>
      </c>
      <c r="H89" s="316">
        <v>19</v>
      </c>
      <c r="I89" s="317">
        <v>1.1565320762949906E-4</v>
      </c>
      <c r="J89" s="316">
        <v>342</v>
      </c>
      <c r="K89" s="316">
        <v>103</v>
      </c>
      <c r="L89" s="316">
        <v>2</v>
      </c>
      <c r="M89" s="316">
        <v>4</v>
      </c>
      <c r="N89" s="318">
        <v>2.5570341371179794E-3</v>
      </c>
      <c r="O89" s="316">
        <v>1776</v>
      </c>
      <c r="P89" s="316">
        <v>22</v>
      </c>
      <c r="Q89" s="316">
        <v>18</v>
      </c>
      <c r="R89" s="316">
        <v>2</v>
      </c>
      <c r="S89" s="321">
        <v>0.66666666666666663</v>
      </c>
      <c r="T89" s="317">
        <v>6.2804791404125695E-5</v>
      </c>
      <c r="U89" s="315">
        <v>16</v>
      </c>
      <c r="V89" s="315">
        <v>77</v>
      </c>
      <c r="W89" s="315">
        <v>4</v>
      </c>
      <c r="X89" s="315">
        <v>0</v>
      </c>
      <c r="Y89" s="315">
        <v>6</v>
      </c>
      <c r="Z89" s="315">
        <v>0</v>
      </c>
      <c r="AA89" s="326"/>
      <c r="AB89" s="315">
        <v>4</v>
      </c>
      <c r="AC89" s="187">
        <v>0</v>
      </c>
      <c r="AD89" s="187">
        <v>0</v>
      </c>
      <c r="AE89" s="187">
        <v>0</v>
      </c>
      <c r="AF89" s="187">
        <v>0</v>
      </c>
      <c r="AG89" s="315">
        <v>3.4</v>
      </c>
      <c r="AH89" s="315">
        <v>0.26700000000000002</v>
      </c>
      <c r="AI89" s="315"/>
      <c r="AJ89" s="315"/>
      <c r="AK89" s="315">
        <v>18</v>
      </c>
      <c r="AL89" s="315">
        <v>51</v>
      </c>
      <c r="AM89" s="316">
        <v>8100</v>
      </c>
      <c r="AN89" s="315">
        <v>309000000</v>
      </c>
      <c r="AO89" s="319">
        <v>0.26250000000000001</v>
      </c>
      <c r="AP89" s="315">
        <v>4.59</v>
      </c>
      <c r="AQ89" s="316">
        <v>380800</v>
      </c>
      <c r="AR89" s="316">
        <v>79800</v>
      </c>
      <c r="AS89" s="320">
        <v>4.7719298245614032</v>
      </c>
      <c r="AT89" s="321">
        <v>0.14449999999999999</v>
      </c>
      <c r="AU89" s="321">
        <v>0.85550000000000004</v>
      </c>
      <c r="AV89" s="316">
        <v>56426</v>
      </c>
      <c r="AW89" s="316">
        <v>5000</v>
      </c>
      <c r="AX89" s="316">
        <v>5000</v>
      </c>
      <c r="AY89" s="316">
        <v>15476</v>
      </c>
      <c r="AZ89" s="316">
        <v>5000</v>
      </c>
      <c r="BA89" s="327"/>
    </row>
    <row r="90" spans="1:53" ht="15.75" customHeight="1">
      <c r="A90" s="314">
        <v>88</v>
      </c>
      <c r="B90" s="16" t="s">
        <v>343</v>
      </c>
      <c r="C90" s="315" t="s">
        <v>43</v>
      </c>
      <c r="D90" s="316">
        <v>306</v>
      </c>
      <c r="E90" s="316">
        <v>133</v>
      </c>
      <c r="F90" s="316">
        <v>3</v>
      </c>
      <c r="G90" s="316">
        <v>34</v>
      </c>
      <c r="H90" s="316">
        <v>31</v>
      </c>
      <c r="I90" s="317">
        <v>3.2709077320738447E-3</v>
      </c>
      <c r="J90" s="316"/>
      <c r="K90" s="316"/>
      <c r="L90" s="316"/>
      <c r="M90" s="316"/>
      <c r="N90" s="318"/>
      <c r="O90" s="316"/>
      <c r="P90" s="316"/>
      <c r="Q90" s="316"/>
      <c r="R90" s="316"/>
      <c r="S90" s="321"/>
      <c r="T90" s="317"/>
      <c r="U90" s="315"/>
      <c r="V90" s="315"/>
      <c r="W90" s="315"/>
      <c r="X90" s="315"/>
      <c r="Y90" s="315"/>
      <c r="Z90" s="315"/>
      <c r="AA90" s="326"/>
      <c r="AB90" s="315">
        <v>1</v>
      </c>
      <c r="AC90" s="187">
        <v>0</v>
      </c>
      <c r="AD90" s="187">
        <v>0</v>
      </c>
      <c r="AE90" s="187">
        <v>0</v>
      </c>
      <c r="AF90" s="187">
        <v>0</v>
      </c>
      <c r="AG90" s="315">
        <v>4</v>
      </c>
      <c r="AH90" s="315">
        <v>0</v>
      </c>
      <c r="AI90" s="315"/>
      <c r="AJ90" s="315"/>
      <c r="AK90" s="315">
        <v>45</v>
      </c>
      <c r="AL90" s="315">
        <v>48</v>
      </c>
      <c r="AM90" s="316">
        <v>22200</v>
      </c>
      <c r="AN90" s="315">
        <v>332000</v>
      </c>
      <c r="AO90" s="319">
        <v>0.37430555555555556</v>
      </c>
      <c r="AP90" s="315">
        <v>2.14</v>
      </c>
      <c r="AQ90" s="316">
        <v>246400</v>
      </c>
      <c r="AR90" s="316">
        <v>46000</v>
      </c>
      <c r="AS90" s="320">
        <v>5.3565217391304349</v>
      </c>
      <c r="AT90" s="321">
        <v>0.40300000000000002</v>
      </c>
      <c r="AU90" s="321">
        <v>0.59699999999999998</v>
      </c>
      <c r="AV90" s="316"/>
      <c r="AW90" s="316"/>
      <c r="AX90" s="316"/>
      <c r="AY90" s="316"/>
      <c r="AZ90" s="316"/>
      <c r="BA90" s="327"/>
    </row>
    <row r="91" spans="1:53" ht="15.75" customHeight="1">
      <c r="A91" s="314">
        <v>89</v>
      </c>
      <c r="B91" s="16" t="s">
        <v>345</v>
      </c>
      <c r="C91" s="315" t="s">
        <v>43</v>
      </c>
      <c r="D91" s="316">
        <v>8344</v>
      </c>
      <c r="E91" s="316">
        <v>475</v>
      </c>
      <c r="F91" s="316">
        <v>11</v>
      </c>
      <c r="G91" s="316">
        <v>84</v>
      </c>
      <c r="H91" s="316">
        <v>101</v>
      </c>
      <c r="I91" s="317">
        <v>7.7211138531287202E-4</v>
      </c>
      <c r="J91" s="316"/>
      <c r="K91" s="316"/>
      <c r="L91" s="316"/>
      <c r="M91" s="316"/>
      <c r="N91" s="318"/>
      <c r="O91" s="316">
        <v>3566</v>
      </c>
      <c r="P91" s="316">
        <v>123</v>
      </c>
      <c r="Q91" s="316">
        <v>125</v>
      </c>
      <c r="R91" s="316">
        <v>57</v>
      </c>
      <c r="S91" s="321">
        <v>0.44444444444444442</v>
      </c>
      <c r="T91" s="317">
        <v>1.3942340935661239E-4</v>
      </c>
      <c r="U91" s="315">
        <v>89</v>
      </c>
      <c r="V91" s="315"/>
      <c r="W91" s="315"/>
      <c r="X91" s="315"/>
      <c r="Y91" s="315">
        <v>67</v>
      </c>
      <c r="Z91" s="315">
        <v>16</v>
      </c>
      <c r="AA91" s="330"/>
      <c r="AB91" s="315">
        <v>2</v>
      </c>
      <c r="AC91" s="187">
        <v>1</v>
      </c>
      <c r="AD91" s="187">
        <v>1</v>
      </c>
      <c r="AE91" s="187">
        <v>0</v>
      </c>
      <c r="AF91" s="187">
        <v>1</v>
      </c>
      <c r="AG91" s="315">
        <v>2.8</v>
      </c>
      <c r="AH91" s="315">
        <v>0.4</v>
      </c>
      <c r="AI91" s="315">
        <v>0</v>
      </c>
      <c r="AJ91" s="315">
        <v>0</v>
      </c>
      <c r="AK91" s="315">
        <v>36</v>
      </c>
      <c r="AL91" s="315">
        <v>54</v>
      </c>
      <c r="AM91" s="316">
        <v>60500</v>
      </c>
      <c r="AN91" s="315">
        <v>6200000</v>
      </c>
      <c r="AO91" s="319">
        <v>0.34027777777777779</v>
      </c>
      <c r="AP91" s="315">
        <v>1.98</v>
      </c>
      <c r="AQ91" s="316">
        <v>373600</v>
      </c>
      <c r="AR91" s="316">
        <v>77300</v>
      </c>
      <c r="AS91" s="320">
        <v>4.8331177231565334</v>
      </c>
      <c r="AT91" s="321">
        <v>0.69</v>
      </c>
      <c r="AU91" s="321">
        <v>0.31000000000000005</v>
      </c>
      <c r="AV91" s="316">
        <v>8062</v>
      </c>
      <c r="AW91" s="316">
        <v>148858</v>
      </c>
      <c r="AX91" s="316">
        <v>5000</v>
      </c>
      <c r="AY91" s="316">
        <v>5000</v>
      </c>
      <c r="AZ91" s="316">
        <v>5000</v>
      </c>
      <c r="BA91" s="327"/>
    </row>
    <row r="92" spans="1:53" ht="15.75" customHeight="1">
      <c r="A92" s="314">
        <v>1</v>
      </c>
      <c r="B92" s="38" t="s">
        <v>348</v>
      </c>
      <c r="C92" s="315" t="s">
        <v>349</v>
      </c>
      <c r="D92" s="316">
        <v>1176724</v>
      </c>
      <c r="E92" s="316">
        <v>15354</v>
      </c>
      <c r="F92" s="316">
        <v>4201</v>
      </c>
      <c r="G92" s="316">
        <v>1635</v>
      </c>
      <c r="H92" s="316">
        <v>66</v>
      </c>
      <c r="I92" s="317">
        <v>2.3479628855317181E-4</v>
      </c>
      <c r="J92" s="316">
        <v>67650</v>
      </c>
      <c r="K92" s="316">
        <v>10427</v>
      </c>
      <c r="L92" s="316">
        <v>541</v>
      </c>
      <c r="M92" s="316">
        <v>44</v>
      </c>
      <c r="N92" s="318">
        <v>1.806900563981591E-3</v>
      </c>
      <c r="O92" s="316">
        <v>80987</v>
      </c>
      <c r="P92" s="316">
        <v>862</v>
      </c>
      <c r="Q92" s="316">
        <v>991</v>
      </c>
      <c r="R92" s="316">
        <v>168</v>
      </c>
      <c r="S92" s="321">
        <v>0.90360046457607435</v>
      </c>
      <c r="T92" s="317">
        <v>1.557828907512364E-4</v>
      </c>
      <c r="U92" s="315">
        <v>758</v>
      </c>
      <c r="V92" s="315">
        <v>9080</v>
      </c>
      <c r="W92" s="315">
        <v>32</v>
      </c>
      <c r="X92" s="315">
        <v>123</v>
      </c>
      <c r="Y92" s="315">
        <v>324</v>
      </c>
      <c r="Z92" s="315">
        <v>155</v>
      </c>
      <c r="AA92" s="326"/>
      <c r="AB92" s="315">
        <v>4</v>
      </c>
      <c r="AC92" s="187">
        <v>0</v>
      </c>
      <c r="AD92" s="187">
        <v>0</v>
      </c>
      <c r="AE92" s="187">
        <v>0</v>
      </c>
      <c r="AF92" s="187">
        <v>0</v>
      </c>
      <c r="AG92" s="315">
        <v>3.7</v>
      </c>
      <c r="AH92" s="315">
        <v>0.52700000000000002</v>
      </c>
      <c r="AI92" s="315"/>
      <c r="AJ92" s="315"/>
      <c r="AK92" s="315">
        <v>31</v>
      </c>
      <c r="AL92" s="315">
        <v>63</v>
      </c>
      <c r="AM92" s="316">
        <v>1000000</v>
      </c>
      <c r="AN92" s="315">
        <v>12600000</v>
      </c>
      <c r="AO92" s="319">
        <v>0.30138888888888887</v>
      </c>
      <c r="AP92" s="315">
        <v>7.47</v>
      </c>
      <c r="AQ92" s="316">
        <v>26300000</v>
      </c>
      <c r="AR92" s="316">
        <v>6800000</v>
      </c>
      <c r="AS92" s="320">
        <v>3.8676470588235294</v>
      </c>
      <c r="AT92" s="321">
        <v>0.21970000000000001</v>
      </c>
      <c r="AU92" s="321">
        <v>0.78029999999999999</v>
      </c>
      <c r="AV92" s="316">
        <v>1302000</v>
      </c>
      <c r="AW92" s="316">
        <v>155532</v>
      </c>
      <c r="AX92" s="316">
        <v>563886</v>
      </c>
      <c r="AY92" s="316">
        <v>1131000</v>
      </c>
      <c r="AZ92" s="316">
        <v>137744</v>
      </c>
      <c r="BA92" s="327"/>
    </row>
    <row r="93" spans="1:53" ht="15.75" customHeight="1">
      <c r="A93" s="314">
        <v>2</v>
      </c>
      <c r="B93" s="38" t="s">
        <v>354</v>
      </c>
      <c r="C93" s="315" t="s">
        <v>349</v>
      </c>
      <c r="D93" s="316">
        <v>21230</v>
      </c>
      <c r="E93" s="316">
        <v>637</v>
      </c>
      <c r="F93" s="316">
        <v>0</v>
      </c>
      <c r="G93" s="316">
        <v>251</v>
      </c>
      <c r="H93" s="316">
        <v>26</v>
      </c>
      <c r="I93" s="317">
        <v>4.9317262382213831E-4</v>
      </c>
      <c r="J93" s="316"/>
      <c r="K93" s="316"/>
      <c r="L93" s="316"/>
      <c r="M93" s="316"/>
      <c r="N93" s="318"/>
      <c r="O93" s="316">
        <v>759</v>
      </c>
      <c r="P93" s="316">
        <v>0</v>
      </c>
      <c r="Q93" s="316">
        <v>0</v>
      </c>
      <c r="R93" s="316">
        <v>0</v>
      </c>
      <c r="S93" s="321">
        <v>0</v>
      </c>
      <c r="T93" s="317">
        <v>0</v>
      </c>
      <c r="U93" s="315">
        <v>71</v>
      </c>
      <c r="V93" s="315">
        <v>1270</v>
      </c>
      <c r="W93" s="315">
        <v>11</v>
      </c>
      <c r="X93" s="315">
        <v>8</v>
      </c>
      <c r="Y93" s="315">
        <v>65</v>
      </c>
      <c r="Z93" s="315">
        <v>5</v>
      </c>
      <c r="AA93" s="326"/>
      <c r="AB93" s="315">
        <v>3</v>
      </c>
      <c r="AC93" s="187">
        <v>0</v>
      </c>
      <c r="AD93" s="187">
        <v>1</v>
      </c>
      <c r="AE93" s="187">
        <v>1</v>
      </c>
      <c r="AF93" s="187">
        <v>1</v>
      </c>
      <c r="AG93" s="315">
        <v>4</v>
      </c>
      <c r="AH93" s="315">
        <v>0.46200000000000002</v>
      </c>
      <c r="AI93" s="315">
        <v>4.3</v>
      </c>
      <c r="AJ93" s="315">
        <v>0.83908486709999996</v>
      </c>
      <c r="AK93" s="315">
        <v>39</v>
      </c>
      <c r="AL93" s="315">
        <v>45</v>
      </c>
      <c r="AM93" s="316">
        <v>1500000</v>
      </c>
      <c r="AN93" s="315">
        <v>60300000</v>
      </c>
      <c r="AO93" s="319">
        <v>0.25486111111111109</v>
      </c>
      <c r="AP93" s="315">
        <v>5.41</v>
      </c>
      <c r="AQ93" s="316">
        <v>17200000</v>
      </c>
      <c r="AR93" s="316">
        <v>2000000</v>
      </c>
      <c r="AS93" s="320">
        <v>8.6</v>
      </c>
      <c r="AT93" s="321">
        <v>0.22509999999999999</v>
      </c>
      <c r="AU93" s="321">
        <v>0.77490000000000003</v>
      </c>
      <c r="AV93" s="316">
        <v>146524</v>
      </c>
      <c r="AW93" s="316">
        <v>402585</v>
      </c>
      <c r="AX93" s="316">
        <v>68333</v>
      </c>
      <c r="AY93" s="316">
        <v>6479</v>
      </c>
      <c r="AZ93" s="316">
        <v>5000</v>
      </c>
      <c r="BA93" s="327"/>
    </row>
    <row r="94" spans="1:53" ht="15.75" customHeight="1">
      <c r="A94" s="314">
        <v>3</v>
      </c>
      <c r="B94" s="38" t="s">
        <v>360</v>
      </c>
      <c r="C94" s="315" t="s">
        <v>349</v>
      </c>
      <c r="D94" s="316">
        <v>104100</v>
      </c>
      <c r="E94" s="316">
        <v>5165</v>
      </c>
      <c r="F94" s="316">
        <v>362</v>
      </c>
      <c r="G94" s="316">
        <v>717</v>
      </c>
      <c r="H94" s="316">
        <v>84</v>
      </c>
      <c r="I94" s="317">
        <v>7.4996441749962633E-4</v>
      </c>
      <c r="J94" s="316">
        <v>8766</v>
      </c>
      <c r="K94" s="316">
        <v>1856</v>
      </c>
      <c r="L94" s="316">
        <v>96</v>
      </c>
      <c r="M94" s="316">
        <v>59</v>
      </c>
      <c r="N94" s="318">
        <v>2.517499400580582E-3</v>
      </c>
      <c r="O94" s="316">
        <v>9971</v>
      </c>
      <c r="P94" s="316">
        <v>160</v>
      </c>
      <c r="Q94" s="316">
        <v>349</v>
      </c>
      <c r="R94" s="316">
        <v>60</v>
      </c>
      <c r="S94" s="321">
        <v>0.72950819672131151</v>
      </c>
      <c r="T94" s="317">
        <v>7.9630599154465633E-5</v>
      </c>
      <c r="U94" s="315">
        <v>463</v>
      </c>
      <c r="V94" s="315">
        <v>1450</v>
      </c>
      <c r="W94" s="315">
        <v>30</v>
      </c>
      <c r="X94" s="315">
        <v>56</v>
      </c>
      <c r="Y94" s="315">
        <v>446</v>
      </c>
      <c r="Z94" s="315">
        <v>90</v>
      </c>
      <c r="AA94" s="326"/>
      <c r="AB94" s="315">
        <v>4</v>
      </c>
      <c r="AC94" s="187">
        <v>1</v>
      </c>
      <c r="AD94" s="187">
        <v>0</v>
      </c>
      <c r="AE94" s="187">
        <v>0</v>
      </c>
      <c r="AF94" s="187">
        <v>0</v>
      </c>
      <c r="AG94" s="315">
        <v>2.4</v>
      </c>
      <c r="AH94" s="315">
        <v>0.15</v>
      </c>
      <c r="AI94" s="315">
        <v>0</v>
      </c>
      <c r="AJ94" s="315">
        <v>0</v>
      </c>
      <c r="AK94" s="315">
        <v>15</v>
      </c>
      <c r="AL94" s="315">
        <v>58</v>
      </c>
      <c r="AM94" s="316">
        <v>60500</v>
      </c>
      <c r="AN94" s="315">
        <v>7200000</v>
      </c>
      <c r="AO94" s="319">
        <v>0.3576388888888889</v>
      </c>
      <c r="AP94" s="315">
        <v>7.19</v>
      </c>
      <c r="AQ94" s="316">
        <v>4800000</v>
      </c>
      <c r="AR94" s="316">
        <v>1800000</v>
      </c>
      <c r="AS94" s="320">
        <v>2.6666666666666665</v>
      </c>
      <c r="AT94" s="321">
        <v>0.22700000000000001</v>
      </c>
      <c r="AU94" s="321">
        <v>0.77300000000000002</v>
      </c>
      <c r="AV94" s="316">
        <v>153937</v>
      </c>
      <c r="AW94" s="316">
        <v>226588</v>
      </c>
      <c r="AX94" s="316">
        <v>67906</v>
      </c>
      <c r="AY94" s="316">
        <v>95796</v>
      </c>
      <c r="AZ94" s="316">
        <v>32824</v>
      </c>
      <c r="BA94" s="327"/>
    </row>
    <row r="95" spans="1:53" ht="15.75" customHeight="1">
      <c r="A95" s="314">
        <v>4</v>
      </c>
      <c r="B95" s="38" t="s">
        <v>364</v>
      </c>
      <c r="C95" s="315" t="s">
        <v>349</v>
      </c>
      <c r="D95" s="316">
        <v>72017</v>
      </c>
      <c r="E95" s="316">
        <v>2666</v>
      </c>
      <c r="F95" s="316">
        <v>449</v>
      </c>
      <c r="G95" s="316">
        <v>324</v>
      </c>
      <c r="H95" s="316">
        <v>168</v>
      </c>
      <c r="I95" s="317">
        <v>6.0918658656579307E-4</v>
      </c>
      <c r="J95" s="316">
        <v>10206</v>
      </c>
      <c r="K95" s="316">
        <v>2769</v>
      </c>
      <c r="L95" s="316">
        <v>93</v>
      </c>
      <c r="M95" s="316">
        <v>36</v>
      </c>
      <c r="N95" s="318">
        <v>3.1164297697523712E-3</v>
      </c>
      <c r="O95" s="316">
        <v>10969</v>
      </c>
      <c r="P95" s="316">
        <v>252</v>
      </c>
      <c r="Q95" s="316">
        <v>256</v>
      </c>
      <c r="R95" s="316">
        <v>53</v>
      </c>
      <c r="S95" s="321">
        <v>0.5536723163841808</v>
      </c>
      <c r="T95" s="317">
        <v>3.0655332231136362E-4</v>
      </c>
      <c r="U95" s="315">
        <v>490</v>
      </c>
      <c r="V95" s="315">
        <v>916</v>
      </c>
      <c r="W95" s="315">
        <v>0</v>
      </c>
      <c r="X95" s="315">
        <v>0</v>
      </c>
      <c r="Y95" s="315">
        <v>362</v>
      </c>
      <c r="Z95" s="315">
        <v>92</v>
      </c>
      <c r="AA95" s="326"/>
      <c r="AB95" s="315">
        <v>4</v>
      </c>
      <c r="AC95" s="187">
        <v>0</v>
      </c>
      <c r="AD95" s="187">
        <v>0</v>
      </c>
      <c r="AE95" s="187">
        <v>0</v>
      </c>
      <c r="AF95" s="187">
        <v>0</v>
      </c>
      <c r="AG95" s="315">
        <v>3.9</v>
      </c>
      <c r="AH95" s="315">
        <v>0.59299999999999997</v>
      </c>
      <c r="AI95" s="315"/>
      <c r="AJ95" s="315"/>
      <c r="AK95" s="315">
        <v>50</v>
      </c>
      <c r="AL95" s="315">
        <v>59</v>
      </c>
      <c r="AM95" s="316">
        <v>450000</v>
      </c>
      <c r="AN95" s="315">
        <v>3200000</v>
      </c>
      <c r="AO95" s="319">
        <v>0.3215277777777778</v>
      </c>
      <c r="AP95" s="315">
        <v>6.18</v>
      </c>
      <c r="AQ95" s="316">
        <v>5900000</v>
      </c>
      <c r="AR95" s="316">
        <v>1400000</v>
      </c>
      <c r="AS95" s="320">
        <v>4.2142857142857144</v>
      </c>
      <c r="AT95" s="321">
        <v>0.16819999999999999</v>
      </c>
      <c r="AU95" s="321">
        <v>0.83179999999999998</v>
      </c>
      <c r="AV95" s="316">
        <v>444879</v>
      </c>
      <c r="AW95" s="316">
        <v>32206</v>
      </c>
      <c r="AX95" s="316">
        <v>182074</v>
      </c>
      <c r="AY95" s="316">
        <v>9653</v>
      </c>
      <c r="AZ95" s="316">
        <v>12484</v>
      </c>
      <c r="BA95" s="327"/>
    </row>
    <row r="96" spans="1:53" ht="15.75" customHeight="1">
      <c r="A96" s="314">
        <v>5</v>
      </c>
      <c r="B96" s="38" t="s">
        <v>367</v>
      </c>
      <c r="C96" s="315" t="s">
        <v>349</v>
      </c>
      <c r="D96" s="316">
        <v>76783</v>
      </c>
      <c r="E96" s="316">
        <v>7254</v>
      </c>
      <c r="F96" s="316">
        <v>323</v>
      </c>
      <c r="G96" s="316">
        <v>357</v>
      </c>
      <c r="H96" s="316">
        <v>152</v>
      </c>
      <c r="I96" s="317">
        <v>4.0014821001892577E-4</v>
      </c>
      <c r="J96" s="316">
        <v>9026</v>
      </c>
      <c r="K96" s="316">
        <v>8485</v>
      </c>
      <c r="L96" s="316">
        <v>78</v>
      </c>
      <c r="M96" s="316">
        <v>147</v>
      </c>
      <c r="N96" s="318">
        <v>3.6679268367211066E-3</v>
      </c>
      <c r="O96" s="316">
        <v>3939</v>
      </c>
      <c r="P96" s="316">
        <v>208</v>
      </c>
      <c r="Q96" s="316">
        <v>487</v>
      </c>
      <c r="R96" s="316">
        <v>10</v>
      </c>
      <c r="S96" s="321">
        <v>0.56198347107438018</v>
      </c>
      <c r="T96" s="317">
        <v>4.3019434813399836E-4</v>
      </c>
      <c r="U96" s="315">
        <v>158</v>
      </c>
      <c r="V96" s="315">
        <v>1600</v>
      </c>
      <c r="W96" s="315">
        <v>0</v>
      </c>
      <c r="X96" s="315">
        <v>0</v>
      </c>
      <c r="Y96" s="315">
        <v>109</v>
      </c>
      <c r="Z96" s="315">
        <v>26</v>
      </c>
      <c r="AA96" s="326"/>
      <c r="AB96" s="315">
        <v>4</v>
      </c>
      <c r="AC96" s="187">
        <v>0</v>
      </c>
      <c r="AD96" s="187">
        <v>1</v>
      </c>
      <c r="AE96" s="187">
        <v>0</v>
      </c>
      <c r="AF96" s="187">
        <v>0</v>
      </c>
      <c r="AG96" s="315">
        <v>1.9</v>
      </c>
      <c r="AH96" s="315">
        <v>0.09</v>
      </c>
      <c r="AI96" s="315">
        <v>0</v>
      </c>
      <c r="AJ96" s="315">
        <v>0</v>
      </c>
      <c r="AK96" s="315">
        <v>15</v>
      </c>
      <c r="AL96" s="315">
        <v>63</v>
      </c>
      <c r="AM96" s="316">
        <v>60500</v>
      </c>
      <c r="AN96" s="315">
        <v>54500000</v>
      </c>
      <c r="AO96" s="319">
        <v>0.35</v>
      </c>
      <c r="AP96" s="315">
        <v>4.43</v>
      </c>
      <c r="AQ96" s="316">
        <v>1900000</v>
      </c>
      <c r="AR96" s="316">
        <v>438500</v>
      </c>
      <c r="AS96" s="320">
        <v>4.3329532497149374</v>
      </c>
      <c r="AT96" s="321">
        <v>0.17249999999999999</v>
      </c>
      <c r="AU96" s="321">
        <v>0.82750000000000001</v>
      </c>
      <c r="AV96" s="316">
        <v>236227</v>
      </c>
      <c r="AW96" s="316">
        <v>29582</v>
      </c>
      <c r="AX96" s="316">
        <v>79932</v>
      </c>
      <c r="AY96" s="316">
        <v>151452</v>
      </c>
      <c r="AZ96" s="316">
        <v>5227</v>
      </c>
      <c r="BA96" s="327"/>
    </row>
    <row r="97" spans="1:53" ht="15.75" customHeight="1">
      <c r="A97" s="314">
        <v>6</v>
      </c>
      <c r="B97" s="38" t="s">
        <v>371</v>
      </c>
      <c r="C97" s="315" t="s">
        <v>349</v>
      </c>
      <c r="D97" s="316">
        <v>23768</v>
      </c>
      <c r="E97" s="316">
        <v>1939</v>
      </c>
      <c r="F97" s="316">
        <v>474</v>
      </c>
      <c r="G97" s="316">
        <v>215</v>
      </c>
      <c r="H97" s="316">
        <v>56</v>
      </c>
      <c r="I97" s="317">
        <v>1.3246284989154205E-3</v>
      </c>
      <c r="J97" s="316">
        <v>2521</v>
      </c>
      <c r="K97" s="316">
        <v>1501</v>
      </c>
      <c r="L97" s="316">
        <v>408</v>
      </c>
      <c r="M97" s="316">
        <v>54</v>
      </c>
      <c r="N97" s="318">
        <v>2.8787796759120986E-3</v>
      </c>
      <c r="O97" s="316">
        <v>3524</v>
      </c>
      <c r="P97" s="316">
        <v>127</v>
      </c>
      <c r="Q97" s="316">
        <v>126</v>
      </c>
      <c r="R97" s="316">
        <v>19</v>
      </c>
      <c r="S97" s="321">
        <v>0.69318181818181812</v>
      </c>
      <c r="T97" s="317">
        <v>1.0093697373585509E-4</v>
      </c>
      <c r="U97" s="315">
        <v>96</v>
      </c>
      <c r="V97" s="315">
        <v>657</v>
      </c>
      <c r="W97" s="315">
        <v>10</v>
      </c>
      <c r="X97" s="315">
        <v>4</v>
      </c>
      <c r="Y97" s="315">
        <v>64</v>
      </c>
      <c r="Z97" s="315">
        <v>26</v>
      </c>
      <c r="AA97" s="328"/>
      <c r="AB97" s="315">
        <v>4</v>
      </c>
      <c r="AC97" s="187">
        <v>0</v>
      </c>
      <c r="AD97" s="187">
        <v>0</v>
      </c>
      <c r="AE97" s="187">
        <v>0</v>
      </c>
      <c r="AF97" s="187">
        <v>0</v>
      </c>
      <c r="AG97" s="315">
        <v>2.1</v>
      </c>
      <c r="AH97" s="315">
        <v>0</v>
      </c>
      <c r="AI97" s="315"/>
      <c r="AJ97" s="315"/>
      <c r="AK97" s="315">
        <v>31</v>
      </c>
      <c r="AL97" s="315">
        <v>53</v>
      </c>
      <c r="AM97" s="316">
        <v>1000</v>
      </c>
      <c r="AN97" s="315">
        <v>86200000</v>
      </c>
      <c r="AO97" s="319">
        <v>0.4152777777777778</v>
      </c>
      <c r="AP97" s="315">
        <v>5</v>
      </c>
      <c r="AQ97" s="316">
        <v>2000000</v>
      </c>
      <c r="AR97" s="316">
        <v>622300</v>
      </c>
      <c r="AS97" s="320">
        <v>3.213883978788366</v>
      </c>
      <c r="AT97" s="321">
        <v>0.19950000000000001</v>
      </c>
      <c r="AU97" s="321">
        <v>0.80049999999999999</v>
      </c>
      <c r="AV97" s="316">
        <v>233838</v>
      </c>
      <c r="AW97" s="316">
        <v>23772</v>
      </c>
      <c r="AX97" s="316">
        <v>83516</v>
      </c>
      <c r="AY97" s="316">
        <v>77081</v>
      </c>
      <c r="AZ97" s="316">
        <v>5465</v>
      </c>
      <c r="BA97" s="327"/>
    </row>
    <row r="98" spans="1:53" ht="15.75" customHeight="1">
      <c r="A98" s="314">
        <v>7</v>
      </c>
      <c r="B98" s="38" t="s">
        <v>376</v>
      </c>
      <c r="C98" s="315" t="s">
        <v>349</v>
      </c>
      <c r="D98" s="316">
        <v>60067</v>
      </c>
      <c r="E98" s="316">
        <v>1172</v>
      </c>
      <c r="F98" s="316">
        <v>178</v>
      </c>
      <c r="G98" s="316">
        <v>57</v>
      </c>
      <c r="H98" s="316">
        <v>57</v>
      </c>
      <c r="I98" s="317">
        <v>2.8607225449648645E-4</v>
      </c>
      <c r="J98" s="316">
        <v>4771</v>
      </c>
      <c r="K98" s="316">
        <v>1739</v>
      </c>
      <c r="L98" s="316">
        <v>69</v>
      </c>
      <c r="M98" s="316">
        <v>51</v>
      </c>
      <c r="N98" s="318">
        <v>9.1361701524881537E-4</v>
      </c>
      <c r="O98" s="316">
        <v>19278</v>
      </c>
      <c r="P98" s="316">
        <v>150</v>
      </c>
      <c r="Q98" s="316">
        <v>104</v>
      </c>
      <c r="R98" s="316">
        <v>13</v>
      </c>
      <c r="S98" s="321">
        <v>0.57471264367816088</v>
      </c>
      <c r="T98" s="317">
        <v>3.0930427236328554E-5</v>
      </c>
      <c r="U98" s="315">
        <v>121</v>
      </c>
      <c r="V98" s="315">
        <v>1030</v>
      </c>
      <c r="W98" s="315">
        <v>10</v>
      </c>
      <c r="X98" s="315">
        <v>12</v>
      </c>
      <c r="Y98" s="315">
        <v>71</v>
      </c>
      <c r="Z98" s="315">
        <v>20</v>
      </c>
      <c r="AA98" s="326"/>
      <c r="AB98" s="315">
        <v>4</v>
      </c>
      <c r="AC98" s="187">
        <v>0</v>
      </c>
      <c r="AD98" s="187">
        <v>1</v>
      </c>
      <c r="AE98" s="187">
        <v>1</v>
      </c>
      <c r="AF98" s="187">
        <v>1</v>
      </c>
      <c r="AG98" s="315">
        <v>1.5</v>
      </c>
      <c r="AH98" s="315">
        <v>2.5999999999999999E-2</v>
      </c>
      <c r="AI98" s="315">
        <v>2.2999999999999998</v>
      </c>
      <c r="AJ98" s="315">
        <v>0.17649999999999999</v>
      </c>
      <c r="AK98" s="315">
        <v>25</v>
      </c>
      <c r="AL98" s="315">
        <v>68</v>
      </c>
      <c r="AM98" s="316">
        <v>4400</v>
      </c>
      <c r="AN98" s="315">
        <v>72500000</v>
      </c>
      <c r="AO98" s="319">
        <v>0.26180555555555557</v>
      </c>
      <c r="AP98" s="315">
        <v>6.09</v>
      </c>
      <c r="AQ98" s="316">
        <v>2300000</v>
      </c>
      <c r="AR98" s="316">
        <v>547500</v>
      </c>
      <c r="AS98" s="320">
        <v>4.2009132420091326</v>
      </c>
      <c r="AT98" s="321">
        <v>0.16389999999999999</v>
      </c>
      <c r="AU98" s="321">
        <v>0.83610000000000007</v>
      </c>
      <c r="AV98" s="316">
        <v>114163</v>
      </c>
      <c r="AW98" s="316">
        <v>13935</v>
      </c>
      <c r="AX98" s="316">
        <v>73880</v>
      </c>
      <c r="AY98" s="316">
        <v>134006</v>
      </c>
      <c r="AZ98" s="316">
        <v>11776</v>
      </c>
      <c r="BA98" s="327"/>
    </row>
    <row r="99" spans="1:53" ht="15.75" customHeight="1">
      <c r="A99" s="314">
        <v>8</v>
      </c>
      <c r="B99" s="38" t="s">
        <v>379</v>
      </c>
      <c r="C99" s="315" t="s">
        <v>349</v>
      </c>
      <c r="D99" s="316">
        <v>28685</v>
      </c>
      <c r="E99" s="316">
        <v>722</v>
      </c>
      <c r="F99" s="316">
        <v>186</v>
      </c>
      <c r="G99" s="316">
        <v>97</v>
      </c>
      <c r="H99" s="316">
        <v>56</v>
      </c>
      <c r="I99" s="317">
        <v>4.2521154483788259E-4</v>
      </c>
      <c r="J99" s="316">
        <v>2159</v>
      </c>
      <c r="K99" s="316">
        <v>706</v>
      </c>
      <c r="L99" s="316">
        <v>34</v>
      </c>
      <c r="M99" s="316">
        <v>34</v>
      </c>
      <c r="N99" s="318">
        <v>1.0528214275266261E-3</v>
      </c>
      <c r="O99" s="316">
        <v>6481</v>
      </c>
      <c r="P99" s="316">
        <v>131</v>
      </c>
      <c r="Q99" s="316">
        <v>119</v>
      </c>
      <c r="R99" s="316">
        <v>21</v>
      </c>
      <c r="S99" s="321">
        <v>0.76315789473684215</v>
      </c>
      <c r="T99" s="317">
        <v>2.3552308397419355E-4</v>
      </c>
      <c r="U99" s="315">
        <v>138</v>
      </c>
      <c r="V99" s="315">
        <v>617</v>
      </c>
      <c r="W99" s="315">
        <v>5</v>
      </c>
      <c r="X99" s="315">
        <v>22</v>
      </c>
      <c r="Y99" s="315">
        <v>88</v>
      </c>
      <c r="Z99" s="315">
        <v>33</v>
      </c>
      <c r="AA99" s="326"/>
      <c r="AB99" s="315">
        <v>4</v>
      </c>
      <c r="AC99" s="187">
        <v>1</v>
      </c>
      <c r="AD99" s="187">
        <v>0</v>
      </c>
      <c r="AE99" s="187">
        <v>1</v>
      </c>
      <c r="AF99" s="187">
        <v>1</v>
      </c>
      <c r="AG99" s="315">
        <v>2.2999999999999998</v>
      </c>
      <c r="AH99" s="315">
        <v>0.2</v>
      </c>
      <c r="AI99" s="315">
        <v>4.2</v>
      </c>
      <c r="AJ99" s="315">
        <v>0.79651162789999996</v>
      </c>
      <c r="AK99" s="315">
        <v>24</v>
      </c>
      <c r="AL99" s="315">
        <v>57</v>
      </c>
      <c r="AM99" s="316">
        <v>110000</v>
      </c>
      <c r="AN99" s="315">
        <v>575000</v>
      </c>
      <c r="AO99" s="319">
        <v>0.33750000000000002</v>
      </c>
      <c r="AP99" s="315">
        <v>1.71</v>
      </c>
      <c r="AQ99" s="316">
        <v>916900</v>
      </c>
      <c r="AR99" s="316">
        <v>355400</v>
      </c>
      <c r="AS99" s="320">
        <v>2.579909960607766</v>
      </c>
      <c r="AT99" s="321">
        <v>0.65700000000000003</v>
      </c>
      <c r="AU99" s="321">
        <v>0.34299999999999997</v>
      </c>
      <c r="AV99" s="316">
        <v>426701</v>
      </c>
      <c r="AW99" s="316">
        <v>184039</v>
      </c>
      <c r="AX99" s="316">
        <v>1590000</v>
      </c>
      <c r="AY99" s="316">
        <v>7234000</v>
      </c>
      <c r="AZ99" s="316">
        <v>635203</v>
      </c>
      <c r="BA99" s="327"/>
    </row>
    <row r="100" spans="1:53" ht="15.75" customHeight="1">
      <c r="A100" s="314">
        <v>9</v>
      </c>
      <c r="B100" s="38" t="s">
        <v>383</v>
      </c>
      <c r="C100" s="315" t="s">
        <v>349</v>
      </c>
      <c r="D100" s="316">
        <v>241494</v>
      </c>
      <c r="E100" s="316">
        <v>6016</v>
      </c>
      <c r="F100" s="316">
        <v>5388</v>
      </c>
      <c r="G100" s="316">
        <v>428</v>
      </c>
      <c r="H100" s="316">
        <v>120</v>
      </c>
      <c r="I100" s="317">
        <v>5.6884686562377418E-4</v>
      </c>
      <c r="J100" s="316">
        <v>25608</v>
      </c>
      <c r="K100" s="316">
        <v>12973</v>
      </c>
      <c r="L100" s="316">
        <v>3322</v>
      </c>
      <c r="M100" s="316">
        <v>97</v>
      </c>
      <c r="N100" s="318">
        <v>6.9015196521417955E-3</v>
      </c>
      <c r="O100" s="316">
        <v>20176</v>
      </c>
      <c r="P100" s="316">
        <v>267</v>
      </c>
      <c r="Q100" s="316">
        <v>886</v>
      </c>
      <c r="R100" s="316">
        <v>64</v>
      </c>
      <c r="S100" s="321">
        <v>0.57073170731707312</v>
      </c>
      <c r="T100" s="317">
        <v>5.1465538556724169E-4</v>
      </c>
      <c r="U100" s="315">
        <v>662</v>
      </c>
      <c r="V100" s="315">
        <v>2270</v>
      </c>
      <c r="W100" s="315">
        <v>8</v>
      </c>
      <c r="X100" s="315">
        <v>55</v>
      </c>
      <c r="Y100" s="315">
        <v>290</v>
      </c>
      <c r="Z100" s="315">
        <v>47</v>
      </c>
      <c r="AA100" s="331"/>
      <c r="AB100" s="315">
        <v>4</v>
      </c>
      <c r="AC100" s="187">
        <v>1</v>
      </c>
      <c r="AD100" s="187">
        <v>1</v>
      </c>
      <c r="AE100" s="187">
        <v>1</v>
      </c>
      <c r="AF100" s="187">
        <v>1</v>
      </c>
      <c r="AG100" s="315">
        <v>4.4000000000000004</v>
      </c>
      <c r="AH100" s="315">
        <v>0.78700000000000003</v>
      </c>
      <c r="AI100" s="315">
        <v>1.1000000000000001</v>
      </c>
      <c r="AJ100" s="315">
        <v>0</v>
      </c>
      <c r="AK100" s="315"/>
      <c r="AL100" s="315">
        <v>61</v>
      </c>
      <c r="AM100" s="316">
        <v>368000</v>
      </c>
      <c r="AN100" s="315">
        <v>299000000</v>
      </c>
      <c r="AO100" s="319">
        <v>0.30972222222222223</v>
      </c>
      <c r="AP100" s="315">
        <v>7.29</v>
      </c>
      <c r="AQ100" s="316">
        <v>2200000</v>
      </c>
      <c r="AR100" s="316">
        <v>571600</v>
      </c>
      <c r="AS100" s="320">
        <v>3.848845346396081</v>
      </c>
      <c r="AT100" s="321">
        <v>0.16439999999999999</v>
      </c>
      <c r="AU100" s="321">
        <v>0.83560000000000001</v>
      </c>
      <c r="AV100" s="316">
        <v>56125</v>
      </c>
      <c r="AW100" s="316">
        <v>76552</v>
      </c>
      <c r="AX100" s="316">
        <v>17024</v>
      </c>
      <c r="AY100" s="316">
        <v>142566</v>
      </c>
      <c r="AZ100" s="316">
        <v>19873</v>
      </c>
      <c r="BA100" s="327"/>
    </row>
    <row r="101" spans="1:53" ht="15.75" customHeight="1">
      <c r="A101" s="314">
        <v>10</v>
      </c>
      <c r="B101" s="38" t="s">
        <v>387</v>
      </c>
      <c r="C101" s="315" t="s">
        <v>349</v>
      </c>
      <c r="D101" s="316">
        <v>100169</v>
      </c>
      <c r="E101" s="316">
        <v>2633</v>
      </c>
      <c r="F101" s="316">
        <v>301</v>
      </c>
      <c r="G101" s="316">
        <v>445</v>
      </c>
      <c r="H101" s="316">
        <v>53</v>
      </c>
      <c r="I101" s="317">
        <v>4.418461083088071E-4</v>
      </c>
      <c r="J101" s="316">
        <v>3525</v>
      </c>
      <c r="K101" s="316">
        <v>1621</v>
      </c>
      <c r="L101" s="316">
        <v>21</v>
      </c>
      <c r="M101" s="316">
        <v>34</v>
      </c>
      <c r="N101" s="318">
        <v>5.1143948346435465E-3</v>
      </c>
      <c r="O101" s="316">
        <v>6876</v>
      </c>
      <c r="P101" s="316">
        <v>83</v>
      </c>
      <c r="Q101" s="316">
        <v>194</v>
      </c>
      <c r="R101" s="316">
        <v>45</v>
      </c>
      <c r="S101" s="321">
        <v>0.61538461538461531</v>
      </c>
      <c r="T101" s="317">
        <v>1.4295640340016689E-4</v>
      </c>
      <c r="U101" s="315">
        <v>123</v>
      </c>
      <c r="V101" s="315">
        <v>821</v>
      </c>
      <c r="W101" s="315">
        <v>6</v>
      </c>
      <c r="X101" s="315">
        <v>4</v>
      </c>
      <c r="Y101" s="315">
        <v>92</v>
      </c>
      <c r="Z101" s="315">
        <v>11</v>
      </c>
      <c r="AA101" s="328"/>
      <c r="AB101" s="315">
        <v>4</v>
      </c>
      <c r="AC101" s="187">
        <v>0</v>
      </c>
      <c r="AD101" s="187">
        <v>0</v>
      </c>
      <c r="AE101" s="187">
        <v>0</v>
      </c>
      <c r="AF101" s="187">
        <v>0</v>
      </c>
      <c r="AG101" s="315">
        <v>3.7</v>
      </c>
      <c r="AH101" s="315">
        <v>0.50900000000000001</v>
      </c>
      <c r="AI101" s="315"/>
      <c r="AJ101" s="315"/>
      <c r="AK101" s="315">
        <v>10</v>
      </c>
      <c r="AL101" s="315">
        <v>54</v>
      </c>
      <c r="AM101" s="316">
        <v>368000</v>
      </c>
      <c r="AN101" s="315">
        <v>594000</v>
      </c>
      <c r="AO101" s="319">
        <v>0.3263888888888889</v>
      </c>
      <c r="AP101" s="315">
        <v>5.97</v>
      </c>
      <c r="AQ101" s="316">
        <v>3100000</v>
      </c>
      <c r="AR101" s="316">
        <v>719300</v>
      </c>
      <c r="AS101" s="320">
        <v>4.3097455859863754</v>
      </c>
      <c r="AT101" s="321">
        <v>0.15720000000000001</v>
      </c>
      <c r="AU101" s="321">
        <v>0.84279999999999999</v>
      </c>
      <c r="AV101" s="316">
        <v>138289</v>
      </c>
      <c r="AW101" s="316">
        <v>5624</v>
      </c>
      <c r="AX101" s="316">
        <v>90361</v>
      </c>
      <c r="AY101" s="316">
        <v>7793</v>
      </c>
      <c r="AZ101" s="316">
        <v>5000</v>
      </c>
      <c r="BA101" s="327"/>
    </row>
    <row r="102" spans="1:53" ht="15.75" customHeight="1">
      <c r="A102" s="314">
        <v>11</v>
      </c>
      <c r="B102" s="38" t="s">
        <v>391</v>
      </c>
      <c r="C102" s="315" t="s">
        <v>349</v>
      </c>
      <c r="D102" s="316">
        <v>8149</v>
      </c>
      <c r="E102" s="316">
        <v>176</v>
      </c>
      <c r="F102" s="316">
        <v>75</v>
      </c>
      <c r="G102" s="316">
        <v>21</v>
      </c>
      <c r="H102" s="316">
        <v>27</v>
      </c>
      <c r="I102" s="317">
        <v>3.9986986579245603E-4</v>
      </c>
      <c r="J102" s="316">
        <v>958</v>
      </c>
      <c r="K102" s="316">
        <v>97</v>
      </c>
      <c r="L102" s="316">
        <v>2</v>
      </c>
      <c r="M102" s="316">
        <v>6</v>
      </c>
      <c r="N102" s="318">
        <v>2.7911754197927836E-4</v>
      </c>
      <c r="O102" s="316">
        <v>1632</v>
      </c>
      <c r="P102" s="316">
        <v>74</v>
      </c>
      <c r="Q102" s="316">
        <v>68</v>
      </c>
      <c r="R102" s="316">
        <v>3</v>
      </c>
      <c r="S102" s="321">
        <v>0.79999999999999993</v>
      </c>
      <c r="T102" s="317">
        <v>1.8365751651357675E-4</v>
      </c>
      <c r="U102" s="315">
        <v>116</v>
      </c>
      <c r="V102" s="315">
        <v>0</v>
      </c>
      <c r="W102" s="315">
        <v>2</v>
      </c>
      <c r="X102" s="315">
        <v>5</v>
      </c>
      <c r="Y102" s="315">
        <v>116</v>
      </c>
      <c r="Z102" s="315">
        <v>10</v>
      </c>
      <c r="AA102" s="328"/>
      <c r="AB102" s="315">
        <v>4</v>
      </c>
      <c r="AC102" s="187">
        <v>0</v>
      </c>
      <c r="AD102" s="187">
        <v>0</v>
      </c>
      <c r="AE102" s="187">
        <v>0</v>
      </c>
      <c r="AF102" s="187">
        <v>0</v>
      </c>
      <c r="AG102" s="315">
        <v>1.3</v>
      </c>
      <c r="AH102" s="315">
        <v>0</v>
      </c>
      <c r="AI102" s="315">
        <v>0</v>
      </c>
      <c r="AJ102" s="315">
        <v>0</v>
      </c>
      <c r="AK102" s="315">
        <v>3</v>
      </c>
      <c r="AL102" s="315">
        <v>50</v>
      </c>
      <c r="AM102" s="316">
        <v>74000</v>
      </c>
      <c r="AN102" s="315">
        <v>116000000</v>
      </c>
      <c r="AO102" s="319">
        <v>0.2902777777777778</v>
      </c>
      <c r="AP102" s="315">
        <v>4.84</v>
      </c>
      <c r="AQ102" s="316">
        <v>1500000</v>
      </c>
      <c r="AR102" s="316">
        <v>365500</v>
      </c>
      <c r="AS102" s="320">
        <v>4.1039671682626535</v>
      </c>
      <c r="AT102" s="321">
        <v>0.30049999999999999</v>
      </c>
      <c r="AU102" s="321">
        <v>0.69950000000000001</v>
      </c>
      <c r="AV102" s="316">
        <v>95056</v>
      </c>
      <c r="AW102" s="316">
        <v>7655</v>
      </c>
      <c r="AX102" s="316">
        <v>29291</v>
      </c>
      <c r="AY102" s="316">
        <v>5763</v>
      </c>
      <c r="AZ102" s="316">
        <v>5000</v>
      </c>
      <c r="BA102" s="327"/>
    </row>
    <row r="103" spans="1:53" ht="15.75" customHeight="1">
      <c r="A103" s="314">
        <v>12</v>
      </c>
      <c r="B103" s="38" t="s">
        <v>394</v>
      </c>
      <c r="C103" s="315" t="s">
        <v>349</v>
      </c>
      <c r="D103" s="316">
        <v>18489</v>
      </c>
      <c r="E103" s="316">
        <v>1228</v>
      </c>
      <c r="F103" s="316">
        <v>101</v>
      </c>
      <c r="G103" s="316">
        <v>128</v>
      </c>
      <c r="H103" s="316">
        <v>58</v>
      </c>
      <c r="I103" s="317">
        <v>1.0082891693709978E-3</v>
      </c>
      <c r="J103" s="316">
        <v>1138</v>
      </c>
      <c r="K103" s="316">
        <v>1033</v>
      </c>
      <c r="L103" s="316">
        <v>18</v>
      </c>
      <c r="M103" s="316">
        <v>40</v>
      </c>
      <c r="N103" s="318">
        <v>3.2590313719460516E-3</v>
      </c>
      <c r="O103" s="316">
        <v>4476</v>
      </c>
      <c r="P103" s="316">
        <v>135</v>
      </c>
      <c r="Q103" s="316">
        <v>117</v>
      </c>
      <c r="R103" s="316">
        <v>20</v>
      </c>
      <c r="S103" s="321">
        <v>0.66990291262135926</v>
      </c>
      <c r="T103" s="317">
        <v>8.8938791989742581E-5</v>
      </c>
      <c r="U103" s="315">
        <v>230</v>
      </c>
      <c r="V103" s="315">
        <v>0</v>
      </c>
      <c r="W103" s="315">
        <v>6</v>
      </c>
      <c r="X103" s="315">
        <v>3</v>
      </c>
      <c r="Y103" s="315">
        <v>201</v>
      </c>
      <c r="Z103" s="315">
        <v>45</v>
      </c>
      <c r="AA103" s="328"/>
      <c r="AB103" s="315">
        <v>4</v>
      </c>
      <c r="AC103" s="187">
        <v>0</v>
      </c>
      <c r="AD103" s="187">
        <v>0</v>
      </c>
      <c r="AE103" s="187">
        <v>0</v>
      </c>
      <c r="AF103" s="187">
        <v>1</v>
      </c>
      <c r="AG103" s="315">
        <v>1.5</v>
      </c>
      <c r="AH103" s="315">
        <v>4.5999999999999999E-2</v>
      </c>
      <c r="AI103" s="315">
        <v>2.7</v>
      </c>
      <c r="AJ103" s="315">
        <v>0.38979999999999998</v>
      </c>
      <c r="AK103" s="315">
        <v>21</v>
      </c>
      <c r="AL103" s="315">
        <v>50</v>
      </c>
      <c r="AM103" s="316">
        <v>40500</v>
      </c>
      <c r="AN103" s="315">
        <v>1100000</v>
      </c>
      <c r="AO103" s="319">
        <v>0.31736111111111109</v>
      </c>
      <c r="AP103" s="315">
        <v>4.45</v>
      </c>
      <c r="AQ103" s="316">
        <v>2200000</v>
      </c>
      <c r="AR103" s="316">
        <v>411800</v>
      </c>
      <c r="AS103" s="320">
        <v>5.3423992229237491</v>
      </c>
      <c r="AT103" s="321">
        <v>0.20119999999999999</v>
      </c>
      <c r="AU103" s="321">
        <v>0.79879999999999995</v>
      </c>
      <c r="AV103" s="316">
        <v>228971</v>
      </c>
      <c r="AW103" s="316">
        <v>7282</v>
      </c>
      <c r="AX103" s="316">
        <v>64646</v>
      </c>
      <c r="AY103" s="316">
        <v>84317</v>
      </c>
      <c r="AZ103" s="316">
        <v>5000</v>
      </c>
      <c r="BA103" s="327"/>
    </row>
    <row r="104" spans="1:53" ht="15.75" customHeight="1">
      <c r="A104" s="314">
        <v>13</v>
      </c>
      <c r="B104" s="38" t="s">
        <v>398</v>
      </c>
      <c r="C104" s="315" t="s">
        <v>349</v>
      </c>
      <c r="D104" s="316">
        <v>37402</v>
      </c>
      <c r="E104" s="316">
        <v>726</v>
      </c>
      <c r="F104" s="316">
        <v>48</v>
      </c>
      <c r="G104" s="316">
        <v>216</v>
      </c>
      <c r="H104" s="316">
        <v>100</v>
      </c>
      <c r="I104" s="317">
        <v>3.1259793131579853E-4</v>
      </c>
      <c r="J104" s="316">
        <v>4093</v>
      </c>
      <c r="K104" s="316">
        <v>2674</v>
      </c>
      <c r="L104" s="316">
        <v>61</v>
      </c>
      <c r="M104" s="316">
        <v>96</v>
      </c>
      <c r="N104" s="318">
        <v>8.9428421860009686E-4</v>
      </c>
      <c r="O104" s="316">
        <v>4341</v>
      </c>
      <c r="P104" s="316">
        <v>149</v>
      </c>
      <c r="Q104" s="316">
        <v>161</v>
      </c>
      <c r="R104" s="316">
        <v>28</v>
      </c>
      <c r="S104" s="321">
        <v>0.46249999999999997</v>
      </c>
      <c r="T104" s="317">
        <v>4.8430151460449436E-5</v>
      </c>
      <c r="U104" s="315">
        <v>94</v>
      </c>
      <c r="V104" s="315">
        <v>583</v>
      </c>
      <c r="W104" s="315">
        <v>3</v>
      </c>
      <c r="X104" s="315">
        <v>59</v>
      </c>
      <c r="Y104" s="315">
        <v>69</v>
      </c>
      <c r="Z104" s="315">
        <v>7</v>
      </c>
      <c r="AA104" s="328"/>
      <c r="AB104" s="315">
        <v>4</v>
      </c>
      <c r="AC104" s="187">
        <v>0</v>
      </c>
      <c r="AD104" s="187">
        <v>0</v>
      </c>
      <c r="AE104" s="187">
        <v>0</v>
      </c>
      <c r="AF104" s="187">
        <v>0</v>
      </c>
      <c r="AG104" s="315">
        <v>4.3</v>
      </c>
      <c r="AH104" s="315">
        <v>0.76</v>
      </c>
      <c r="AI104" s="315"/>
      <c r="AJ104" s="315"/>
      <c r="AK104" s="315">
        <v>41</v>
      </c>
      <c r="AL104" s="315">
        <v>47</v>
      </c>
      <c r="AM104" s="316">
        <v>90500</v>
      </c>
      <c r="AN104" s="315">
        <v>233000</v>
      </c>
      <c r="AO104" s="319">
        <v>0.3347222222222222</v>
      </c>
      <c r="AP104" s="315">
        <v>5.3</v>
      </c>
      <c r="AQ104" s="316">
        <v>1200000</v>
      </c>
      <c r="AR104" s="316">
        <v>301100</v>
      </c>
      <c r="AS104" s="320">
        <v>3.985386914646297</v>
      </c>
      <c r="AT104" s="321">
        <v>0.16850000000000001</v>
      </c>
      <c r="AU104" s="321">
        <v>0.83150000000000002</v>
      </c>
      <c r="AV104" s="316">
        <v>113034</v>
      </c>
      <c r="AW104" s="316">
        <v>21292</v>
      </c>
      <c r="AX104" s="316">
        <v>34935</v>
      </c>
      <c r="AY104" s="316">
        <v>8192</v>
      </c>
      <c r="AZ104" s="316">
        <v>5000</v>
      </c>
      <c r="BA104" s="327"/>
    </row>
    <row r="105" spans="1:53" ht="15.75" customHeight="1">
      <c r="A105" s="314">
        <v>14</v>
      </c>
      <c r="B105" s="38" t="s">
        <v>402</v>
      </c>
      <c r="C105" s="315" t="s">
        <v>349</v>
      </c>
      <c r="D105" s="316">
        <v>17607</v>
      </c>
      <c r="E105" s="316">
        <v>1072</v>
      </c>
      <c r="F105" s="316">
        <v>56</v>
      </c>
      <c r="G105" s="316">
        <v>208</v>
      </c>
      <c r="H105" s="316">
        <v>41</v>
      </c>
      <c r="I105" s="317">
        <v>9.495047455107201E-4</v>
      </c>
      <c r="J105" s="316">
        <v>1615</v>
      </c>
      <c r="K105" s="316">
        <v>609</v>
      </c>
      <c r="L105" s="316">
        <v>11</v>
      </c>
      <c r="M105" s="316">
        <v>24</v>
      </c>
      <c r="N105" s="318">
        <v>4.2636362748173576E-3</v>
      </c>
      <c r="O105" s="316">
        <v>3835</v>
      </c>
      <c r="P105" s="316">
        <v>35</v>
      </c>
      <c r="Q105" s="316">
        <v>141</v>
      </c>
      <c r="R105" s="316">
        <v>9</v>
      </c>
      <c r="S105" s="321">
        <v>1</v>
      </c>
      <c r="T105" s="317">
        <v>8.1554765310858955E-5</v>
      </c>
      <c r="U105" s="315">
        <v>71</v>
      </c>
      <c r="V105" s="315">
        <v>0</v>
      </c>
      <c r="W105" s="315">
        <v>0</v>
      </c>
      <c r="X105" s="315">
        <v>0</v>
      </c>
      <c r="Y105" s="315">
        <v>40</v>
      </c>
      <c r="Z105" s="315">
        <v>12</v>
      </c>
      <c r="AA105" s="328"/>
      <c r="AB105" s="315">
        <v>4</v>
      </c>
      <c r="AC105" s="187">
        <v>1</v>
      </c>
      <c r="AD105" s="187">
        <v>1</v>
      </c>
      <c r="AE105" s="187">
        <v>1</v>
      </c>
      <c r="AF105" s="187">
        <v>1</v>
      </c>
      <c r="AG105" s="315">
        <v>0</v>
      </c>
      <c r="AH105" s="315">
        <v>7.0999999999999994E-2</v>
      </c>
      <c r="AI105" s="315">
        <v>0</v>
      </c>
      <c r="AJ105" s="315">
        <v>0</v>
      </c>
      <c r="AK105" s="315">
        <v>32</v>
      </c>
      <c r="AL105" s="315">
        <v>54</v>
      </c>
      <c r="AM105" s="316">
        <v>14800</v>
      </c>
      <c r="AN105" s="315">
        <v>70100000</v>
      </c>
      <c r="AO105" s="319">
        <v>0.39374999999999999</v>
      </c>
      <c r="AP105" s="315">
        <v>1.59</v>
      </c>
      <c r="AQ105" s="316">
        <v>3100000</v>
      </c>
      <c r="AR105" s="316">
        <v>811900</v>
      </c>
      <c r="AS105" s="320">
        <v>3.8182042123414215</v>
      </c>
      <c r="AT105" s="321">
        <v>0.71950000000000003</v>
      </c>
      <c r="AU105" s="321">
        <v>0.28049999999999997</v>
      </c>
      <c r="AV105" s="316">
        <v>71728</v>
      </c>
      <c r="AW105" s="316">
        <v>438158</v>
      </c>
      <c r="AX105" s="316">
        <v>22604</v>
      </c>
      <c r="AY105" s="316">
        <v>41482</v>
      </c>
      <c r="AZ105" s="316">
        <v>5267</v>
      </c>
      <c r="BA105" s="327"/>
    </row>
    <row r="106" spans="1:53" ht="15.75" customHeight="1">
      <c r="A106" s="314">
        <v>15</v>
      </c>
      <c r="B106" s="38" t="s">
        <v>407</v>
      </c>
      <c r="C106" s="315" t="s">
        <v>349</v>
      </c>
      <c r="D106" s="316">
        <v>326233</v>
      </c>
      <c r="E106" s="316">
        <v>2271</v>
      </c>
      <c r="F106" s="316">
        <v>1269</v>
      </c>
      <c r="G106" s="316">
        <v>362</v>
      </c>
      <c r="H106" s="316">
        <v>87</v>
      </c>
      <c r="I106" s="317">
        <v>1.5227333823554002E-4</v>
      </c>
      <c r="J106" s="316">
        <v>57377</v>
      </c>
      <c r="K106" s="316">
        <v>8723</v>
      </c>
      <c r="L106" s="316">
        <v>3406</v>
      </c>
      <c r="M106" s="316">
        <v>82</v>
      </c>
      <c r="N106" s="318">
        <v>2.2930177150735586E-3</v>
      </c>
      <c r="O106" s="316">
        <v>24921</v>
      </c>
      <c r="P106" s="316">
        <v>285</v>
      </c>
      <c r="Q106" s="316">
        <v>224</v>
      </c>
      <c r="R106" s="316">
        <v>53</v>
      </c>
      <c r="S106" s="321">
        <v>0.3888888888888889</v>
      </c>
      <c r="T106" s="317">
        <v>1.2024840474978637E-4</v>
      </c>
      <c r="U106" s="315">
        <v>225</v>
      </c>
      <c r="V106" s="315">
        <v>42400</v>
      </c>
      <c r="W106" s="315">
        <v>35</v>
      </c>
      <c r="X106" s="315">
        <v>109</v>
      </c>
      <c r="Y106" s="315">
        <v>153</v>
      </c>
      <c r="Z106" s="315">
        <v>22</v>
      </c>
      <c r="AA106" s="328"/>
      <c r="AB106" s="315">
        <v>4</v>
      </c>
      <c r="AC106" s="187">
        <v>0</v>
      </c>
      <c r="AD106" s="187">
        <v>0</v>
      </c>
      <c r="AE106" s="187">
        <v>0</v>
      </c>
      <c r="AF106" s="187">
        <v>1</v>
      </c>
      <c r="AG106" s="315">
        <v>1.7</v>
      </c>
      <c r="AH106" s="315">
        <v>0</v>
      </c>
      <c r="AI106" s="315">
        <v>3.8</v>
      </c>
      <c r="AJ106" s="315">
        <v>0.66669999999999996</v>
      </c>
      <c r="AK106" s="315">
        <v>14</v>
      </c>
      <c r="AL106" s="315">
        <v>56</v>
      </c>
      <c r="AM106" s="316">
        <v>135000</v>
      </c>
      <c r="AN106" s="315">
        <v>61100000</v>
      </c>
      <c r="AO106" s="319">
        <v>0.39583333333333331</v>
      </c>
      <c r="AP106" s="315">
        <v>5.0199999999999996</v>
      </c>
      <c r="AQ106" s="316">
        <v>2000000</v>
      </c>
      <c r="AR106" s="316">
        <v>626300</v>
      </c>
      <c r="AS106" s="320">
        <v>3.1933578157432541</v>
      </c>
      <c r="AT106" s="321">
        <v>0.22209999999999999</v>
      </c>
      <c r="AU106" s="321">
        <v>0.77790000000000004</v>
      </c>
      <c r="AV106" s="316">
        <v>80647</v>
      </c>
      <c r="AW106" s="316">
        <v>60172</v>
      </c>
      <c r="AX106" s="316">
        <v>29609</v>
      </c>
      <c r="AY106" s="316">
        <v>14493</v>
      </c>
      <c r="AZ106" s="316">
        <v>11911</v>
      </c>
      <c r="BA106" s="327"/>
    </row>
    <row r="107" spans="1:53" ht="15.75" customHeight="1">
      <c r="A107" s="314">
        <v>16</v>
      </c>
      <c r="B107" s="38" t="s">
        <v>410</v>
      </c>
      <c r="C107" s="315" t="s">
        <v>349</v>
      </c>
      <c r="D107" s="316">
        <v>70477</v>
      </c>
      <c r="E107" s="316">
        <v>2673</v>
      </c>
      <c r="F107" s="316">
        <v>313</v>
      </c>
      <c r="G107" s="316">
        <v>495</v>
      </c>
      <c r="H107" s="316">
        <v>72</v>
      </c>
      <c r="I107" s="317">
        <v>6.5775889507738497E-4</v>
      </c>
      <c r="J107" s="316">
        <v>4552</v>
      </c>
      <c r="K107" s="316">
        <v>2008</v>
      </c>
      <c r="L107" s="316">
        <v>53</v>
      </c>
      <c r="M107" s="316">
        <v>40</v>
      </c>
      <c r="N107" s="318">
        <v>4.9591193597473982E-3</v>
      </c>
      <c r="O107" s="316">
        <v>5006</v>
      </c>
      <c r="P107" s="316">
        <v>197</v>
      </c>
      <c r="Q107" s="316">
        <v>256</v>
      </c>
      <c r="R107" s="316">
        <v>45</v>
      </c>
      <c r="S107" s="321">
        <v>0.76363636363636367</v>
      </c>
      <c r="T107" s="317">
        <v>6.5532422488468248E-4</v>
      </c>
      <c r="U107" s="315">
        <v>293</v>
      </c>
      <c r="V107" s="315">
        <v>512</v>
      </c>
      <c r="W107" s="315">
        <v>12</v>
      </c>
      <c r="X107" s="315">
        <v>44</v>
      </c>
      <c r="Y107" s="315">
        <v>213</v>
      </c>
      <c r="Z107" s="315">
        <v>27</v>
      </c>
      <c r="AA107" s="328"/>
      <c r="AB107" s="315">
        <v>4</v>
      </c>
      <c r="AC107" s="187">
        <v>0</v>
      </c>
      <c r="AD107" s="187">
        <v>0</v>
      </c>
      <c r="AE107" s="187">
        <v>0</v>
      </c>
      <c r="AF107" s="187">
        <v>0</v>
      </c>
      <c r="AG107" s="315">
        <v>1.3</v>
      </c>
      <c r="AH107" s="315">
        <v>0</v>
      </c>
      <c r="AI107" s="315"/>
      <c r="AJ107" s="315"/>
      <c r="AK107" s="315">
        <v>24</v>
      </c>
      <c r="AL107" s="315">
        <v>52</v>
      </c>
      <c r="AM107" s="316">
        <v>74000</v>
      </c>
      <c r="AN107" s="315">
        <v>168000</v>
      </c>
      <c r="AO107" s="319">
        <v>0.32083333333333336</v>
      </c>
      <c r="AP107" s="315">
        <v>5.71</v>
      </c>
      <c r="AQ107" s="316">
        <v>2800000</v>
      </c>
      <c r="AR107" s="316">
        <v>510900</v>
      </c>
      <c r="AS107" s="320">
        <v>5.4805245644940301</v>
      </c>
      <c r="AT107" s="321">
        <v>0.1676</v>
      </c>
      <c r="AU107" s="321">
        <v>0.83240000000000003</v>
      </c>
      <c r="AV107" s="316">
        <v>51132</v>
      </c>
      <c r="AW107" s="316">
        <v>19072</v>
      </c>
      <c r="AX107" s="316">
        <v>27675</v>
      </c>
      <c r="AY107" s="316">
        <v>6221</v>
      </c>
      <c r="AZ107" s="316">
        <v>5000</v>
      </c>
      <c r="BA107" s="327"/>
    </row>
    <row r="108" spans="1:53" ht="15.75" customHeight="1">
      <c r="A108" s="314">
        <v>17</v>
      </c>
      <c r="B108" s="38" t="s">
        <v>416</v>
      </c>
      <c r="C108" s="315" t="s">
        <v>349</v>
      </c>
      <c r="D108" s="316">
        <v>446</v>
      </c>
      <c r="E108" s="316">
        <v>22</v>
      </c>
      <c r="F108" s="316">
        <v>0</v>
      </c>
      <c r="G108" s="316">
        <v>3</v>
      </c>
      <c r="H108" s="316">
        <v>6</v>
      </c>
      <c r="I108" s="317">
        <v>0</v>
      </c>
      <c r="J108" s="316"/>
      <c r="K108" s="316"/>
      <c r="L108" s="316"/>
      <c r="M108" s="316"/>
      <c r="N108" s="318"/>
      <c r="O108" s="316">
        <v>151</v>
      </c>
      <c r="P108" s="316">
        <v>0</v>
      </c>
      <c r="Q108" s="316">
        <v>0</v>
      </c>
      <c r="R108" s="316">
        <v>0</v>
      </c>
      <c r="S108" s="321">
        <v>0</v>
      </c>
      <c r="T108" s="317">
        <v>0</v>
      </c>
      <c r="U108" s="315"/>
      <c r="V108" s="315">
        <v>10</v>
      </c>
      <c r="W108" s="315">
        <v>0</v>
      </c>
      <c r="X108" s="315">
        <v>0</v>
      </c>
      <c r="Y108" s="315"/>
      <c r="Z108" s="315"/>
      <c r="AA108" s="328"/>
      <c r="AB108" s="315">
        <v>3</v>
      </c>
      <c r="AC108" s="187">
        <v>0</v>
      </c>
      <c r="AD108" s="187">
        <v>0</v>
      </c>
      <c r="AE108" s="187">
        <v>0</v>
      </c>
      <c r="AF108" s="187">
        <v>0</v>
      </c>
      <c r="AG108" s="315">
        <v>4.9000000000000004</v>
      </c>
      <c r="AH108" s="315">
        <v>0.88200000000000001</v>
      </c>
      <c r="AI108" s="315"/>
      <c r="AJ108" s="315"/>
      <c r="AK108" s="315">
        <v>93</v>
      </c>
      <c r="AL108" s="315">
        <v>42</v>
      </c>
      <c r="AM108" s="316">
        <v>22200</v>
      </c>
      <c r="AN108" s="315">
        <v>142000000</v>
      </c>
      <c r="AO108" s="319">
        <v>0.31388888888888888</v>
      </c>
      <c r="AP108" s="315">
        <v>5.28</v>
      </c>
      <c r="AQ108" s="316">
        <v>225300</v>
      </c>
      <c r="AR108" s="316">
        <v>64200</v>
      </c>
      <c r="AS108" s="320">
        <v>3.5093457943925235</v>
      </c>
      <c r="AT108" s="321">
        <v>0.2671</v>
      </c>
      <c r="AU108" s="321">
        <v>0.7329</v>
      </c>
      <c r="AV108" s="316">
        <v>20518</v>
      </c>
      <c r="AW108" s="316">
        <v>5000</v>
      </c>
      <c r="AX108" s="316">
        <v>9469</v>
      </c>
      <c r="AY108" s="316"/>
      <c r="AZ108" s="316">
        <v>5000</v>
      </c>
      <c r="BA108" s="327"/>
    </row>
    <row r="109" spans="1:53" ht="15.75" customHeight="1">
      <c r="A109" s="314">
        <v>18</v>
      </c>
      <c r="B109" s="38" t="s">
        <v>420</v>
      </c>
      <c r="C109" s="315" t="s">
        <v>349</v>
      </c>
      <c r="D109" s="316">
        <v>77728</v>
      </c>
      <c r="E109" s="316">
        <v>469</v>
      </c>
      <c r="F109" s="316">
        <v>40</v>
      </c>
      <c r="G109" s="316">
        <v>41</v>
      </c>
      <c r="H109" s="316">
        <v>74</v>
      </c>
      <c r="I109" s="317">
        <v>8.6405784255596605E-5</v>
      </c>
      <c r="J109" s="316">
        <v>6039</v>
      </c>
      <c r="K109" s="316">
        <v>1179</v>
      </c>
      <c r="L109" s="316">
        <v>47</v>
      </c>
      <c r="M109" s="316">
        <v>69</v>
      </c>
      <c r="N109" s="318">
        <v>7.9889769664307181E-4</v>
      </c>
      <c r="O109" s="316">
        <v>38734</v>
      </c>
      <c r="P109" s="316">
        <v>103</v>
      </c>
      <c r="Q109" s="316">
        <v>159</v>
      </c>
      <c r="R109" s="316">
        <v>46</v>
      </c>
      <c r="S109" s="321">
        <v>0.57777777777777783</v>
      </c>
      <c r="T109" s="317">
        <v>5.7331780178308856E-5</v>
      </c>
      <c r="U109" s="315">
        <v>125</v>
      </c>
      <c r="V109" s="315">
        <v>929</v>
      </c>
      <c r="W109" s="315">
        <v>13</v>
      </c>
      <c r="X109" s="315">
        <v>8</v>
      </c>
      <c r="Y109" s="315">
        <v>80</v>
      </c>
      <c r="Z109" s="315">
        <v>25</v>
      </c>
      <c r="AA109" s="328"/>
      <c r="AB109" s="315">
        <v>4</v>
      </c>
      <c r="AC109" s="187">
        <v>0</v>
      </c>
      <c r="AD109" s="187">
        <v>0</v>
      </c>
      <c r="AE109" s="187">
        <v>0</v>
      </c>
      <c r="AF109" s="187">
        <v>0</v>
      </c>
      <c r="AG109" s="315">
        <v>1.4</v>
      </c>
      <c r="AH109" s="315">
        <v>3.5999999999999997E-2</v>
      </c>
      <c r="AI109" s="315"/>
      <c r="AJ109" s="315"/>
      <c r="AK109" s="315">
        <v>5</v>
      </c>
      <c r="AL109" s="315">
        <v>47</v>
      </c>
      <c r="AM109" s="316">
        <v>33100</v>
      </c>
      <c r="AN109" s="315">
        <v>26300000</v>
      </c>
      <c r="AO109" s="319">
        <v>0.31527777777777777</v>
      </c>
      <c r="AP109" s="315">
        <v>6.13</v>
      </c>
      <c r="AQ109" s="316">
        <v>1300000</v>
      </c>
      <c r="AR109" s="316">
        <v>336200</v>
      </c>
      <c r="AS109" s="320">
        <v>3.8667459845330159</v>
      </c>
      <c r="AT109" s="321">
        <v>0.18820000000000001</v>
      </c>
      <c r="AU109" s="321">
        <v>0.81179999999999997</v>
      </c>
      <c r="AV109" s="316">
        <v>126279</v>
      </c>
      <c r="AW109" s="316">
        <v>7274</v>
      </c>
      <c r="AX109" s="316">
        <v>14961</v>
      </c>
      <c r="AY109" s="316">
        <v>10271</v>
      </c>
      <c r="AZ109" s="316">
        <v>5000</v>
      </c>
      <c r="BA109" s="327"/>
    </row>
    <row r="110" spans="1:53" ht="15.75" customHeight="1">
      <c r="A110" s="314">
        <v>19</v>
      </c>
      <c r="B110" s="38" t="s">
        <v>423</v>
      </c>
      <c r="C110" s="315" t="s">
        <v>349</v>
      </c>
      <c r="D110" s="316">
        <v>37367</v>
      </c>
      <c r="E110" s="316">
        <v>4212</v>
      </c>
      <c r="F110" s="316">
        <v>5069</v>
      </c>
      <c r="G110" s="316">
        <v>415</v>
      </c>
      <c r="H110" s="316">
        <v>47</v>
      </c>
      <c r="I110" s="317">
        <v>4.4371367949884655E-4</v>
      </c>
      <c r="J110" s="316">
        <v>1849</v>
      </c>
      <c r="K110" s="316">
        <v>1589</v>
      </c>
      <c r="L110" s="316">
        <v>952</v>
      </c>
      <c r="M110" s="316">
        <v>21</v>
      </c>
      <c r="N110" s="318">
        <v>2.4778429060352812E-3</v>
      </c>
      <c r="O110" s="316">
        <v>703</v>
      </c>
      <c r="P110" s="316">
        <v>69</v>
      </c>
      <c r="Q110" s="316">
        <v>95</v>
      </c>
      <c r="R110" s="316">
        <v>45</v>
      </c>
      <c r="S110" s="321">
        <v>0.58139534883720934</v>
      </c>
      <c r="T110" s="317">
        <v>8.1806927974578355E-4</v>
      </c>
      <c r="U110" s="315">
        <v>38</v>
      </c>
      <c r="V110" s="315">
        <v>0</v>
      </c>
      <c r="W110" s="315">
        <v>3</v>
      </c>
      <c r="X110" s="315">
        <v>0</v>
      </c>
      <c r="Y110" s="315">
        <v>26</v>
      </c>
      <c r="Z110" s="315">
        <v>4</v>
      </c>
      <c r="AA110" s="328"/>
      <c r="AB110" s="315">
        <v>4</v>
      </c>
      <c r="AC110" s="187">
        <v>0</v>
      </c>
      <c r="AD110" s="187">
        <v>0</v>
      </c>
      <c r="AE110" s="187">
        <v>0</v>
      </c>
      <c r="AF110" s="187">
        <v>0</v>
      </c>
      <c r="AG110" s="315">
        <v>1.8</v>
      </c>
      <c r="AH110" s="315">
        <v>0</v>
      </c>
      <c r="AI110" s="315"/>
      <c r="AJ110" s="315"/>
      <c r="AK110" s="315">
        <v>28</v>
      </c>
      <c r="AL110" s="315">
        <v>51</v>
      </c>
      <c r="AM110" s="316">
        <v>33100</v>
      </c>
      <c r="AN110" s="315">
        <v>21700000</v>
      </c>
      <c r="AO110" s="319">
        <v>0.27430555555555558</v>
      </c>
      <c r="AP110" s="315">
        <v>6.79</v>
      </c>
      <c r="AQ110" s="316">
        <v>1700000</v>
      </c>
      <c r="AR110" s="316">
        <v>369100</v>
      </c>
      <c r="AS110" s="320">
        <v>4.6057978867515574</v>
      </c>
      <c r="AT110" s="321">
        <v>0.1867</v>
      </c>
      <c r="AU110" s="321">
        <v>0.81330000000000002</v>
      </c>
      <c r="AV110" s="316">
        <v>26484</v>
      </c>
      <c r="AW110" s="316">
        <v>6044</v>
      </c>
      <c r="AX110" s="316">
        <v>6734</v>
      </c>
      <c r="AY110" s="316">
        <v>16200</v>
      </c>
      <c r="AZ110" s="316">
        <v>5000</v>
      </c>
      <c r="BA110" s="327"/>
    </row>
    <row r="111" spans="1:53" ht="15.75" customHeight="1">
      <c r="A111" s="314">
        <v>20</v>
      </c>
      <c r="B111" s="38" t="s">
        <v>428</v>
      </c>
      <c r="C111" s="315" t="s">
        <v>349</v>
      </c>
      <c r="D111" s="316">
        <v>5373</v>
      </c>
      <c r="E111" s="316">
        <v>509</v>
      </c>
      <c r="F111" s="316">
        <v>17</v>
      </c>
      <c r="G111" s="316">
        <v>30</v>
      </c>
      <c r="H111" s="316">
        <v>53</v>
      </c>
      <c r="I111" s="317">
        <v>3.2661952156334335E-4</v>
      </c>
      <c r="J111" s="316">
        <v>1017</v>
      </c>
      <c r="K111" s="316">
        <v>418</v>
      </c>
      <c r="L111" s="316">
        <v>5</v>
      </c>
      <c r="M111" s="316">
        <v>21</v>
      </c>
      <c r="N111" s="318">
        <v>0</v>
      </c>
      <c r="O111" s="316">
        <v>2654</v>
      </c>
      <c r="P111" s="316">
        <v>61</v>
      </c>
      <c r="Q111" s="316">
        <v>83</v>
      </c>
      <c r="R111" s="316">
        <v>2</v>
      </c>
      <c r="S111" s="321">
        <v>0.7142857142857143</v>
      </c>
      <c r="T111" s="317">
        <v>9.6440691326462078E-5</v>
      </c>
      <c r="U111" s="315">
        <v>28</v>
      </c>
      <c r="V111" s="315">
        <v>76</v>
      </c>
      <c r="W111" s="315">
        <v>0</v>
      </c>
      <c r="X111" s="315">
        <v>0</v>
      </c>
      <c r="Y111" s="315">
        <v>19</v>
      </c>
      <c r="Z111" s="315">
        <v>3</v>
      </c>
      <c r="AA111" s="328"/>
      <c r="AB111" s="315">
        <v>4</v>
      </c>
      <c r="AC111" s="187">
        <v>0</v>
      </c>
      <c r="AD111" s="187">
        <v>0</v>
      </c>
      <c r="AE111" s="187">
        <v>0</v>
      </c>
      <c r="AF111" s="187">
        <v>1</v>
      </c>
      <c r="AG111" s="315">
        <v>4.7</v>
      </c>
      <c r="AH111" s="315">
        <v>0.877</v>
      </c>
      <c r="AI111" s="315">
        <v>1.7</v>
      </c>
      <c r="AJ111" s="315">
        <v>0.13636363636363599</v>
      </c>
      <c r="AK111" s="315">
        <v>22</v>
      </c>
      <c r="AL111" s="315">
        <v>49</v>
      </c>
      <c r="AM111" s="316">
        <v>9900</v>
      </c>
      <c r="AN111" s="315">
        <v>7000000</v>
      </c>
      <c r="AO111" s="319">
        <v>0.35555555555555557</v>
      </c>
      <c r="AP111" s="315">
        <v>4.1399999999999997</v>
      </c>
      <c r="AQ111" s="316">
        <v>557500</v>
      </c>
      <c r="AR111" s="316">
        <v>136700</v>
      </c>
      <c r="AS111" s="320">
        <v>4.0782735918068767</v>
      </c>
      <c r="AT111" s="321">
        <v>0.2021</v>
      </c>
      <c r="AU111" s="321">
        <v>0.79790000000000005</v>
      </c>
      <c r="AV111" s="316">
        <v>16330</v>
      </c>
      <c r="AW111" s="316">
        <v>53483</v>
      </c>
      <c r="AX111" s="316">
        <v>6412</v>
      </c>
      <c r="AY111" s="316"/>
      <c r="AZ111" s="316">
        <v>5000</v>
      </c>
      <c r="BA111" s="327"/>
    </row>
    <row r="112" spans="1:53" ht="15.75" customHeight="1">
      <c r="A112" s="314">
        <v>21</v>
      </c>
      <c r="B112" s="38" t="s">
        <v>432</v>
      </c>
      <c r="C112" s="315" t="s">
        <v>349</v>
      </c>
      <c r="D112" s="316">
        <v>7482</v>
      </c>
      <c r="E112" s="316">
        <v>2697</v>
      </c>
      <c r="F112" s="316">
        <v>135</v>
      </c>
      <c r="G112" s="316">
        <v>214</v>
      </c>
      <c r="H112" s="316">
        <v>35</v>
      </c>
      <c r="I112" s="317">
        <v>4.7444242789198617E-3</v>
      </c>
      <c r="J112" s="316">
        <v>6301</v>
      </c>
      <c r="K112" s="316">
        <v>2371</v>
      </c>
      <c r="L112" s="316">
        <v>205</v>
      </c>
      <c r="M112" s="316">
        <v>35</v>
      </c>
      <c r="N112" s="318">
        <v>5.5022351975456726E-4</v>
      </c>
      <c r="O112" s="316">
        <v>2647</v>
      </c>
      <c r="P112" s="316">
        <v>17</v>
      </c>
      <c r="Q112" s="316">
        <v>17</v>
      </c>
      <c r="R112" s="316">
        <v>3</v>
      </c>
      <c r="S112" s="321">
        <v>0.8571428571428571</v>
      </c>
      <c r="T112" s="317">
        <v>4.1773886308191025E-6</v>
      </c>
      <c r="U112" s="315">
        <v>10</v>
      </c>
      <c r="V112" s="315">
        <v>332</v>
      </c>
      <c r="W112" s="315">
        <v>3</v>
      </c>
      <c r="X112" s="315">
        <v>3</v>
      </c>
      <c r="Y112" s="315">
        <v>12</v>
      </c>
      <c r="Z112" s="315">
        <v>5</v>
      </c>
      <c r="AA112" s="328"/>
      <c r="AB112" s="315">
        <v>4</v>
      </c>
      <c r="AC112" s="187">
        <v>1</v>
      </c>
      <c r="AD112" s="187">
        <v>0</v>
      </c>
      <c r="AE112" s="187">
        <v>0</v>
      </c>
      <c r="AF112" s="187">
        <v>0</v>
      </c>
      <c r="AG112" s="315">
        <v>3.2</v>
      </c>
      <c r="AH112" s="315">
        <v>0.2</v>
      </c>
      <c r="AI112" s="315">
        <v>5</v>
      </c>
      <c r="AJ112" s="315">
        <v>1</v>
      </c>
      <c r="AK112" s="315">
        <v>58</v>
      </c>
      <c r="AL112" s="315">
        <v>43</v>
      </c>
      <c r="AM112" s="316">
        <v>74000</v>
      </c>
      <c r="AN112" s="315">
        <v>46200000</v>
      </c>
      <c r="AO112" s="319">
        <v>0.25138888888888888</v>
      </c>
      <c r="AP112" s="315">
        <v>1.71</v>
      </c>
      <c r="AQ112" s="316">
        <v>969800</v>
      </c>
      <c r="AR112" s="316">
        <v>185700</v>
      </c>
      <c r="AS112" s="320">
        <v>5.2224017232094777</v>
      </c>
      <c r="AT112" s="321">
        <v>0.64929999999999999</v>
      </c>
      <c r="AU112" s="321">
        <v>0.35070000000000001</v>
      </c>
      <c r="AV112" s="316">
        <v>6798</v>
      </c>
      <c r="AW112" s="316">
        <v>5000</v>
      </c>
      <c r="AX112" s="316">
        <v>5000</v>
      </c>
      <c r="AY112" s="316">
        <v>5000</v>
      </c>
      <c r="AZ112" s="316">
        <v>5000</v>
      </c>
      <c r="BA112" s="327"/>
    </row>
    <row r="113" spans="1:53" ht="15.75" customHeight="1">
      <c r="A113" s="314">
        <v>22</v>
      </c>
      <c r="B113" s="38" t="s">
        <v>436</v>
      </c>
      <c r="C113" s="315" t="s">
        <v>349</v>
      </c>
      <c r="D113" s="316">
        <v>31221</v>
      </c>
      <c r="E113" s="316">
        <v>3968</v>
      </c>
      <c r="F113" s="316">
        <v>308</v>
      </c>
      <c r="G113" s="316">
        <v>506</v>
      </c>
      <c r="H113" s="316">
        <v>44</v>
      </c>
      <c r="I113" s="317">
        <v>1.8497119868675746E-3</v>
      </c>
      <c r="J113" s="316">
        <v>1728</v>
      </c>
      <c r="K113" s="316">
        <v>607</v>
      </c>
      <c r="L113" s="316">
        <v>30</v>
      </c>
      <c r="M113" s="316">
        <v>38</v>
      </c>
      <c r="N113" s="318">
        <v>9.0136115532019436E-4</v>
      </c>
      <c r="O113" s="316">
        <v>1988</v>
      </c>
      <c r="P113" s="316">
        <v>106</v>
      </c>
      <c r="Q113" s="316">
        <v>160</v>
      </c>
      <c r="R113" s="316">
        <v>8</v>
      </c>
      <c r="S113" s="321">
        <v>0.52380952380952384</v>
      </c>
      <c r="T113" s="317">
        <v>4.5565092011704965E-4</v>
      </c>
      <c r="U113" s="315"/>
      <c r="V113" s="315">
        <v>1080</v>
      </c>
      <c r="W113" s="315">
        <v>1</v>
      </c>
      <c r="X113" s="315">
        <v>0</v>
      </c>
      <c r="Y113" s="315"/>
      <c r="Z113" s="315"/>
      <c r="AA113" s="328"/>
      <c r="AB113" s="315">
        <v>4</v>
      </c>
      <c r="AC113" s="187">
        <v>0</v>
      </c>
      <c r="AD113" s="187">
        <v>1</v>
      </c>
      <c r="AE113" s="187">
        <v>1</v>
      </c>
      <c r="AF113" s="187">
        <v>1</v>
      </c>
      <c r="AG113" s="315">
        <v>2.2000000000000002</v>
      </c>
      <c r="AH113" s="315">
        <v>0</v>
      </c>
      <c r="AI113" s="315">
        <v>2</v>
      </c>
      <c r="AJ113" s="315">
        <v>0.13636363636363599</v>
      </c>
      <c r="AK113" s="315">
        <v>17</v>
      </c>
      <c r="AL113" s="315">
        <v>50</v>
      </c>
      <c r="AM113" s="316">
        <v>33100</v>
      </c>
      <c r="AN113" s="315">
        <v>138000</v>
      </c>
      <c r="AO113" s="319">
        <v>0.37083333333333335</v>
      </c>
      <c r="AP113" s="315">
        <v>4.97</v>
      </c>
      <c r="AQ113" s="316">
        <v>1100000</v>
      </c>
      <c r="AR113" s="316">
        <v>277900</v>
      </c>
      <c r="AS113" s="320">
        <v>3.9582583663188196</v>
      </c>
      <c r="AT113" s="321">
        <v>0.2203</v>
      </c>
      <c r="AU113" s="321">
        <v>0.77970000000000006</v>
      </c>
      <c r="AV113" s="316">
        <v>91965</v>
      </c>
      <c r="AW113" s="316">
        <v>9187</v>
      </c>
      <c r="AX113" s="316">
        <v>50678</v>
      </c>
      <c r="AY113" s="316">
        <v>36633</v>
      </c>
      <c r="AZ113" s="316">
        <v>5000</v>
      </c>
      <c r="BA113" s="327"/>
    </row>
    <row r="114" spans="1:53" ht="15.75" customHeight="1">
      <c r="A114" s="314">
        <v>23</v>
      </c>
      <c r="B114" s="38" t="s">
        <v>438</v>
      </c>
      <c r="C114" s="315" t="s">
        <v>349</v>
      </c>
      <c r="D114" s="316">
        <v>40421</v>
      </c>
      <c r="E114" s="316">
        <v>2607</v>
      </c>
      <c r="F114" s="316">
        <v>686</v>
      </c>
      <c r="G114" s="316">
        <v>185</v>
      </c>
      <c r="H114" s="316">
        <v>51</v>
      </c>
      <c r="I114" s="317">
        <v>1.0524194219352766E-3</v>
      </c>
      <c r="J114" s="316">
        <v>3944</v>
      </c>
      <c r="K114" s="316">
        <v>1244</v>
      </c>
      <c r="L114" s="316">
        <v>252</v>
      </c>
      <c r="M114" s="316">
        <v>47</v>
      </c>
      <c r="N114" s="318">
        <v>4.3885287014312855E-3</v>
      </c>
      <c r="O114" s="316">
        <v>6658</v>
      </c>
      <c r="P114" s="316">
        <v>145</v>
      </c>
      <c r="Q114" s="316">
        <v>389</v>
      </c>
      <c r="R114" s="316">
        <v>65</v>
      </c>
      <c r="S114" s="321">
        <v>0.48888888888888887</v>
      </c>
      <c r="T114" s="317">
        <v>7.5050056492249005E-4</v>
      </c>
      <c r="U114" s="315">
        <v>194</v>
      </c>
      <c r="V114" s="315">
        <v>388</v>
      </c>
      <c r="W114" s="315">
        <v>3</v>
      </c>
      <c r="X114" s="315">
        <v>12</v>
      </c>
      <c r="Y114" s="315">
        <v>107</v>
      </c>
      <c r="Z114" s="315">
        <v>27</v>
      </c>
      <c r="AA114" s="328"/>
      <c r="AB114" s="315">
        <v>4</v>
      </c>
      <c r="AC114" s="187">
        <v>0</v>
      </c>
      <c r="AD114" s="187">
        <v>1</v>
      </c>
      <c r="AE114" s="187">
        <v>1</v>
      </c>
      <c r="AF114" s="187">
        <v>1</v>
      </c>
      <c r="AG114" s="315">
        <v>2.6</v>
      </c>
      <c r="AH114" s="315">
        <v>0.11799999999999999</v>
      </c>
      <c r="AI114" s="315">
        <v>3.1</v>
      </c>
      <c r="AJ114" s="315">
        <v>0.46774193548387</v>
      </c>
      <c r="AK114" s="315">
        <v>16</v>
      </c>
      <c r="AL114" s="315">
        <v>52</v>
      </c>
      <c r="AM114" s="316">
        <v>110000</v>
      </c>
      <c r="AN114" s="315">
        <v>15500000</v>
      </c>
      <c r="AO114" s="319">
        <v>0.34861111111111109</v>
      </c>
      <c r="AP114" s="315">
        <v>6.83</v>
      </c>
      <c r="AQ114" s="316">
        <v>1800000</v>
      </c>
      <c r="AR114" s="316">
        <v>391600</v>
      </c>
      <c r="AS114" s="320">
        <v>4.5965270684371804</v>
      </c>
      <c r="AT114" s="321">
        <v>0.14019999999999999</v>
      </c>
      <c r="AU114" s="321">
        <v>0.85980000000000001</v>
      </c>
      <c r="AV114" s="316">
        <v>63044</v>
      </c>
      <c r="AW114" s="316">
        <v>21790</v>
      </c>
      <c r="AX114" s="316">
        <v>26018</v>
      </c>
      <c r="AY114" s="316">
        <v>5000</v>
      </c>
      <c r="AZ114" s="316">
        <v>5000</v>
      </c>
      <c r="BA114" s="327"/>
    </row>
    <row r="115" spans="1:53" ht="15.75" customHeight="1">
      <c r="A115" s="314">
        <v>24</v>
      </c>
      <c r="B115" s="38" t="s">
        <v>442</v>
      </c>
      <c r="C115" s="315" t="s">
        <v>349</v>
      </c>
      <c r="D115" s="316">
        <v>19543</v>
      </c>
      <c r="E115" s="316">
        <v>4787</v>
      </c>
      <c r="F115" s="316">
        <v>414</v>
      </c>
      <c r="G115" s="316">
        <v>429</v>
      </c>
      <c r="H115" s="316">
        <v>47</v>
      </c>
      <c r="I115" s="317">
        <v>1.4787738618146223E-3</v>
      </c>
      <c r="J115" s="316">
        <v>1421</v>
      </c>
      <c r="K115" s="316">
        <v>527</v>
      </c>
      <c r="L115" s="316">
        <v>4</v>
      </c>
      <c r="M115" s="316">
        <v>18</v>
      </c>
      <c r="N115" s="318">
        <v>2.0383636108544816E-3</v>
      </c>
      <c r="O115" s="316">
        <v>6624</v>
      </c>
      <c r="P115" s="316">
        <v>74</v>
      </c>
      <c r="Q115" s="316">
        <v>143</v>
      </c>
      <c r="R115" s="316">
        <v>23</v>
      </c>
      <c r="S115" s="321">
        <v>0.65714285714285714</v>
      </c>
      <c r="T115" s="317">
        <v>5.1978535298121682E-5</v>
      </c>
      <c r="U115" s="315">
        <v>22</v>
      </c>
      <c r="V115" s="315">
        <v>284</v>
      </c>
      <c r="W115" s="315">
        <v>0</v>
      </c>
      <c r="X115" s="315">
        <v>0</v>
      </c>
      <c r="Y115" s="315">
        <v>10</v>
      </c>
      <c r="Z115" s="315">
        <v>1</v>
      </c>
      <c r="AA115" s="328"/>
      <c r="AB115" s="315">
        <v>4</v>
      </c>
      <c r="AC115" s="187">
        <v>1</v>
      </c>
      <c r="AD115" s="187">
        <v>0</v>
      </c>
      <c r="AE115" s="187">
        <v>0</v>
      </c>
      <c r="AF115" s="187">
        <v>1</v>
      </c>
      <c r="AG115" s="315">
        <v>3.3</v>
      </c>
      <c r="AH115" s="315">
        <v>0.5</v>
      </c>
      <c r="AI115" s="315">
        <v>4.4000000000000004</v>
      </c>
      <c r="AJ115" s="315">
        <v>0.852739726027397</v>
      </c>
      <c r="AK115" s="315">
        <v>12</v>
      </c>
      <c r="AL115" s="315">
        <v>49</v>
      </c>
      <c r="AM115" s="316">
        <v>14800</v>
      </c>
      <c r="AN115" s="315">
        <v>13500000</v>
      </c>
      <c r="AO115" s="319">
        <v>0.2361111111111111</v>
      </c>
      <c r="AP115" s="315">
        <v>4.4000000000000004</v>
      </c>
      <c r="AQ115" s="316">
        <v>841300</v>
      </c>
      <c r="AR115" s="316">
        <v>208300</v>
      </c>
      <c r="AS115" s="320">
        <v>4.0388862217954875</v>
      </c>
      <c r="AT115" s="321">
        <v>0.15939999999999999</v>
      </c>
      <c r="AU115" s="321">
        <v>0.84060000000000001</v>
      </c>
      <c r="AV115" s="316">
        <v>15686</v>
      </c>
      <c r="AW115" s="316">
        <v>16321</v>
      </c>
      <c r="AX115" s="316">
        <v>5669</v>
      </c>
      <c r="AY115" s="316"/>
      <c r="AZ115" s="316">
        <v>5000</v>
      </c>
      <c r="BA115" s="327"/>
    </row>
    <row r="116" spans="1:53" ht="15.75" customHeight="1">
      <c r="A116" s="314">
        <v>25</v>
      </c>
      <c r="B116" s="38" t="s">
        <v>445</v>
      </c>
      <c r="C116" s="315" t="s">
        <v>349</v>
      </c>
      <c r="D116" s="316">
        <v>14990</v>
      </c>
      <c r="E116" s="316">
        <v>1840</v>
      </c>
      <c r="F116" s="316">
        <v>665</v>
      </c>
      <c r="G116" s="316">
        <v>258</v>
      </c>
      <c r="H116" s="316">
        <v>93</v>
      </c>
      <c r="I116" s="317">
        <v>2.2956707974373129E-3</v>
      </c>
      <c r="J116" s="316">
        <v>1630</v>
      </c>
      <c r="K116" s="316">
        <v>2612</v>
      </c>
      <c r="L116" s="316">
        <v>96</v>
      </c>
      <c r="M116" s="316">
        <v>67</v>
      </c>
      <c r="N116" s="318">
        <v>6.9747364723641838E-3</v>
      </c>
      <c r="O116" s="316">
        <v>3488</v>
      </c>
      <c r="P116" s="316">
        <v>118</v>
      </c>
      <c r="Q116" s="316">
        <v>215</v>
      </c>
      <c r="R116" s="316">
        <v>49</v>
      </c>
      <c r="S116" s="321">
        <v>0.48148148148148145</v>
      </c>
      <c r="T116" s="317">
        <v>4.6699812900461677E-4</v>
      </c>
      <c r="U116" s="315">
        <v>108</v>
      </c>
      <c r="V116" s="315">
        <v>547</v>
      </c>
      <c r="W116" s="315">
        <v>5</v>
      </c>
      <c r="X116" s="315">
        <v>0</v>
      </c>
      <c r="Y116" s="315">
        <v>68</v>
      </c>
      <c r="Z116" s="315">
        <v>8</v>
      </c>
      <c r="AA116" s="328"/>
      <c r="AB116" s="315">
        <v>4</v>
      </c>
      <c r="AC116" s="187">
        <v>0</v>
      </c>
      <c r="AD116" s="187">
        <v>0</v>
      </c>
      <c r="AE116" s="187">
        <v>0</v>
      </c>
      <c r="AF116" s="187">
        <v>0</v>
      </c>
      <c r="AG116" s="315">
        <v>3.8</v>
      </c>
      <c r="AH116" s="315">
        <v>0.61</v>
      </c>
      <c r="AI116" s="315"/>
      <c r="AJ116" s="315"/>
      <c r="AK116" s="315">
        <v>25</v>
      </c>
      <c r="AL116" s="315">
        <v>49</v>
      </c>
      <c r="AM116" s="316">
        <v>74000</v>
      </c>
      <c r="AN116" s="315">
        <v>31200000</v>
      </c>
      <c r="AO116" s="319">
        <v>0.35208333333333336</v>
      </c>
      <c r="AP116" s="315">
        <v>4.1500000000000004</v>
      </c>
      <c r="AQ116" s="316">
        <v>1500000</v>
      </c>
      <c r="AR116" s="316">
        <v>343900</v>
      </c>
      <c r="AS116" s="320">
        <v>4.3617330619366097</v>
      </c>
      <c r="AT116" s="321">
        <v>0.21379999999999999</v>
      </c>
      <c r="AU116" s="321">
        <v>0.78620000000000001</v>
      </c>
      <c r="AV116" s="316">
        <v>35289</v>
      </c>
      <c r="AW116" s="316">
        <v>13150</v>
      </c>
      <c r="AX116" s="316">
        <v>9774</v>
      </c>
      <c r="AY116" s="316">
        <v>16482</v>
      </c>
      <c r="AZ116" s="316">
        <v>5000</v>
      </c>
      <c r="BA116" s="327"/>
    </row>
    <row r="117" spans="1:53" ht="15.75" customHeight="1">
      <c r="A117" s="314">
        <v>26</v>
      </c>
      <c r="B117" s="38" t="s">
        <v>450</v>
      </c>
      <c r="C117" s="315" t="s">
        <v>349</v>
      </c>
      <c r="D117" s="316">
        <v>12853</v>
      </c>
      <c r="E117" s="316">
        <v>904</v>
      </c>
      <c r="F117" s="316">
        <v>107</v>
      </c>
      <c r="G117" s="316">
        <v>80</v>
      </c>
      <c r="H117" s="316">
        <v>44</v>
      </c>
      <c r="I117" s="317">
        <v>3.9260082787296045E-4</v>
      </c>
      <c r="J117" s="316"/>
      <c r="K117" s="316"/>
      <c r="L117" s="316"/>
      <c r="M117" s="316"/>
      <c r="N117" s="318"/>
      <c r="O117" s="316">
        <v>2086</v>
      </c>
      <c r="P117" s="316">
        <v>66</v>
      </c>
      <c r="Q117" s="316">
        <v>214</v>
      </c>
      <c r="R117" s="316">
        <v>55</v>
      </c>
      <c r="S117" s="321">
        <v>0.7</v>
      </c>
      <c r="T117" s="317">
        <v>6.407997006400262E-4</v>
      </c>
      <c r="U117" s="315">
        <v>454</v>
      </c>
      <c r="V117" s="315">
        <v>333</v>
      </c>
      <c r="W117" s="315">
        <v>0</v>
      </c>
      <c r="X117" s="315">
        <v>0</v>
      </c>
      <c r="Y117" s="315">
        <v>629</v>
      </c>
      <c r="Z117" s="315">
        <v>192</v>
      </c>
      <c r="AA117" s="328"/>
      <c r="AB117" s="315">
        <v>3</v>
      </c>
      <c r="AC117" s="187">
        <v>0</v>
      </c>
      <c r="AD117" s="187">
        <v>0</v>
      </c>
      <c r="AE117" s="187">
        <v>0</v>
      </c>
      <c r="AF117" s="187">
        <v>0</v>
      </c>
      <c r="AG117" s="315">
        <v>4.8</v>
      </c>
      <c r="AH117" s="315">
        <v>0.877</v>
      </c>
      <c r="AI117" s="315"/>
      <c r="AJ117" s="315"/>
      <c r="AK117" s="315">
        <v>20</v>
      </c>
      <c r="AL117" s="315">
        <v>52</v>
      </c>
      <c r="AM117" s="316">
        <v>14800</v>
      </c>
      <c r="AN117" s="315">
        <v>98</v>
      </c>
      <c r="AO117" s="319">
        <v>0.3298611111111111</v>
      </c>
      <c r="AP117" s="315">
        <v>5.65</v>
      </c>
      <c r="AQ117" s="316">
        <v>602700</v>
      </c>
      <c r="AR117" s="316">
        <v>176300</v>
      </c>
      <c r="AS117" s="320">
        <v>3.4186046511627906</v>
      </c>
      <c r="AT117" s="321">
        <v>0.2369</v>
      </c>
      <c r="AU117" s="321">
        <v>0.7631</v>
      </c>
      <c r="AV117" s="316">
        <v>32231</v>
      </c>
      <c r="AW117" s="316">
        <v>5000</v>
      </c>
      <c r="AX117" s="316">
        <v>24234</v>
      </c>
      <c r="AY117" s="316"/>
      <c r="AZ117" s="316">
        <v>5000</v>
      </c>
      <c r="BA117" s="327"/>
    </row>
    <row r="118" spans="1:53" ht="15.75" customHeight="1">
      <c r="A118" s="314">
        <v>27</v>
      </c>
      <c r="B118" s="38" t="s">
        <v>453</v>
      </c>
      <c r="C118" s="315" t="s">
        <v>349</v>
      </c>
      <c r="D118" s="316">
        <v>66891</v>
      </c>
      <c r="E118" s="316">
        <v>2227</v>
      </c>
      <c r="F118" s="316">
        <v>86</v>
      </c>
      <c r="G118" s="316">
        <v>186</v>
      </c>
      <c r="H118" s="316">
        <v>100</v>
      </c>
      <c r="I118" s="317">
        <v>4.2307174367354713E-4</v>
      </c>
      <c r="J118" s="316">
        <v>3794</v>
      </c>
      <c r="K118" s="316">
        <v>746</v>
      </c>
      <c r="L118" s="316">
        <v>12</v>
      </c>
      <c r="M118" s="316">
        <v>68</v>
      </c>
      <c r="N118" s="318">
        <v>6.6225483071906388E-4</v>
      </c>
      <c r="O118" s="316">
        <v>3311</v>
      </c>
      <c r="P118" s="316">
        <v>99</v>
      </c>
      <c r="Q118" s="316">
        <v>20</v>
      </c>
      <c r="R118" s="316">
        <v>7</v>
      </c>
      <c r="S118" s="321">
        <v>0.36363636363636365</v>
      </c>
      <c r="T118" s="317">
        <v>1.6974199483279606E-5</v>
      </c>
      <c r="U118" s="315">
        <v>307</v>
      </c>
      <c r="V118" s="315">
        <v>310</v>
      </c>
      <c r="W118" s="315">
        <v>13</v>
      </c>
      <c r="X118" s="315">
        <v>12</v>
      </c>
      <c r="Y118" s="315">
        <v>181</v>
      </c>
      <c r="Z118" s="315">
        <v>27</v>
      </c>
      <c r="AA118" s="328"/>
      <c r="AB118" s="315">
        <v>4</v>
      </c>
      <c r="AC118" s="187">
        <v>1</v>
      </c>
      <c r="AD118" s="187">
        <v>1</v>
      </c>
      <c r="AE118" s="187">
        <v>1</v>
      </c>
      <c r="AF118" s="187">
        <v>1</v>
      </c>
      <c r="AG118" s="315">
        <v>3.4</v>
      </c>
      <c r="AH118" s="315">
        <v>0.5</v>
      </c>
      <c r="AI118" s="315">
        <v>2</v>
      </c>
      <c r="AJ118" s="315">
        <v>0.18179999999999999</v>
      </c>
      <c r="AK118" s="315">
        <v>17</v>
      </c>
      <c r="AL118" s="315">
        <v>53</v>
      </c>
      <c r="AM118" s="316">
        <v>720</v>
      </c>
      <c r="AN118" s="315">
        <v>49100</v>
      </c>
      <c r="AO118" s="319">
        <v>0.23402777777777778</v>
      </c>
      <c r="AP118" s="315">
        <v>3.36</v>
      </c>
      <c r="AQ118" s="316">
        <v>1800000</v>
      </c>
      <c r="AR118" s="316">
        <v>441300</v>
      </c>
      <c r="AS118" s="320">
        <v>4.078857919782461</v>
      </c>
      <c r="AT118" s="321">
        <v>0.20050000000000001</v>
      </c>
      <c r="AU118" s="321">
        <v>0.79949999999999999</v>
      </c>
      <c r="AV118" s="316">
        <v>34335</v>
      </c>
      <c r="AW118" s="316">
        <v>33713</v>
      </c>
      <c r="AX118" s="316">
        <v>13455</v>
      </c>
      <c r="AY118" s="316">
        <v>36355</v>
      </c>
      <c r="AZ118" s="316">
        <v>5000</v>
      </c>
      <c r="BA118" s="327"/>
    </row>
    <row r="119" spans="1:53" ht="15.75" customHeight="1">
      <c r="A119" s="314">
        <v>28</v>
      </c>
      <c r="B119" s="38" t="s">
        <v>457</v>
      </c>
      <c r="C119" s="315" t="s">
        <v>349</v>
      </c>
      <c r="D119" s="316">
        <v>48778</v>
      </c>
      <c r="E119" s="316">
        <v>1428</v>
      </c>
      <c r="F119" s="316">
        <v>604</v>
      </c>
      <c r="G119" s="316">
        <v>412</v>
      </c>
      <c r="H119" s="316">
        <v>81</v>
      </c>
      <c r="I119" s="317">
        <v>5.8255477888062687E-4</v>
      </c>
      <c r="J119" s="316">
        <v>1751</v>
      </c>
      <c r="K119" s="316">
        <v>769</v>
      </c>
      <c r="L119" s="316">
        <v>124</v>
      </c>
      <c r="M119" s="316">
        <v>25</v>
      </c>
      <c r="N119" s="318">
        <v>1.2484979750545604E-3</v>
      </c>
      <c r="O119" s="316">
        <v>7975</v>
      </c>
      <c r="P119" s="316">
        <v>98</v>
      </c>
      <c r="Q119" s="316">
        <v>219</v>
      </c>
      <c r="R119" s="316">
        <v>19</v>
      </c>
      <c r="S119" s="321">
        <v>0.5</v>
      </c>
      <c r="T119" s="317">
        <v>7.4415763446494891E-5</v>
      </c>
      <c r="U119" s="315">
        <v>217</v>
      </c>
      <c r="V119" s="315">
        <v>94</v>
      </c>
      <c r="W119" s="315">
        <v>2</v>
      </c>
      <c r="X119" s="315">
        <v>2</v>
      </c>
      <c r="Y119" s="315">
        <v>140</v>
      </c>
      <c r="Z119" s="315">
        <v>14</v>
      </c>
      <c r="AA119" s="328"/>
      <c r="AB119" s="315">
        <v>4</v>
      </c>
      <c r="AC119" s="187">
        <v>0</v>
      </c>
      <c r="AD119" s="187">
        <v>1</v>
      </c>
      <c r="AE119" s="187">
        <v>1</v>
      </c>
      <c r="AF119" s="187">
        <v>1</v>
      </c>
      <c r="AG119" s="315">
        <v>4.5</v>
      </c>
      <c r="AH119" s="315">
        <v>0.84</v>
      </c>
      <c r="AI119" s="315">
        <v>2.2999999999999998</v>
      </c>
      <c r="AJ119" s="315">
        <v>0.375</v>
      </c>
      <c r="AK119" s="315">
        <v>19</v>
      </c>
      <c r="AL119" s="315">
        <v>51</v>
      </c>
      <c r="AM119" s="316">
        <v>590</v>
      </c>
      <c r="AN119" s="315">
        <v>20300000</v>
      </c>
      <c r="AO119" s="319">
        <v>0.3</v>
      </c>
      <c r="AP119" s="315">
        <v>4.6500000000000004</v>
      </c>
      <c r="AQ119" s="316">
        <v>1100000</v>
      </c>
      <c r="AR119" s="316">
        <v>231800</v>
      </c>
      <c r="AS119" s="320">
        <v>4.7454702329594474</v>
      </c>
      <c r="AT119" s="321">
        <v>0.2059</v>
      </c>
      <c r="AU119" s="321">
        <v>0.79410000000000003</v>
      </c>
      <c r="AV119" s="316">
        <v>15639</v>
      </c>
      <c r="AW119" s="316">
        <v>13076</v>
      </c>
      <c r="AX119" s="316">
        <v>5304</v>
      </c>
      <c r="AY119" s="316">
        <v>16137</v>
      </c>
      <c r="AZ119" s="316">
        <v>5000</v>
      </c>
      <c r="BA119" s="327"/>
    </row>
    <row r="120" spans="1:53" ht="15.75" customHeight="1">
      <c r="A120" s="314">
        <v>29</v>
      </c>
      <c r="B120" s="38" t="s">
        <v>460</v>
      </c>
      <c r="C120" s="315" t="s">
        <v>349</v>
      </c>
      <c r="D120" s="316">
        <v>46324</v>
      </c>
      <c r="E120" s="316">
        <v>1649</v>
      </c>
      <c r="F120" s="316">
        <v>80</v>
      </c>
      <c r="G120" s="316">
        <v>162</v>
      </c>
      <c r="H120" s="316">
        <v>126</v>
      </c>
      <c r="I120" s="317">
        <v>5.0564372654625812E-4</v>
      </c>
      <c r="J120" s="316">
        <v>2442</v>
      </c>
      <c r="K120" s="316">
        <v>1923</v>
      </c>
      <c r="L120" s="316">
        <v>35</v>
      </c>
      <c r="M120" s="316">
        <v>33</v>
      </c>
      <c r="N120" s="318">
        <v>2.3722473316387031E-3</v>
      </c>
      <c r="O120" s="316">
        <v>14202</v>
      </c>
      <c r="P120" s="316">
        <v>281</v>
      </c>
      <c r="Q120" s="316">
        <v>321</v>
      </c>
      <c r="R120" s="316">
        <v>17</v>
      </c>
      <c r="S120" s="321">
        <v>0.3125</v>
      </c>
      <c r="T120" s="317">
        <v>7.7531051652013423E-5</v>
      </c>
      <c r="U120" s="315">
        <v>131</v>
      </c>
      <c r="V120" s="315">
        <v>0</v>
      </c>
      <c r="W120" s="315">
        <v>0</v>
      </c>
      <c r="X120" s="315">
        <v>0</v>
      </c>
      <c r="Y120" s="315">
        <v>89</v>
      </c>
      <c r="Z120" s="315">
        <v>27</v>
      </c>
      <c r="AA120" s="328"/>
      <c r="AB120" s="315">
        <v>4</v>
      </c>
      <c r="AC120" s="187">
        <v>0</v>
      </c>
      <c r="AD120" s="187">
        <v>0</v>
      </c>
      <c r="AE120" s="187">
        <v>0</v>
      </c>
      <c r="AF120" s="187">
        <v>0</v>
      </c>
      <c r="AG120" s="315">
        <v>4.5</v>
      </c>
      <c r="AH120" s="315">
        <v>0.81100000000000005</v>
      </c>
      <c r="AI120" s="315"/>
      <c r="AJ120" s="315"/>
      <c r="AK120" s="315">
        <v>10</v>
      </c>
      <c r="AL120" s="315">
        <v>53</v>
      </c>
      <c r="AM120" s="316">
        <v>33100</v>
      </c>
      <c r="AN120" s="315">
        <v>176000</v>
      </c>
      <c r="AO120" s="319">
        <v>0.34791666666666665</v>
      </c>
      <c r="AP120" s="315">
        <v>3.46</v>
      </c>
      <c r="AQ120" s="316">
        <v>1700000</v>
      </c>
      <c r="AR120" s="316">
        <v>352400</v>
      </c>
      <c r="AS120" s="320">
        <v>4.8240635641316683</v>
      </c>
      <c r="AT120" s="321">
        <v>0.2016</v>
      </c>
      <c r="AU120" s="321">
        <v>0.7984</v>
      </c>
      <c r="AV120" s="316">
        <v>110692</v>
      </c>
      <c r="AW120" s="316">
        <v>31860</v>
      </c>
      <c r="AX120" s="316">
        <v>45376</v>
      </c>
      <c r="AY120" s="316">
        <v>5070</v>
      </c>
      <c r="AZ120" s="316">
        <v>5000</v>
      </c>
      <c r="BA120" s="327"/>
    </row>
    <row r="121" spans="1:53" ht="15.75" customHeight="1">
      <c r="A121" s="314">
        <v>30</v>
      </c>
      <c r="B121" s="38" t="s">
        <v>464</v>
      </c>
      <c r="C121" s="315" t="s">
        <v>349</v>
      </c>
      <c r="D121" s="316">
        <v>35066</v>
      </c>
      <c r="E121" s="316">
        <v>918</v>
      </c>
      <c r="F121" s="316">
        <v>92</v>
      </c>
      <c r="G121" s="316">
        <v>225</v>
      </c>
      <c r="H121" s="316">
        <v>58</v>
      </c>
      <c r="I121" s="317">
        <v>4.1265128864414178E-4</v>
      </c>
      <c r="J121" s="316">
        <v>2552</v>
      </c>
      <c r="K121" s="316">
        <v>348</v>
      </c>
      <c r="L121" s="316">
        <v>12</v>
      </c>
      <c r="M121" s="316">
        <v>11</v>
      </c>
      <c r="N121" s="318">
        <v>4.9252876077012832E-4</v>
      </c>
      <c r="O121" s="316">
        <v>2596</v>
      </c>
      <c r="P121" s="316">
        <v>89</v>
      </c>
      <c r="Q121" s="316">
        <v>165</v>
      </c>
      <c r="R121" s="316">
        <v>14</v>
      </c>
      <c r="S121" s="321">
        <v>0.50909090909090904</v>
      </c>
      <c r="T121" s="317">
        <v>7.4993345065220169E-4</v>
      </c>
      <c r="U121" s="315">
        <v>73</v>
      </c>
      <c r="V121" s="315">
        <v>303</v>
      </c>
      <c r="W121" s="315">
        <v>1</v>
      </c>
      <c r="X121" s="315">
        <v>3</v>
      </c>
      <c r="Y121" s="315">
        <v>57</v>
      </c>
      <c r="Z121" s="315">
        <v>9</v>
      </c>
      <c r="AA121" s="328"/>
      <c r="AB121" s="315">
        <v>4</v>
      </c>
      <c r="AC121" s="187">
        <v>0</v>
      </c>
      <c r="AD121" s="187">
        <v>0</v>
      </c>
      <c r="AE121" s="187">
        <v>0</v>
      </c>
      <c r="AF121" s="187">
        <v>0</v>
      </c>
      <c r="AG121" s="315">
        <v>4</v>
      </c>
      <c r="AH121" s="315">
        <v>0.6</v>
      </c>
      <c r="AI121" s="315"/>
      <c r="AJ121" s="315"/>
      <c r="AK121" s="315">
        <v>58</v>
      </c>
      <c r="AL121" s="315">
        <v>64</v>
      </c>
      <c r="AM121" s="316">
        <v>165000</v>
      </c>
      <c r="AN121" s="315">
        <v>20800000</v>
      </c>
      <c r="AO121" s="319">
        <v>0.33263888888888887</v>
      </c>
      <c r="AP121" s="315">
        <v>5.08</v>
      </c>
      <c r="AQ121" s="316">
        <v>2500000</v>
      </c>
      <c r="AR121" s="316">
        <v>513000</v>
      </c>
      <c r="AS121" s="320">
        <v>4.8732943469785575</v>
      </c>
      <c r="AT121" s="321">
        <v>0.1731</v>
      </c>
      <c r="AU121" s="321">
        <v>0.82689999999999997</v>
      </c>
      <c r="AV121" s="316">
        <v>48164</v>
      </c>
      <c r="AW121" s="316">
        <v>6291</v>
      </c>
      <c r="AX121" s="316">
        <v>8026</v>
      </c>
      <c r="AY121" s="316">
        <v>55418</v>
      </c>
      <c r="AZ121" s="316">
        <v>5000</v>
      </c>
      <c r="BA121" s="327"/>
    </row>
    <row r="122" spans="1:53" ht="15.75" customHeight="1">
      <c r="A122" s="314">
        <v>31</v>
      </c>
      <c r="B122" s="38" t="s">
        <v>467</v>
      </c>
      <c r="C122" s="315" t="s">
        <v>349</v>
      </c>
      <c r="D122" s="316">
        <v>5276</v>
      </c>
      <c r="E122" s="316">
        <v>83</v>
      </c>
      <c r="F122" s="316">
        <v>8</v>
      </c>
      <c r="G122" s="316">
        <v>5</v>
      </c>
      <c r="H122" s="316">
        <v>10</v>
      </c>
      <c r="I122" s="317">
        <v>0</v>
      </c>
      <c r="J122" s="316">
        <v>623</v>
      </c>
      <c r="K122" s="316">
        <v>149</v>
      </c>
      <c r="L122" s="316">
        <v>2</v>
      </c>
      <c r="M122" s="316">
        <v>6</v>
      </c>
      <c r="N122" s="318">
        <v>0</v>
      </c>
      <c r="O122" s="316">
        <v>4436</v>
      </c>
      <c r="P122" s="316">
        <v>13</v>
      </c>
      <c r="Q122" s="316">
        <v>45</v>
      </c>
      <c r="R122" s="316">
        <v>19</v>
      </c>
      <c r="S122" s="321">
        <v>0</v>
      </c>
      <c r="T122" s="317">
        <v>7.4790586358197052E-6</v>
      </c>
      <c r="U122" s="315">
        <v>9</v>
      </c>
      <c r="V122" s="315">
        <v>730</v>
      </c>
      <c r="W122" s="315">
        <v>0</v>
      </c>
      <c r="X122" s="315">
        <v>0</v>
      </c>
      <c r="Y122" s="315">
        <v>4</v>
      </c>
      <c r="Z122" s="315">
        <v>1</v>
      </c>
      <c r="AA122" s="328"/>
      <c r="AB122" s="315">
        <v>4</v>
      </c>
      <c r="AC122" s="187">
        <v>0</v>
      </c>
      <c r="AD122" s="187">
        <v>1</v>
      </c>
      <c r="AE122" s="187">
        <v>1</v>
      </c>
      <c r="AF122" s="187">
        <v>1</v>
      </c>
      <c r="AG122" s="315">
        <v>3</v>
      </c>
      <c r="AH122" s="315">
        <v>1</v>
      </c>
      <c r="AI122" s="315">
        <v>1</v>
      </c>
      <c r="AJ122" s="315">
        <v>0</v>
      </c>
      <c r="AK122" s="315">
        <v>24</v>
      </c>
      <c r="AL122" s="315">
        <v>66</v>
      </c>
      <c r="AM122" s="316">
        <v>1000</v>
      </c>
      <c r="AN122" s="315">
        <v>59000000</v>
      </c>
      <c r="AO122" s="319">
        <v>0.37708333333333333</v>
      </c>
      <c r="AP122" s="315">
        <v>3.6</v>
      </c>
      <c r="AQ122" s="316">
        <v>321400</v>
      </c>
      <c r="AR122" s="316">
        <v>98800</v>
      </c>
      <c r="AS122" s="320">
        <v>3.2530364372469633</v>
      </c>
      <c r="AT122" s="321">
        <v>0.2369</v>
      </c>
      <c r="AU122" s="321">
        <v>0.7631</v>
      </c>
      <c r="AV122" s="316">
        <v>26085</v>
      </c>
      <c r="AW122" s="316">
        <v>5019</v>
      </c>
      <c r="AX122" s="316">
        <v>12582</v>
      </c>
      <c r="AY122" s="316"/>
      <c r="AZ122" s="316">
        <v>5000</v>
      </c>
      <c r="BA122" s="327"/>
    </row>
    <row r="123" spans="1:53" ht="15.75" customHeight="1">
      <c r="A123" s="314">
        <v>32</v>
      </c>
      <c r="B123" s="38" t="s">
        <v>470</v>
      </c>
      <c r="C123" s="315" t="s">
        <v>349</v>
      </c>
      <c r="D123" s="316">
        <v>13527</v>
      </c>
      <c r="E123" s="316">
        <v>2482</v>
      </c>
      <c r="F123" s="316">
        <v>224</v>
      </c>
      <c r="G123" s="316">
        <v>354</v>
      </c>
      <c r="H123" s="316">
        <v>99</v>
      </c>
      <c r="I123" s="317">
        <v>2.6873083600472553E-3</v>
      </c>
      <c r="J123" s="316">
        <v>1148</v>
      </c>
      <c r="K123" s="316">
        <v>610</v>
      </c>
      <c r="L123" s="316">
        <v>13</v>
      </c>
      <c r="M123" s="316">
        <v>65</v>
      </c>
      <c r="N123" s="318">
        <v>2.0329979009910209E-3</v>
      </c>
      <c r="O123" s="316">
        <v>574</v>
      </c>
      <c r="P123" s="316">
        <v>56</v>
      </c>
      <c r="Q123" s="316">
        <v>111</v>
      </c>
      <c r="R123" s="316">
        <v>14</v>
      </c>
      <c r="S123" s="321">
        <v>0.44444444444444442</v>
      </c>
      <c r="T123" s="317">
        <v>7.7456292386764614E-4</v>
      </c>
      <c r="U123" s="315">
        <v>45</v>
      </c>
      <c r="V123" s="315"/>
      <c r="W123" s="315"/>
      <c r="X123" s="315"/>
      <c r="Y123" s="315">
        <v>36</v>
      </c>
      <c r="Z123" s="315">
        <v>3</v>
      </c>
      <c r="AA123" s="328"/>
      <c r="AB123" s="315">
        <v>3</v>
      </c>
      <c r="AC123" s="187">
        <v>0</v>
      </c>
      <c r="AD123" s="187">
        <v>0</v>
      </c>
      <c r="AE123" s="187">
        <v>0</v>
      </c>
      <c r="AF123" s="187">
        <v>0</v>
      </c>
      <c r="AG123" s="315">
        <v>4.4000000000000004</v>
      </c>
      <c r="AH123" s="315">
        <v>0.78800000000000003</v>
      </c>
      <c r="AI123" s="315"/>
      <c r="AJ123" s="315"/>
      <c r="AK123" s="315">
        <v>6</v>
      </c>
      <c r="AL123" s="315">
        <v>51</v>
      </c>
      <c r="AM123" s="316">
        <v>49500</v>
      </c>
      <c r="AN123" s="315">
        <v>403000000</v>
      </c>
      <c r="AO123" s="319">
        <v>0.33333333333333331</v>
      </c>
      <c r="AP123" s="315">
        <v>1.42</v>
      </c>
      <c r="AQ123" s="316">
        <v>421500</v>
      </c>
      <c r="AR123" s="316">
        <v>114600</v>
      </c>
      <c r="AS123" s="320">
        <v>3.6780104712041886</v>
      </c>
      <c r="AT123" s="321">
        <v>0.73970000000000002</v>
      </c>
      <c r="AU123" s="321">
        <v>0.26029999999999998</v>
      </c>
      <c r="AV123" s="316">
        <v>21223</v>
      </c>
      <c r="AW123" s="316">
        <v>54002</v>
      </c>
      <c r="AX123" s="316">
        <v>9724</v>
      </c>
      <c r="AY123" s="316">
        <v>8748</v>
      </c>
      <c r="AZ123" s="316">
        <v>5000</v>
      </c>
      <c r="BA123" s="327"/>
    </row>
    <row r="124" spans="1:53" ht="15.75" customHeight="1">
      <c r="A124" s="314">
        <v>33</v>
      </c>
      <c r="B124" s="38" t="s">
        <v>474</v>
      </c>
      <c r="C124" s="315" t="s">
        <v>349</v>
      </c>
      <c r="D124" s="316">
        <v>8885</v>
      </c>
      <c r="E124" s="316">
        <v>1355</v>
      </c>
      <c r="F124" s="316">
        <v>993</v>
      </c>
      <c r="G124" s="316">
        <v>171</v>
      </c>
      <c r="H124" s="316">
        <v>48</v>
      </c>
      <c r="I124" s="317">
        <v>1.8859950383018223E-3</v>
      </c>
      <c r="J124" s="316">
        <v>911</v>
      </c>
      <c r="K124" s="316">
        <v>318</v>
      </c>
      <c r="L124" s="316">
        <v>1</v>
      </c>
      <c r="M124" s="316">
        <v>15</v>
      </c>
      <c r="N124" s="318">
        <v>1.8632943277303719E-3</v>
      </c>
      <c r="O124" s="316">
        <v>3300</v>
      </c>
      <c r="P124" s="316">
        <v>31</v>
      </c>
      <c r="Q124" s="316">
        <v>44</v>
      </c>
      <c r="R124" s="316">
        <v>11</v>
      </c>
      <c r="S124" s="321">
        <v>0.83333333333333326</v>
      </c>
      <c r="T124" s="317">
        <v>6.334707856549752E-5</v>
      </c>
      <c r="U124" s="315">
        <v>33</v>
      </c>
      <c r="V124" s="315">
        <v>225</v>
      </c>
      <c r="W124" s="315">
        <v>0</v>
      </c>
      <c r="X124" s="315">
        <v>0</v>
      </c>
      <c r="Y124" s="315">
        <v>26</v>
      </c>
      <c r="Z124" s="315">
        <v>8</v>
      </c>
      <c r="AA124" s="328"/>
      <c r="AB124" s="315">
        <v>4</v>
      </c>
      <c r="AC124" s="187">
        <v>0</v>
      </c>
      <c r="AD124" s="187">
        <v>0</v>
      </c>
      <c r="AE124" s="187">
        <v>0</v>
      </c>
      <c r="AF124" s="187">
        <v>0</v>
      </c>
      <c r="AG124" s="315">
        <v>3.5</v>
      </c>
      <c r="AH124" s="315">
        <v>0.46700000000000003</v>
      </c>
      <c r="AI124" s="315">
        <v>0</v>
      </c>
      <c r="AJ124" s="315">
        <v>0</v>
      </c>
      <c r="AK124" s="315">
        <v>48</v>
      </c>
      <c r="AL124" s="315">
        <v>44</v>
      </c>
      <c r="AM124" s="316">
        <v>22200</v>
      </c>
      <c r="AN124" s="315">
        <v>11500000</v>
      </c>
      <c r="AO124" s="319">
        <v>0.22638888888888889</v>
      </c>
      <c r="AP124" s="315">
        <v>1.48</v>
      </c>
      <c r="AQ124" s="316">
        <v>564000</v>
      </c>
      <c r="AR124" s="316">
        <v>135700</v>
      </c>
      <c r="AS124" s="320">
        <v>4.156226971260133</v>
      </c>
      <c r="AT124" s="321">
        <v>0.7298</v>
      </c>
      <c r="AU124" s="321">
        <v>0.2702</v>
      </c>
      <c r="AV124" s="316">
        <v>48436</v>
      </c>
      <c r="AW124" s="316">
        <v>115403</v>
      </c>
      <c r="AX124" s="316">
        <v>17536</v>
      </c>
      <c r="AY124" s="316">
        <v>245638</v>
      </c>
      <c r="AZ124" s="316">
        <v>5000</v>
      </c>
      <c r="BA124" s="327"/>
    </row>
    <row r="125" spans="1:53" ht="15.75" customHeight="1">
      <c r="A125" s="314">
        <v>34</v>
      </c>
      <c r="B125" s="38" t="s">
        <v>479</v>
      </c>
      <c r="C125" s="315" t="s">
        <v>349</v>
      </c>
      <c r="D125" s="316">
        <v>6830</v>
      </c>
      <c r="E125" s="316">
        <v>662</v>
      </c>
      <c r="F125" s="316">
        <v>53</v>
      </c>
      <c r="G125" s="316">
        <v>227</v>
      </c>
      <c r="H125" s="316">
        <v>47</v>
      </c>
      <c r="I125" s="317">
        <v>7.6134174016334415E-4</v>
      </c>
      <c r="J125" s="316"/>
      <c r="K125" s="316"/>
      <c r="L125" s="316"/>
      <c r="M125" s="316"/>
      <c r="N125" s="318"/>
      <c r="O125" s="316">
        <v>1078</v>
      </c>
      <c r="P125" s="316">
        <v>52</v>
      </c>
      <c r="Q125" s="316">
        <v>40</v>
      </c>
      <c r="R125" s="316">
        <v>2</v>
      </c>
      <c r="S125" s="321">
        <v>0.875</v>
      </c>
      <c r="T125" s="317">
        <v>7.2411080127017294E-5</v>
      </c>
      <c r="U125" s="315">
        <v>33</v>
      </c>
      <c r="V125" s="315"/>
      <c r="W125" s="315"/>
      <c r="X125" s="315"/>
      <c r="Y125" s="315">
        <v>15</v>
      </c>
      <c r="Z125" s="315">
        <v>12</v>
      </c>
      <c r="AA125" s="328"/>
      <c r="AB125" s="315">
        <v>2</v>
      </c>
      <c r="AC125" s="187">
        <v>0</v>
      </c>
      <c r="AD125" s="187">
        <v>0</v>
      </c>
      <c r="AE125" s="187">
        <v>1</v>
      </c>
      <c r="AF125" s="187">
        <v>1</v>
      </c>
      <c r="AG125" s="315">
        <v>4.7</v>
      </c>
      <c r="AH125" s="315">
        <v>0.86199999999999999</v>
      </c>
      <c r="AI125" s="315">
        <v>4.5999999999999996</v>
      </c>
      <c r="AJ125" s="315">
        <v>0.92550790067720001</v>
      </c>
      <c r="AK125" s="315">
        <v>22</v>
      </c>
      <c r="AL125" s="315">
        <v>39</v>
      </c>
      <c r="AM125" s="316"/>
      <c r="AN125" s="315"/>
      <c r="AO125" s="319">
        <v>0.32013888888888886</v>
      </c>
      <c r="AP125" s="315">
        <v>4.4800000000000004</v>
      </c>
      <c r="AQ125" s="316">
        <v>436400</v>
      </c>
      <c r="AR125" s="316">
        <v>93400</v>
      </c>
      <c r="AS125" s="320">
        <v>4.67237687366167</v>
      </c>
      <c r="AT125" s="321">
        <v>0.22009999999999999</v>
      </c>
      <c r="AU125" s="321">
        <v>0.77990000000000004</v>
      </c>
      <c r="AV125" s="316">
        <v>11941</v>
      </c>
      <c r="AW125" s="316">
        <v>27104</v>
      </c>
      <c r="AX125" s="316">
        <v>5000</v>
      </c>
      <c r="AY125" s="316"/>
      <c r="AZ125" s="316">
        <v>5000</v>
      </c>
      <c r="BA125" s="327"/>
    </row>
    <row r="126" spans="1:53" ht="15.75" customHeight="1">
      <c r="A126" s="314">
        <v>35</v>
      </c>
      <c r="B126" s="38" t="s">
        <v>483</v>
      </c>
      <c r="C126" s="315" t="s">
        <v>349</v>
      </c>
      <c r="D126" s="316">
        <v>17829</v>
      </c>
      <c r="E126" s="316">
        <v>1313</v>
      </c>
      <c r="F126" s="316">
        <v>182</v>
      </c>
      <c r="G126" s="316">
        <v>673</v>
      </c>
      <c r="H126" s="316">
        <v>67</v>
      </c>
      <c r="I126" s="317">
        <v>4.6859960497170732E-4</v>
      </c>
      <c r="J126" s="316">
        <v>2225</v>
      </c>
      <c r="K126" s="316">
        <v>897</v>
      </c>
      <c r="L126" s="316">
        <v>45</v>
      </c>
      <c r="M126" s="316">
        <v>38</v>
      </c>
      <c r="N126" s="318">
        <v>1.3733213014317362E-3</v>
      </c>
      <c r="O126" s="316">
        <v>1884</v>
      </c>
      <c r="P126" s="316">
        <v>151</v>
      </c>
      <c r="Q126" s="316">
        <v>141</v>
      </c>
      <c r="R126" s="316">
        <v>8</v>
      </c>
      <c r="S126" s="321">
        <v>0.5</v>
      </c>
      <c r="T126" s="317">
        <v>1.7017032292495092E-4</v>
      </c>
      <c r="U126" s="315">
        <v>84</v>
      </c>
      <c r="V126" s="315">
        <v>337</v>
      </c>
      <c r="W126" s="315">
        <v>3</v>
      </c>
      <c r="X126" s="315">
        <v>3</v>
      </c>
      <c r="Y126" s="315">
        <v>60</v>
      </c>
      <c r="Z126" s="315">
        <v>9</v>
      </c>
      <c r="AA126" s="328"/>
      <c r="AB126" s="315">
        <v>4</v>
      </c>
      <c r="AC126" s="187">
        <v>0</v>
      </c>
      <c r="AD126" s="187">
        <v>0</v>
      </c>
      <c r="AE126" s="187">
        <v>0</v>
      </c>
      <c r="AF126" s="187">
        <v>0</v>
      </c>
      <c r="AG126" s="315">
        <v>3.3</v>
      </c>
      <c r="AH126" s="315">
        <v>0.54500000000000004</v>
      </c>
      <c r="AI126" s="315">
        <v>1</v>
      </c>
      <c r="AJ126" s="315">
        <v>0</v>
      </c>
      <c r="AK126" s="315">
        <v>35</v>
      </c>
      <c r="AL126" s="315">
        <v>46</v>
      </c>
      <c r="AM126" s="316">
        <v>135000</v>
      </c>
      <c r="AN126" s="315">
        <v>99</v>
      </c>
      <c r="AO126" s="319">
        <v>0.18402777777777779</v>
      </c>
      <c r="AP126" s="315">
        <v>1.93</v>
      </c>
      <c r="AQ126" s="316">
        <v>1200000</v>
      </c>
      <c r="AR126" s="316">
        <v>281000</v>
      </c>
      <c r="AS126" s="320">
        <v>4.2704626334519569</v>
      </c>
      <c r="AT126" s="321">
        <v>0.53520000000000001</v>
      </c>
      <c r="AU126" s="321">
        <v>0.46479999999999999</v>
      </c>
      <c r="AV126" s="316">
        <v>8811</v>
      </c>
      <c r="AW126" s="316">
        <v>204921</v>
      </c>
      <c r="AX126" s="316">
        <v>5000</v>
      </c>
      <c r="AY126" s="316">
        <v>5000</v>
      </c>
      <c r="AZ126" s="316">
        <v>5000</v>
      </c>
      <c r="BA126" s="327"/>
    </row>
    <row r="127" spans="1:53" ht="15.75" customHeight="1">
      <c r="A127" s="314">
        <v>36</v>
      </c>
      <c r="B127" s="38" t="s">
        <v>486</v>
      </c>
      <c r="C127" s="315" t="s">
        <v>349</v>
      </c>
      <c r="D127" s="316">
        <v>11685</v>
      </c>
      <c r="E127" s="316">
        <v>805</v>
      </c>
      <c r="F127" s="316">
        <v>101</v>
      </c>
      <c r="G127" s="316">
        <v>53</v>
      </c>
      <c r="H127" s="316">
        <v>136</v>
      </c>
      <c r="I127" s="317">
        <v>1.0424936012377686E-3</v>
      </c>
      <c r="J127" s="316">
        <v>1354</v>
      </c>
      <c r="K127" s="316">
        <v>636</v>
      </c>
      <c r="L127" s="316">
        <v>14</v>
      </c>
      <c r="M127" s="316">
        <v>55</v>
      </c>
      <c r="N127" s="318">
        <v>1.1359139158504223E-3</v>
      </c>
      <c r="O127" s="316">
        <v>2345</v>
      </c>
      <c r="P127" s="316">
        <v>108</v>
      </c>
      <c r="Q127" s="316">
        <v>60</v>
      </c>
      <c r="R127" s="316">
        <v>11</v>
      </c>
      <c r="S127" s="321">
        <v>0.45454545454545453</v>
      </c>
      <c r="T127" s="317">
        <v>3.2904323299845674E-4</v>
      </c>
      <c r="U127" s="315">
        <v>38</v>
      </c>
      <c r="V127" s="315">
        <v>145</v>
      </c>
      <c r="W127" s="315">
        <v>5</v>
      </c>
      <c r="X127" s="315">
        <v>1</v>
      </c>
      <c r="Y127" s="315">
        <v>29</v>
      </c>
      <c r="Z127" s="315">
        <v>3</v>
      </c>
      <c r="AA127" s="328"/>
      <c r="AB127" s="315">
        <v>4</v>
      </c>
      <c r="AC127" s="187">
        <v>0</v>
      </c>
      <c r="AD127" s="187">
        <v>0</v>
      </c>
      <c r="AE127" s="187">
        <v>0</v>
      </c>
      <c r="AF127" s="187">
        <v>0</v>
      </c>
      <c r="AG127" s="315">
        <v>3</v>
      </c>
      <c r="AH127" s="315">
        <v>0</v>
      </c>
      <c r="AI127" s="315"/>
      <c r="AJ127" s="315"/>
      <c r="AK127" s="315">
        <v>10</v>
      </c>
      <c r="AL127" s="315">
        <v>43</v>
      </c>
      <c r="AM127" s="316">
        <v>14800</v>
      </c>
      <c r="AN127" s="315">
        <v>17800000</v>
      </c>
      <c r="AO127" s="319">
        <v>0.40486111111111112</v>
      </c>
      <c r="AP127" s="315">
        <v>5.53</v>
      </c>
      <c r="AQ127" s="316">
        <v>227900</v>
      </c>
      <c r="AR127" s="316">
        <v>50800</v>
      </c>
      <c r="AS127" s="320">
        <v>4.4862204724409445</v>
      </c>
      <c r="AT127" s="321">
        <v>0.13880000000000001</v>
      </c>
      <c r="AU127" s="321">
        <v>0.86119999999999997</v>
      </c>
      <c r="AV127" s="316">
        <v>37353</v>
      </c>
      <c r="AW127" s="316">
        <v>5000</v>
      </c>
      <c r="AX127" s="316">
        <v>20746</v>
      </c>
      <c r="AY127" s="316">
        <v>42946</v>
      </c>
      <c r="AZ127" s="316">
        <v>5000</v>
      </c>
      <c r="BA127" s="327"/>
    </row>
    <row r="128" spans="1:53" ht="15.75" customHeight="1">
      <c r="A128" s="314">
        <v>37</v>
      </c>
      <c r="B128" s="38" t="s">
        <v>490</v>
      </c>
      <c r="C128" s="315" t="s">
        <v>349</v>
      </c>
      <c r="D128" s="316"/>
      <c r="E128" s="316"/>
      <c r="F128" s="316"/>
      <c r="G128" s="316"/>
      <c r="H128" s="316"/>
      <c r="I128" s="317"/>
      <c r="J128" s="316"/>
      <c r="K128" s="316"/>
      <c r="L128" s="316"/>
      <c r="M128" s="316"/>
      <c r="N128" s="318"/>
      <c r="O128" s="316"/>
      <c r="P128" s="316"/>
      <c r="Q128" s="316"/>
      <c r="R128" s="316"/>
      <c r="S128" s="321"/>
      <c r="T128" s="317"/>
      <c r="U128" s="315"/>
      <c r="V128" s="315"/>
      <c r="W128" s="315"/>
      <c r="X128" s="315"/>
      <c r="Y128" s="315"/>
      <c r="Z128" s="315"/>
      <c r="AA128" s="328"/>
      <c r="AB128" s="315">
        <v>0</v>
      </c>
      <c r="AC128" s="187">
        <v>1</v>
      </c>
      <c r="AD128" s="187">
        <v>0</v>
      </c>
      <c r="AE128" s="187">
        <v>1</v>
      </c>
      <c r="AF128" s="187">
        <v>0</v>
      </c>
      <c r="AG128" s="315">
        <v>3.6</v>
      </c>
      <c r="AH128" s="315">
        <v>0.2</v>
      </c>
      <c r="AI128" s="315">
        <v>1.4</v>
      </c>
      <c r="AJ128" s="315">
        <v>2.2222222222222199E-2</v>
      </c>
      <c r="AK128" s="315">
        <v>45</v>
      </c>
      <c r="AL128" s="315">
        <v>42</v>
      </c>
      <c r="AM128" s="316">
        <v>6600</v>
      </c>
      <c r="AN128" s="315">
        <v>20300000</v>
      </c>
      <c r="AO128" s="319">
        <v>0.38472222222222224</v>
      </c>
      <c r="AP128" s="315">
        <v>6.32</v>
      </c>
      <c r="AQ128" s="316">
        <v>268500</v>
      </c>
      <c r="AR128" s="316">
        <v>53900</v>
      </c>
      <c r="AS128" s="320">
        <v>4.9814471243042675</v>
      </c>
      <c r="AT128" s="321">
        <v>0.15720000000000001</v>
      </c>
      <c r="AU128" s="321">
        <v>0.84279999999999999</v>
      </c>
      <c r="AV128" s="316">
        <v>13300</v>
      </c>
      <c r="AW128" s="316">
        <v>5000</v>
      </c>
      <c r="AX128" s="316">
        <v>5000</v>
      </c>
      <c r="AY128" s="316"/>
      <c r="AZ128" s="316"/>
      <c r="BA128" s="327"/>
    </row>
    <row r="129" spans="1:53" ht="15.75" customHeight="1">
      <c r="A129" s="314">
        <v>38</v>
      </c>
      <c r="B129" s="38" t="s">
        <v>492</v>
      </c>
      <c r="C129" s="315" t="s">
        <v>349</v>
      </c>
      <c r="D129" s="316">
        <v>13493</v>
      </c>
      <c r="E129" s="316">
        <v>114</v>
      </c>
      <c r="F129" s="316">
        <v>8</v>
      </c>
      <c r="G129" s="316">
        <v>2</v>
      </c>
      <c r="H129" s="316">
        <v>27</v>
      </c>
      <c r="I129" s="317">
        <v>1.0455247975126004E-4</v>
      </c>
      <c r="J129" s="316">
        <v>658</v>
      </c>
      <c r="K129" s="316">
        <v>75</v>
      </c>
      <c r="L129" s="316">
        <v>1</v>
      </c>
      <c r="M129" s="316">
        <v>15</v>
      </c>
      <c r="N129" s="318">
        <v>1.0054121428265644E-4</v>
      </c>
      <c r="O129" s="316">
        <v>4791</v>
      </c>
      <c r="P129" s="316">
        <v>32</v>
      </c>
      <c r="Q129" s="316">
        <v>30</v>
      </c>
      <c r="R129" s="316">
        <v>2</v>
      </c>
      <c r="S129" s="321">
        <v>0.75</v>
      </c>
      <c r="T129" s="317">
        <v>2.5412385853637063E-5</v>
      </c>
      <c r="U129" s="315">
        <v>14</v>
      </c>
      <c r="V129" s="315">
        <v>564</v>
      </c>
      <c r="W129" s="315">
        <v>8</v>
      </c>
      <c r="X129" s="315">
        <v>0</v>
      </c>
      <c r="Y129" s="315">
        <v>10</v>
      </c>
      <c r="Z129" s="315">
        <v>1</v>
      </c>
      <c r="AA129" s="328"/>
      <c r="AB129" s="315">
        <v>4</v>
      </c>
      <c r="AC129" s="187">
        <v>0</v>
      </c>
      <c r="AD129" s="187">
        <v>1</v>
      </c>
      <c r="AE129" s="187">
        <v>1</v>
      </c>
      <c r="AF129" s="187">
        <v>1</v>
      </c>
      <c r="AG129" s="315">
        <v>3</v>
      </c>
      <c r="AH129" s="315">
        <v>0.42899999999999999</v>
      </c>
      <c r="AI129" s="315">
        <v>4.0999999999999996</v>
      </c>
      <c r="AJ129" s="315">
        <v>0.76762402088772796</v>
      </c>
      <c r="AK129" s="315">
        <v>15</v>
      </c>
      <c r="AL129" s="315">
        <v>45</v>
      </c>
      <c r="AM129" s="316">
        <v>40500</v>
      </c>
      <c r="AN129" s="315">
        <v>139000</v>
      </c>
      <c r="AO129" s="319">
        <v>0.40486111111111112</v>
      </c>
      <c r="AP129" s="315">
        <v>5.04</v>
      </c>
      <c r="AQ129" s="316">
        <v>772400</v>
      </c>
      <c r="AR129" s="316">
        <v>196500</v>
      </c>
      <c r="AS129" s="320">
        <v>3.9307888040712466</v>
      </c>
      <c r="AT129" s="321">
        <v>0.2324</v>
      </c>
      <c r="AU129" s="321">
        <v>0.76760000000000006</v>
      </c>
      <c r="AV129" s="316">
        <v>80019</v>
      </c>
      <c r="AW129" s="316">
        <v>23987</v>
      </c>
      <c r="AX129" s="316">
        <v>25097</v>
      </c>
      <c r="AY129" s="316">
        <v>16602</v>
      </c>
      <c r="AZ129" s="316">
        <v>5000</v>
      </c>
      <c r="BA129" s="327"/>
    </row>
    <row r="130" spans="1:53" ht="15.75" customHeight="1">
      <c r="A130" s="314">
        <v>39</v>
      </c>
      <c r="B130" s="38" t="s">
        <v>496</v>
      </c>
      <c r="C130" s="315" t="s">
        <v>349</v>
      </c>
      <c r="D130" s="316">
        <v>8483</v>
      </c>
      <c r="E130" s="316">
        <v>383</v>
      </c>
      <c r="F130" s="316">
        <v>18</v>
      </c>
      <c r="G130" s="316">
        <v>195</v>
      </c>
      <c r="H130" s="316">
        <v>36</v>
      </c>
      <c r="I130" s="317">
        <v>8.0959927626019922E-4</v>
      </c>
      <c r="J130" s="316">
        <v>660</v>
      </c>
      <c r="K130" s="316">
        <v>381</v>
      </c>
      <c r="L130" s="316">
        <v>1</v>
      </c>
      <c r="M130" s="316">
        <v>33</v>
      </c>
      <c r="N130" s="318">
        <v>2.6731308767324537E-3</v>
      </c>
      <c r="O130" s="316">
        <v>340</v>
      </c>
      <c r="P130" s="316">
        <v>0</v>
      </c>
      <c r="Q130" s="316">
        <v>0</v>
      </c>
      <c r="R130" s="316">
        <v>0</v>
      </c>
      <c r="S130" s="321">
        <v>0</v>
      </c>
      <c r="T130" s="317">
        <v>0</v>
      </c>
      <c r="U130" s="315">
        <v>2</v>
      </c>
      <c r="V130" s="315">
        <v>226</v>
      </c>
      <c r="W130" s="315">
        <v>6</v>
      </c>
      <c r="X130" s="315">
        <v>3</v>
      </c>
      <c r="Y130" s="315">
        <v>2</v>
      </c>
      <c r="Z130" s="315">
        <v>0</v>
      </c>
      <c r="AA130" s="328"/>
      <c r="AB130" s="315">
        <v>4</v>
      </c>
      <c r="AC130" s="187">
        <v>0</v>
      </c>
      <c r="AD130" s="187">
        <v>1</v>
      </c>
      <c r="AE130" s="187">
        <v>1</v>
      </c>
      <c r="AF130" s="187">
        <v>1</v>
      </c>
      <c r="AG130" s="315">
        <v>5</v>
      </c>
      <c r="AH130" s="315">
        <v>0.66700000000000004</v>
      </c>
      <c r="AI130" s="315">
        <v>4.4000000000000004</v>
      </c>
      <c r="AJ130" s="315">
        <v>0.85510688836104498</v>
      </c>
      <c r="AK130" s="315">
        <v>28</v>
      </c>
      <c r="AL130" s="315">
        <v>45</v>
      </c>
      <c r="AM130" s="316">
        <v>90500</v>
      </c>
      <c r="AN130" s="315">
        <v>3500000</v>
      </c>
      <c r="AO130" s="319">
        <v>0.28888888888888886</v>
      </c>
      <c r="AP130" s="315">
        <v>1.63</v>
      </c>
      <c r="AQ130" s="316">
        <v>795300</v>
      </c>
      <c r="AR130" s="316">
        <v>145500</v>
      </c>
      <c r="AS130" s="320">
        <v>5.4659793814432991</v>
      </c>
      <c r="AT130" s="321">
        <v>0.57730000000000004</v>
      </c>
      <c r="AU130" s="321">
        <v>0.42269999999999996</v>
      </c>
      <c r="AV130" s="316">
        <v>9626</v>
      </c>
      <c r="AW130" s="316">
        <v>105844</v>
      </c>
      <c r="AX130" s="316">
        <v>5000</v>
      </c>
      <c r="AY130" s="316">
        <v>5000</v>
      </c>
      <c r="AZ130" s="316">
        <v>5000</v>
      </c>
      <c r="BA130" s="327"/>
    </row>
    <row r="131" spans="1:53" ht="15.75" customHeight="1">
      <c r="A131" s="314">
        <v>40</v>
      </c>
      <c r="B131" s="38" t="s">
        <v>499</v>
      </c>
      <c r="C131" s="315" t="s">
        <v>349</v>
      </c>
      <c r="D131" s="316">
        <v>18523</v>
      </c>
      <c r="E131" s="316">
        <v>1279</v>
      </c>
      <c r="F131" s="316">
        <v>212</v>
      </c>
      <c r="G131" s="316">
        <v>276</v>
      </c>
      <c r="H131" s="316">
        <v>71</v>
      </c>
      <c r="I131" s="317">
        <v>1.3170282640724493E-3</v>
      </c>
      <c r="J131" s="316">
        <v>1268</v>
      </c>
      <c r="K131" s="316">
        <v>522</v>
      </c>
      <c r="L131" s="316">
        <v>21</v>
      </c>
      <c r="M131" s="316">
        <v>41</v>
      </c>
      <c r="N131" s="318">
        <v>1.1928785095389602E-3</v>
      </c>
      <c r="O131" s="316">
        <v>3082</v>
      </c>
      <c r="P131" s="316">
        <v>80</v>
      </c>
      <c r="Q131" s="316">
        <v>63</v>
      </c>
      <c r="R131" s="316">
        <v>9</v>
      </c>
      <c r="S131" s="321">
        <v>0.42857142857142855</v>
      </c>
      <c r="T131" s="317">
        <v>2.5404844917394467E-4</v>
      </c>
      <c r="U131" s="315">
        <v>73</v>
      </c>
      <c r="V131" s="315">
        <v>264</v>
      </c>
      <c r="W131" s="315">
        <v>22</v>
      </c>
      <c r="X131" s="315">
        <v>12</v>
      </c>
      <c r="Y131" s="315">
        <v>59</v>
      </c>
      <c r="Z131" s="315">
        <v>14</v>
      </c>
      <c r="AA131" s="328"/>
      <c r="AB131" s="315">
        <v>4</v>
      </c>
      <c r="AC131" s="187">
        <v>0</v>
      </c>
      <c r="AD131" s="187">
        <v>0</v>
      </c>
      <c r="AE131" s="187">
        <v>0</v>
      </c>
      <c r="AF131" s="187">
        <v>0</v>
      </c>
      <c r="AG131" s="315">
        <v>4.5999999999999996</v>
      </c>
      <c r="AH131" s="315">
        <v>0.75</v>
      </c>
      <c r="AI131" s="315">
        <v>0</v>
      </c>
      <c r="AJ131" s="315">
        <v>0</v>
      </c>
      <c r="AK131" s="315">
        <v>6</v>
      </c>
      <c r="AL131" s="315">
        <v>80</v>
      </c>
      <c r="AM131" s="316">
        <v>110000</v>
      </c>
      <c r="AN131" s="315">
        <v>363000</v>
      </c>
      <c r="AO131" s="319">
        <v>0.25833333333333336</v>
      </c>
      <c r="AP131" s="315">
        <v>1.69</v>
      </c>
      <c r="AQ131" s="316">
        <v>948800</v>
      </c>
      <c r="AR131" s="316">
        <v>310100</v>
      </c>
      <c r="AS131" s="320">
        <v>3.0596581747823284</v>
      </c>
      <c r="AT131" s="321">
        <v>0.57769999999999999</v>
      </c>
      <c r="AU131" s="321">
        <v>0.42230000000000001</v>
      </c>
      <c r="AV131" s="316">
        <v>5000</v>
      </c>
      <c r="AW131" s="316">
        <v>12843</v>
      </c>
      <c r="AX131" s="316">
        <v>6077</v>
      </c>
      <c r="AY131" s="316">
        <v>13790</v>
      </c>
      <c r="AZ131" s="316">
        <v>5000</v>
      </c>
      <c r="BA131" s="327"/>
    </row>
    <row r="132" spans="1:53" ht="15.75" customHeight="1">
      <c r="A132" s="314">
        <v>41</v>
      </c>
      <c r="B132" s="38" t="s">
        <v>503</v>
      </c>
      <c r="C132" s="315" t="s">
        <v>349</v>
      </c>
      <c r="D132" s="316">
        <v>42569</v>
      </c>
      <c r="E132" s="316">
        <v>5437</v>
      </c>
      <c r="F132" s="316">
        <v>3426</v>
      </c>
      <c r="G132" s="316">
        <v>959</v>
      </c>
      <c r="H132" s="316">
        <v>90</v>
      </c>
      <c r="I132" s="317">
        <v>2.7870423048430458E-3</v>
      </c>
      <c r="J132" s="316">
        <v>7738</v>
      </c>
      <c r="K132" s="316">
        <v>7274</v>
      </c>
      <c r="L132" s="316">
        <v>967</v>
      </c>
      <c r="M132" s="316">
        <v>72</v>
      </c>
      <c r="N132" s="318">
        <v>1.1804832689339646E-2</v>
      </c>
      <c r="O132" s="316">
        <v>2750</v>
      </c>
      <c r="P132" s="316">
        <v>41</v>
      </c>
      <c r="Q132" s="316">
        <v>70</v>
      </c>
      <c r="R132" s="316">
        <v>3</v>
      </c>
      <c r="S132" s="321">
        <v>0.63636363636363635</v>
      </c>
      <c r="T132" s="317">
        <v>2.8935213729332812E-4</v>
      </c>
      <c r="U132" s="315">
        <v>68</v>
      </c>
      <c r="V132" s="315">
        <v>0</v>
      </c>
      <c r="W132" s="315">
        <v>2</v>
      </c>
      <c r="X132" s="315">
        <v>1</v>
      </c>
      <c r="Y132" s="315">
        <v>51</v>
      </c>
      <c r="Z132" s="315">
        <v>4</v>
      </c>
      <c r="AA132" s="328"/>
      <c r="AB132" s="315">
        <v>4</v>
      </c>
      <c r="AC132" s="187">
        <v>0</v>
      </c>
      <c r="AD132" s="187">
        <v>0</v>
      </c>
      <c r="AE132" s="187">
        <v>0</v>
      </c>
      <c r="AF132" s="187">
        <v>0</v>
      </c>
      <c r="AG132" s="315">
        <v>4.4000000000000004</v>
      </c>
      <c r="AH132" s="315">
        <v>0.75</v>
      </c>
      <c r="AI132" s="315">
        <v>3.5</v>
      </c>
      <c r="AJ132" s="315">
        <v>0.6</v>
      </c>
      <c r="AK132" s="315">
        <v>24</v>
      </c>
      <c r="AL132" s="315">
        <v>49</v>
      </c>
      <c r="AM132" s="316">
        <v>49500</v>
      </c>
      <c r="AN132" s="315">
        <v>31900000</v>
      </c>
      <c r="AO132" s="319">
        <v>0.36319444444444443</v>
      </c>
      <c r="AP132" s="315">
        <v>5.18</v>
      </c>
      <c r="AQ132" s="316">
        <v>766800</v>
      </c>
      <c r="AR132" s="316">
        <v>181000</v>
      </c>
      <c r="AS132" s="320">
        <v>4.2364640883977902</v>
      </c>
      <c r="AT132" s="321">
        <v>0.17979999999999999</v>
      </c>
      <c r="AU132" s="321">
        <v>0.82020000000000004</v>
      </c>
      <c r="AV132" s="316">
        <v>81138</v>
      </c>
      <c r="AW132" s="316">
        <v>7912</v>
      </c>
      <c r="AX132" s="316">
        <v>30853</v>
      </c>
      <c r="AY132" s="316">
        <v>35277</v>
      </c>
      <c r="AZ132" s="316">
        <v>5000</v>
      </c>
      <c r="BA132" s="327"/>
    </row>
    <row r="133" spans="1:53" ht="15.75" customHeight="1">
      <c r="A133" s="314">
        <v>42</v>
      </c>
      <c r="B133" s="38" t="s">
        <v>508</v>
      </c>
      <c r="C133" s="315" t="s">
        <v>349</v>
      </c>
      <c r="D133" s="316">
        <v>34357</v>
      </c>
      <c r="E133" s="316">
        <v>791</v>
      </c>
      <c r="F133" s="316">
        <v>61</v>
      </c>
      <c r="G133" s="316">
        <v>201</v>
      </c>
      <c r="H133" s="316">
        <v>44</v>
      </c>
      <c r="I133" s="317">
        <v>3.8606896266157143E-4</v>
      </c>
      <c r="J133" s="316">
        <v>1841</v>
      </c>
      <c r="K133" s="316">
        <v>1007</v>
      </c>
      <c r="L133" s="316">
        <v>9</v>
      </c>
      <c r="M133" s="316">
        <v>38</v>
      </c>
      <c r="N133" s="318">
        <v>1.6738567897470193E-3</v>
      </c>
      <c r="O133" s="316">
        <v>9502</v>
      </c>
      <c r="P133" s="316">
        <v>68</v>
      </c>
      <c r="Q133" s="316">
        <v>208</v>
      </c>
      <c r="R133" s="316">
        <v>11</v>
      </c>
      <c r="S133" s="321">
        <v>0.66666666666666663</v>
      </c>
      <c r="T133" s="317">
        <v>9.6834023963928337E-5</v>
      </c>
      <c r="U133" s="315">
        <v>48</v>
      </c>
      <c r="V133" s="315">
        <v>2010</v>
      </c>
      <c r="W133" s="315">
        <v>8</v>
      </c>
      <c r="X133" s="315">
        <v>22</v>
      </c>
      <c r="Y133" s="315">
        <v>34</v>
      </c>
      <c r="Z133" s="315">
        <v>8</v>
      </c>
      <c r="AA133" s="328"/>
      <c r="AB133" s="315">
        <v>4</v>
      </c>
      <c r="AC133" s="187">
        <v>0</v>
      </c>
      <c r="AD133" s="187">
        <v>1</v>
      </c>
      <c r="AE133" s="187">
        <v>1</v>
      </c>
      <c r="AF133" s="187">
        <v>1</v>
      </c>
      <c r="AG133" s="315">
        <v>4</v>
      </c>
      <c r="AH133" s="315">
        <v>0.25</v>
      </c>
      <c r="AI133" s="315">
        <v>2</v>
      </c>
      <c r="AJ133" s="315">
        <v>0.25</v>
      </c>
      <c r="AK133" s="315">
        <v>16</v>
      </c>
      <c r="AL133" s="315">
        <v>54</v>
      </c>
      <c r="AM133" s="316">
        <v>110000</v>
      </c>
      <c r="AN133" s="315">
        <v>7200000</v>
      </c>
      <c r="AO133" s="319">
        <v>0.42708333333333331</v>
      </c>
      <c r="AP133" s="315">
        <v>7.7</v>
      </c>
      <c r="AQ133" s="316">
        <v>485800</v>
      </c>
      <c r="AR133" s="316">
        <v>136700</v>
      </c>
      <c r="AS133" s="320">
        <v>3.5537673738112656</v>
      </c>
      <c r="AT133" s="321">
        <v>0.1895</v>
      </c>
      <c r="AU133" s="321">
        <v>0.8105</v>
      </c>
      <c r="AV133" s="316">
        <v>38716</v>
      </c>
      <c r="AW133" s="316">
        <v>17634</v>
      </c>
      <c r="AX133" s="316">
        <v>19687</v>
      </c>
      <c r="AY133" s="316">
        <v>5000</v>
      </c>
      <c r="AZ133" s="316">
        <v>5000</v>
      </c>
      <c r="BA133" s="327"/>
    </row>
    <row r="134" spans="1:53" ht="15.75" customHeight="1">
      <c r="A134" s="314">
        <v>43</v>
      </c>
      <c r="B134" s="38" t="s">
        <v>512</v>
      </c>
      <c r="C134" s="315" t="s">
        <v>349</v>
      </c>
      <c r="D134" s="316">
        <v>24950</v>
      </c>
      <c r="E134" s="316">
        <v>7358</v>
      </c>
      <c r="F134" s="316">
        <v>2800</v>
      </c>
      <c r="G134" s="316">
        <v>462</v>
      </c>
      <c r="H134" s="316">
        <v>154</v>
      </c>
      <c r="I134" s="317">
        <v>1.2515177468281282E-3</v>
      </c>
      <c r="J134" s="316">
        <v>5990</v>
      </c>
      <c r="K134" s="316">
        <v>2443</v>
      </c>
      <c r="L134" s="316">
        <v>1433</v>
      </c>
      <c r="M134" s="316">
        <v>23</v>
      </c>
      <c r="N134" s="318">
        <v>7.2661233492470464E-3</v>
      </c>
      <c r="O134" s="316">
        <v>2766</v>
      </c>
      <c r="P134" s="316">
        <v>154</v>
      </c>
      <c r="Q134" s="316">
        <v>239</v>
      </c>
      <c r="R134" s="316">
        <v>15</v>
      </c>
      <c r="S134" s="321">
        <v>0.34210526315789475</v>
      </c>
      <c r="T134" s="317">
        <v>3.2227115382327969E-4</v>
      </c>
      <c r="U134" s="315">
        <v>183</v>
      </c>
      <c r="V134" s="315">
        <v>1970</v>
      </c>
      <c r="W134" s="315">
        <v>15</v>
      </c>
      <c r="X134" s="315">
        <v>13</v>
      </c>
      <c r="Y134" s="315">
        <v>129</v>
      </c>
      <c r="Z134" s="315">
        <v>16</v>
      </c>
      <c r="AA134" s="332"/>
      <c r="AB134" s="315">
        <v>4</v>
      </c>
      <c r="AC134" s="187">
        <v>0</v>
      </c>
      <c r="AD134" s="187">
        <v>0</v>
      </c>
      <c r="AE134" s="187">
        <v>0</v>
      </c>
      <c r="AF134" s="187">
        <v>0</v>
      </c>
      <c r="AG134" s="315">
        <v>4.3</v>
      </c>
      <c r="AH134" s="315">
        <v>0.69199999999999995</v>
      </c>
      <c r="AI134" s="315"/>
      <c r="AJ134" s="315"/>
      <c r="AK134" s="315">
        <v>33</v>
      </c>
      <c r="AL134" s="315">
        <v>68</v>
      </c>
      <c r="AM134" s="316">
        <v>40500</v>
      </c>
      <c r="AN134" s="315">
        <v>17900000</v>
      </c>
      <c r="AO134" s="319">
        <v>0.3125</v>
      </c>
      <c r="AP134" s="315">
        <v>4</v>
      </c>
      <c r="AQ134" s="316">
        <v>1600000</v>
      </c>
      <c r="AR134" s="316">
        <v>405000</v>
      </c>
      <c r="AS134" s="320">
        <v>3.9506172839506171</v>
      </c>
      <c r="AT134" s="321">
        <v>0.30320000000000003</v>
      </c>
      <c r="AU134" s="321">
        <v>0.69679999999999997</v>
      </c>
      <c r="AV134" s="316">
        <v>126147</v>
      </c>
      <c r="AW134" s="316">
        <v>21504</v>
      </c>
      <c r="AX134" s="316">
        <v>45422</v>
      </c>
      <c r="AY134" s="316">
        <v>41171</v>
      </c>
      <c r="AZ134" s="316">
        <v>11405</v>
      </c>
      <c r="BA134" s="39"/>
    </row>
    <row r="135" spans="1:53" ht="15.75" customHeight="1">
      <c r="A135" s="314">
        <v>44</v>
      </c>
      <c r="B135" s="38" t="s">
        <v>516</v>
      </c>
      <c r="C135" s="315" t="s">
        <v>349</v>
      </c>
      <c r="D135" s="316"/>
      <c r="E135" s="316"/>
      <c r="F135" s="316"/>
      <c r="G135" s="316"/>
      <c r="H135" s="316"/>
      <c r="I135" s="317"/>
      <c r="J135" s="316"/>
      <c r="K135" s="316"/>
      <c r="L135" s="316"/>
      <c r="M135" s="316"/>
      <c r="N135" s="318"/>
      <c r="O135" s="316"/>
      <c r="P135" s="316"/>
      <c r="Q135" s="316"/>
      <c r="R135" s="316"/>
      <c r="S135" s="321"/>
      <c r="T135" s="317"/>
      <c r="U135" s="315"/>
      <c r="V135" s="315"/>
      <c r="W135" s="315"/>
      <c r="X135" s="315"/>
      <c r="Y135" s="315"/>
      <c r="Z135" s="315"/>
      <c r="AA135" s="332"/>
      <c r="AB135" s="315">
        <v>0</v>
      </c>
      <c r="AC135" s="187">
        <v>0</v>
      </c>
      <c r="AD135" s="187">
        <v>0</v>
      </c>
      <c r="AE135" s="187">
        <v>0</v>
      </c>
      <c r="AF135" s="187">
        <v>0</v>
      </c>
      <c r="AG135" s="315">
        <v>2.1</v>
      </c>
      <c r="AH135" s="315">
        <v>0.2</v>
      </c>
      <c r="AI135" s="315"/>
      <c r="AJ135" s="315"/>
      <c r="AK135" s="315"/>
      <c r="AL135" s="315">
        <v>45</v>
      </c>
      <c r="AM135" s="316">
        <v>135000</v>
      </c>
      <c r="AN135" s="315">
        <v>53600000</v>
      </c>
      <c r="AO135" s="319">
        <v>0.29583333333333334</v>
      </c>
      <c r="AP135" s="315">
        <v>4.87</v>
      </c>
      <c r="AQ135" s="316">
        <v>1300000</v>
      </c>
      <c r="AR135" s="316">
        <v>340500</v>
      </c>
      <c r="AS135" s="320">
        <v>3.8179148311306901</v>
      </c>
      <c r="AT135" s="321">
        <v>0.14510000000000001</v>
      </c>
      <c r="AU135" s="321">
        <v>0.85489999999999999</v>
      </c>
      <c r="AV135" s="316">
        <v>68333</v>
      </c>
      <c r="AW135" s="316">
        <v>13637</v>
      </c>
      <c r="AX135" s="316">
        <v>35683</v>
      </c>
      <c r="AY135" s="316">
        <v>12458</v>
      </c>
      <c r="AZ135" s="316">
        <v>5000</v>
      </c>
      <c r="BA135" s="39"/>
    </row>
    <row r="136" spans="1:53" ht="15.75" customHeight="1">
      <c r="A136" s="314">
        <v>45</v>
      </c>
      <c r="B136" s="38" t="s">
        <v>517</v>
      </c>
      <c r="C136" s="315" t="s">
        <v>349</v>
      </c>
      <c r="D136" s="316">
        <v>10599</v>
      </c>
      <c r="E136" s="316">
        <v>3881</v>
      </c>
      <c r="F136" s="316">
        <v>67</v>
      </c>
      <c r="G136" s="316">
        <v>145</v>
      </c>
      <c r="H136" s="316">
        <v>39</v>
      </c>
      <c r="I136" s="317">
        <v>4.4562250734638759E-3</v>
      </c>
      <c r="J136" s="316"/>
      <c r="K136" s="316"/>
      <c r="L136" s="316"/>
      <c r="M136" s="316"/>
      <c r="N136" s="318"/>
      <c r="O136" s="316">
        <v>3835</v>
      </c>
      <c r="P136" s="316">
        <v>35</v>
      </c>
      <c r="Q136" s="316">
        <v>141</v>
      </c>
      <c r="R136" s="316">
        <v>9</v>
      </c>
      <c r="S136" s="321">
        <v>1</v>
      </c>
      <c r="T136" s="317">
        <v>8.1554765310858955E-5</v>
      </c>
      <c r="U136" s="315">
        <v>14</v>
      </c>
      <c r="V136" s="315">
        <v>112</v>
      </c>
      <c r="W136" s="315">
        <v>0</v>
      </c>
      <c r="X136" s="315">
        <v>0</v>
      </c>
      <c r="Y136" s="315">
        <v>10</v>
      </c>
      <c r="Z136" s="315">
        <v>2</v>
      </c>
      <c r="AA136" s="332"/>
      <c r="AB136" s="315">
        <v>3</v>
      </c>
      <c r="AC136" s="187">
        <v>0</v>
      </c>
      <c r="AD136" s="187">
        <v>0</v>
      </c>
      <c r="AE136" s="187">
        <v>0</v>
      </c>
      <c r="AF136" s="187">
        <v>0</v>
      </c>
      <c r="AG136" s="315">
        <v>4.7</v>
      </c>
      <c r="AH136" s="315">
        <v>0.85499999999999998</v>
      </c>
      <c r="AI136" s="315"/>
      <c r="AJ136" s="315"/>
      <c r="AK136" s="315">
        <v>43</v>
      </c>
      <c r="AL136" s="315">
        <v>41</v>
      </c>
      <c r="AM136" s="316">
        <v>60500</v>
      </c>
      <c r="AN136" s="315">
        <v>626000</v>
      </c>
      <c r="AO136" s="319">
        <v>0.3</v>
      </c>
      <c r="AP136" s="315">
        <v>4.1399999999999997</v>
      </c>
      <c r="AQ136" s="316">
        <v>569100</v>
      </c>
      <c r="AR136" s="316">
        <v>114800</v>
      </c>
      <c r="AS136" s="320">
        <v>4.9573170731707314</v>
      </c>
      <c r="AT136" s="321">
        <v>0.189</v>
      </c>
      <c r="AU136" s="321">
        <v>0.81099999999999994</v>
      </c>
      <c r="AV136" s="316">
        <v>20223</v>
      </c>
      <c r="AW136" s="316">
        <v>5000</v>
      </c>
      <c r="AX136" s="316">
        <v>5000</v>
      </c>
      <c r="AY136" s="316">
        <v>5000</v>
      </c>
      <c r="AZ136" s="316"/>
      <c r="BA136" s="39"/>
    </row>
    <row r="137" spans="1:53" ht="15.75" customHeight="1">
      <c r="A137" s="314">
        <v>46</v>
      </c>
      <c r="B137" s="38" t="s">
        <v>522</v>
      </c>
      <c r="C137" s="315" t="s">
        <v>349</v>
      </c>
      <c r="D137" s="316">
        <v>23734</v>
      </c>
      <c r="E137" s="316">
        <v>2198</v>
      </c>
      <c r="F137" s="316">
        <v>2018</v>
      </c>
      <c r="G137" s="316">
        <v>361</v>
      </c>
      <c r="H137" s="316">
        <v>46</v>
      </c>
      <c r="I137" s="317">
        <v>2.6291210432508243E-3</v>
      </c>
      <c r="J137" s="316">
        <v>2671</v>
      </c>
      <c r="K137" s="316">
        <v>314</v>
      </c>
      <c r="L137" s="316">
        <v>0</v>
      </c>
      <c r="M137" s="316">
        <v>11</v>
      </c>
      <c r="N137" s="318">
        <v>6.9876425343368782E-4</v>
      </c>
      <c r="O137" s="316">
        <v>7261</v>
      </c>
      <c r="P137" s="316">
        <v>65</v>
      </c>
      <c r="Q137" s="316">
        <v>40</v>
      </c>
      <c r="R137" s="316">
        <v>4</v>
      </c>
      <c r="S137" s="321">
        <v>0.9107142857142857</v>
      </c>
      <c r="T137" s="317">
        <v>6.122610564224818E-6</v>
      </c>
      <c r="U137" s="315">
        <v>71</v>
      </c>
      <c r="V137" s="315">
        <v>1680</v>
      </c>
      <c r="W137" s="315">
        <v>17</v>
      </c>
      <c r="X137" s="315">
        <v>12</v>
      </c>
      <c r="Y137" s="315">
        <v>61</v>
      </c>
      <c r="Z137" s="315">
        <v>6</v>
      </c>
      <c r="AA137" s="332"/>
      <c r="AB137" s="315">
        <v>4</v>
      </c>
      <c r="AC137" s="187">
        <v>0</v>
      </c>
      <c r="AD137" s="187">
        <v>1</v>
      </c>
      <c r="AE137" s="187">
        <v>0</v>
      </c>
      <c r="AF137" s="187">
        <v>1</v>
      </c>
      <c r="AG137" s="315"/>
      <c r="AH137" s="315"/>
      <c r="AI137" s="315">
        <v>2.9</v>
      </c>
      <c r="AJ137" s="315">
        <v>0.452380952380952</v>
      </c>
      <c r="AK137" s="315">
        <v>52</v>
      </c>
      <c r="AL137" s="315">
        <v>49</v>
      </c>
      <c r="AM137" s="316">
        <v>9900</v>
      </c>
      <c r="AN137" s="315">
        <v>4000000</v>
      </c>
      <c r="AO137" s="319">
        <v>0.38055555555555554</v>
      </c>
      <c r="AP137" s="315">
        <v>7.24</v>
      </c>
      <c r="AQ137" s="316">
        <v>728800</v>
      </c>
      <c r="AR137" s="316">
        <v>200100</v>
      </c>
      <c r="AS137" s="320">
        <v>3.6421789105447275</v>
      </c>
      <c r="AT137" s="321">
        <v>0.18509999999999999</v>
      </c>
      <c r="AU137" s="321">
        <v>0.81489999999999996</v>
      </c>
      <c r="AV137" s="316">
        <v>35073</v>
      </c>
      <c r="AW137" s="316">
        <v>9446</v>
      </c>
      <c r="AX137" s="316">
        <v>8187</v>
      </c>
      <c r="AY137" s="316">
        <v>5000</v>
      </c>
      <c r="AZ137" s="316">
        <v>5000</v>
      </c>
      <c r="BA137" s="39"/>
    </row>
    <row r="138" spans="1:53" ht="15.75" customHeight="1">
      <c r="A138" s="314">
        <v>47</v>
      </c>
      <c r="B138" s="38" t="s">
        <v>525</v>
      </c>
      <c r="C138" s="315" t="s">
        <v>349</v>
      </c>
      <c r="D138" s="316">
        <v>44039</v>
      </c>
      <c r="E138" s="316">
        <v>1424</v>
      </c>
      <c r="F138" s="316">
        <v>95</v>
      </c>
      <c r="G138" s="316">
        <v>79</v>
      </c>
      <c r="H138" s="316">
        <v>46</v>
      </c>
      <c r="I138" s="317">
        <v>2.1973984387939054E-4</v>
      </c>
      <c r="J138" s="316">
        <v>1569</v>
      </c>
      <c r="K138" s="316">
        <v>1490</v>
      </c>
      <c r="L138" s="316">
        <v>139</v>
      </c>
      <c r="M138" s="316">
        <v>37</v>
      </c>
      <c r="N138" s="318">
        <v>2.555347409118927E-3</v>
      </c>
      <c r="O138" s="316">
        <v>2962</v>
      </c>
      <c r="P138" s="316">
        <v>90</v>
      </c>
      <c r="Q138" s="316">
        <v>150</v>
      </c>
      <c r="R138" s="316">
        <v>21</v>
      </c>
      <c r="S138" s="321">
        <v>0.5</v>
      </c>
      <c r="T138" s="317">
        <v>1.2716460397588195E-4</v>
      </c>
      <c r="U138" s="315">
        <v>115</v>
      </c>
      <c r="V138" s="315">
        <v>269</v>
      </c>
      <c r="W138" s="315">
        <v>1</v>
      </c>
      <c r="X138" s="315">
        <v>1</v>
      </c>
      <c r="Y138" s="315">
        <v>59</v>
      </c>
      <c r="Z138" s="315">
        <v>2</v>
      </c>
      <c r="AA138" s="332"/>
      <c r="AB138" s="315">
        <v>4</v>
      </c>
      <c r="AC138" s="187">
        <v>0</v>
      </c>
      <c r="AD138" s="187">
        <v>0</v>
      </c>
      <c r="AE138" s="187">
        <v>0</v>
      </c>
      <c r="AF138" s="187">
        <v>0</v>
      </c>
      <c r="AG138" s="315">
        <v>3.2</v>
      </c>
      <c r="AH138" s="315">
        <v>0.41699999999999998</v>
      </c>
      <c r="AI138" s="315">
        <v>0</v>
      </c>
      <c r="AJ138" s="315">
        <v>0</v>
      </c>
      <c r="AK138" s="315">
        <v>24</v>
      </c>
      <c r="AL138" s="315">
        <v>50</v>
      </c>
      <c r="AM138" s="316">
        <v>18100</v>
      </c>
      <c r="AN138" s="315">
        <v>97</v>
      </c>
      <c r="AO138" s="319">
        <v>0.27847222222222223</v>
      </c>
      <c r="AP138" s="315">
        <v>6.53</v>
      </c>
      <c r="AQ138" s="316">
        <v>624900</v>
      </c>
      <c r="AR138" s="316">
        <v>148800</v>
      </c>
      <c r="AS138" s="320">
        <v>4.199596774193548</v>
      </c>
      <c r="AT138" s="321">
        <v>0.13220000000000001</v>
      </c>
      <c r="AU138" s="321">
        <v>0.86780000000000002</v>
      </c>
      <c r="AV138" s="316">
        <v>12529</v>
      </c>
      <c r="AW138" s="316">
        <v>7598</v>
      </c>
      <c r="AX138" s="316">
        <v>17903</v>
      </c>
      <c r="AY138" s="316">
        <v>5000</v>
      </c>
      <c r="AZ138" s="316">
        <v>5000</v>
      </c>
      <c r="BA138" s="39"/>
    </row>
    <row r="139" spans="1:53" ht="15.75" customHeight="1">
      <c r="A139" s="314">
        <v>48</v>
      </c>
      <c r="B139" s="38" t="s">
        <v>528</v>
      </c>
      <c r="C139" s="315" t="s">
        <v>349</v>
      </c>
      <c r="D139" s="316">
        <v>13590</v>
      </c>
      <c r="E139" s="316">
        <v>2227</v>
      </c>
      <c r="F139" s="316">
        <v>299</v>
      </c>
      <c r="G139" s="316">
        <v>340</v>
      </c>
      <c r="H139" s="316">
        <v>96</v>
      </c>
      <c r="I139" s="317">
        <v>2.6943884496990478E-3</v>
      </c>
      <c r="J139" s="316">
        <v>1452</v>
      </c>
      <c r="K139" s="316">
        <v>1927</v>
      </c>
      <c r="L139" s="316">
        <v>29</v>
      </c>
      <c r="M139" s="316">
        <v>81</v>
      </c>
      <c r="N139" s="318">
        <v>2.8779384360266237E-3</v>
      </c>
      <c r="O139" s="316">
        <v>1503</v>
      </c>
      <c r="P139" s="316">
        <v>78</v>
      </c>
      <c r="Q139" s="316">
        <v>67</v>
      </c>
      <c r="R139" s="316">
        <v>15</v>
      </c>
      <c r="S139" s="321">
        <v>0.5</v>
      </c>
      <c r="T139" s="317">
        <v>1.1913768872411574E-4</v>
      </c>
      <c r="U139" s="315">
        <v>61</v>
      </c>
      <c r="V139" s="315">
        <v>238</v>
      </c>
      <c r="W139" s="315">
        <v>8</v>
      </c>
      <c r="X139" s="315">
        <v>3</v>
      </c>
      <c r="Y139" s="315">
        <v>47</v>
      </c>
      <c r="Z139" s="315">
        <v>5</v>
      </c>
      <c r="AA139" s="332"/>
      <c r="AB139" s="315">
        <v>4</v>
      </c>
      <c r="AC139" s="187">
        <v>0</v>
      </c>
      <c r="AD139" s="187">
        <v>0</v>
      </c>
      <c r="AE139" s="187">
        <v>0</v>
      </c>
      <c r="AF139" s="187">
        <v>0</v>
      </c>
      <c r="AG139" s="315"/>
      <c r="AH139" s="315"/>
      <c r="AI139" s="315"/>
      <c r="AJ139" s="315"/>
      <c r="AK139" s="315">
        <v>26</v>
      </c>
      <c r="AL139" s="315">
        <v>51</v>
      </c>
      <c r="AM139" s="316">
        <v>14800</v>
      </c>
      <c r="AN139" s="315">
        <v>34400000</v>
      </c>
      <c r="AO139" s="319">
        <v>0.24861111111111112</v>
      </c>
      <c r="AP139" s="315">
        <v>4.71</v>
      </c>
      <c r="AQ139" s="316">
        <v>871000</v>
      </c>
      <c r="AR139" s="316">
        <v>218600</v>
      </c>
      <c r="AS139" s="320">
        <v>3.9844464775846293</v>
      </c>
      <c r="AT139" s="321">
        <v>0.28370000000000001</v>
      </c>
      <c r="AU139" s="321">
        <v>0.71629999999999994</v>
      </c>
      <c r="AV139" s="316">
        <v>11597</v>
      </c>
      <c r="AW139" s="316">
        <v>5000</v>
      </c>
      <c r="AX139" s="316">
        <v>14345</v>
      </c>
      <c r="AY139" s="316">
        <v>29858</v>
      </c>
      <c r="AZ139" s="316">
        <v>5000</v>
      </c>
      <c r="BA139" s="39"/>
    </row>
    <row r="140" spans="1:53" ht="15.75" customHeight="1">
      <c r="A140" s="314">
        <v>49</v>
      </c>
      <c r="B140" s="38" t="s">
        <v>532</v>
      </c>
      <c r="C140" s="315" t="s">
        <v>349</v>
      </c>
      <c r="D140" s="316">
        <v>30661</v>
      </c>
      <c r="E140" s="316">
        <v>2605</v>
      </c>
      <c r="F140" s="316">
        <v>81</v>
      </c>
      <c r="G140" s="316">
        <v>184</v>
      </c>
      <c r="H140" s="316">
        <v>72</v>
      </c>
      <c r="I140" s="317">
        <v>1.0688745658500717E-3</v>
      </c>
      <c r="J140" s="316">
        <v>1162</v>
      </c>
      <c r="K140" s="316">
        <v>355</v>
      </c>
      <c r="L140" s="316">
        <v>8</v>
      </c>
      <c r="M140" s="316">
        <v>63</v>
      </c>
      <c r="N140" s="318">
        <v>1.450620864318207E-3</v>
      </c>
      <c r="O140" s="316">
        <v>841</v>
      </c>
      <c r="P140" s="316">
        <v>73</v>
      </c>
      <c r="Q140" s="316">
        <v>32</v>
      </c>
      <c r="R140" s="316">
        <v>2</v>
      </c>
      <c r="S140" s="321">
        <v>1</v>
      </c>
      <c r="T140" s="317">
        <v>2.3935723355517197E-4</v>
      </c>
      <c r="U140" s="315">
        <v>59</v>
      </c>
      <c r="V140" s="315">
        <v>72</v>
      </c>
      <c r="W140" s="315">
        <v>1</v>
      </c>
      <c r="X140" s="315">
        <v>0</v>
      </c>
      <c r="Y140" s="315">
        <v>35</v>
      </c>
      <c r="Z140" s="315">
        <v>14</v>
      </c>
      <c r="AA140" s="332"/>
      <c r="AB140" s="315">
        <v>4</v>
      </c>
      <c r="AC140" s="187">
        <v>0</v>
      </c>
      <c r="AD140" s="187">
        <v>0</v>
      </c>
      <c r="AE140" s="187">
        <v>0</v>
      </c>
      <c r="AF140" s="187">
        <v>0</v>
      </c>
      <c r="AG140" s="315">
        <v>3.9</v>
      </c>
      <c r="AH140" s="315">
        <v>0.28899999999999998</v>
      </c>
      <c r="AI140" s="315"/>
      <c r="AJ140" s="315"/>
      <c r="AK140" s="315">
        <v>41</v>
      </c>
      <c r="AL140" s="315">
        <v>44</v>
      </c>
      <c r="AM140" s="316">
        <v>135000</v>
      </c>
      <c r="AN140" s="315">
        <v>20100000</v>
      </c>
      <c r="AO140" s="319">
        <v>0.23194444444444445</v>
      </c>
      <c r="AP140" s="315">
        <v>1.92</v>
      </c>
      <c r="AQ140" s="316">
        <v>1100000</v>
      </c>
      <c r="AR140" s="316">
        <v>233000</v>
      </c>
      <c r="AS140" s="320">
        <v>4.7210300429184553</v>
      </c>
      <c r="AT140" s="321">
        <v>0.61550000000000005</v>
      </c>
      <c r="AU140" s="321">
        <v>0.38449999999999995</v>
      </c>
      <c r="AV140" s="316">
        <v>16498</v>
      </c>
      <c r="AW140" s="316">
        <v>110568</v>
      </c>
      <c r="AX140" s="316">
        <v>5803</v>
      </c>
      <c r="AY140" s="316">
        <v>8689</v>
      </c>
      <c r="AZ140" s="316"/>
      <c r="BA140" s="39"/>
    </row>
    <row r="141" spans="1:53" ht="15.75" customHeight="1">
      <c r="A141" s="314">
        <v>50</v>
      </c>
      <c r="B141" s="38" t="s">
        <v>537</v>
      </c>
      <c r="C141" s="315" t="s">
        <v>349</v>
      </c>
      <c r="D141" s="316">
        <v>16356</v>
      </c>
      <c r="E141" s="316">
        <v>788</v>
      </c>
      <c r="F141" s="316">
        <v>176</v>
      </c>
      <c r="G141" s="316">
        <v>255</v>
      </c>
      <c r="H141" s="316">
        <v>52</v>
      </c>
      <c r="I141" s="317">
        <v>9.6390025574244736E-4</v>
      </c>
      <c r="J141" s="316">
        <v>1379</v>
      </c>
      <c r="K141" s="316">
        <v>569</v>
      </c>
      <c r="L141" s="316">
        <v>7</v>
      </c>
      <c r="M141" s="316">
        <v>32</v>
      </c>
      <c r="N141" s="318">
        <v>4.5896414082051669E-3</v>
      </c>
      <c r="O141" s="316">
        <v>1289</v>
      </c>
      <c r="P141" s="316">
        <v>57</v>
      </c>
      <c r="Q141" s="316">
        <v>22</v>
      </c>
      <c r="R141" s="316">
        <v>2</v>
      </c>
      <c r="S141" s="321">
        <v>0.76923076923076927</v>
      </c>
      <c r="T141" s="317">
        <v>3.5077537346894116E-5</v>
      </c>
      <c r="U141" s="315">
        <v>173</v>
      </c>
      <c r="V141" s="315">
        <v>77</v>
      </c>
      <c r="W141" s="315">
        <v>0</v>
      </c>
      <c r="X141" s="315">
        <v>0</v>
      </c>
      <c r="Y141" s="315">
        <v>90</v>
      </c>
      <c r="Z141" s="315">
        <v>29</v>
      </c>
      <c r="AA141" s="332"/>
      <c r="AB141" s="315">
        <v>4</v>
      </c>
      <c r="AC141" s="187">
        <v>0</v>
      </c>
      <c r="AD141" s="187">
        <v>1</v>
      </c>
      <c r="AE141" s="187">
        <v>0</v>
      </c>
      <c r="AF141" s="187">
        <v>0</v>
      </c>
      <c r="AG141" s="315">
        <v>2</v>
      </c>
      <c r="AH141" s="315">
        <v>0.25</v>
      </c>
      <c r="AI141" s="315">
        <v>2</v>
      </c>
      <c r="AJ141" s="315">
        <v>0</v>
      </c>
      <c r="AK141" s="315"/>
      <c r="AL141" s="315">
        <v>47</v>
      </c>
      <c r="AM141" s="316">
        <v>49500</v>
      </c>
      <c r="AN141" s="315">
        <v>1600000</v>
      </c>
      <c r="AO141" s="319">
        <v>0.27986111111111112</v>
      </c>
      <c r="AP141" s="315">
        <v>5.98</v>
      </c>
      <c r="AQ141" s="316">
        <v>1500000</v>
      </c>
      <c r="AR141" s="316">
        <v>426300</v>
      </c>
      <c r="AS141" s="320">
        <v>3.5186488388458832</v>
      </c>
      <c r="AT141" s="321">
        <v>0.18779999999999999</v>
      </c>
      <c r="AU141" s="321">
        <v>0.81220000000000003</v>
      </c>
      <c r="AV141" s="316">
        <v>18448</v>
      </c>
      <c r="AW141" s="316">
        <v>15283</v>
      </c>
      <c r="AX141" s="316">
        <v>6573</v>
      </c>
      <c r="AY141" s="316">
        <v>33035</v>
      </c>
      <c r="AZ141" s="316">
        <v>5000</v>
      </c>
      <c r="BA141" s="39"/>
    </row>
    <row r="142" spans="1:53" ht="15.75" customHeight="1">
      <c r="A142" s="314">
        <v>51</v>
      </c>
      <c r="B142" s="38" t="s">
        <v>541</v>
      </c>
      <c r="C142" s="315" t="s">
        <v>349</v>
      </c>
      <c r="D142" s="316">
        <v>24813</v>
      </c>
      <c r="E142" s="316">
        <v>3030</v>
      </c>
      <c r="F142" s="316">
        <v>811</v>
      </c>
      <c r="G142" s="316">
        <v>192</v>
      </c>
      <c r="H142" s="316">
        <v>116</v>
      </c>
      <c r="I142" s="317">
        <v>4.7575643444703822E-4</v>
      </c>
      <c r="J142" s="316">
        <v>1681</v>
      </c>
      <c r="K142" s="316">
        <v>1002</v>
      </c>
      <c r="L142" s="316">
        <v>63</v>
      </c>
      <c r="M142" s="316">
        <v>53</v>
      </c>
      <c r="N142" s="318">
        <v>2.7487623534565189E-3</v>
      </c>
      <c r="O142" s="316">
        <v>2032</v>
      </c>
      <c r="P142" s="316">
        <v>118</v>
      </c>
      <c r="Q142" s="316">
        <v>122</v>
      </c>
      <c r="R142" s="316">
        <v>11</v>
      </c>
      <c r="S142" s="321">
        <v>0.36842105263157893</v>
      </c>
      <c r="T142" s="317">
        <v>2.4703571336049708E-4</v>
      </c>
      <c r="U142" s="315">
        <v>55</v>
      </c>
      <c r="V142" s="315">
        <v>214</v>
      </c>
      <c r="W142" s="315">
        <v>4</v>
      </c>
      <c r="X142" s="315">
        <v>1</v>
      </c>
      <c r="Y142" s="315">
        <v>35</v>
      </c>
      <c r="Z142" s="315">
        <v>4</v>
      </c>
      <c r="AA142" s="332"/>
      <c r="AB142" s="315">
        <v>4</v>
      </c>
      <c r="AC142" s="187">
        <v>1</v>
      </c>
      <c r="AD142" s="187">
        <v>1</v>
      </c>
      <c r="AE142" s="187">
        <v>1</v>
      </c>
      <c r="AF142" s="187">
        <v>1</v>
      </c>
      <c r="AG142" s="315">
        <v>4.3</v>
      </c>
      <c r="AH142" s="315">
        <v>0.75</v>
      </c>
      <c r="AI142" s="315">
        <v>2.9</v>
      </c>
      <c r="AJ142" s="315">
        <v>0.390946502057613</v>
      </c>
      <c r="AK142" s="315">
        <v>29</v>
      </c>
      <c r="AL142" s="315">
        <v>47</v>
      </c>
      <c r="AM142" s="316">
        <v>60500</v>
      </c>
      <c r="AN142" s="315">
        <v>93900</v>
      </c>
      <c r="AO142" s="319">
        <v>0.29930555555555555</v>
      </c>
      <c r="AP142" s="315">
        <v>4.45</v>
      </c>
      <c r="AQ142" s="316">
        <v>1300000</v>
      </c>
      <c r="AR142" s="316">
        <v>350100</v>
      </c>
      <c r="AS142" s="320">
        <v>3.7132247929163098</v>
      </c>
      <c r="AT142" s="321">
        <v>0.2283</v>
      </c>
      <c r="AU142" s="321">
        <v>0.77170000000000005</v>
      </c>
      <c r="AV142" s="316">
        <v>55183</v>
      </c>
      <c r="AW142" s="316">
        <v>20509</v>
      </c>
      <c r="AX142" s="316">
        <v>23209</v>
      </c>
      <c r="AY142" s="316">
        <v>10678</v>
      </c>
      <c r="AZ142" s="316">
        <v>5000</v>
      </c>
      <c r="BA142" s="39"/>
    </row>
    <row r="143" spans="1:53" ht="15.75" customHeight="1">
      <c r="A143" s="314">
        <v>52</v>
      </c>
      <c r="B143" s="38" t="s">
        <v>544</v>
      </c>
      <c r="C143" s="315" t="s">
        <v>349</v>
      </c>
      <c r="D143" s="316"/>
      <c r="E143" s="316"/>
      <c r="F143" s="316"/>
      <c r="G143" s="316"/>
      <c r="H143" s="316"/>
      <c r="I143" s="317"/>
      <c r="J143" s="316"/>
      <c r="K143" s="316"/>
      <c r="L143" s="316"/>
      <c r="M143" s="316"/>
      <c r="N143" s="318"/>
      <c r="O143" s="316"/>
      <c r="P143" s="316"/>
      <c r="Q143" s="316"/>
      <c r="R143" s="316"/>
      <c r="S143" s="321"/>
      <c r="T143" s="317"/>
      <c r="U143" s="315"/>
      <c r="V143" s="315"/>
      <c r="W143" s="315"/>
      <c r="X143" s="315"/>
      <c r="Y143" s="315"/>
      <c r="Z143" s="315"/>
      <c r="AA143" s="332"/>
      <c r="AB143" s="315">
        <v>0</v>
      </c>
      <c r="AC143" s="187">
        <v>0</v>
      </c>
      <c r="AD143" s="187">
        <v>1</v>
      </c>
      <c r="AE143" s="187">
        <v>1</v>
      </c>
      <c r="AF143" s="187">
        <v>1</v>
      </c>
      <c r="AG143" s="315">
        <v>5</v>
      </c>
      <c r="AH143" s="315">
        <v>1</v>
      </c>
      <c r="AI143" s="315">
        <v>3.5</v>
      </c>
      <c r="AJ143" s="315">
        <v>0.57894736842105199</v>
      </c>
      <c r="AK143" s="315">
        <v>21</v>
      </c>
      <c r="AL143" s="315">
        <v>29</v>
      </c>
      <c r="AM143" s="316">
        <v>3600</v>
      </c>
      <c r="AN143" s="315">
        <v>52500000</v>
      </c>
      <c r="AO143" s="319">
        <v>0.32013888888888886</v>
      </c>
      <c r="AP143" s="315">
        <v>5.42</v>
      </c>
      <c r="AQ143" s="316">
        <v>103700</v>
      </c>
      <c r="AR143" s="316">
        <v>37800</v>
      </c>
      <c r="AS143" s="320">
        <v>2.7433862433862433</v>
      </c>
      <c r="AT143" s="321">
        <v>0.3231</v>
      </c>
      <c r="AU143" s="321">
        <v>0.67690000000000006</v>
      </c>
      <c r="AV143" s="316">
        <v>5000</v>
      </c>
      <c r="AW143" s="316">
        <v>5000</v>
      </c>
      <c r="AX143" s="316">
        <v>5000</v>
      </c>
      <c r="AY143" s="316"/>
      <c r="AZ143" s="316"/>
      <c r="BA143" s="39"/>
    </row>
    <row r="144" spans="1:53" ht="15.75" customHeight="1">
      <c r="A144" s="314">
        <v>53</v>
      </c>
      <c r="B144" s="38" t="s">
        <v>545</v>
      </c>
      <c r="C144" s="315" t="s">
        <v>349</v>
      </c>
      <c r="D144" s="316">
        <v>17292</v>
      </c>
      <c r="E144" s="316">
        <v>773</v>
      </c>
      <c r="F144" s="316">
        <v>42</v>
      </c>
      <c r="G144" s="316">
        <v>420</v>
      </c>
      <c r="H144" s="316">
        <v>59</v>
      </c>
      <c r="I144" s="317">
        <v>8.3389202428789345E-4</v>
      </c>
      <c r="J144" s="316">
        <v>1597</v>
      </c>
      <c r="K144" s="316">
        <v>341</v>
      </c>
      <c r="L144" s="316">
        <v>19</v>
      </c>
      <c r="M144" s="316">
        <v>14</v>
      </c>
      <c r="N144" s="318">
        <v>2.5068127953296539E-3</v>
      </c>
      <c r="O144" s="316">
        <v>1623</v>
      </c>
      <c r="P144" s="316">
        <v>59</v>
      </c>
      <c r="Q144" s="316">
        <v>71</v>
      </c>
      <c r="R144" s="316">
        <v>6</v>
      </c>
      <c r="S144" s="321">
        <v>1</v>
      </c>
      <c r="T144" s="317">
        <v>5.1771930507636828E-4</v>
      </c>
      <c r="U144" s="315">
        <v>39</v>
      </c>
      <c r="V144" s="315">
        <v>313</v>
      </c>
      <c r="W144" s="315">
        <v>0</v>
      </c>
      <c r="X144" s="315">
        <v>0</v>
      </c>
      <c r="Y144" s="315">
        <v>36</v>
      </c>
      <c r="Z144" s="315">
        <v>2</v>
      </c>
      <c r="AA144" s="332"/>
      <c r="AB144" s="315">
        <v>4</v>
      </c>
      <c r="AC144" s="187">
        <v>0</v>
      </c>
      <c r="AD144" s="187">
        <v>0</v>
      </c>
      <c r="AE144" s="187">
        <v>1</v>
      </c>
      <c r="AF144" s="187">
        <v>1</v>
      </c>
      <c r="AG144" s="315">
        <v>4.7</v>
      </c>
      <c r="AH144" s="315">
        <v>0.879</v>
      </c>
      <c r="AI144" s="315">
        <v>4</v>
      </c>
      <c r="AJ144" s="315">
        <v>0.75362318840579701</v>
      </c>
      <c r="AK144" s="315">
        <v>20</v>
      </c>
      <c r="AL144" s="315">
        <v>46</v>
      </c>
      <c r="AM144" s="316">
        <v>33100</v>
      </c>
      <c r="AN144" s="315">
        <v>6400000</v>
      </c>
      <c r="AO144" s="319">
        <v>0.30486111111111114</v>
      </c>
      <c r="AP144" s="315">
        <v>3.95</v>
      </c>
      <c r="AQ144" s="316">
        <v>383100</v>
      </c>
      <c r="AR144" s="316">
        <v>89500</v>
      </c>
      <c r="AS144" s="320">
        <v>4.2804469273743013</v>
      </c>
      <c r="AT144" s="321">
        <v>0.35639999999999999</v>
      </c>
      <c r="AU144" s="321">
        <v>0.64359999999999995</v>
      </c>
      <c r="AV144" s="316">
        <v>28921</v>
      </c>
      <c r="AW144" s="316">
        <v>17337</v>
      </c>
      <c r="AX144" s="316">
        <v>17304</v>
      </c>
      <c r="AY144" s="316">
        <v>5000</v>
      </c>
      <c r="AZ144" s="316">
        <v>5000</v>
      </c>
      <c r="BA144" s="39"/>
    </row>
    <row r="145" spans="1:53" ht="15.75" customHeight="1">
      <c r="A145" s="314">
        <v>54</v>
      </c>
      <c r="B145" s="38" t="s">
        <v>549</v>
      </c>
      <c r="C145" s="315" t="s">
        <v>349</v>
      </c>
      <c r="D145" s="316">
        <v>17830</v>
      </c>
      <c r="E145" s="316">
        <v>2052</v>
      </c>
      <c r="F145" s="316">
        <v>1232</v>
      </c>
      <c r="G145" s="316">
        <v>1034</v>
      </c>
      <c r="H145" s="316">
        <v>119</v>
      </c>
      <c r="I145" s="317">
        <v>9.0097753004331205E-4</v>
      </c>
      <c r="J145" s="316">
        <v>1551</v>
      </c>
      <c r="K145" s="316">
        <v>1451</v>
      </c>
      <c r="L145" s="316">
        <v>114</v>
      </c>
      <c r="M145" s="316">
        <v>87</v>
      </c>
      <c r="N145" s="318">
        <v>3.605258427569813E-3</v>
      </c>
      <c r="O145" s="316">
        <v>2594</v>
      </c>
      <c r="P145" s="316">
        <v>68</v>
      </c>
      <c r="Q145" s="316">
        <v>134</v>
      </c>
      <c r="R145" s="316">
        <v>32</v>
      </c>
      <c r="S145" s="321">
        <v>0.625</v>
      </c>
      <c r="T145" s="317">
        <v>2.6873373372035894E-4</v>
      </c>
      <c r="U145" s="315">
        <v>45</v>
      </c>
      <c r="V145" s="315">
        <v>190</v>
      </c>
      <c r="W145" s="315">
        <v>7</v>
      </c>
      <c r="X145" s="315">
        <v>11</v>
      </c>
      <c r="Y145" s="315">
        <v>41</v>
      </c>
      <c r="Z145" s="315">
        <v>5</v>
      </c>
      <c r="AA145" s="332"/>
      <c r="AB145" s="315">
        <v>4</v>
      </c>
      <c r="AC145" s="187">
        <v>1</v>
      </c>
      <c r="AD145" s="187">
        <v>0</v>
      </c>
      <c r="AE145" s="187">
        <v>1</v>
      </c>
      <c r="AF145" s="187">
        <v>1</v>
      </c>
      <c r="AG145" s="315">
        <v>4.5999999999999996</v>
      </c>
      <c r="AH145" s="315">
        <v>0.74</v>
      </c>
      <c r="AI145" s="315">
        <v>4.3</v>
      </c>
      <c r="AJ145" s="315">
        <v>0.82624369142033105</v>
      </c>
      <c r="AK145" s="315">
        <v>46</v>
      </c>
      <c r="AL145" s="315">
        <v>44</v>
      </c>
      <c r="AM145" s="316">
        <v>201000</v>
      </c>
      <c r="AN145" s="315">
        <v>7800000</v>
      </c>
      <c r="AO145" s="319">
        <v>0.25486111111111109</v>
      </c>
      <c r="AP145" s="315">
        <v>5.0199999999999996</v>
      </c>
      <c r="AQ145" s="316">
        <v>850200</v>
      </c>
      <c r="AR145" s="316">
        <v>209400</v>
      </c>
      <c r="AS145" s="320">
        <v>4.0601719197707737</v>
      </c>
      <c r="AT145" s="321">
        <v>0.12</v>
      </c>
      <c r="AU145" s="321">
        <v>0.88</v>
      </c>
      <c r="AV145" s="316">
        <v>29564</v>
      </c>
      <c r="AW145" s="316">
        <v>5044</v>
      </c>
      <c r="AX145" s="316">
        <v>21599</v>
      </c>
      <c r="AY145" s="316">
        <v>5000</v>
      </c>
      <c r="AZ145" s="316">
        <v>5000</v>
      </c>
      <c r="BA145" s="39"/>
    </row>
    <row r="146" spans="1:53" ht="15.75" customHeight="1">
      <c r="A146" s="314">
        <v>55</v>
      </c>
      <c r="B146" s="38" t="s">
        <v>552</v>
      </c>
      <c r="C146" s="315" t="s">
        <v>349</v>
      </c>
      <c r="D146" s="316">
        <v>23281</v>
      </c>
      <c r="E146" s="316">
        <v>8733</v>
      </c>
      <c r="F146" s="316">
        <v>258</v>
      </c>
      <c r="G146" s="316">
        <v>234</v>
      </c>
      <c r="H146" s="316">
        <v>77</v>
      </c>
      <c r="I146" s="317">
        <v>4.6665752582304015E-3</v>
      </c>
      <c r="J146" s="316">
        <v>769</v>
      </c>
      <c r="K146" s="316">
        <v>1390</v>
      </c>
      <c r="L146" s="316">
        <v>48</v>
      </c>
      <c r="M146" s="316">
        <v>78</v>
      </c>
      <c r="N146" s="318">
        <v>5.9097267791810909E-3</v>
      </c>
      <c r="O146" s="316"/>
      <c r="P146" s="316"/>
      <c r="Q146" s="316"/>
      <c r="R146" s="316"/>
      <c r="S146" s="321"/>
      <c r="T146" s="317"/>
      <c r="U146" s="315"/>
      <c r="V146" s="315"/>
      <c r="W146" s="315"/>
      <c r="X146" s="315"/>
      <c r="Y146" s="315"/>
      <c r="Z146" s="315"/>
      <c r="AA146" s="332"/>
      <c r="AB146" s="315">
        <v>2</v>
      </c>
      <c r="AC146" s="187">
        <v>0</v>
      </c>
      <c r="AD146" s="187">
        <v>0</v>
      </c>
      <c r="AE146" s="187">
        <v>1</v>
      </c>
      <c r="AF146" s="187">
        <v>1</v>
      </c>
      <c r="AG146" s="315">
        <v>4.3</v>
      </c>
      <c r="AH146" s="315">
        <v>0.75</v>
      </c>
      <c r="AI146" s="315">
        <v>4.2</v>
      </c>
      <c r="AJ146" s="315">
        <v>0.79760809570000002</v>
      </c>
      <c r="AK146" s="315">
        <v>26</v>
      </c>
      <c r="AL146" s="315">
        <v>48</v>
      </c>
      <c r="AM146" s="316">
        <v>18100</v>
      </c>
      <c r="AN146" s="315">
        <v>9700000</v>
      </c>
      <c r="AO146" s="319">
        <v>0.34861111111111109</v>
      </c>
      <c r="AP146" s="315">
        <v>4.97</v>
      </c>
      <c r="AQ146" s="316">
        <v>758000</v>
      </c>
      <c r="AR146" s="316">
        <v>207200</v>
      </c>
      <c r="AS146" s="320">
        <v>3.6583011583011582</v>
      </c>
      <c r="AT146" s="321">
        <v>0.2006</v>
      </c>
      <c r="AU146" s="321">
        <v>0.7994</v>
      </c>
      <c r="AV146" s="316">
        <v>57621</v>
      </c>
      <c r="AW146" s="316">
        <v>50587</v>
      </c>
      <c r="AX146" s="316">
        <v>27754</v>
      </c>
      <c r="AY146" s="316">
        <v>5000</v>
      </c>
      <c r="AZ146" s="316">
        <v>5000</v>
      </c>
      <c r="BA146" s="39"/>
    </row>
    <row r="147" spans="1:53" ht="15.75" customHeight="1">
      <c r="A147" s="314">
        <v>56</v>
      </c>
      <c r="B147" s="38" t="s">
        <v>556</v>
      </c>
      <c r="C147" s="315" t="s">
        <v>349</v>
      </c>
      <c r="D147" s="316">
        <v>17715</v>
      </c>
      <c r="E147" s="316">
        <v>444</v>
      </c>
      <c r="F147" s="316">
        <v>20</v>
      </c>
      <c r="G147" s="316">
        <v>73</v>
      </c>
      <c r="H147" s="316">
        <v>66</v>
      </c>
      <c r="I147" s="317">
        <v>3.6816567691592451E-4</v>
      </c>
      <c r="J147" s="316">
        <v>2165</v>
      </c>
      <c r="K147" s="316">
        <v>539</v>
      </c>
      <c r="L147" s="316">
        <v>8</v>
      </c>
      <c r="M147" s="316">
        <v>65</v>
      </c>
      <c r="N147" s="318">
        <v>2.754471250280101E-3</v>
      </c>
      <c r="O147" s="316">
        <v>2896</v>
      </c>
      <c r="P147" s="316">
        <v>74</v>
      </c>
      <c r="Q147" s="316">
        <v>142</v>
      </c>
      <c r="R147" s="316">
        <v>14</v>
      </c>
      <c r="S147" s="321">
        <v>0.63636363636363635</v>
      </c>
      <c r="T147" s="317">
        <v>5.8260900597133301E-4</v>
      </c>
      <c r="U147" s="315">
        <v>44</v>
      </c>
      <c r="V147" s="315">
        <v>423</v>
      </c>
      <c r="W147" s="315">
        <v>4</v>
      </c>
      <c r="X147" s="315">
        <v>1</v>
      </c>
      <c r="Y147" s="315">
        <v>40</v>
      </c>
      <c r="Z147" s="315">
        <v>3</v>
      </c>
      <c r="AA147" s="332"/>
      <c r="AB147" s="315">
        <v>4</v>
      </c>
      <c r="AC147" s="187">
        <v>0</v>
      </c>
      <c r="AD147" s="187">
        <v>0</v>
      </c>
      <c r="AE147" s="187">
        <v>1</v>
      </c>
      <c r="AF147" s="187">
        <v>1</v>
      </c>
      <c r="AG147" s="315">
        <v>1.2</v>
      </c>
      <c r="AH147" s="315">
        <v>0.04</v>
      </c>
      <c r="AI147" s="315">
        <v>4.4000000000000004</v>
      </c>
      <c r="AJ147" s="315">
        <v>0.84905660377358405</v>
      </c>
      <c r="AK147" s="315">
        <v>43</v>
      </c>
      <c r="AL147" s="315">
        <v>33</v>
      </c>
      <c r="AM147" s="316">
        <v>74000</v>
      </c>
      <c r="AN147" s="315">
        <v>50100000</v>
      </c>
      <c r="AO147" s="319">
        <v>0.33888888888888891</v>
      </c>
      <c r="AP147" s="315">
        <v>3.85</v>
      </c>
      <c r="AQ147" s="316">
        <v>700600</v>
      </c>
      <c r="AR147" s="316">
        <v>175300</v>
      </c>
      <c r="AS147" s="320">
        <v>3.9965772960638906</v>
      </c>
      <c r="AT147" s="321">
        <v>0.2137</v>
      </c>
      <c r="AU147" s="321">
        <v>0.7863</v>
      </c>
      <c r="AV147" s="316">
        <v>11022</v>
      </c>
      <c r="AW147" s="316">
        <v>5000</v>
      </c>
      <c r="AX147" s="316">
        <v>5000</v>
      </c>
      <c r="AY147" s="316">
        <v>5000</v>
      </c>
      <c r="AZ147" s="316">
        <v>5000</v>
      </c>
      <c r="BA147" s="39"/>
    </row>
    <row r="148" spans="1:53" ht="15.75" customHeight="1">
      <c r="A148" s="314">
        <v>57</v>
      </c>
      <c r="B148" s="38" t="s">
        <v>561</v>
      </c>
      <c r="C148" s="315" t="s">
        <v>349</v>
      </c>
      <c r="D148" s="316">
        <v>9620</v>
      </c>
      <c r="E148" s="316">
        <v>2233</v>
      </c>
      <c r="F148" s="316">
        <v>93</v>
      </c>
      <c r="G148" s="316">
        <v>190</v>
      </c>
      <c r="H148" s="316">
        <v>195</v>
      </c>
      <c r="I148" s="317">
        <v>1.3907680481243354E-3</v>
      </c>
      <c r="J148" s="316">
        <v>1033</v>
      </c>
      <c r="K148" s="316">
        <v>1151</v>
      </c>
      <c r="L148" s="316">
        <v>29</v>
      </c>
      <c r="M148" s="316">
        <v>75</v>
      </c>
      <c r="N148" s="318">
        <v>3.0509923111621279E-3</v>
      </c>
      <c r="O148" s="316">
        <v>2311</v>
      </c>
      <c r="P148" s="316">
        <v>179</v>
      </c>
      <c r="Q148" s="316">
        <v>257</v>
      </c>
      <c r="R148" s="316">
        <v>29</v>
      </c>
      <c r="S148" s="321">
        <v>0.35</v>
      </c>
      <c r="T148" s="317">
        <v>3.7629822885792004E-4</v>
      </c>
      <c r="U148" s="315">
        <v>54</v>
      </c>
      <c r="V148" s="315">
        <v>0</v>
      </c>
      <c r="W148" s="315">
        <v>0</v>
      </c>
      <c r="X148" s="315">
        <v>0</v>
      </c>
      <c r="Y148" s="315">
        <v>46</v>
      </c>
      <c r="Z148" s="315">
        <v>4</v>
      </c>
      <c r="AA148" s="332"/>
      <c r="AB148" s="315">
        <v>4</v>
      </c>
      <c r="AC148" s="187">
        <v>0</v>
      </c>
      <c r="AD148" s="187">
        <v>1</v>
      </c>
      <c r="AE148" s="187">
        <v>1</v>
      </c>
      <c r="AF148" s="187">
        <v>1</v>
      </c>
      <c r="AG148" s="315">
        <v>2.1</v>
      </c>
      <c r="AH148" s="315">
        <v>0.111</v>
      </c>
      <c r="AI148" s="315">
        <v>3</v>
      </c>
      <c r="AJ148" s="315">
        <v>0.43143812709030099</v>
      </c>
      <c r="AK148" s="315">
        <v>13</v>
      </c>
      <c r="AL148" s="315">
        <v>49</v>
      </c>
      <c r="AM148" s="316">
        <v>110000</v>
      </c>
      <c r="AN148" s="315">
        <v>1300000000</v>
      </c>
      <c r="AO148" s="319">
        <v>0.26250000000000001</v>
      </c>
      <c r="AP148" s="315">
        <v>1.48</v>
      </c>
      <c r="AQ148" s="316">
        <v>932900</v>
      </c>
      <c r="AR148" s="316">
        <v>219400</v>
      </c>
      <c r="AS148" s="320">
        <v>4.2520510483135823</v>
      </c>
      <c r="AT148" s="321">
        <v>0.69599999999999995</v>
      </c>
      <c r="AU148" s="321">
        <v>0.30400000000000005</v>
      </c>
      <c r="AV148" s="316">
        <v>38622</v>
      </c>
      <c r="AW148" s="316">
        <v>108229</v>
      </c>
      <c r="AX148" s="316">
        <v>9063</v>
      </c>
      <c r="AY148" s="316">
        <v>5091</v>
      </c>
      <c r="AZ148" s="316">
        <v>5000</v>
      </c>
      <c r="BA148" s="39"/>
    </row>
    <row r="149" spans="1:53" ht="15.75" customHeight="1">
      <c r="A149" s="314">
        <v>58</v>
      </c>
      <c r="B149" s="38" t="s">
        <v>565</v>
      </c>
      <c r="C149" s="315" t="s">
        <v>349</v>
      </c>
      <c r="D149" s="316">
        <v>13484</v>
      </c>
      <c r="E149" s="316">
        <v>372</v>
      </c>
      <c r="F149" s="316">
        <v>176</v>
      </c>
      <c r="G149" s="316">
        <v>156</v>
      </c>
      <c r="H149" s="316">
        <v>26</v>
      </c>
      <c r="I149" s="317">
        <v>6.0381336902688056E-5</v>
      </c>
      <c r="J149" s="316">
        <v>1000</v>
      </c>
      <c r="K149" s="316">
        <v>300</v>
      </c>
      <c r="L149" s="316">
        <v>19</v>
      </c>
      <c r="M149" s="316">
        <v>18</v>
      </c>
      <c r="N149" s="318">
        <v>9.7531447119446693E-4</v>
      </c>
      <c r="O149" s="316">
        <v>723</v>
      </c>
      <c r="P149" s="316">
        <v>15</v>
      </c>
      <c r="Q149" s="316">
        <v>6</v>
      </c>
      <c r="R149" s="316">
        <v>5</v>
      </c>
      <c r="S149" s="321">
        <v>1</v>
      </c>
      <c r="T149" s="317">
        <v>3.127932436659368E-5</v>
      </c>
      <c r="U149" s="315">
        <v>11</v>
      </c>
      <c r="V149" s="315">
        <v>205</v>
      </c>
      <c r="W149" s="315">
        <v>2</v>
      </c>
      <c r="X149" s="315">
        <v>1</v>
      </c>
      <c r="Y149" s="315">
        <v>3</v>
      </c>
      <c r="Z149" s="315">
        <v>4</v>
      </c>
      <c r="AA149" s="332"/>
      <c r="AB149" s="315">
        <v>4</v>
      </c>
      <c r="AC149" s="187">
        <v>1</v>
      </c>
      <c r="AD149" s="187">
        <v>1</v>
      </c>
      <c r="AE149" s="187">
        <v>1</v>
      </c>
      <c r="AF149" s="187">
        <v>1</v>
      </c>
      <c r="AG149" s="315">
        <v>4.5999999999999996</v>
      </c>
      <c r="AH149" s="315">
        <v>0.82899999999999996</v>
      </c>
      <c r="AI149" s="315">
        <v>4.5999999999999996</v>
      </c>
      <c r="AJ149" s="315">
        <v>0.91833412110708401</v>
      </c>
      <c r="AK149" s="315">
        <v>27</v>
      </c>
      <c r="AL149" s="315">
        <v>51</v>
      </c>
      <c r="AM149" s="316">
        <v>8100</v>
      </c>
      <c r="AN149" s="315">
        <v>8300000</v>
      </c>
      <c r="AO149" s="319">
        <v>0.3215277777777778</v>
      </c>
      <c r="AP149" s="315">
        <v>1.84</v>
      </c>
      <c r="AQ149" s="316">
        <v>358700</v>
      </c>
      <c r="AR149" s="316">
        <v>79400</v>
      </c>
      <c r="AS149" s="320">
        <v>4.5176322418136019</v>
      </c>
      <c r="AT149" s="321">
        <v>0.55779999999999996</v>
      </c>
      <c r="AU149" s="321">
        <v>0.44220000000000004</v>
      </c>
      <c r="AV149" s="316">
        <v>5000</v>
      </c>
      <c r="AW149" s="316">
        <v>20816</v>
      </c>
      <c r="AX149" s="316">
        <v>5000</v>
      </c>
      <c r="AY149" s="316">
        <v>9259</v>
      </c>
      <c r="AZ149" s="316">
        <v>5000</v>
      </c>
      <c r="BA149" s="39"/>
    </row>
    <row r="150" spans="1:53" ht="15.75" customHeight="1">
      <c r="A150" s="314">
        <v>59</v>
      </c>
      <c r="B150" s="38" t="s">
        <v>569</v>
      </c>
      <c r="C150" s="315" t="s">
        <v>349</v>
      </c>
      <c r="D150" s="316">
        <v>9606</v>
      </c>
      <c r="E150" s="316">
        <v>840</v>
      </c>
      <c r="F150" s="316">
        <v>175</v>
      </c>
      <c r="G150" s="316">
        <v>82</v>
      </c>
      <c r="H150" s="316">
        <v>104</v>
      </c>
      <c r="I150" s="317">
        <v>1.3860308328546252E-3</v>
      </c>
      <c r="J150" s="316">
        <v>744</v>
      </c>
      <c r="K150" s="316">
        <v>613</v>
      </c>
      <c r="L150" s="316">
        <v>24</v>
      </c>
      <c r="M150" s="316">
        <v>34</v>
      </c>
      <c r="N150" s="318">
        <v>2.9287269563405796E-3</v>
      </c>
      <c r="O150" s="316">
        <v>1057</v>
      </c>
      <c r="P150" s="316">
        <v>189</v>
      </c>
      <c r="Q150" s="316">
        <v>210</v>
      </c>
      <c r="R150" s="316">
        <v>9</v>
      </c>
      <c r="S150" s="321">
        <v>0.5357142857142857</v>
      </c>
      <c r="T150" s="317">
        <v>8.1132321024078807E-4</v>
      </c>
      <c r="U150" s="315">
        <v>87</v>
      </c>
      <c r="V150" s="315">
        <v>520</v>
      </c>
      <c r="W150" s="315">
        <v>2</v>
      </c>
      <c r="X150" s="315">
        <v>1</v>
      </c>
      <c r="Y150" s="315">
        <v>56</v>
      </c>
      <c r="Z150" s="315">
        <v>14</v>
      </c>
      <c r="AA150" s="332"/>
      <c r="AB150" s="315">
        <v>4</v>
      </c>
      <c r="AC150" s="187">
        <v>1</v>
      </c>
      <c r="AD150" s="187">
        <v>1</v>
      </c>
      <c r="AE150" s="187">
        <v>1</v>
      </c>
      <c r="AF150" s="187">
        <v>1</v>
      </c>
      <c r="AG150" s="315">
        <v>3.8</v>
      </c>
      <c r="AH150" s="315">
        <v>0.42899999999999999</v>
      </c>
      <c r="AI150" s="315">
        <v>4.5999999999999996</v>
      </c>
      <c r="AJ150" s="315">
        <v>0.91249732607610501</v>
      </c>
      <c r="AK150" s="315">
        <v>48</v>
      </c>
      <c r="AL150" s="315">
        <v>45</v>
      </c>
      <c r="AM150" s="316">
        <v>1900</v>
      </c>
      <c r="AN150" s="315">
        <v>10000000</v>
      </c>
      <c r="AO150" s="319">
        <v>0.25486111111111109</v>
      </c>
      <c r="AP150" s="315">
        <v>5.41</v>
      </c>
      <c r="AQ150" s="316">
        <v>17200000</v>
      </c>
      <c r="AR150" s="316">
        <v>2000000</v>
      </c>
      <c r="AS150" s="320">
        <v>8.6</v>
      </c>
      <c r="AT150" s="321">
        <v>0.22509999999999999</v>
      </c>
      <c r="AU150" s="321">
        <v>0.77490000000000003</v>
      </c>
      <c r="AV150" s="316">
        <v>137510</v>
      </c>
      <c r="AW150" s="316">
        <v>361802</v>
      </c>
      <c r="AX150" s="316">
        <v>58328</v>
      </c>
      <c r="AY150" s="316">
        <v>6768</v>
      </c>
      <c r="AZ150" s="316">
        <v>5000</v>
      </c>
      <c r="BA150" s="39"/>
    </row>
    <row r="151" spans="1:53" ht="15.75" customHeight="1">
      <c r="A151" s="314">
        <v>60</v>
      </c>
      <c r="B151" s="38" t="s">
        <v>575</v>
      </c>
      <c r="C151" s="315" t="s">
        <v>349</v>
      </c>
      <c r="D151" s="316">
        <v>19535</v>
      </c>
      <c r="E151" s="316">
        <v>35</v>
      </c>
      <c r="F151" s="316">
        <v>7</v>
      </c>
      <c r="G151" s="316">
        <v>5</v>
      </c>
      <c r="H151" s="316">
        <v>19</v>
      </c>
      <c r="I151" s="317">
        <v>2.8397430874417616E-5</v>
      </c>
      <c r="J151" s="316">
        <v>625</v>
      </c>
      <c r="K151" s="316">
        <v>0</v>
      </c>
      <c r="L151" s="316">
        <v>0</v>
      </c>
      <c r="M151" s="316">
        <v>0</v>
      </c>
      <c r="N151" s="318">
        <v>0</v>
      </c>
      <c r="O151" s="316">
        <v>1211</v>
      </c>
      <c r="P151" s="316">
        <v>28</v>
      </c>
      <c r="Q151" s="316">
        <v>10</v>
      </c>
      <c r="R151" s="316">
        <v>1</v>
      </c>
      <c r="S151" s="321">
        <v>0.83333333333333337</v>
      </c>
      <c r="T151" s="317">
        <v>3.6874807801308659E-5</v>
      </c>
      <c r="U151" s="315">
        <v>6</v>
      </c>
      <c r="V151" s="315">
        <v>150</v>
      </c>
      <c r="W151" s="315">
        <v>9</v>
      </c>
      <c r="X151" s="315">
        <v>3</v>
      </c>
      <c r="Y151" s="315">
        <v>5</v>
      </c>
      <c r="Z151" s="315">
        <v>0</v>
      </c>
      <c r="AA151" s="332"/>
      <c r="AB151" s="315">
        <v>4</v>
      </c>
      <c r="AC151" s="187">
        <v>0</v>
      </c>
      <c r="AD151" s="187">
        <v>0</v>
      </c>
      <c r="AE151" s="187">
        <v>1</v>
      </c>
      <c r="AF151" s="187">
        <v>1</v>
      </c>
      <c r="AG151" s="315">
        <v>1.7</v>
      </c>
      <c r="AH151" s="315">
        <v>0</v>
      </c>
      <c r="AI151" s="315">
        <v>4.3</v>
      </c>
      <c r="AJ151" s="315">
        <v>0.83096366508688702</v>
      </c>
      <c r="AK151" s="315">
        <v>26</v>
      </c>
      <c r="AL151" s="315">
        <v>47</v>
      </c>
      <c r="AM151" s="316">
        <v>110000</v>
      </c>
      <c r="AN151" s="315">
        <v>89200000</v>
      </c>
      <c r="AO151" s="319">
        <v>0.27361111111111114</v>
      </c>
      <c r="AP151" s="315">
        <v>1.64</v>
      </c>
      <c r="AQ151" s="316">
        <v>918800</v>
      </c>
      <c r="AR151" s="316">
        <v>201500</v>
      </c>
      <c r="AS151" s="320">
        <v>4.559801488833747</v>
      </c>
      <c r="AT151" s="321">
        <v>0.64370000000000005</v>
      </c>
      <c r="AU151" s="321">
        <v>0.35629999999999995</v>
      </c>
      <c r="AV151" s="316">
        <v>35710</v>
      </c>
      <c r="AW151" s="316">
        <v>105004</v>
      </c>
      <c r="AX151" s="316">
        <v>17386</v>
      </c>
      <c r="AY151" s="316">
        <v>19342</v>
      </c>
      <c r="AZ151" s="316">
        <v>5000</v>
      </c>
      <c r="BA151" s="39"/>
    </row>
    <row r="152" spans="1:53" ht="15.75" customHeight="1">
      <c r="A152" s="314">
        <v>61</v>
      </c>
      <c r="B152" s="38" t="s">
        <v>578</v>
      </c>
      <c r="C152" s="315" t="s">
        <v>349</v>
      </c>
      <c r="D152" s="316">
        <v>5478</v>
      </c>
      <c r="E152" s="316">
        <v>1027</v>
      </c>
      <c r="F152" s="316">
        <v>332</v>
      </c>
      <c r="G152" s="316">
        <v>42</v>
      </c>
      <c r="H152" s="316">
        <v>41</v>
      </c>
      <c r="I152" s="317">
        <v>4.7758676032365674E-4</v>
      </c>
      <c r="J152" s="316">
        <v>3188</v>
      </c>
      <c r="K152" s="316">
        <v>3004</v>
      </c>
      <c r="L152" s="316">
        <v>672</v>
      </c>
      <c r="M152" s="316">
        <v>34</v>
      </c>
      <c r="N152" s="318">
        <v>3.031083475037485E-3</v>
      </c>
      <c r="O152" s="316">
        <v>934</v>
      </c>
      <c r="P152" s="316">
        <v>14</v>
      </c>
      <c r="Q152" s="316">
        <v>3</v>
      </c>
      <c r="R152" s="316">
        <v>0</v>
      </c>
      <c r="S152" s="321">
        <v>0.90909090909090906</v>
      </c>
      <c r="T152" s="317">
        <v>3.5850362123052624E-5</v>
      </c>
      <c r="U152" s="315">
        <v>33</v>
      </c>
      <c r="V152" s="315"/>
      <c r="W152" s="315"/>
      <c r="X152" s="315"/>
      <c r="Y152" s="315">
        <v>28</v>
      </c>
      <c r="Z152" s="315">
        <v>3</v>
      </c>
      <c r="AA152" s="332"/>
      <c r="AB152" s="315">
        <v>3</v>
      </c>
      <c r="AC152" s="187">
        <v>0</v>
      </c>
      <c r="AD152" s="187">
        <v>1</v>
      </c>
      <c r="AE152" s="187">
        <v>1</v>
      </c>
      <c r="AF152" s="187">
        <v>1</v>
      </c>
      <c r="AG152" s="315">
        <v>2.5</v>
      </c>
      <c r="AH152" s="315">
        <v>0.125</v>
      </c>
      <c r="AI152" s="315">
        <v>2.2999999999999998</v>
      </c>
      <c r="AJ152" s="315">
        <v>0.27712418300653502</v>
      </c>
      <c r="AK152" s="315"/>
      <c r="AL152" s="315">
        <v>52</v>
      </c>
      <c r="AM152" s="316">
        <v>22200</v>
      </c>
      <c r="AN152" s="315">
        <v>88</v>
      </c>
      <c r="AO152" s="319">
        <v>0.31666666666666665</v>
      </c>
      <c r="AP152" s="315">
        <v>4.04</v>
      </c>
      <c r="AQ152" s="316">
        <v>759100</v>
      </c>
      <c r="AR152" s="316">
        <v>147100</v>
      </c>
      <c r="AS152" s="320">
        <v>5.1604350781781099</v>
      </c>
      <c r="AT152" s="321">
        <v>0.17019999999999999</v>
      </c>
      <c r="AU152" s="321">
        <v>0.82979999999999998</v>
      </c>
      <c r="AV152" s="316">
        <v>30356</v>
      </c>
      <c r="AW152" s="316">
        <v>12362</v>
      </c>
      <c r="AX152" s="316">
        <v>14463</v>
      </c>
      <c r="AY152" s="316">
        <v>10623</v>
      </c>
      <c r="AZ152" s="316">
        <v>5000</v>
      </c>
      <c r="BA152" s="39"/>
    </row>
    <row r="153" spans="1:53" ht="15.75" customHeight="1">
      <c r="A153" s="314">
        <v>62</v>
      </c>
      <c r="B153" s="38" t="s">
        <v>581</v>
      </c>
      <c r="C153" s="315" t="s">
        <v>349</v>
      </c>
      <c r="D153" s="316">
        <v>10448</v>
      </c>
      <c r="E153" s="316">
        <v>1180</v>
      </c>
      <c r="F153" s="316">
        <v>130</v>
      </c>
      <c r="G153" s="316">
        <v>280</v>
      </c>
      <c r="H153" s="316">
        <v>53</v>
      </c>
      <c r="I153" s="317">
        <v>1.8695571407886516E-3</v>
      </c>
      <c r="J153" s="316">
        <v>1436</v>
      </c>
      <c r="K153" s="316">
        <v>240</v>
      </c>
      <c r="L153" s="316">
        <v>10</v>
      </c>
      <c r="M153" s="316">
        <v>29</v>
      </c>
      <c r="N153" s="318">
        <v>6.5458576316075167E-4</v>
      </c>
      <c r="O153" s="316">
        <v>1916</v>
      </c>
      <c r="P153" s="316">
        <v>36</v>
      </c>
      <c r="Q153" s="316">
        <v>16</v>
      </c>
      <c r="R153" s="316">
        <v>0</v>
      </c>
      <c r="S153" s="321">
        <v>0.77777777777777779</v>
      </c>
      <c r="T153" s="317">
        <v>0</v>
      </c>
      <c r="U153" s="315">
        <v>18</v>
      </c>
      <c r="V153" s="315">
        <v>173</v>
      </c>
      <c r="W153" s="315">
        <v>7</v>
      </c>
      <c r="X153" s="315">
        <v>1</v>
      </c>
      <c r="Y153" s="315">
        <v>17</v>
      </c>
      <c r="Z153" s="315">
        <v>1</v>
      </c>
      <c r="AA153" s="332"/>
      <c r="AB153" s="315">
        <v>4</v>
      </c>
      <c r="AC153" s="187">
        <v>0</v>
      </c>
      <c r="AD153" s="187">
        <v>0</v>
      </c>
      <c r="AE153" s="187">
        <v>1</v>
      </c>
      <c r="AF153" s="187">
        <v>1</v>
      </c>
      <c r="AG153" s="315">
        <v>4</v>
      </c>
      <c r="AH153" s="315">
        <v>0.75</v>
      </c>
      <c r="AI153" s="315">
        <v>3.2</v>
      </c>
      <c r="AJ153" s="315">
        <v>0.45871559633027498</v>
      </c>
      <c r="AK153" s="315">
        <v>22</v>
      </c>
      <c r="AL153" s="315">
        <v>48</v>
      </c>
      <c r="AM153" s="316">
        <v>135000</v>
      </c>
      <c r="AN153" s="315">
        <v>55700000</v>
      </c>
      <c r="AO153" s="319">
        <v>0.27430555555555558</v>
      </c>
      <c r="AP153" s="315">
        <v>8.42</v>
      </c>
      <c r="AQ153" s="316">
        <v>570100</v>
      </c>
      <c r="AR153" s="316">
        <v>173700</v>
      </c>
      <c r="AS153" s="320">
        <v>3.2820955670696605</v>
      </c>
      <c r="AT153" s="321">
        <v>0.21249999999999999</v>
      </c>
      <c r="AU153" s="321">
        <v>0.78749999999999998</v>
      </c>
      <c r="AV153" s="316">
        <v>25780</v>
      </c>
      <c r="AW153" s="316">
        <v>20629</v>
      </c>
      <c r="AX153" s="316">
        <v>5887</v>
      </c>
      <c r="AY153" s="316">
        <v>5000</v>
      </c>
      <c r="AZ153" s="316">
        <v>5000</v>
      </c>
      <c r="BA153" s="39"/>
    </row>
    <row r="154" spans="1:53" ht="15.75" customHeight="1">
      <c r="A154" s="314">
        <v>63</v>
      </c>
      <c r="B154" s="38" t="s">
        <v>584</v>
      </c>
      <c r="C154" s="315" t="s">
        <v>349</v>
      </c>
      <c r="D154" s="316">
        <v>15324</v>
      </c>
      <c r="E154" s="316">
        <v>428</v>
      </c>
      <c r="F154" s="316">
        <v>80</v>
      </c>
      <c r="G154" s="316">
        <v>79</v>
      </c>
      <c r="H154" s="316">
        <v>55</v>
      </c>
      <c r="I154" s="317">
        <v>1.0411307317457328E-4</v>
      </c>
      <c r="J154" s="316">
        <v>1571</v>
      </c>
      <c r="K154" s="316">
        <v>626</v>
      </c>
      <c r="L154" s="316">
        <v>25</v>
      </c>
      <c r="M154" s="316">
        <v>50</v>
      </c>
      <c r="N154" s="318">
        <v>5.9535686764357755E-4</v>
      </c>
      <c r="O154" s="316">
        <v>2132</v>
      </c>
      <c r="P154" s="316">
        <v>46</v>
      </c>
      <c r="Q154" s="316">
        <v>90</v>
      </c>
      <c r="R154" s="316">
        <v>24</v>
      </c>
      <c r="S154" s="321">
        <v>0.58333333333333337</v>
      </c>
      <c r="T154" s="317">
        <v>3.5833641621871027E-4</v>
      </c>
      <c r="U154" s="315">
        <v>54</v>
      </c>
      <c r="V154" s="315">
        <v>73</v>
      </c>
      <c r="W154" s="315">
        <v>0</v>
      </c>
      <c r="X154" s="315">
        <v>0</v>
      </c>
      <c r="Y154" s="315">
        <v>34</v>
      </c>
      <c r="Z154" s="315">
        <v>7</v>
      </c>
      <c r="AA154" s="332"/>
      <c r="AB154" s="315">
        <v>4</v>
      </c>
      <c r="AC154" s="187">
        <v>0</v>
      </c>
      <c r="AD154" s="187">
        <v>1</v>
      </c>
      <c r="AE154" s="187">
        <v>1</v>
      </c>
      <c r="AF154" s="187">
        <v>1</v>
      </c>
      <c r="AG154" s="315">
        <v>4.0999999999999996</v>
      </c>
      <c r="AH154" s="315">
        <v>0.5</v>
      </c>
      <c r="AI154" s="315">
        <v>3.9</v>
      </c>
      <c r="AJ154" s="315">
        <v>0.71428571429999999</v>
      </c>
      <c r="AK154" s="315">
        <v>15</v>
      </c>
      <c r="AL154" s="315">
        <v>53</v>
      </c>
      <c r="AM154" s="316">
        <v>49500</v>
      </c>
      <c r="AN154" s="315">
        <v>92</v>
      </c>
      <c r="AO154" s="319">
        <v>0.24305555555555555</v>
      </c>
      <c r="AP154" s="315">
        <v>4.7699999999999996</v>
      </c>
      <c r="AQ154" s="316">
        <v>1100000</v>
      </c>
      <c r="AR154" s="316">
        <v>312400</v>
      </c>
      <c r="AS154" s="320">
        <v>3.5211267605633805</v>
      </c>
      <c r="AT154" s="321">
        <v>0.20569999999999999</v>
      </c>
      <c r="AU154" s="321">
        <v>0.79430000000000001</v>
      </c>
      <c r="AV154" s="316">
        <v>54290</v>
      </c>
      <c r="AW154" s="316">
        <v>23838</v>
      </c>
      <c r="AX154" s="316">
        <v>28571</v>
      </c>
      <c r="AY154" s="316">
        <v>72031</v>
      </c>
      <c r="AZ154" s="316">
        <v>5000</v>
      </c>
      <c r="BA154" s="39"/>
    </row>
    <row r="155" spans="1:53" ht="15.75" customHeight="1">
      <c r="A155" s="314">
        <v>64</v>
      </c>
      <c r="B155" s="38" t="s">
        <v>588</v>
      </c>
      <c r="C155" s="315" t="s">
        <v>349</v>
      </c>
      <c r="D155" s="316">
        <v>20380</v>
      </c>
      <c r="E155" s="316">
        <v>550</v>
      </c>
      <c r="F155" s="316">
        <v>46</v>
      </c>
      <c r="G155" s="316">
        <v>137</v>
      </c>
      <c r="H155" s="316">
        <v>59</v>
      </c>
      <c r="I155" s="317">
        <v>4.3370343063716543E-4</v>
      </c>
      <c r="J155" s="316">
        <v>1234</v>
      </c>
      <c r="K155" s="316">
        <v>195</v>
      </c>
      <c r="L155" s="316">
        <v>5</v>
      </c>
      <c r="M155" s="316">
        <v>8</v>
      </c>
      <c r="N155" s="318">
        <v>6.1904113195568051E-4</v>
      </c>
      <c r="O155" s="316">
        <v>5954</v>
      </c>
      <c r="P155" s="316">
        <v>89</v>
      </c>
      <c r="Q155" s="316">
        <v>115</v>
      </c>
      <c r="R155" s="316">
        <v>5</v>
      </c>
      <c r="S155" s="321">
        <v>0.70588235294117641</v>
      </c>
      <c r="T155" s="317">
        <v>7.7981944608156991E-5</v>
      </c>
      <c r="U155" s="315">
        <v>207</v>
      </c>
      <c r="V155" s="315">
        <v>183</v>
      </c>
      <c r="W155" s="315">
        <v>0</v>
      </c>
      <c r="X155" s="315">
        <v>0</v>
      </c>
      <c r="Y155" s="315">
        <v>118</v>
      </c>
      <c r="Z155" s="315">
        <v>37</v>
      </c>
      <c r="AA155" s="332"/>
      <c r="AB155" s="315">
        <v>4</v>
      </c>
      <c r="AC155" s="187">
        <v>0</v>
      </c>
      <c r="AD155" s="187">
        <v>0</v>
      </c>
      <c r="AE155" s="187">
        <v>1</v>
      </c>
      <c r="AF155" s="187">
        <v>1</v>
      </c>
      <c r="AG155" s="315">
        <v>4.5</v>
      </c>
      <c r="AH155" s="315">
        <v>0.78</v>
      </c>
      <c r="AI155" s="315">
        <v>3</v>
      </c>
      <c r="AJ155" s="315">
        <v>0.47741935479999997</v>
      </c>
      <c r="AK155" s="315">
        <v>30</v>
      </c>
      <c r="AL155" s="315">
        <v>47</v>
      </c>
      <c r="AM155" s="316">
        <v>2400</v>
      </c>
      <c r="AN155" s="315">
        <v>1500000</v>
      </c>
      <c r="AO155" s="319">
        <v>0.29444444444444445</v>
      </c>
      <c r="AP155" s="315">
        <v>2.4700000000000002</v>
      </c>
      <c r="AQ155" s="316">
        <v>100</v>
      </c>
      <c r="AR155" s="316">
        <v>163000</v>
      </c>
      <c r="AS155" s="320">
        <v>6.1349693251533746E-4</v>
      </c>
      <c r="AT155" s="321">
        <v>0.24690000000000001</v>
      </c>
      <c r="AU155" s="321">
        <v>0.75309999999999999</v>
      </c>
      <c r="AV155" s="316">
        <v>5000</v>
      </c>
      <c r="AW155" s="316">
        <v>5000</v>
      </c>
      <c r="AX155" s="316">
        <v>6008</v>
      </c>
      <c r="AY155" s="316">
        <v>15376</v>
      </c>
      <c r="AZ155" s="316">
        <v>5000</v>
      </c>
      <c r="BA155" s="39"/>
    </row>
    <row r="156" spans="1:53" ht="15.75" customHeight="1">
      <c r="A156" s="314">
        <v>65</v>
      </c>
      <c r="B156" s="38" t="s">
        <v>592</v>
      </c>
      <c r="C156" s="315" t="s">
        <v>349</v>
      </c>
      <c r="D156" s="316">
        <v>22317</v>
      </c>
      <c r="E156" s="316">
        <v>292</v>
      </c>
      <c r="F156" s="316">
        <v>73</v>
      </c>
      <c r="G156" s="316">
        <v>17</v>
      </c>
      <c r="H156" s="316">
        <v>32</v>
      </c>
      <c r="I156" s="317">
        <v>7.7413563552541464E-5</v>
      </c>
      <c r="J156" s="316">
        <v>459</v>
      </c>
      <c r="K156" s="316">
        <v>231</v>
      </c>
      <c r="L156" s="316">
        <v>13</v>
      </c>
      <c r="M156" s="316">
        <v>27</v>
      </c>
      <c r="N156" s="318">
        <v>2.2943522720511645E-3</v>
      </c>
      <c r="O156" s="316">
        <v>510</v>
      </c>
      <c r="P156" s="316">
        <v>44</v>
      </c>
      <c r="Q156" s="316">
        <v>36</v>
      </c>
      <c r="R156" s="316">
        <v>8</v>
      </c>
      <c r="S156" s="321">
        <v>0.89473684210526316</v>
      </c>
      <c r="T156" s="317">
        <v>5.6505460941655536E-4</v>
      </c>
      <c r="U156" s="315">
        <v>24</v>
      </c>
      <c r="V156" s="315">
        <v>344</v>
      </c>
      <c r="W156" s="315">
        <v>4</v>
      </c>
      <c r="X156" s="315">
        <v>2</v>
      </c>
      <c r="Y156" s="315">
        <v>13</v>
      </c>
      <c r="Z156" s="315">
        <v>7</v>
      </c>
      <c r="AA156" s="332"/>
      <c r="AB156" s="315">
        <v>4</v>
      </c>
      <c r="AC156" s="187">
        <v>0</v>
      </c>
      <c r="AD156" s="187">
        <v>1</v>
      </c>
      <c r="AE156" s="187">
        <v>1</v>
      </c>
      <c r="AF156" s="187">
        <v>1</v>
      </c>
      <c r="AG156" s="315"/>
      <c r="AH156" s="315"/>
      <c r="AI156" s="315">
        <v>3.9</v>
      </c>
      <c r="AJ156" s="315">
        <v>0.69244604316546698</v>
      </c>
      <c r="AK156" s="315">
        <v>50</v>
      </c>
      <c r="AL156" s="315">
        <v>44</v>
      </c>
      <c r="AM156" s="316">
        <v>40500</v>
      </c>
      <c r="AN156" s="315">
        <v>15800000</v>
      </c>
      <c r="AO156" s="319">
        <v>0.34513888888888888</v>
      </c>
      <c r="AP156" s="315">
        <v>4.96</v>
      </c>
      <c r="AQ156" s="316">
        <v>684300</v>
      </c>
      <c r="AR156" s="316">
        <v>244600</v>
      </c>
      <c r="AS156" s="320">
        <v>2.7976287816843826</v>
      </c>
      <c r="AT156" s="321">
        <v>0.26150000000000001</v>
      </c>
      <c r="AU156" s="321">
        <v>0.73849999999999993</v>
      </c>
      <c r="AV156" s="316">
        <v>25735</v>
      </c>
      <c r="AW156" s="316">
        <v>5000</v>
      </c>
      <c r="AX156" s="316">
        <v>14342</v>
      </c>
      <c r="AY156" s="316">
        <v>5064</v>
      </c>
      <c r="AZ156" s="316">
        <v>5000</v>
      </c>
      <c r="BA156" s="39"/>
    </row>
    <row r="157" spans="1:53" ht="15.75" customHeight="1">
      <c r="A157" s="314">
        <v>66</v>
      </c>
      <c r="B157" s="38" t="s">
        <v>596</v>
      </c>
      <c r="C157" s="315" t="s">
        <v>349</v>
      </c>
      <c r="D157" s="316">
        <v>1121</v>
      </c>
      <c r="E157" s="316">
        <v>14</v>
      </c>
      <c r="F157" s="316">
        <v>0</v>
      </c>
      <c r="G157" s="316">
        <v>12</v>
      </c>
      <c r="H157" s="316">
        <v>13</v>
      </c>
      <c r="I157" s="317">
        <v>6.9171517735161606E-5</v>
      </c>
      <c r="J157" s="316"/>
      <c r="K157" s="316"/>
      <c r="L157" s="316"/>
      <c r="M157" s="316"/>
      <c r="N157" s="318"/>
      <c r="O157" s="316">
        <v>1151</v>
      </c>
      <c r="P157" s="316">
        <v>13</v>
      </c>
      <c r="Q157" s="316">
        <v>1</v>
      </c>
      <c r="R157" s="316">
        <v>0</v>
      </c>
      <c r="S157" s="321">
        <v>0</v>
      </c>
      <c r="T157" s="317">
        <v>0</v>
      </c>
      <c r="U157" s="315">
        <v>7</v>
      </c>
      <c r="V157" s="315">
        <v>0</v>
      </c>
      <c r="W157" s="315">
        <v>0</v>
      </c>
      <c r="X157" s="315">
        <v>0</v>
      </c>
      <c r="Y157" s="315">
        <v>6</v>
      </c>
      <c r="Z157" s="315">
        <v>1</v>
      </c>
      <c r="AA157" s="332"/>
      <c r="AB157" s="315">
        <v>3</v>
      </c>
      <c r="AC157" s="187">
        <v>1</v>
      </c>
      <c r="AD157" s="187">
        <v>1</v>
      </c>
      <c r="AE157" s="187">
        <v>1</v>
      </c>
      <c r="AF157" s="187">
        <v>1</v>
      </c>
      <c r="AG157" s="315">
        <v>5</v>
      </c>
      <c r="AH157" s="315">
        <v>1</v>
      </c>
      <c r="AI157" s="315">
        <v>3.8</v>
      </c>
      <c r="AJ157" s="315">
        <v>0.67264573991031396</v>
      </c>
      <c r="AK157" s="315">
        <v>7</v>
      </c>
      <c r="AL157" s="315">
        <v>40</v>
      </c>
      <c r="AM157" s="316">
        <v>49500</v>
      </c>
      <c r="AN157" s="315">
        <v>7500000</v>
      </c>
      <c r="AO157" s="319">
        <v>0.15277777777777779</v>
      </c>
      <c r="AP157" s="315">
        <v>1.81</v>
      </c>
      <c r="AQ157" s="316">
        <v>314100</v>
      </c>
      <c r="AR157" s="316">
        <v>78000</v>
      </c>
      <c r="AS157" s="320">
        <v>4.0269230769230768</v>
      </c>
      <c r="AT157" s="321">
        <v>0.49299999999999999</v>
      </c>
      <c r="AU157" s="321">
        <v>0.50700000000000001</v>
      </c>
      <c r="AV157" s="316">
        <v>5000</v>
      </c>
      <c r="AW157" s="316">
        <v>24697</v>
      </c>
      <c r="AX157" s="316">
        <v>5000</v>
      </c>
      <c r="AY157" s="316"/>
      <c r="AZ157" s="316"/>
      <c r="BA157" s="39"/>
    </row>
    <row r="158" spans="1:53" ht="15.75" customHeight="1">
      <c r="A158" s="314">
        <v>67</v>
      </c>
      <c r="B158" s="38" t="s">
        <v>598</v>
      </c>
      <c r="C158" s="315" t="s">
        <v>349</v>
      </c>
      <c r="D158" s="316">
        <v>9998</v>
      </c>
      <c r="E158" s="316">
        <v>228</v>
      </c>
      <c r="F158" s="316">
        <v>16</v>
      </c>
      <c r="G158" s="316">
        <v>27</v>
      </c>
      <c r="H158" s="316">
        <v>55</v>
      </c>
      <c r="I158" s="317">
        <v>3.1671074604046443E-4</v>
      </c>
      <c r="J158" s="316">
        <v>1330</v>
      </c>
      <c r="K158" s="316">
        <v>441</v>
      </c>
      <c r="L158" s="316">
        <v>9</v>
      </c>
      <c r="M158" s="316">
        <v>33</v>
      </c>
      <c r="N158" s="318">
        <v>3.4719688047156651E-4</v>
      </c>
      <c r="O158" s="316">
        <v>1591</v>
      </c>
      <c r="P158" s="316">
        <v>53</v>
      </c>
      <c r="Q158" s="316">
        <v>20</v>
      </c>
      <c r="R158" s="316">
        <v>4</v>
      </c>
      <c r="S158" s="321">
        <v>1</v>
      </c>
      <c r="T158" s="317">
        <v>1.6358927635887872E-4</v>
      </c>
      <c r="U158" s="315">
        <v>75</v>
      </c>
      <c r="V158" s="315">
        <v>281</v>
      </c>
      <c r="W158" s="315">
        <v>0</v>
      </c>
      <c r="X158" s="315">
        <v>0</v>
      </c>
      <c r="Y158" s="315">
        <v>36</v>
      </c>
      <c r="Z158" s="315">
        <v>18</v>
      </c>
      <c r="AA158" s="332"/>
      <c r="AB158" s="315">
        <v>4</v>
      </c>
      <c r="AC158" s="187">
        <v>0</v>
      </c>
      <c r="AD158" s="187">
        <v>0</v>
      </c>
      <c r="AE158" s="187">
        <v>0</v>
      </c>
      <c r="AF158" s="187">
        <v>1</v>
      </c>
      <c r="AG158" s="315">
        <v>2.5</v>
      </c>
      <c r="AH158" s="315">
        <v>0</v>
      </c>
      <c r="AI158" s="315">
        <v>1</v>
      </c>
      <c r="AJ158" s="315">
        <v>0</v>
      </c>
      <c r="AK158" s="315">
        <v>5</v>
      </c>
      <c r="AL158" s="315">
        <v>44</v>
      </c>
      <c r="AM158" s="316">
        <v>40500</v>
      </c>
      <c r="AN158" s="315">
        <v>23700000</v>
      </c>
      <c r="AO158" s="319">
        <v>0.26527777777777778</v>
      </c>
      <c r="AP158" s="315">
        <v>1.6</v>
      </c>
      <c r="AQ158" s="316">
        <v>1200000</v>
      </c>
      <c r="AR158" s="316">
        <v>273200</v>
      </c>
      <c r="AS158" s="320">
        <v>4.3923865300146412</v>
      </c>
      <c r="AT158" s="321">
        <v>0.68769999999999998</v>
      </c>
      <c r="AU158" s="321">
        <v>0.31230000000000002</v>
      </c>
      <c r="AV158" s="316">
        <v>17332</v>
      </c>
      <c r="AW158" s="316">
        <v>123080</v>
      </c>
      <c r="AX158" s="316">
        <v>8554</v>
      </c>
      <c r="AY158" s="316">
        <v>5708</v>
      </c>
      <c r="AZ158" s="316">
        <v>5000</v>
      </c>
      <c r="BA158" s="39"/>
    </row>
    <row r="159" spans="1:53" ht="15.75" customHeight="1">
      <c r="A159" s="314">
        <v>68</v>
      </c>
      <c r="B159" s="38" t="s">
        <v>601</v>
      </c>
      <c r="C159" s="315" t="s">
        <v>349</v>
      </c>
      <c r="D159" s="316">
        <v>33233</v>
      </c>
      <c r="E159" s="316">
        <v>142</v>
      </c>
      <c r="F159" s="316">
        <v>22</v>
      </c>
      <c r="G159" s="316">
        <v>10</v>
      </c>
      <c r="H159" s="316">
        <v>32</v>
      </c>
      <c r="I159" s="317">
        <v>6.0693971689937656E-5</v>
      </c>
      <c r="J159" s="316">
        <v>2006</v>
      </c>
      <c r="K159" s="316">
        <v>185</v>
      </c>
      <c r="L159" s="316">
        <v>2</v>
      </c>
      <c r="M159" s="316">
        <v>27</v>
      </c>
      <c r="N159" s="318">
        <v>1.1134600971492227E-4</v>
      </c>
      <c r="O159" s="316">
        <v>8902</v>
      </c>
      <c r="P159" s="316">
        <v>32</v>
      </c>
      <c r="Q159" s="316">
        <v>13</v>
      </c>
      <c r="R159" s="316">
        <v>2</v>
      </c>
      <c r="S159" s="321">
        <v>1</v>
      </c>
      <c r="T159" s="317">
        <v>3.7777931818139286E-6</v>
      </c>
      <c r="U159" s="315">
        <v>24</v>
      </c>
      <c r="V159" s="315">
        <v>0</v>
      </c>
      <c r="W159" s="315">
        <v>0</v>
      </c>
      <c r="X159" s="315">
        <v>0</v>
      </c>
      <c r="Y159" s="315">
        <v>8</v>
      </c>
      <c r="Z159" s="315">
        <v>4</v>
      </c>
      <c r="AA159" s="332"/>
      <c r="AB159" s="315">
        <v>4</v>
      </c>
      <c r="AC159" s="187">
        <v>0</v>
      </c>
      <c r="AD159" s="187">
        <v>0</v>
      </c>
      <c r="AE159" s="187">
        <v>1</v>
      </c>
      <c r="AF159" s="187">
        <v>1</v>
      </c>
      <c r="AG159" s="315">
        <v>3.6</v>
      </c>
      <c r="AH159" s="315">
        <v>0.4</v>
      </c>
      <c r="AI159" s="315">
        <v>2.8</v>
      </c>
      <c r="AJ159" s="315">
        <v>0.375</v>
      </c>
      <c r="AK159" s="315">
        <v>22</v>
      </c>
      <c r="AL159" s="315">
        <v>38</v>
      </c>
      <c r="AM159" s="316">
        <v>5400</v>
      </c>
      <c r="AN159" s="315">
        <v>76</v>
      </c>
      <c r="AO159" s="319">
        <v>0.37708333333333333</v>
      </c>
      <c r="AP159" s="315">
        <v>5.54</v>
      </c>
      <c r="AQ159" s="316">
        <v>223600</v>
      </c>
      <c r="AR159" s="316">
        <v>80500</v>
      </c>
      <c r="AS159" s="320">
        <v>2.7776397515527949</v>
      </c>
      <c r="AT159" s="321">
        <v>0.11799999999999999</v>
      </c>
      <c r="AU159" s="321">
        <v>0.88200000000000001</v>
      </c>
      <c r="AV159" s="316">
        <v>7532</v>
      </c>
      <c r="AW159" s="316">
        <v>5000</v>
      </c>
      <c r="AX159" s="316">
        <v>5000</v>
      </c>
      <c r="AY159" s="316">
        <v>17798</v>
      </c>
      <c r="AZ159" s="316">
        <v>5000</v>
      </c>
      <c r="BA159" s="39"/>
    </row>
    <row r="160" spans="1:53" ht="15.75" customHeight="1">
      <c r="A160" s="314">
        <v>69</v>
      </c>
      <c r="B160" s="38" t="s">
        <v>605</v>
      </c>
      <c r="C160" s="315" t="s">
        <v>349</v>
      </c>
      <c r="D160" s="316"/>
      <c r="E160" s="316"/>
      <c r="F160" s="316"/>
      <c r="G160" s="316"/>
      <c r="H160" s="316"/>
      <c r="I160" s="317"/>
      <c r="J160" s="316"/>
      <c r="K160" s="316"/>
      <c r="L160" s="316"/>
      <c r="M160" s="316"/>
      <c r="N160" s="318"/>
      <c r="O160" s="316"/>
      <c r="P160" s="316"/>
      <c r="Q160" s="316"/>
      <c r="R160" s="316"/>
      <c r="S160" s="321"/>
      <c r="T160" s="317"/>
      <c r="U160" s="315"/>
      <c r="V160" s="315"/>
      <c r="W160" s="315"/>
      <c r="X160" s="315"/>
      <c r="Y160" s="315"/>
      <c r="Z160" s="315"/>
      <c r="AA160" s="332"/>
      <c r="AB160" s="315">
        <v>0</v>
      </c>
      <c r="AC160" s="187">
        <v>0</v>
      </c>
      <c r="AD160" s="187">
        <v>1</v>
      </c>
      <c r="AE160" s="187">
        <v>1</v>
      </c>
      <c r="AF160" s="187">
        <v>1</v>
      </c>
      <c r="AG160" s="315">
        <v>4.4000000000000004</v>
      </c>
      <c r="AH160" s="315">
        <v>0.77100000000000002</v>
      </c>
      <c r="AI160" s="315">
        <v>0</v>
      </c>
      <c r="AJ160" s="315">
        <v>0</v>
      </c>
      <c r="AK160" s="315">
        <v>24</v>
      </c>
      <c r="AL160" s="315">
        <v>39</v>
      </c>
      <c r="AM160" s="316">
        <v>165000</v>
      </c>
      <c r="AN160" s="315">
        <v>421000000</v>
      </c>
      <c r="AO160" s="319">
        <v>0.2590277777777778</v>
      </c>
      <c r="AP160" s="315">
        <v>3.39</v>
      </c>
      <c r="AQ160" s="316">
        <v>431000</v>
      </c>
      <c r="AR160" s="316">
        <v>78300</v>
      </c>
      <c r="AS160" s="320">
        <v>5.5044699872286076</v>
      </c>
      <c r="AT160" s="321">
        <v>0.2414</v>
      </c>
      <c r="AU160" s="321">
        <v>0.75859999999999994</v>
      </c>
      <c r="AV160" s="316">
        <v>60837</v>
      </c>
      <c r="AW160" s="316">
        <v>12798</v>
      </c>
      <c r="AX160" s="316">
        <v>15385</v>
      </c>
      <c r="AY160" s="316">
        <v>5000</v>
      </c>
      <c r="AZ160" s="316">
        <v>5000</v>
      </c>
      <c r="BA160" s="39"/>
    </row>
    <row r="161" spans="1:53" ht="15.75" customHeight="1">
      <c r="A161" s="314">
        <v>70</v>
      </c>
      <c r="B161" s="38" t="s">
        <v>606</v>
      </c>
      <c r="C161" s="315" t="s">
        <v>349</v>
      </c>
      <c r="D161" s="316">
        <v>22524</v>
      </c>
      <c r="E161" s="316">
        <v>1118</v>
      </c>
      <c r="F161" s="316">
        <v>101</v>
      </c>
      <c r="G161" s="316">
        <v>123</v>
      </c>
      <c r="H161" s="316">
        <v>147</v>
      </c>
      <c r="I161" s="317">
        <v>3.3569162703700933E-4</v>
      </c>
      <c r="J161" s="316">
        <v>2518</v>
      </c>
      <c r="K161" s="316">
        <v>856</v>
      </c>
      <c r="L161" s="316">
        <v>31</v>
      </c>
      <c r="M161" s="316">
        <v>89</v>
      </c>
      <c r="N161" s="318">
        <v>1.3027365100229287E-3</v>
      </c>
      <c r="O161" s="316">
        <v>5512</v>
      </c>
      <c r="P161" s="316">
        <v>176</v>
      </c>
      <c r="Q161" s="316">
        <v>188</v>
      </c>
      <c r="R161" s="316">
        <v>22</v>
      </c>
      <c r="S161" s="321">
        <v>0.35</v>
      </c>
      <c r="T161" s="317">
        <v>6.2555033895166215E-5</v>
      </c>
      <c r="U161" s="315">
        <v>69</v>
      </c>
      <c r="V161" s="315">
        <v>777</v>
      </c>
      <c r="W161" s="315">
        <v>20</v>
      </c>
      <c r="X161" s="315">
        <v>59</v>
      </c>
      <c r="Y161" s="315">
        <v>44</v>
      </c>
      <c r="Z161" s="315">
        <v>9</v>
      </c>
      <c r="AA161" s="332"/>
      <c r="AB161" s="315">
        <v>4</v>
      </c>
      <c r="AC161" s="187">
        <v>0</v>
      </c>
      <c r="AD161" s="187">
        <v>1</v>
      </c>
      <c r="AE161" s="187">
        <v>1</v>
      </c>
      <c r="AF161" s="187">
        <v>1</v>
      </c>
      <c r="AG161" s="315">
        <v>1.8</v>
      </c>
      <c r="AH161" s="315">
        <v>4.2999999999999997E-2</v>
      </c>
      <c r="AI161" s="315">
        <v>0</v>
      </c>
      <c r="AJ161" s="315">
        <v>0</v>
      </c>
      <c r="AK161" s="315">
        <v>23</v>
      </c>
      <c r="AL161" s="315">
        <v>51</v>
      </c>
      <c r="AM161" s="316">
        <v>74000</v>
      </c>
      <c r="AN161" s="315">
        <v>13500000</v>
      </c>
      <c r="AO161" s="319">
        <v>0.32708333333333334</v>
      </c>
      <c r="AP161" s="315">
        <v>4.93</v>
      </c>
      <c r="AQ161" s="316">
        <v>1100000</v>
      </c>
      <c r="AR161" s="316">
        <v>285800</v>
      </c>
      <c r="AS161" s="320">
        <v>3.848845346396081</v>
      </c>
      <c r="AT161" s="321">
        <v>0.15140000000000001</v>
      </c>
      <c r="AU161" s="321">
        <v>0.84860000000000002</v>
      </c>
      <c r="AV161" s="316">
        <v>83058</v>
      </c>
      <c r="AW161" s="316">
        <v>5000</v>
      </c>
      <c r="AX161" s="316">
        <v>28391</v>
      </c>
      <c r="AY161" s="316">
        <v>5000</v>
      </c>
      <c r="AZ161" s="316">
        <v>5000</v>
      </c>
      <c r="BA161" s="39"/>
    </row>
    <row r="162" spans="1:53" ht="15.75" customHeight="1">
      <c r="A162" s="314">
        <v>71</v>
      </c>
      <c r="B162" s="38" t="s">
        <v>611</v>
      </c>
      <c r="C162" s="315" t="s">
        <v>349</v>
      </c>
      <c r="D162" s="316">
        <v>16480</v>
      </c>
      <c r="E162" s="316">
        <v>305</v>
      </c>
      <c r="F162" s="316">
        <v>15</v>
      </c>
      <c r="G162" s="316">
        <v>21</v>
      </c>
      <c r="H162" s="316">
        <v>86</v>
      </c>
      <c r="I162" s="317">
        <v>2.3649398312621997E-4</v>
      </c>
      <c r="J162" s="316">
        <v>1303</v>
      </c>
      <c r="K162" s="316">
        <v>768</v>
      </c>
      <c r="L162" s="316">
        <v>66</v>
      </c>
      <c r="M162" s="316">
        <v>67</v>
      </c>
      <c r="N162" s="318">
        <v>7.0310195745678953E-3</v>
      </c>
      <c r="O162" s="316">
        <v>1508</v>
      </c>
      <c r="P162" s="316">
        <v>72</v>
      </c>
      <c r="Q162" s="316">
        <v>51</v>
      </c>
      <c r="R162" s="316">
        <v>3</v>
      </c>
      <c r="S162" s="321">
        <v>0</v>
      </c>
      <c r="T162" s="317">
        <v>2.2083948212803069E-4</v>
      </c>
      <c r="U162" s="315">
        <v>67</v>
      </c>
      <c r="V162" s="315">
        <v>167</v>
      </c>
      <c r="W162" s="315">
        <v>0</v>
      </c>
      <c r="X162" s="315">
        <v>0</v>
      </c>
      <c r="Y162" s="315">
        <v>39</v>
      </c>
      <c r="Z162" s="315">
        <v>19</v>
      </c>
      <c r="AA162" s="333"/>
      <c r="AB162" s="315">
        <v>4</v>
      </c>
      <c r="AC162" s="187">
        <v>0</v>
      </c>
      <c r="AD162" s="187">
        <v>0</v>
      </c>
      <c r="AE162" s="187">
        <v>1</v>
      </c>
      <c r="AF162" s="187">
        <v>1</v>
      </c>
      <c r="AG162" s="315"/>
      <c r="AH162" s="315"/>
      <c r="AI162" s="315">
        <v>1</v>
      </c>
      <c r="AJ162" s="315">
        <v>0</v>
      </c>
      <c r="AK162" s="315">
        <v>28</v>
      </c>
      <c r="AL162" s="315">
        <v>52</v>
      </c>
      <c r="AM162" s="316">
        <v>90500</v>
      </c>
      <c r="AN162" s="315">
        <v>22300000</v>
      </c>
      <c r="AO162" s="319">
        <v>0.55486111111111114</v>
      </c>
      <c r="AP162" s="315">
        <v>5.77</v>
      </c>
      <c r="AQ162" s="316">
        <v>392200</v>
      </c>
      <c r="AR162" s="316">
        <v>95600</v>
      </c>
      <c r="AS162" s="320">
        <v>4.1025104602510458</v>
      </c>
      <c r="AT162" s="321">
        <v>0.21709999999999999</v>
      </c>
      <c r="AU162" s="321">
        <v>0.78290000000000004</v>
      </c>
      <c r="AV162" s="316">
        <v>69293</v>
      </c>
      <c r="AW162" s="316">
        <v>18392</v>
      </c>
      <c r="AX162" s="316">
        <v>45071</v>
      </c>
      <c r="AY162" s="316">
        <v>38295</v>
      </c>
      <c r="AZ162" s="316">
        <v>5000</v>
      </c>
      <c r="BA162" s="39"/>
    </row>
    <row r="163" spans="1:53" ht="15.75" customHeight="1">
      <c r="A163" s="314">
        <v>72</v>
      </c>
      <c r="B163" s="38" t="s">
        <v>615</v>
      </c>
      <c r="C163" s="315" t="s">
        <v>349</v>
      </c>
      <c r="D163" s="316">
        <v>10095</v>
      </c>
      <c r="E163" s="316">
        <v>2281</v>
      </c>
      <c r="F163" s="316">
        <v>129</v>
      </c>
      <c r="G163" s="316">
        <v>190</v>
      </c>
      <c r="H163" s="316">
        <v>129</v>
      </c>
      <c r="I163" s="317">
        <v>5.3173883769846357E-4</v>
      </c>
      <c r="J163" s="316"/>
      <c r="K163" s="316"/>
      <c r="L163" s="316"/>
      <c r="M163" s="316"/>
      <c r="N163" s="318"/>
      <c r="O163" s="316"/>
      <c r="P163" s="316"/>
      <c r="Q163" s="316"/>
      <c r="R163" s="316"/>
      <c r="S163" s="321"/>
      <c r="T163" s="317"/>
      <c r="U163" s="315"/>
      <c r="V163" s="315">
        <v>136</v>
      </c>
      <c r="W163" s="315">
        <v>15</v>
      </c>
      <c r="X163" s="315">
        <v>9</v>
      </c>
      <c r="Y163" s="315"/>
      <c r="Z163" s="315"/>
      <c r="AA163" s="332"/>
      <c r="AB163" s="315">
        <v>2</v>
      </c>
      <c r="AC163" s="187">
        <v>0</v>
      </c>
      <c r="AD163" s="187">
        <v>0</v>
      </c>
      <c r="AE163" s="187">
        <v>0</v>
      </c>
      <c r="AF163" s="187">
        <v>1</v>
      </c>
      <c r="AG163" s="315">
        <v>3</v>
      </c>
      <c r="AH163" s="315">
        <v>0</v>
      </c>
      <c r="AI163" s="315">
        <v>1.7</v>
      </c>
      <c r="AJ163" s="315">
        <v>8.3333333333333301E-2</v>
      </c>
      <c r="AK163" s="315">
        <v>24</v>
      </c>
      <c r="AL163" s="315">
        <v>63</v>
      </c>
      <c r="AM163" s="316">
        <v>14800</v>
      </c>
      <c r="AN163" s="315">
        <v>64400000</v>
      </c>
      <c r="AO163" s="319">
        <v>0.28888888888888886</v>
      </c>
      <c r="AP163" s="315">
        <v>5.0999999999999996</v>
      </c>
      <c r="AQ163" s="316">
        <v>96800</v>
      </c>
      <c r="AR163" s="316">
        <v>27000</v>
      </c>
      <c r="AS163" s="320">
        <v>3.585185185185185</v>
      </c>
      <c r="AT163" s="321">
        <v>0.15340000000000001</v>
      </c>
      <c r="AU163" s="321">
        <v>0.84660000000000002</v>
      </c>
      <c r="AV163" s="316">
        <v>5000</v>
      </c>
      <c r="AW163" s="316">
        <v>5000</v>
      </c>
      <c r="AX163" s="316">
        <v>5000</v>
      </c>
      <c r="AY163" s="316">
        <v>5000</v>
      </c>
      <c r="AZ163" s="316">
        <v>5000</v>
      </c>
      <c r="BA163" s="39"/>
    </row>
    <row r="164" spans="1:53" ht="15.75" customHeight="1">
      <c r="A164" s="314">
        <v>73</v>
      </c>
      <c r="B164" s="38" t="s">
        <v>617</v>
      </c>
      <c r="C164" s="315" t="s">
        <v>349</v>
      </c>
      <c r="D164" s="316">
        <v>7705</v>
      </c>
      <c r="E164" s="316">
        <v>787</v>
      </c>
      <c r="F164" s="316">
        <v>74</v>
      </c>
      <c r="G164" s="316">
        <v>353</v>
      </c>
      <c r="H164" s="316">
        <v>84</v>
      </c>
      <c r="I164" s="317">
        <v>2.044106362376123E-3</v>
      </c>
      <c r="J164" s="316">
        <v>546</v>
      </c>
      <c r="K164" s="316">
        <v>674</v>
      </c>
      <c r="L164" s="316">
        <v>25</v>
      </c>
      <c r="M164" s="316">
        <v>66</v>
      </c>
      <c r="N164" s="318">
        <v>4.1928479556644473E-3</v>
      </c>
      <c r="O164" s="316">
        <v>664</v>
      </c>
      <c r="P164" s="316">
        <v>80</v>
      </c>
      <c r="Q164" s="316">
        <v>71</v>
      </c>
      <c r="R164" s="316">
        <v>14</v>
      </c>
      <c r="S164" s="321">
        <v>0.4</v>
      </c>
      <c r="T164" s="317">
        <v>1.3945054548953496E-3</v>
      </c>
      <c r="U164" s="315">
        <v>55</v>
      </c>
      <c r="V164" s="315">
        <v>214</v>
      </c>
      <c r="W164" s="315">
        <v>0</v>
      </c>
      <c r="X164" s="315">
        <v>0</v>
      </c>
      <c r="Y164" s="315">
        <v>50</v>
      </c>
      <c r="Z164" s="315">
        <v>0</v>
      </c>
      <c r="AA164" s="332"/>
      <c r="AB164" s="315">
        <v>4</v>
      </c>
      <c r="AC164" s="187">
        <v>1</v>
      </c>
      <c r="AD164" s="187">
        <v>1</v>
      </c>
      <c r="AE164" s="187">
        <v>1</v>
      </c>
      <c r="AF164" s="187">
        <v>1</v>
      </c>
      <c r="AG164" s="315">
        <v>4.3</v>
      </c>
      <c r="AH164" s="315">
        <v>0.77800000000000002</v>
      </c>
      <c r="AI164" s="315">
        <v>3.5</v>
      </c>
      <c r="AJ164" s="315">
        <v>0.58881118881118799</v>
      </c>
      <c r="AK164" s="315">
        <v>2</v>
      </c>
      <c r="AL164" s="315">
        <v>49</v>
      </c>
      <c r="AM164" s="316">
        <v>74000</v>
      </c>
      <c r="AN164" s="315">
        <v>175000000</v>
      </c>
      <c r="AO164" s="319">
        <v>0.27847222222222223</v>
      </c>
      <c r="AP164" s="315">
        <v>3.66</v>
      </c>
      <c r="AQ164" s="316">
        <v>666800</v>
      </c>
      <c r="AR164" s="316">
        <v>178700</v>
      </c>
      <c r="AS164" s="320">
        <v>3.7313933967543367</v>
      </c>
      <c r="AT164" s="321">
        <v>0.2271</v>
      </c>
      <c r="AU164" s="321">
        <v>0.77290000000000003</v>
      </c>
      <c r="AV164" s="316">
        <v>5702</v>
      </c>
      <c r="AW164" s="316">
        <v>5000</v>
      </c>
      <c r="AX164" s="316">
        <v>5000</v>
      </c>
      <c r="AY164" s="316">
        <v>5000</v>
      </c>
      <c r="AZ164" s="316">
        <v>5000</v>
      </c>
      <c r="BA164" s="39"/>
    </row>
    <row r="165" spans="1:53" ht="15.75" customHeight="1">
      <c r="A165" s="314">
        <v>74</v>
      </c>
      <c r="B165" s="38" t="s">
        <v>621</v>
      </c>
      <c r="C165" s="315" t="s">
        <v>349</v>
      </c>
      <c r="D165" s="316">
        <v>14181</v>
      </c>
      <c r="E165" s="316">
        <v>765</v>
      </c>
      <c r="F165" s="316">
        <v>244</v>
      </c>
      <c r="G165" s="316">
        <v>134</v>
      </c>
      <c r="H165" s="316">
        <v>69</v>
      </c>
      <c r="I165" s="317">
        <v>1.0761428167514243E-3</v>
      </c>
      <c r="J165" s="316">
        <v>3315</v>
      </c>
      <c r="K165" s="316">
        <v>1752</v>
      </c>
      <c r="L165" s="316">
        <v>72</v>
      </c>
      <c r="M165" s="316">
        <v>55</v>
      </c>
      <c r="N165" s="318">
        <v>1.4920336435338812E-3</v>
      </c>
      <c r="O165" s="316">
        <v>1564</v>
      </c>
      <c r="P165" s="316">
        <v>102</v>
      </c>
      <c r="Q165" s="316">
        <v>59</v>
      </c>
      <c r="R165" s="316">
        <v>24</v>
      </c>
      <c r="S165" s="321">
        <v>0.52083333333333337</v>
      </c>
      <c r="T165" s="317">
        <v>5.6907982059371875E-5</v>
      </c>
      <c r="U165" s="315">
        <v>3</v>
      </c>
      <c r="V165" s="315">
        <v>210</v>
      </c>
      <c r="W165" s="315">
        <v>0</v>
      </c>
      <c r="X165" s="315">
        <v>0</v>
      </c>
      <c r="Y165" s="315">
        <v>3</v>
      </c>
      <c r="Z165" s="315">
        <v>0</v>
      </c>
      <c r="AA165" s="332"/>
      <c r="AB165" s="315">
        <v>4</v>
      </c>
      <c r="AC165" s="187">
        <v>0</v>
      </c>
      <c r="AD165" s="187">
        <v>0</v>
      </c>
      <c r="AE165" s="187">
        <v>1</v>
      </c>
      <c r="AF165" s="187">
        <v>1</v>
      </c>
      <c r="AG165" s="315">
        <v>1.8</v>
      </c>
      <c r="AH165" s="315">
        <v>0</v>
      </c>
      <c r="AI165" s="315">
        <v>3.9</v>
      </c>
      <c r="AJ165" s="315">
        <v>0.71532223644899695</v>
      </c>
      <c r="AK165" s="315">
        <v>42</v>
      </c>
      <c r="AL165" s="315">
        <v>43</v>
      </c>
      <c r="AM165" s="316">
        <v>3600</v>
      </c>
      <c r="AN165" s="315">
        <v>61200000</v>
      </c>
      <c r="AO165" s="319">
        <v>0.3576388888888889</v>
      </c>
      <c r="AP165" s="315">
        <v>4.6100000000000003</v>
      </c>
      <c r="AQ165" s="316">
        <v>620300</v>
      </c>
      <c r="AR165" s="316">
        <v>162200</v>
      </c>
      <c r="AS165" s="320">
        <v>3.8242909987669544</v>
      </c>
      <c r="AT165" s="321">
        <v>0.30270000000000002</v>
      </c>
      <c r="AU165" s="321">
        <v>0.69730000000000003</v>
      </c>
      <c r="AV165" s="316">
        <v>41665</v>
      </c>
      <c r="AW165" s="316">
        <v>7289</v>
      </c>
      <c r="AX165" s="316">
        <v>13390</v>
      </c>
      <c r="AY165" s="316">
        <v>6532</v>
      </c>
      <c r="AZ165" s="316">
        <v>5000</v>
      </c>
      <c r="BA165" s="39"/>
    </row>
    <row r="166" spans="1:53" ht="15.75" customHeight="1">
      <c r="A166" s="314">
        <v>75</v>
      </c>
      <c r="B166" s="38" t="s">
        <v>625</v>
      </c>
      <c r="C166" s="315" t="s">
        <v>349</v>
      </c>
      <c r="D166" s="316">
        <v>15057</v>
      </c>
      <c r="E166" s="316">
        <v>2645</v>
      </c>
      <c r="F166" s="316">
        <v>159</v>
      </c>
      <c r="G166" s="316">
        <v>300</v>
      </c>
      <c r="H166" s="316">
        <v>69</v>
      </c>
      <c r="I166" s="317">
        <v>2.9273730464785897E-3</v>
      </c>
      <c r="J166" s="316">
        <v>1417</v>
      </c>
      <c r="K166" s="316">
        <v>2091</v>
      </c>
      <c r="L166" s="316">
        <v>109</v>
      </c>
      <c r="M166" s="316">
        <v>40</v>
      </c>
      <c r="N166" s="318">
        <v>4.459110709630996E-3</v>
      </c>
      <c r="O166" s="316">
        <v>710</v>
      </c>
      <c r="P166" s="316">
        <v>158</v>
      </c>
      <c r="Q166" s="316">
        <v>528</v>
      </c>
      <c r="R166" s="316">
        <v>40</v>
      </c>
      <c r="S166" s="321">
        <v>0.35955056179775274</v>
      </c>
      <c r="T166" s="317">
        <v>2.5432617317979974E-3</v>
      </c>
      <c r="U166" s="315">
        <v>89</v>
      </c>
      <c r="V166" s="315">
        <v>0</v>
      </c>
      <c r="W166" s="315">
        <v>5</v>
      </c>
      <c r="X166" s="315">
        <v>0</v>
      </c>
      <c r="Y166" s="315">
        <v>70</v>
      </c>
      <c r="Z166" s="315">
        <v>4</v>
      </c>
      <c r="AA166" s="332"/>
      <c r="AB166" s="315">
        <v>4</v>
      </c>
      <c r="AC166" s="187">
        <v>1</v>
      </c>
      <c r="AD166" s="187">
        <v>1</v>
      </c>
      <c r="AE166" s="187">
        <v>1</v>
      </c>
      <c r="AF166" s="187">
        <v>1</v>
      </c>
      <c r="AG166" s="315">
        <v>3.7</v>
      </c>
      <c r="AH166" s="315">
        <v>0.33300000000000002</v>
      </c>
      <c r="AI166" s="315">
        <v>3.8</v>
      </c>
      <c r="AJ166" s="315">
        <v>0.68831168831168799</v>
      </c>
      <c r="AK166" s="315">
        <v>24</v>
      </c>
      <c r="AL166" s="315">
        <v>45</v>
      </c>
      <c r="AM166" s="316">
        <v>90500</v>
      </c>
      <c r="AN166" s="315">
        <v>14600000</v>
      </c>
      <c r="AO166" s="319">
        <v>0.27847222222222223</v>
      </c>
      <c r="AP166" s="315">
        <v>4.5</v>
      </c>
      <c r="AQ166" s="316">
        <v>1100000</v>
      </c>
      <c r="AR166" s="316">
        <v>252000</v>
      </c>
      <c r="AS166" s="320">
        <v>4.3650793650793647</v>
      </c>
      <c r="AT166" s="321">
        <v>0.21210000000000001</v>
      </c>
      <c r="AU166" s="321">
        <v>0.78790000000000004</v>
      </c>
      <c r="AV166" s="316">
        <v>69223</v>
      </c>
      <c r="AW166" s="316">
        <v>8062</v>
      </c>
      <c r="AX166" s="316">
        <v>28045</v>
      </c>
      <c r="AY166" s="316">
        <v>49105</v>
      </c>
      <c r="AZ166" s="316">
        <v>5000</v>
      </c>
      <c r="BA166" s="39"/>
    </row>
    <row r="167" spans="1:53" ht="15.75" customHeight="1">
      <c r="A167" s="314">
        <v>76</v>
      </c>
      <c r="B167" s="38" t="s">
        <v>628</v>
      </c>
      <c r="C167" s="315" t="s">
        <v>349</v>
      </c>
      <c r="D167" s="316">
        <v>18222</v>
      </c>
      <c r="E167" s="316">
        <v>1214</v>
      </c>
      <c r="F167" s="316">
        <v>188</v>
      </c>
      <c r="G167" s="316">
        <v>158</v>
      </c>
      <c r="H167" s="316">
        <v>76</v>
      </c>
      <c r="I167" s="317">
        <v>1.1294788208076557E-3</v>
      </c>
      <c r="J167" s="316">
        <v>2877</v>
      </c>
      <c r="K167" s="316">
        <v>243</v>
      </c>
      <c r="L167" s="316">
        <v>12</v>
      </c>
      <c r="M167" s="316">
        <v>6</v>
      </c>
      <c r="N167" s="318">
        <v>4.1108076541927568E-4</v>
      </c>
      <c r="O167" s="316">
        <v>5081</v>
      </c>
      <c r="P167" s="316">
        <v>82</v>
      </c>
      <c r="Q167" s="316">
        <v>71</v>
      </c>
      <c r="R167" s="316">
        <v>7</v>
      </c>
      <c r="S167" s="321">
        <v>0.69230769230769229</v>
      </c>
      <c r="T167" s="317">
        <v>7.830097453507653E-5</v>
      </c>
      <c r="U167" s="315">
        <v>109</v>
      </c>
      <c r="V167" s="315">
        <v>0</v>
      </c>
      <c r="W167" s="315">
        <v>15</v>
      </c>
      <c r="X167" s="315">
        <v>37</v>
      </c>
      <c r="Y167" s="315">
        <v>96</v>
      </c>
      <c r="Z167" s="315">
        <v>14</v>
      </c>
      <c r="AA167" s="332"/>
      <c r="AB167" s="315">
        <v>4</v>
      </c>
      <c r="AC167" s="187">
        <v>0</v>
      </c>
      <c r="AD167" s="187">
        <v>0</v>
      </c>
      <c r="AE167" s="187">
        <v>1</v>
      </c>
      <c r="AF167" s="187">
        <v>1</v>
      </c>
      <c r="AG167" s="315">
        <v>4.2</v>
      </c>
      <c r="AH167" s="315">
        <v>0.58299999999999996</v>
      </c>
      <c r="AI167" s="315">
        <v>1.9</v>
      </c>
      <c r="AJ167" s="315">
        <v>9.5238095240000001E-2</v>
      </c>
      <c r="AK167" s="315">
        <v>28</v>
      </c>
      <c r="AL167" s="315">
        <v>45</v>
      </c>
      <c r="AM167" s="316">
        <v>60500</v>
      </c>
      <c r="AN167" s="315">
        <v>449000</v>
      </c>
      <c r="AO167" s="319">
        <v>0.3527777777777778</v>
      </c>
      <c r="AP167" s="315">
        <v>6.14</v>
      </c>
      <c r="AQ167" s="316">
        <v>591600</v>
      </c>
      <c r="AR167" s="316">
        <v>145100</v>
      </c>
      <c r="AS167" s="320">
        <v>4.0771881461061339</v>
      </c>
      <c r="AT167" s="321">
        <v>0.18440000000000001</v>
      </c>
      <c r="AU167" s="321">
        <v>0.81559999999999999</v>
      </c>
      <c r="AV167" s="316">
        <v>66731</v>
      </c>
      <c r="AW167" s="316">
        <v>24224</v>
      </c>
      <c r="AX167" s="316">
        <v>48707</v>
      </c>
      <c r="AY167" s="316">
        <v>5000</v>
      </c>
      <c r="AZ167" s="316">
        <v>5000</v>
      </c>
      <c r="BA167" s="39"/>
    </row>
    <row r="168" spans="1:53" ht="15.75" customHeight="1">
      <c r="A168" s="314">
        <v>77</v>
      </c>
      <c r="B168" s="38" t="s">
        <v>633</v>
      </c>
      <c r="C168" s="315" t="s">
        <v>349</v>
      </c>
      <c r="D168" s="316">
        <v>9110</v>
      </c>
      <c r="E168" s="316">
        <v>29</v>
      </c>
      <c r="F168" s="316">
        <v>0</v>
      </c>
      <c r="G168" s="316">
        <v>18</v>
      </c>
      <c r="H168" s="316">
        <v>6</v>
      </c>
      <c r="I168" s="317">
        <v>5.759720424958442E-5</v>
      </c>
      <c r="J168" s="316">
        <v>1199</v>
      </c>
      <c r="K168" s="316">
        <v>0</v>
      </c>
      <c r="L168" s="316">
        <v>0</v>
      </c>
      <c r="M168" s="316">
        <v>0</v>
      </c>
      <c r="N168" s="318">
        <v>0</v>
      </c>
      <c r="O168" s="316"/>
      <c r="P168" s="316"/>
      <c r="Q168" s="316"/>
      <c r="R168" s="316"/>
      <c r="S168" s="321"/>
      <c r="T168" s="317"/>
      <c r="U168" s="315"/>
      <c r="V168" s="315">
        <v>118</v>
      </c>
      <c r="W168" s="315">
        <v>1</v>
      </c>
      <c r="X168" s="315">
        <v>0</v>
      </c>
      <c r="Y168" s="315"/>
      <c r="Z168" s="315"/>
      <c r="AA168" s="332"/>
      <c r="AB168" s="315">
        <v>3</v>
      </c>
      <c r="AC168" s="187">
        <v>0</v>
      </c>
      <c r="AD168" s="187">
        <v>0</v>
      </c>
      <c r="AE168" s="187">
        <v>1</v>
      </c>
      <c r="AF168" s="187">
        <v>1</v>
      </c>
      <c r="AG168" s="315">
        <v>4.5999999999999996</v>
      </c>
      <c r="AH168" s="315">
        <v>0.85799999999999998</v>
      </c>
      <c r="AI168" s="315">
        <v>3.7</v>
      </c>
      <c r="AJ168" s="315">
        <v>0.64661654140000002</v>
      </c>
      <c r="AK168" s="315">
        <v>28</v>
      </c>
      <c r="AL168" s="315">
        <v>44</v>
      </c>
      <c r="AM168" s="316">
        <v>12100</v>
      </c>
      <c r="AN168" s="315">
        <v>15000000</v>
      </c>
      <c r="AO168" s="319">
        <v>0.25</v>
      </c>
      <c r="AP168" s="315">
        <v>3.95</v>
      </c>
      <c r="AQ168" s="316">
        <v>484100</v>
      </c>
      <c r="AR168" s="316">
        <v>114600</v>
      </c>
      <c r="AS168" s="320">
        <v>4.2242582897033163</v>
      </c>
      <c r="AT168" s="321">
        <v>0.25109999999999999</v>
      </c>
      <c r="AU168" s="321">
        <v>0.74890000000000001</v>
      </c>
      <c r="AV168" s="316">
        <v>6344</v>
      </c>
      <c r="AW168" s="316">
        <v>18028</v>
      </c>
      <c r="AX168" s="316">
        <v>7086</v>
      </c>
      <c r="AY168" s="316"/>
      <c r="AZ168" s="316">
        <v>5000</v>
      </c>
      <c r="BA168" s="39"/>
    </row>
    <row r="169" spans="1:53" ht="15.75" customHeight="1">
      <c r="A169" s="314">
        <v>78</v>
      </c>
      <c r="B169" s="38" t="s">
        <v>637</v>
      </c>
      <c r="C169" s="315" t="s">
        <v>349</v>
      </c>
      <c r="D169" s="316">
        <v>644</v>
      </c>
      <c r="E169" s="316">
        <v>150</v>
      </c>
      <c r="F169" s="316">
        <v>10</v>
      </c>
      <c r="G169" s="316">
        <v>14</v>
      </c>
      <c r="H169" s="316">
        <v>39</v>
      </c>
      <c r="I169" s="317">
        <v>2.0592937979053943E-3</v>
      </c>
      <c r="J169" s="316"/>
      <c r="K169" s="316"/>
      <c r="L169" s="316"/>
      <c r="M169" s="316"/>
      <c r="N169" s="318"/>
      <c r="O169" s="316">
        <v>113</v>
      </c>
      <c r="P169" s="316">
        <v>5</v>
      </c>
      <c r="Q169" s="316">
        <v>0</v>
      </c>
      <c r="R169" s="316">
        <v>0</v>
      </c>
      <c r="S169" s="321">
        <v>1</v>
      </c>
      <c r="T169" s="317">
        <v>0</v>
      </c>
      <c r="U169" s="315">
        <v>2</v>
      </c>
      <c r="V169" s="315">
        <v>0</v>
      </c>
      <c r="W169" s="315">
        <v>2</v>
      </c>
      <c r="X169" s="315">
        <v>2</v>
      </c>
      <c r="Y169" s="315">
        <v>2</v>
      </c>
      <c r="Z169" s="315">
        <v>0</v>
      </c>
      <c r="AA169" s="332"/>
      <c r="AB169" s="315">
        <v>3</v>
      </c>
      <c r="AC169" s="187">
        <v>0</v>
      </c>
      <c r="AD169" s="187">
        <v>1</v>
      </c>
      <c r="AE169" s="187">
        <v>1</v>
      </c>
      <c r="AF169" s="187">
        <v>1</v>
      </c>
      <c r="AG169" s="315">
        <v>3</v>
      </c>
      <c r="AH169" s="315">
        <v>0.25</v>
      </c>
      <c r="AI169" s="315">
        <v>4.3</v>
      </c>
      <c r="AJ169" s="315">
        <v>0.83698102573736599</v>
      </c>
      <c r="AK169" s="315">
        <v>13</v>
      </c>
      <c r="AL169" s="315">
        <v>38</v>
      </c>
      <c r="AM169" s="316">
        <v>40500</v>
      </c>
      <c r="AN169" s="315">
        <v>15100000</v>
      </c>
      <c r="AO169" s="319">
        <v>0.47499999999999998</v>
      </c>
      <c r="AP169" s="315">
        <v>1.47</v>
      </c>
      <c r="AQ169" s="316">
        <v>579700</v>
      </c>
      <c r="AR169" s="316">
        <v>119700</v>
      </c>
      <c r="AS169" s="320">
        <v>4.8429406850459484</v>
      </c>
      <c r="AT169" s="321">
        <v>0.71399999999999997</v>
      </c>
      <c r="AU169" s="321">
        <v>0.28600000000000003</v>
      </c>
      <c r="AV169" s="316">
        <v>22110</v>
      </c>
      <c r="AW169" s="316">
        <v>91893</v>
      </c>
      <c r="AX169" s="316">
        <v>10529</v>
      </c>
      <c r="AY169" s="316"/>
      <c r="AZ169" s="316">
        <v>5000</v>
      </c>
      <c r="BA169" s="39"/>
    </row>
    <row r="170" spans="1:53" ht="15.75" customHeight="1">
      <c r="A170" s="314">
        <v>79</v>
      </c>
      <c r="B170" s="38" t="s">
        <v>640</v>
      </c>
      <c r="C170" s="315" t="s">
        <v>349</v>
      </c>
      <c r="D170" s="316">
        <v>17486</v>
      </c>
      <c r="E170" s="316">
        <v>614</v>
      </c>
      <c r="F170" s="316">
        <v>43</v>
      </c>
      <c r="G170" s="316">
        <v>90</v>
      </c>
      <c r="H170" s="316">
        <v>44</v>
      </c>
      <c r="I170" s="317">
        <v>5.0721686306692934E-4</v>
      </c>
      <c r="J170" s="316"/>
      <c r="K170" s="316"/>
      <c r="L170" s="316"/>
      <c r="M170" s="316"/>
      <c r="N170" s="318"/>
      <c r="O170" s="316">
        <v>1896</v>
      </c>
      <c r="P170" s="316">
        <v>72</v>
      </c>
      <c r="Q170" s="316">
        <v>35</v>
      </c>
      <c r="R170" s="316">
        <v>3</v>
      </c>
      <c r="S170" s="321">
        <v>0.71875</v>
      </c>
      <c r="T170" s="317">
        <v>9.9959501400302309E-5</v>
      </c>
      <c r="U170" s="315">
        <v>29</v>
      </c>
      <c r="V170" s="315">
        <v>353</v>
      </c>
      <c r="W170" s="315">
        <v>1</v>
      </c>
      <c r="X170" s="315">
        <v>0</v>
      </c>
      <c r="Y170" s="315">
        <v>14</v>
      </c>
      <c r="Z170" s="315">
        <v>2</v>
      </c>
      <c r="AA170" s="332"/>
      <c r="AB170" s="315">
        <v>3</v>
      </c>
      <c r="AC170" s="187">
        <v>0</v>
      </c>
      <c r="AD170" s="187">
        <v>1</v>
      </c>
      <c r="AE170" s="187">
        <v>1</v>
      </c>
      <c r="AF170" s="187">
        <v>1</v>
      </c>
      <c r="AG170" s="315">
        <v>2</v>
      </c>
      <c r="AH170" s="315">
        <v>0</v>
      </c>
      <c r="AI170" s="315">
        <v>3.3</v>
      </c>
      <c r="AJ170" s="315">
        <v>0.53298611111111105</v>
      </c>
      <c r="AK170" s="315">
        <v>38</v>
      </c>
      <c r="AL170" s="315">
        <v>67</v>
      </c>
      <c r="AM170" s="316">
        <v>5400</v>
      </c>
      <c r="AN170" s="315">
        <v>47400000</v>
      </c>
      <c r="AO170" s="319">
        <v>0.24097222222222223</v>
      </c>
      <c r="AP170" s="315">
        <v>4.18</v>
      </c>
      <c r="AQ170" s="316">
        <v>378100</v>
      </c>
      <c r="AR170" s="316">
        <v>122100</v>
      </c>
      <c r="AS170" s="320">
        <v>3.0966420966420967</v>
      </c>
      <c r="AT170" s="321">
        <v>0.2747</v>
      </c>
      <c r="AU170" s="321">
        <v>0.72530000000000006</v>
      </c>
      <c r="AV170" s="316">
        <v>5000</v>
      </c>
      <c r="AW170" s="316">
        <v>5000</v>
      </c>
      <c r="AX170" s="316">
        <v>5000</v>
      </c>
      <c r="AY170" s="316">
        <v>7346</v>
      </c>
      <c r="AZ170" s="316">
        <v>5000</v>
      </c>
      <c r="BA170" s="39"/>
    </row>
    <row r="171" spans="1:53" ht="15.75" customHeight="1">
      <c r="A171" s="314">
        <v>80</v>
      </c>
      <c r="B171" s="38" t="s">
        <v>645</v>
      </c>
      <c r="C171" s="315" t="s">
        <v>349</v>
      </c>
      <c r="D171" s="316">
        <v>615</v>
      </c>
      <c r="E171" s="316">
        <v>519</v>
      </c>
      <c r="F171" s="316">
        <v>21</v>
      </c>
      <c r="G171" s="316">
        <v>36</v>
      </c>
      <c r="H171" s="316">
        <v>55</v>
      </c>
      <c r="I171" s="317">
        <v>5.908955618406311E-3</v>
      </c>
      <c r="J171" s="316"/>
      <c r="K171" s="316"/>
      <c r="L171" s="316"/>
      <c r="M171" s="316"/>
      <c r="N171" s="318"/>
      <c r="O171" s="316"/>
      <c r="P171" s="316"/>
      <c r="Q171" s="316"/>
      <c r="R171" s="316"/>
      <c r="S171" s="321"/>
      <c r="T171" s="317"/>
      <c r="U171" s="315"/>
      <c r="V171" s="315">
        <v>160</v>
      </c>
      <c r="W171" s="315">
        <v>3</v>
      </c>
      <c r="X171" s="315">
        <v>36</v>
      </c>
      <c r="Y171" s="315"/>
      <c r="Z171" s="315"/>
      <c r="AA171" s="332"/>
      <c r="AB171" s="315">
        <v>2</v>
      </c>
      <c r="AC171" s="187">
        <v>0</v>
      </c>
      <c r="AD171" s="187">
        <v>1</v>
      </c>
      <c r="AE171" s="187">
        <v>1</v>
      </c>
      <c r="AF171" s="187">
        <v>1</v>
      </c>
      <c r="AG171" s="315">
        <v>1</v>
      </c>
      <c r="AH171" s="315">
        <v>0</v>
      </c>
      <c r="AI171" s="315">
        <v>2.2999999999999998</v>
      </c>
      <c r="AJ171" s="315">
        <v>0.27777777780000001</v>
      </c>
      <c r="AK171" s="315">
        <v>41</v>
      </c>
      <c r="AL171" s="315">
        <v>42</v>
      </c>
      <c r="AM171" s="316">
        <v>2400</v>
      </c>
      <c r="AN171" s="315">
        <v>127000000</v>
      </c>
      <c r="AO171" s="319">
        <v>0.20277777777777778</v>
      </c>
      <c r="AP171" s="315">
        <v>1.75</v>
      </c>
      <c r="AQ171" s="316">
        <v>64300</v>
      </c>
      <c r="AR171" s="316">
        <v>25600</v>
      </c>
      <c r="AS171" s="320">
        <v>2.51171875</v>
      </c>
      <c r="AT171" s="321">
        <v>0.66539999999999999</v>
      </c>
      <c r="AU171" s="321">
        <v>0.33460000000000001</v>
      </c>
      <c r="AV171" s="316"/>
      <c r="AW171" s="316">
        <v>13873</v>
      </c>
      <c r="AX171" s="316">
        <v>5000</v>
      </c>
      <c r="AY171" s="316">
        <v>5000</v>
      </c>
      <c r="AZ171" s="316"/>
      <c r="BA171" s="39"/>
    </row>
    <row r="172" spans="1:53" ht="15.75" customHeight="1">
      <c r="A172" s="314">
        <v>81</v>
      </c>
      <c r="B172" s="38" t="s">
        <v>648</v>
      </c>
      <c r="C172" s="315" t="s">
        <v>349</v>
      </c>
      <c r="D172" s="316">
        <v>925</v>
      </c>
      <c r="E172" s="316">
        <v>70</v>
      </c>
      <c r="F172" s="316">
        <v>1</v>
      </c>
      <c r="G172" s="316">
        <v>3</v>
      </c>
      <c r="H172" s="316">
        <v>26</v>
      </c>
      <c r="I172" s="317">
        <v>2.407043257495277E-4</v>
      </c>
      <c r="J172" s="316">
        <v>425</v>
      </c>
      <c r="K172" s="316">
        <v>216</v>
      </c>
      <c r="L172" s="316">
        <v>4</v>
      </c>
      <c r="M172" s="316">
        <v>22</v>
      </c>
      <c r="N172" s="318">
        <v>1.7651220891987517E-3</v>
      </c>
      <c r="O172" s="316">
        <v>129</v>
      </c>
      <c r="P172" s="316">
        <v>20</v>
      </c>
      <c r="Q172" s="316">
        <v>9</v>
      </c>
      <c r="R172" s="316">
        <v>0</v>
      </c>
      <c r="S172" s="321">
        <v>0</v>
      </c>
      <c r="T172" s="317">
        <v>4.3759906042258181E-4</v>
      </c>
      <c r="U172" s="315">
        <v>1</v>
      </c>
      <c r="V172" s="315">
        <v>14</v>
      </c>
      <c r="W172" s="315">
        <v>0</v>
      </c>
      <c r="X172" s="315">
        <v>0</v>
      </c>
      <c r="Y172" s="315">
        <v>1</v>
      </c>
      <c r="Z172" s="315">
        <v>0</v>
      </c>
      <c r="AA172" s="332"/>
      <c r="AB172" s="315">
        <v>4</v>
      </c>
      <c r="AC172" s="187">
        <v>0</v>
      </c>
      <c r="AD172" s="187">
        <v>1</v>
      </c>
      <c r="AE172" s="187">
        <v>1</v>
      </c>
      <c r="AF172" s="187">
        <v>1</v>
      </c>
      <c r="AG172" s="315">
        <v>5</v>
      </c>
      <c r="AH172" s="315">
        <v>1</v>
      </c>
      <c r="AI172" s="315">
        <v>2.6</v>
      </c>
      <c r="AJ172" s="315">
        <v>0.28571428570000001</v>
      </c>
      <c r="AK172" s="315">
        <v>32</v>
      </c>
      <c r="AL172" s="315">
        <v>43</v>
      </c>
      <c r="AM172" s="316">
        <v>40500</v>
      </c>
      <c r="AN172" s="315">
        <v>455000000</v>
      </c>
      <c r="AO172" s="319">
        <v>0.38819444444444445</v>
      </c>
      <c r="AP172" s="315">
        <v>1.42</v>
      </c>
      <c r="AQ172" s="316">
        <v>654900</v>
      </c>
      <c r="AR172" s="316">
        <v>138600</v>
      </c>
      <c r="AS172" s="320">
        <v>4.725108225108225</v>
      </c>
      <c r="AT172" s="321">
        <v>0.77170000000000005</v>
      </c>
      <c r="AU172" s="321">
        <v>0.22829999999999995</v>
      </c>
      <c r="AV172" s="316">
        <v>9445</v>
      </c>
      <c r="AW172" s="316">
        <v>43875</v>
      </c>
      <c r="AX172" s="316">
        <v>6185</v>
      </c>
      <c r="AY172" s="316">
        <v>34117</v>
      </c>
      <c r="AZ172" s="316">
        <v>5000</v>
      </c>
      <c r="BA172" s="39"/>
    </row>
    <row r="173" spans="1:53" ht="15.75" customHeight="1">
      <c r="A173" s="314">
        <v>82</v>
      </c>
      <c r="B173" s="38" t="s">
        <v>652</v>
      </c>
      <c r="C173" s="315" t="s">
        <v>349</v>
      </c>
      <c r="D173" s="316">
        <v>23280</v>
      </c>
      <c r="E173" s="316">
        <v>451</v>
      </c>
      <c r="F173" s="316">
        <v>43</v>
      </c>
      <c r="G173" s="316">
        <v>176</v>
      </c>
      <c r="H173" s="316">
        <v>65</v>
      </c>
      <c r="I173" s="317">
        <v>3.4014628172895223E-4</v>
      </c>
      <c r="J173" s="316">
        <v>913</v>
      </c>
      <c r="K173" s="316">
        <v>397</v>
      </c>
      <c r="L173" s="316">
        <v>25</v>
      </c>
      <c r="M173" s="316">
        <v>60</v>
      </c>
      <c r="N173" s="318">
        <v>2.0541731832061662E-3</v>
      </c>
      <c r="O173" s="316">
        <v>1057</v>
      </c>
      <c r="P173" s="316">
        <v>66</v>
      </c>
      <c r="Q173" s="316">
        <v>30</v>
      </c>
      <c r="R173" s="316">
        <v>1</v>
      </c>
      <c r="S173" s="321">
        <v>0.66666666666666663</v>
      </c>
      <c r="T173" s="317">
        <v>2.495111341961788E-4</v>
      </c>
      <c r="U173" s="315">
        <v>48</v>
      </c>
      <c r="V173" s="315">
        <v>215</v>
      </c>
      <c r="W173" s="315">
        <v>10</v>
      </c>
      <c r="X173" s="315">
        <v>4</v>
      </c>
      <c r="Y173" s="315">
        <v>41</v>
      </c>
      <c r="Z173" s="315">
        <v>3</v>
      </c>
      <c r="AA173" s="332"/>
      <c r="AB173" s="315">
        <v>4</v>
      </c>
      <c r="AC173" s="187">
        <v>1</v>
      </c>
      <c r="AD173" s="187">
        <v>1</v>
      </c>
      <c r="AE173" s="187">
        <v>1</v>
      </c>
      <c r="AF173" s="187">
        <v>1</v>
      </c>
      <c r="AG173" s="315"/>
      <c r="AH173" s="315"/>
      <c r="AI173" s="315">
        <v>4.5</v>
      </c>
      <c r="AJ173" s="315">
        <v>0.89748549323017401</v>
      </c>
      <c r="AK173" s="315">
        <v>20</v>
      </c>
      <c r="AL173" s="315">
        <v>41</v>
      </c>
      <c r="AM173" s="316">
        <v>110000</v>
      </c>
      <c r="AN173" s="315">
        <v>96</v>
      </c>
      <c r="AO173" s="319">
        <v>0.28333333333333333</v>
      </c>
      <c r="AP173" s="315">
        <v>1.69</v>
      </c>
      <c r="AQ173" s="316">
        <v>734900</v>
      </c>
      <c r="AR173" s="316">
        <v>153000</v>
      </c>
      <c r="AS173" s="320">
        <v>4.803267973856209</v>
      </c>
      <c r="AT173" s="321">
        <v>0.58099999999999996</v>
      </c>
      <c r="AU173" s="321">
        <v>0.41900000000000004</v>
      </c>
      <c r="AV173" s="316">
        <v>15898</v>
      </c>
      <c r="AW173" s="316">
        <v>63055</v>
      </c>
      <c r="AX173" s="316">
        <v>5423</v>
      </c>
      <c r="AY173" s="316">
        <v>12857</v>
      </c>
      <c r="AZ173" s="316">
        <v>5000</v>
      </c>
      <c r="BA173" s="39"/>
    </row>
    <row r="174" spans="1:53" ht="15.75" customHeight="1">
      <c r="A174" s="314">
        <v>83</v>
      </c>
      <c r="B174" s="38" t="s">
        <v>656</v>
      </c>
      <c r="C174" s="315" t="s">
        <v>349</v>
      </c>
      <c r="D174" s="316">
        <v>7013</v>
      </c>
      <c r="E174" s="316">
        <v>23</v>
      </c>
      <c r="F174" s="316">
        <v>0</v>
      </c>
      <c r="G174" s="316">
        <v>5</v>
      </c>
      <c r="H174" s="316">
        <v>79</v>
      </c>
      <c r="I174" s="317">
        <v>4.6513438506454577E-5</v>
      </c>
      <c r="J174" s="316">
        <v>557</v>
      </c>
      <c r="K174" s="316">
        <v>0</v>
      </c>
      <c r="L174" s="316">
        <v>0</v>
      </c>
      <c r="M174" s="316">
        <v>0</v>
      </c>
      <c r="N174" s="318">
        <v>0</v>
      </c>
      <c r="O174" s="316">
        <v>635</v>
      </c>
      <c r="P174" s="316">
        <v>82</v>
      </c>
      <c r="Q174" s="316">
        <v>24</v>
      </c>
      <c r="R174" s="316">
        <v>2</v>
      </c>
      <c r="S174" s="321">
        <v>0.5</v>
      </c>
      <c r="T174" s="317">
        <v>1.7538373009094537E-4</v>
      </c>
      <c r="U174" s="315">
        <v>20</v>
      </c>
      <c r="V174" s="315"/>
      <c r="W174" s="315"/>
      <c r="X174" s="315"/>
      <c r="Y174" s="315">
        <v>9</v>
      </c>
      <c r="Z174" s="315">
        <v>4</v>
      </c>
      <c r="AA174" s="332"/>
      <c r="AB174" s="315">
        <v>3</v>
      </c>
      <c r="AC174" s="187">
        <v>0</v>
      </c>
      <c r="AD174" s="187">
        <v>0</v>
      </c>
      <c r="AE174" s="187">
        <v>1</v>
      </c>
      <c r="AF174" s="187">
        <v>1</v>
      </c>
      <c r="AG174" s="315">
        <v>1.6</v>
      </c>
      <c r="AH174" s="315">
        <v>5.6000000000000001E-2</v>
      </c>
      <c r="AI174" s="315">
        <v>4.2</v>
      </c>
      <c r="AJ174" s="315">
        <v>0.80030827199999999</v>
      </c>
      <c r="AK174" s="315">
        <v>4</v>
      </c>
      <c r="AL174" s="315">
        <v>47</v>
      </c>
      <c r="AM174" s="316">
        <v>22200</v>
      </c>
      <c r="AN174" s="315">
        <v>4900000</v>
      </c>
      <c r="AO174" s="319">
        <v>0.28472222222222221</v>
      </c>
      <c r="AP174" s="315">
        <v>5.24</v>
      </c>
      <c r="AQ174" s="316">
        <v>407800</v>
      </c>
      <c r="AR174" s="316">
        <v>165300</v>
      </c>
      <c r="AS174" s="320">
        <v>2.4670296430732002</v>
      </c>
      <c r="AT174" s="321">
        <v>0.22339999999999999</v>
      </c>
      <c r="AU174" s="321">
        <v>0.77659999999999996</v>
      </c>
      <c r="AV174" s="316">
        <v>13080</v>
      </c>
      <c r="AW174" s="316">
        <v>6876</v>
      </c>
      <c r="AX174" s="316">
        <v>8456</v>
      </c>
      <c r="AY174" s="316">
        <v>18774</v>
      </c>
      <c r="AZ174" s="316">
        <v>5000</v>
      </c>
      <c r="BA174" s="39"/>
    </row>
    <row r="175" spans="1:53" ht="15.75" customHeight="1">
      <c r="A175" s="314">
        <v>84</v>
      </c>
      <c r="B175" s="38" t="s">
        <v>659</v>
      </c>
      <c r="C175" s="315" t="s">
        <v>349</v>
      </c>
      <c r="D175" s="316">
        <v>8518</v>
      </c>
      <c r="E175" s="316">
        <v>7141</v>
      </c>
      <c r="F175" s="316">
        <v>190</v>
      </c>
      <c r="G175" s="316">
        <v>239</v>
      </c>
      <c r="H175" s="316">
        <v>51</v>
      </c>
      <c r="I175" s="317">
        <v>1.081542397869008E-2</v>
      </c>
      <c r="J175" s="316">
        <v>988</v>
      </c>
      <c r="K175" s="316">
        <v>862</v>
      </c>
      <c r="L175" s="316">
        <v>29</v>
      </c>
      <c r="M175" s="316">
        <v>43</v>
      </c>
      <c r="N175" s="318">
        <v>3.4367407168083551E-3</v>
      </c>
      <c r="O175" s="316">
        <v>1101</v>
      </c>
      <c r="P175" s="316">
        <v>74</v>
      </c>
      <c r="Q175" s="316">
        <v>127</v>
      </c>
      <c r="R175" s="316">
        <v>24</v>
      </c>
      <c r="S175" s="321">
        <v>0.52941176470588236</v>
      </c>
      <c r="T175" s="317">
        <v>5.2683629190011035E-4</v>
      </c>
      <c r="U175" s="315">
        <v>29</v>
      </c>
      <c r="V175" s="315">
        <v>0</v>
      </c>
      <c r="W175" s="315">
        <v>10</v>
      </c>
      <c r="X175" s="315">
        <v>11</v>
      </c>
      <c r="Y175" s="315">
        <v>18</v>
      </c>
      <c r="Z175" s="315">
        <v>2</v>
      </c>
      <c r="AA175" s="332"/>
      <c r="AB175" s="315">
        <v>4</v>
      </c>
      <c r="AC175" s="187">
        <v>0</v>
      </c>
      <c r="AD175" s="187">
        <v>1</v>
      </c>
      <c r="AE175" s="187">
        <v>1</v>
      </c>
      <c r="AF175" s="187">
        <v>1</v>
      </c>
      <c r="AG175" s="315">
        <v>4.2</v>
      </c>
      <c r="AH175" s="315">
        <v>0.6</v>
      </c>
      <c r="AI175" s="315">
        <v>4.2</v>
      </c>
      <c r="AJ175" s="315">
        <v>0.77222644376899696</v>
      </c>
      <c r="AK175" s="315">
        <v>34</v>
      </c>
      <c r="AL175" s="315">
        <v>34</v>
      </c>
      <c r="AM175" s="316">
        <v>74000</v>
      </c>
      <c r="AN175" s="315">
        <v>264000000</v>
      </c>
      <c r="AO175" s="319">
        <v>0.42222222222222222</v>
      </c>
      <c r="AP175" s="315">
        <v>1.59</v>
      </c>
      <c r="AQ175" s="316">
        <v>477400</v>
      </c>
      <c r="AR175" s="316">
        <v>118200</v>
      </c>
      <c r="AS175" s="320">
        <v>4.0389170896785114</v>
      </c>
      <c r="AT175" s="321">
        <v>0.6925</v>
      </c>
      <c r="AU175" s="321">
        <v>0.3075</v>
      </c>
      <c r="AV175" s="316">
        <v>5000</v>
      </c>
      <c r="AW175" s="316">
        <v>170559</v>
      </c>
      <c r="AX175" s="316">
        <v>5000</v>
      </c>
      <c r="AY175" s="316">
        <v>13868</v>
      </c>
      <c r="AZ175" s="316">
        <v>5000</v>
      </c>
      <c r="BA175" s="39"/>
    </row>
    <row r="176" spans="1:53" ht="15.75" customHeight="1">
      <c r="A176" s="314">
        <v>85</v>
      </c>
      <c r="B176" s="38" t="s">
        <v>662</v>
      </c>
      <c r="C176" s="315" t="s">
        <v>349</v>
      </c>
      <c r="D176" s="316">
        <v>10910</v>
      </c>
      <c r="E176" s="316">
        <v>290</v>
      </c>
      <c r="F176" s="316">
        <v>99</v>
      </c>
      <c r="G176" s="316">
        <v>36</v>
      </c>
      <c r="H176" s="316">
        <v>82</v>
      </c>
      <c r="I176" s="317">
        <v>5.3443025319379462E-4</v>
      </c>
      <c r="J176" s="316">
        <v>1842</v>
      </c>
      <c r="K176" s="316">
        <v>1653</v>
      </c>
      <c r="L176" s="316">
        <v>187</v>
      </c>
      <c r="M176" s="316">
        <v>82</v>
      </c>
      <c r="N176" s="318">
        <v>4.0082303948536652E-3</v>
      </c>
      <c r="O176" s="316">
        <v>640</v>
      </c>
      <c r="P176" s="316">
        <v>87</v>
      </c>
      <c r="Q176" s="316">
        <v>84</v>
      </c>
      <c r="R176" s="316">
        <v>6</v>
      </c>
      <c r="S176" s="321">
        <v>0.5</v>
      </c>
      <c r="T176" s="317">
        <v>4.183151272812225E-4</v>
      </c>
      <c r="U176" s="315">
        <v>51</v>
      </c>
      <c r="V176" s="315">
        <v>237</v>
      </c>
      <c r="W176" s="315">
        <v>8</v>
      </c>
      <c r="X176" s="315">
        <v>0</v>
      </c>
      <c r="Y176" s="315">
        <v>39</v>
      </c>
      <c r="Z176" s="315">
        <v>2</v>
      </c>
      <c r="AA176" s="332"/>
      <c r="AB176" s="315">
        <v>4</v>
      </c>
      <c r="AC176" s="187">
        <v>0</v>
      </c>
      <c r="AD176" s="187">
        <v>0</v>
      </c>
      <c r="AE176" s="187">
        <v>1</v>
      </c>
      <c r="AF176" s="187">
        <v>1</v>
      </c>
      <c r="AG176" s="315">
        <v>4.5999999999999996</v>
      </c>
      <c r="AH176" s="315">
        <v>0.86199999999999999</v>
      </c>
      <c r="AI176" s="315">
        <v>3</v>
      </c>
      <c r="AJ176" s="315">
        <v>0.41921858499999998</v>
      </c>
      <c r="AK176" s="315">
        <v>6</v>
      </c>
      <c r="AL176" s="315">
        <v>41</v>
      </c>
      <c r="AM176" s="316">
        <v>22200</v>
      </c>
      <c r="AN176" s="315">
        <v>96</v>
      </c>
      <c r="AO176" s="319">
        <v>0.42499999999999999</v>
      </c>
      <c r="AP176" s="315">
        <v>3.34</v>
      </c>
      <c r="AQ176" s="316">
        <v>613700</v>
      </c>
      <c r="AR176" s="316">
        <v>162800</v>
      </c>
      <c r="AS176" s="320">
        <v>3.7696560196560198</v>
      </c>
      <c r="AT176" s="321">
        <v>0.31190000000000001</v>
      </c>
      <c r="AU176" s="321">
        <v>0.68809999999999993</v>
      </c>
      <c r="AV176" s="316">
        <v>16581</v>
      </c>
      <c r="AW176" s="316">
        <v>8975</v>
      </c>
      <c r="AX176" s="316">
        <v>6505</v>
      </c>
      <c r="AY176" s="316">
        <v>10335</v>
      </c>
      <c r="AZ176" s="316">
        <v>5000</v>
      </c>
      <c r="BA176" s="39"/>
    </row>
    <row r="177" spans="1:53" ht="15.75" customHeight="1">
      <c r="A177" s="314">
        <v>86</v>
      </c>
      <c r="B177" s="38" t="s">
        <v>667</v>
      </c>
      <c r="C177" s="315" t="s">
        <v>349</v>
      </c>
      <c r="D177" s="316">
        <v>11996</v>
      </c>
      <c r="E177" s="316">
        <v>168</v>
      </c>
      <c r="F177" s="316">
        <v>118</v>
      </c>
      <c r="G177" s="316">
        <v>14</v>
      </c>
      <c r="H177" s="316">
        <v>67</v>
      </c>
      <c r="I177" s="317">
        <v>8.4254561262583051E-5</v>
      </c>
      <c r="J177" s="316">
        <v>1442</v>
      </c>
      <c r="K177" s="316">
        <v>420</v>
      </c>
      <c r="L177" s="316">
        <v>53</v>
      </c>
      <c r="M177" s="316">
        <v>48</v>
      </c>
      <c r="N177" s="318">
        <v>1.5924397454992237E-3</v>
      </c>
      <c r="O177" s="316">
        <v>1997</v>
      </c>
      <c r="P177" s="316">
        <v>157</v>
      </c>
      <c r="Q177" s="316">
        <v>82</v>
      </c>
      <c r="R177" s="316">
        <v>27</v>
      </c>
      <c r="S177" s="321">
        <v>0.65413533834586468</v>
      </c>
      <c r="T177" s="317">
        <v>1.558846341362374E-4</v>
      </c>
      <c r="U177" s="315">
        <v>11</v>
      </c>
      <c r="V177" s="315">
        <v>1090</v>
      </c>
      <c r="W177" s="315">
        <v>0</v>
      </c>
      <c r="X177" s="315">
        <v>0</v>
      </c>
      <c r="Y177" s="315">
        <v>5</v>
      </c>
      <c r="Z177" s="315">
        <v>2</v>
      </c>
      <c r="AA177" s="332"/>
      <c r="AB177" s="315">
        <v>4</v>
      </c>
      <c r="AC177" s="187">
        <v>0</v>
      </c>
      <c r="AD177" s="187">
        <v>0</v>
      </c>
      <c r="AE177" s="187">
        <v>1</v>
      </c>
      <c r="AF177" s="187">
        <v>1</v>
      </c>
      <c r="AG177" s="315">
        <v>3.4</v>
      </c>
      <c r="AH177" s="315">
        <v>0.45700000000000002</v>
      </c>
      <c r="AI177" s="315">
        <v>3.8</v>
      </c>
      <c r="AJ177" s="315">
        <v>0.69841269839999998</v>
      </c>
      <c r="AK177" s="315">
        <v>4</v>
      </c>
      <c r="AL177" s="315">
        <v>43</v>
      </c>
      <c r="AM177" s="316">
        <v>22200</v>
      </c>
      <c r="AN177" s="315">
        <v>61600000</v>
      </c>
      <c r="AO177" s="319">
        <v>0.38680555555555557</v>
      </c>
      <c r="AP177" s="315">
        <v>4.5999999999999996</v>
      </c>
      <c r="AQ177" s="316">
        <v>631900</v>
      </c>
      <c r="AR177" s="316">
        <v>191200</v>
      </c>
      <c r="AS177" s="320">
        <v>3.3049163179916317</v>
      </c>
      <c r="AT177" s="321">
        <v>0.26250000000000001</v>
      </c>
      <c r="AU177" s="321">
        <v>0.73750000000000004</v>
      </c>
      <c r="AV177" s="316">
        <v>54300</v>
      </c>
      <c r="AW177" s="316">
        <v>5000</v>
      </c>
      <c r="AX177" s="316">
        <v>28255</v>
      </c>
      <c r="AY177" s="316">
        <v>5000</v>
      </c>
      <c r="AZ177" s="316">
        <v>5000</v>
      </c>
      <c r="BA177" s="39"/>
    </row>
    <row r="178" spans="1:53" ht="15.75" customHeight="1">
      <c r="A178" s="314">
        <v>87</v>
      </c>
      <c r="B178" s="38" t="s">
        <v>671</v>
      </c>
      <c r="C178" s="315" t="s">
        <v>349</v>
      </c>
      <c r="D178" s="316">
        <v>2596</v>
      </c>
      <c r="E178" s="316">
        <v>28</v>
      </c>
      <c r="F178" s="316">
        <v>7</v>
      </c>
      <c r="G178" s="316">
        <v>1</v>
      </c>
      <c r="H178" s="316">
        <v>33</v>
      </c>
      <c r="I178" s="317">
        <v>4.2624141790312134E-5</v>
      </c>
      <c r="J178" s="316">
        <v>455</v>
      </c>
      <c r="K178" s="316">
        <v>182</v>
      </c>
      <c r="L178" s="316">
        <v>3</v>
      </c>
      <c r="M178" s="316">
        <v>34</v>
      </c>
      <c r="N178" s="318">
        <v>1.4176972894999729E-3</v>
      </c>
      <c r="O178" s="316">
        <v>664</v>
      </c>
      <c r="P178" s="316">
        <v>80</v>
      </c>
      <c r="Q178" s="316">
        <v>71</v>
      </c>
      <c r="R178" s="316">
        <v>14</v>
      </c>
      <c r="S178" s="321">
        <v>0.4</v>
      </c>
      <c r="T178" s="317">
        <v>1.3945054548953496E-3</v>
      </c>
      <c r="U178" s="315">
        <v>15</v>
      </c>
      <c r="V178" s="315">
        <v>174</v>
      </c>
      <c r="W178" s="315">
        <v>0</v>
      </c>
      <c r="X178" s="315">
        <v>0</v>
      </c>
      <c r="Y178" s="315">
        <v>12</v>
      </c>
      <c r="Z178" s="315">
        <v>3</v>
      </c>
      <c r="AA178" s="332"/>
      <c r="AB178" s="315">
        <v>4</v>
      </c>
      <c r="AC178" s="187">
        <v>0</v>
      </c>
      <c r="AD178" s="187">
        <v>1</v>
      </c>
      <c r="AE178" s="187">
        <v>1</v>
      </c>
      <c r="AF178" s="187">
        <v>1</v>
      </c>
      <c r="AG178" s="315">
        <v>1.7</v>
      </c>
      <c r="AH178" s="315">
        <v>0</v>
      </c>
      <c r="AI178" s="315">
        <v>4</v>
      </c>
      <c r="AJ178" s="315">
        <v>0.74193548387096697</v>
      </c>
      <c r="AK178" s="315">
        <v>19</v>
      </c>
      <c r="AL178" s="315">
        <v>51</v>
      </c>
      <c r="AM178" s="316">
        <v>6600</v>
      </c>
      <c r="AN178" s="315">
        <v>693000000</v>
      </c>
      <c r="AO178" s="319">
        <v>0.44583333333333336</v>
      </c>
      <c r="AP178" s="315">
        <v>8.1300000000000008</v>
      </c>
      <c r="AQ178" s="316">
        <v>301600</v>
      </c>
      <c r="AR178" s="316">
        <v>119400</v>
      </c>
      <c r="AS178" s="320">
        <v>2.5259631490787271</v>
      </c>
      <c r="AT178" s="321">
        <v>0.1983</v>
      </c>
      <c r="AU178" s="321">
        <v>0.80169999999999997</v>
      </c>
      <c r="AV178" s="316">
        <v>30623</v>
      </c>
      <c r="AW178" s="316">
        <v>18317</v>
      </c>
      <c r="AX178" s="316">
        <v>5000</v>
      </c>
      <c r="AY178" s="316">
        <v>10270</v>
      </c>
      <c r="AZ178" s="316"/>
      <c r="BA178" s="39"/>
    </row>
    <row r="179" spans="1:53" ht="15.75" customHeight="1">
      <c r="A179" s="314">
        <v>88</v>
      </c>
      <c r="B179" s="38" t="s">
        <v>675</v>
      </c>
      <c r="C179" s="315" t="s">
        <v>349</v>
      </c>
      <c r="D179" s="316">
        <v>21770</v>
      </c>
      <c r="E179" s="316">
        <v>755</v>
      </c>
      <c r="F179" s="316">
        <v>79</v>
      </c>
      <c r="G179" s="316">
        <v>338</v>
      </c>
      <c r="H179" s="316">
        <v>45</v>
      </c>
      <c r="I179" s="317">
        <v>7.1147364786780098E-4</v>
      </c>
      <c r="J179" s="316">
        <v>1282</v>
      </c>
      <c r="K179" s="316">
        <v>291</v>
      </c>
      <c r="L179" s="316">
        <v>9</v>
      </c>
      <c r="M179" s="316">
        <v>31</v>
      </c>
      <c r="N179" s="318">
        <v>9.6745919420731E-4</v>
      </c>
      <c r="O179" s="316">
        <v>372</v>
      </c>
      <c r="P179" s="316">
        <v>39</v>
      </c>
      <c r="Q179" s="316">
        <v>28</v>
      </c>
      <c r="R179" s="316">
        <v>3</v>
      </c>
      <c r="S179" s="321">
        <v>0.9285714285714286</v>
      </c>
      <c r="T179" s="317">
        <v>1.7779028812847799E-4</v>
      </c>
      <c r="U179" s="315">
        <v>28</v>
      </c>
      <c r="V179" s="315">
        <v>115</v>
      </c>
      <c r="W179" s="315">
        <v>0</v>
      </c>
      <c r="X179" s="315">
        <v>0</v>
      </c>
      <c r="Y179" s="315">
        <v>20</v>
      </c>
      <c r="Z179" s="315">
        <v>0</v>
      </c>
      <c r="AA179" s="332"/>
      <c r="AB179" s="315">
        <v>4</v>
      </c>
      <c r="AC179" s="187">
        <v>0</v>
      </c>
      <c r="AD179" s="187">
        <v>0</v>
      </c>
      <c r="AE179" s="187">
        <v>1</v>
      </c>
      <c r="AF179" s="187">
        <v>1</v>
      </c>
      <c r="AG179" s="315">
        <v>3.4</v>
      </c>
      <c r="AH179" s="315">
        <v>0.4</v>
      </c>
      <c r="AI179" s="315">
        <v>4.3</v>
      </c>
      <c r="AJ179" s="315">
        <v>0.82546494989999997</v>
      </c>
      <c r="AK179" s="315">
        <v>10</v>
      </c>
      <c r="AL179" s="315">
        <v>44</v>
      </c>
      <c r="AM179" s="316">
        <v>60500</v>
      </c>
      <c r="AN179" s="315">
        <v>106000</v>
      </c>
      <c r="AO179" s="319">
        <v>0.32916666666666666</v>
      </c>
      <c r="AP179" s="315">
        <v>5.22</v>
      </c>
      <c r="AQ179" s="316">
        <v>606500</v>
      </c>
      <c r="AR179" s="316">
        <v>138100</v>
      </c>
      <c r="AS179" s="320">
        <v>4.3917451122375093</v>
      </c>
      <c r="AT179" s="321">
        <v>0.1573</v>
      </c>
      <c r="AU179" s="321">
        <v>0.8427</v>
      </c>
      <c r="AV179" s="316">
        <v>95679</v>
      </c>
      <c r="AW179" s="316">
        <v>5000</v>
      </c>
      <c r="AX179" s="316">
        <v>18461</v>
      </c>
      <c r="AY179" s="316">
        <v>11189</v>
      </c>
      <c r="AZ179" s="316">
        <v>5000</v>
      </c>
      <c r="BA179" s="39"/>
    </row>
    <row r="180" spans="1:53" ht="15.75" customHeight="1">
      <c r="A180" s="314">
        <v>89</v>
      </c>
      <c r="B180" s="38" t="s">
        <v>679</v>
      </c>
      <c r="C180" s="315" t="s">
        <v>349</v>
      </c>
      <c r="D180" s="316">
        <v>15615</v>
      </c>
      <c r="E180" s="316">
        <v>1239</v>
      </c>
      <c r="F180" s="316">
        <v>796</v>
      </c>
      <c r="G180" s="316">
        <v>86</v>
      </c>
      <c r="H180" s="316">
        <v>75</v>
      </c>
      <c r="I180" s="317">
        <v>5.5995337131635285E-4</v>
      </c>
      <c r="J180" s="316">
        <v>1406</v>
      </c>
      <c r="K180" s="316">
        <v>800</v>
      </c>
      <c r="L180" s="316">
        <v>61</v>
      </c>
      <c r="M180" s="316">
        <v>21</v>
      </c>
      <c r="N180" s="318">
        <v>1.7200922793787089E-3</v>
      </c>
      <c r="O180" s="316">
        <v>2464</v>
      </c>
      <c r="P180" s="316">
        <v>162</v>
      </c>
      <c r="Q180" s="316">
        <v>491</v>
      </c>
      <c r="R180" s="316">
        <v>122</v>
      </c>
      <c r="S180" s="321">
        <v>0.48936170212765961</v>
      </c>
      <c r="T180" s="317">
        <v>5.3856004850962242E-4</v>
      </c>
      <c r="U180" s="315">
        <v>128</v>
      </c>
      <c r="V180" s="315">
        <v>248</v>
      </c>
      <c r="W180" s="315">
        <v>5</v>
      </c>
      <c r="X180" s="315">
        <v>44</v>
      </c>
      <c r="Y180" s="315">
        <v>90</v>
      </c>
      <c r="Z180" s="315">
        <v>16</v>
      </c>
      <c r="AA180" s="332"/>
      <c r="AB180" s="315">
        <v>4</v>
      </c>
      <c r="AC180" s="187">
        <v>0</v>
      </c>
      <c r="AD180" s="187">
        <v>0</v>
      </c>
      <c r="AE180" s="187">
        <v>1</v>
      </c>
      <c r="AF180" s="187">
        <v>1</v>
      </c>
      <c r="AG180" s="315">
        <v>3</v>
      </c>
      <c r="AH180" s="315">
        <v>0.35599999999999998</v>
      </c>
      <c r="AI180" s="315">
        <v>4.4000000000000004</v>
      </c>
      <c r="AJ180" s="315">
        <v>0.863731656184486</v>
      </c>
      <c r="AK180" s="315">
        <v>8</v>
      </c>
      <c r="AL180" s="315">
        <v>44</v>
      </c>
      <c r="AM180" s="316">
        <v>49500</v>
      </c>
      <c r="AN180" s="315">
        <v>38900000</v>
      </c>
      <c r="AO180" s="319">
        <v>0.38472222222222224</v>
      </c>
      <c r="AP180" s="315">
        <v>5.29</v>
      </c>
      <c r="AQ180" s="316">
        <v>656000</v>
      </c>
      <c r="AR180" s="316">
        <v>203300</v>
      </c>
      <c r="AS180" s="320">
        <v>3.2267584849975406</v>
      </c>
      <c r="AT180" s="321">
        <v>0.1885</v>
      </c>
      <c r="AU180" s="321">
        <v>0.8115</v>
      </c>
      <c r="AV180" s="316">
        <v>7802</v>
      </c>
      <c r="AW180" s="316">
        <v>5000</v>
      </c>
      <c r="AX180" s="316">
        <v>5000</v>
      </c>
      <c r="AY180" s="316">
        <v>22476</v>
      </c>
      <c r="AZ180" s="316">
        <v>5000</v>
      </c>
      <c r="BA180" s="39"/>
    </row>
    <row r="181" spans="1:53" ht="15.75" customHeight="1">
      <c r="A181" s="314">
        <v>90</v>
      </c>
      <c r="B181" s="38" t="s">
        <v>682</v>
      </c>
      <c r="C181" s="315" t="s">
        <v>349</v>
      </c>
      <c r="D181" s="316">
        <v>2895</v>
      </c>
      <c r="E181" s="316">
        <v>94</v>
      </c>
      <c r="F181" s="316">
        <v>71</v>
      </c>
      <c r="G181" s="316">
        <v>4</v>
      </c>
      <c r="H181" s="316">
        <v>14</v>
      </c>
      <c r="I181" s="317">
        <v>1.6873436908973905E-4</v>
      </c>
      <c r="J181" s="316">
        <v>458</v>
      </c>
      <c r="K181" s="316">
        <v>170</v>
      </c>
      <c r="L181" s="316">
        <v>3</v>
      </c>
      <c r="M181" s="316">
        <v>15</v>
      </c>
      <c r="N181" s="318">
        <v>8.7397290514447325E-4</v>
      </c>
      <c r="O181" s="316">
        <v>418</v>
      </c>
      <c r="P181" s="316">
        <v>8</v>
      </c>
      <c r="Q181" s="316">
        <v>2</v>
      </c>
      <c r="R181" s="316">
        <v>0</v>
      </c>
      <c r="S181" s="321">
        <v>0</v>
      </c>
      <c r="T181" s="317">
        <v>5.3413096891357762E-5</v>
      </c>
      <c r="U181" s="315">
        <v>4</v>
      </c>
      <c r="V181" s="315">
        <v>16</v>
      </c>
      <c r="W181" s="315">
        <v>0</v>
      </c>
      <c r="X181" s="315">
        <v>0</v>
      </c>
      <c r="Y181" s="315">
        <v>4</v>
      </c>
      <c r="Z181" s="315">
        <v>0</v>
      </c>
      <c r="AA181" s="332"/>
      <c r="AB181" s="315">
        <v>4</v>
      </c>
      <c r="AC181" s="187">
        <v>0</v>
      </c>
      <c r="AD181" s="187">
        <v>0</v>
      </c>
      <c r="AE181" s="187">
        <v>1</v>
      </c>
      <c r="AF181" s="187">
        <v>1</v>
      </c>
      <c r="AG181" s="315">
        <v>2.8</v>
      </c>
      <c r="AH181" s="315">
        <v>0</v>
      </c>
      <c r="AI181" s="315">
        <v>3.1</v>
      </c>
      <c r="AJ181" s="315">
        <v>0.48069241010000002</v>
      </c>
      <c r="AK181" s="315">
        <v>53</v>
      </c>
      <c r="AL181" s="315">
        <v>30</v>
      </c>
      <c r="AM181" s="316">
        <v>3600</v>
      </c>
      <c r="AN181" s="315">
        <v>180000</v>
      </c>
      <c r="AO181" s="319">
        <v>0.25763888888888886</v>
      </c>
      <c r="AP181" s="315">
        <v>1.81</v>
      </c>
      <c r="AQ181" s="316">
        <v>86000</v>
      </c>
      <c r="AR181" s="316">
        <v>16200</v>
      </c>
      <c r="AS181" s="320">
        <v>5.3086419753086416</v>
      </c>
      <c r="AT181" s="321">
        <v>0.45540000000000003</v>
      </c>
      <c r="AU181" s="321">
        <v>0.54459999999999997</v>
      </c>
      <c r="AV181" s="316"/>
      <c r="AW181" s="316">
        <v>5000</v>
      </c>
      <c r="AX181" s="316"/>
      <c r="AY181" s="316"/>
      <c r="AZ181" s="316"/>
      <c r="BA181" s="39"/>
    </row>
    <row r="182" spans="1:53" ht="15.75" customHeight="1">
      <c r="A182" s="314">
        <v>91</v>
      </c>
      <c r="B182" s="38" t="s">
        <v>685</v>
      </c>
      <c r="C182" s="315" t="s">
        <v>349</v>
      </c>
      <c r="D182" s="316">
        <v>30793</v>
      </c>
      <c r="E182" s="316">
        <v>980</v>
      </c>
      <c r="F182" s="316">
        <v>67</v>
      </c>
      <c r="G182" s="316">
        <v>108</v>
      </c>
      <c r="H182" s="316">
        <v>38</v>
      </c>
      <c r="I182" s="317">
        <v>4.6110048917524891E-4</v>
      </c>
      <c r="J182" s="316">
        <v>8537</v>
      </c>
      <c r="K182" s="316">
        <v>2447</v>
      </c>
      <c r="L182" s="316">
        <v>2219</v>
      </c>
      <c r="M182" s="316">
        <v>28</v>
      </c>
      <c r="N182" s="318">
        <v>3.5782313335085704E-3</v>
      </c>
      <c r="O182" s="316">
        <v>3286</v>
      </c>
      <c r="P182" s="316">
        <v>64</v>
      </c>
      <c r="Q182" s="316">
        <v>58</v>
      </c>
      <c r="R182" s="316">
        <v>19</v>
      </c>
      <c r="S182" s="321">
        <v>0.63636363636363635</v>
      </c>
      <c r="T182" s="317">
        <v>7.0526473995838478E-5</v>
      </c>
      <c r="U182" s="315">
        <v>203</v>
      </c>
      <c r="V182" s="315">
        <v>329</v>
      </c>
      <c r="W182" s="315">
        <v>0</v>
      </c>
      <c r="X182" s="315">
        <v>0</v>
      </c>
      <c r="Y182" s="315">
        <v>95</v>
      </c>
      <c r="Z182" s="315">
        <v>12</v>
      </c>
      <c r="AA182" s="332"/>
      <c r="AB182" s="315">
        <v>4</v>
      </c>
      <c r="AC182" s="187">
        <v>0</v>
      </c>
      <c r="AD182" s="187">
        <v>0</v>
      </c>
      <c r="AE182" s="187">
        <v>1</v>
      </c>
      <c r="AF182" s="187">
        <v>1</v>
      </c>
      <c r="AG182" s="315">
        <v>3.6</v>
      </c>
      <c r="AH182" s="315">
        <v>0.4</v>
      </c>
      <c r="AI182" s="315">
        <v>4.2</v>
      </c>
      <c r="AJ182" s="315">
        <v>0.80932203389830504</v>
      </c>
      <c r="AK182" s="315">
        <v>18</v>
      </c>
      <c r="AL182" s="315">
        <v>44</v>
      </c>
      <c r="AM182" s="316">
        <v>33100</v>
      </c>
      <c r="AN182" s="315">
        <v>89</v>
      </c>
      <c r="AO182" s="319">
        <v>0.36041666666666666</v>
      </c>
      <c r="AP182" s="315">
        <v>1.52</v>
      </c>
      <c r="AQ182" s="316">
        <v>830900</v>
      </c>
      <c r="AR182" s="316">
        <v>215300</v>
      </c>
      <c r="AS182" s="320">
        <v>3.8592661402693915</v>
      </c>
      <c r="AT182" s="321">
        <v>0.70089999999999997</v>
      </c>
      <c r="AU182" s="321">
        <v>0.29910000000000003</v>
      </c>
      <c r="AV182" s="316">
        <v>96083</v>
      </c>
      <c r="AW182" s="316">
        <v>188827</v>
      </c>
      <c r="AX182" s="316">
        <v>13707</v>
      </c>
      <c r="AY182" s="316">
        <v>25070</v>
      </c>
      <c r="AZ182" s="316">
        <v>5000</v>
      </c>
      <c r="BA182" s="39"/>
    </row>
    <row r="183" spans="1:53" ht="15.75" customHeight="1">
      <c r="A183" s="314">
        <v>92</v>
      </c>
      <c r="B183" s="38" t="s">
        <v>690</v>
      </c>
      <c r="C183" s="315" t="s">
        <v>349</v>
      </c>
      <c r="D183" s="316">
        <v>10283</v>
      </c>
      <c r="E183" s="316">
        <v>55</v>
      </c>
      <c r="F183" s="316">
        <v>0</v>
      </c>
      <c r="G183" s="316">
        <v>2</v>
      </c>
      <c r="H183" s="316">
        <v>31</v>
      </c>
      <c r="I183" s="317">
        <v>6.1211590903507678E-5</v>
      </c>
      <c r="J183" s="316">
        <v>3461</v>
      </c>
      <c r="K183" s="316">
        <v>292</v>
      </c>
      <c r="L183" s="316">
        <v>6</v>
      </c>
      <c r="M183" s="316">
        <v>29</v>
      </c>
      <c r="N183" s="318">
        <v>2.5590363021087451E-4</v>
      </c>
      <c r="O183" s="316">
        <v>790</v>
      </c>
      <c r="P183" s="316">
        <v>47</v>
      </c>
      <c r="Q183" s="316">
        <v>20</v>
      </c>
      <c r="R183" s="316">
        <v>8</v>
      </c>
      <c r="S183" s="321">
        <v>0.5</v>
      </c>
      <c r="T183" s="317">
        <v>2.6570429939717162E-4</v>
      </c>
      <c r="U183" s="315">
        <v>23</v>
      </c>
      <c r="V183" s="315">
        <v>443</v>
      </c>
      <c r="W183" s="315">
        <v>0</v>
      </c>
      <c r="X183" s="315">
        <v>0</v>
      </c>
      <c r="Y183" s="315">
        <v>22</v>
      </c>
      <c r="Z183" s="315">
        <v>0</v>
      </c>
      <c r="AA183" s="332"/>
      <c r="AB183" s="315">
        <v>4</v>
      </c>
      <c r="AC183" s="187">
        <v>0</v>
      </c>
      <c r="AD183" s="187">
        <v>1</v>
      </c>
      <c r="AE183" s="187">
        <v>1</v>
      </c>
      <c r="AF183" s="187">
        <v>1</v>
      </c>
      <c r="AG183" s="315">
        <v>4.5</v>
      </c>
      <c r="AH183" s="315">
        <v>0.81499999999999995</v>
      </c>
      <c r="AI183" s="315">
        <v>3</v>
      </c>
      <c r="AJ183" s="315">
        <v>0.413612565445026</v>
      </c>
      <c r="AK183" s="315">
        <v>21</v>
      </c>
      <c r="AL183" s="315">
        <v>44</v>
      </c>
      <c r="AM183" s="316">
        <v>33100</v>
      </c>
      <c r="AN183" s="315">
        <v>255000</v>
      </c>
      <c r="AO183" s="319">
        <v>0.31666666666666665</v>
      </c>
      <c r="AP183" s="315">
        <v>3.29</v>
      </c>
      <c r="AQ183" s="316">
        <v>388200</v>
      </c>
      <c r="AR183" s="316">
        <v>131600</v>
      </c>
      <c r="AS183" s="320">
        <v>2.9498480243161094</v>
      </c>
      <c r="AT183" s="321">
        <v>0.2162</v>
      </c>
      <c r="AU183" s="321">
        <v>0.78380000000000005</v>
      </c>
      <c r="AV183" s="316">
        <v>17288</v>
      </c>
      <c r="AW183" s="316">
        <v>5000</v>
      </c>
      <c r="AX183" s="316">
        <v>5689</v>
      </c>
      <c r="AY183" s="316">
        <v>11905</v>
      </c>
      <c r="AZ183" s="316">
        <v>5000</v>
      </c>
      <c r="BA183" s="39"/>
    </row>
    <row r="184" spans="1:53" ht="15.75" customHeight="1">
      <c r="A184" s="314">
        <v>93</v>
      </c>
      <c r="B184" s="38" t="s">
        <v>694</v>
      </c>
      <c r="C184" s="315" t="s">
        <v>349</v>
      </c>
      <c r="D184" s="316">
        <v>36318</v>
      </c>
      <c r="E184" s="316">
        <v>699</v>
      </c>
      <c r="F184" s="316">
        <v>19</v>
      </c>
      <c r="G184" s="316">
        <v>90</v>
      </c>
      <c r="H184" s="316">
        <v>69</v>
      </c>
      <c r="I184" s="317">
        <v>2.8291339786017382E-4</v>
      </c>
      <c r="J184" s="316">
        <v>3736</v>
      </c>
      <c r="K184" s="316">
        <v>1253</v>
      </c>
      <c r="L184" s="316">
        <v>5</v>
      </c>
      <c r="M184" s="316">
        <v>49</v>
      </c>
      <c r="N184" s="318">
        <v>3.679195227302901E-3</v>
      </c>
      <c r="O184" s="316">
        <v>4061</v>
      </c>
      <c r="P184" s="316">
        <v>87</v>
      </c>
      <c r="Q184" s="316">
        <v>71</v>
      </c>
      <c r="R184" s="316">
        <v>14</v>
      </c>
      <c r="S184" s="321">
        <v>0.38775510204081637</v>
      </c>
      <c r="T184" s="317">
        <v>6.8315526188662113E-5</v>
      </c>
      <c r="U184" s="315">
        <v>25</v>
      </c>
      <c r="V184" s="315">
        <v>222</v>
      </c>
      <c r="W184" s="315">
        <v>3</v>
      </c>
      <c r="X184" s="315">
        <v>16</v>
      </c>
      <c r="Y184" s="315">
        <v>15</v>
      </c>
      <c r="Z184" s="315">
        <v>1</v>
      </c>
      <c r="AA184" s="332"/>
      <c r="AB184" s="315">
        <v>4</v>
      </c>
      <c r="AC184" s="187">
        <v>0</v>
      </c>
      <c r="AD184" s="187">
        <v>0</v>
      </c>
      <c r="AE184" s="187">
        <v>1</v>
      </c>
      <c r="AF184" s="187">
        <v>1</v>
      </c>
      <c r="AG184" s="315">
        <v>3</v>
      </c>
      <c r="AH184" s="315">
        <v>0.5</v>
      </c>
      <c r="AI184" s="315">
        <v>3</v>
      </c>
      <c r="AJ184" s="315">
        <v>0.41232227490000001</v>
      </c>
      <c r="AK184" s="315">
        <v>51</v>
      </c>
      <c r="AL184" s="315">
        <v>41</v>
      </c>
      <c r="AM184" s="316">
        <v>1300</v>
      </c>
      <c r="AN184" s="315">
        <v>96</v>
      </c>
      <c r="AO184" s="319">
        <v>0.21180555555555555</v>
      </c>
      <c r="AP184" s="315">
        <v>1.62</v>
      </c>
      <c r="AQ184" s="316">
        <v>388000</v>
      </c>
      <c r="AR184" s="316">
        <v>88900</v>
      </c>
      <c r="AS184" s="320">
        <v>4.3644544431946004</v>
      </c>
      <c r="AT184" s="321">
        <v>0.54669999999999996</v>
      </c>
      <c r="AU184" s="321">
        <v>0.45330000000000004</v>
      </c>
      <c r="AV184" s="316">
        <v>5000</v>
      </c>
      <c r="AW184" s="316">
        <v>56810</v>
      </c>
      <c r="AX184" s="316"/>
      <c r="AY184" s="316">
        <v>5000</v>
      </c>
      <c r="AZ184" s="316"/>
      <c r="BA184" s="39"/>
    </row>
    <row r="185" spans="1:53" ht="15.75" customHeight="1">
      <c r="A185" s="314">
        <v>93</v>
      </c>
      <c r="B185" s="38" t="s">
        <v>699</v>
      </c>
      <c r="C185" s="315" t="s">
        <v>349</v>
      </c>
      <c r="D185" s="316">
        <v>8438</v>
      </c>
      <c r="E185" s="316">
        <v>1074</v>
      </c>
      <c r="F185" s="316">
        <v>95</v>
      </c>
      <c r="G185" s="316">
        <v>248</v>
      </c>
      <c r="H185" s="316">
        <v>51</v>
      </c>
      <c r="I185" s="317">
        <v>2.1272931176495357E-3</v>
      </c>
      <c r="J185" s="316">
        <v>529</v>
      </c>
      <c r="K185" s="316">
        <v>256</v>
      </c>
      <c r="L185" s="316">
        <v>7</v>
      </c>
      <c r="M185" s="316">
        <v>18</v>
      </c>
      <c r="N185" s="318">
        <v>5.7018372069957664E-3</v>
      </c>
      <c r="O185" s="316">
        <v>520</v>
      </c>
      <c r="P185" s="316">
        <v>23</v>
      </c>
      <c r="Q185" s="316">
        <v>20</v>
      </c>
      <c r="R185" s="316">
        <v>1</v>
      </c>
      <c r="S185" s="321">
        <v>1</v>
      </c>
      <c r="T185" s="317">
        <v>1.2931518846853027E-4</v>
      </c>
      <c r="U185" s="315">
        <v>17</v>
      </c>
      <c r="V185" s="315">
        <v>76</v>
      </c>
      <c r="W185" s="315">
        <v>0</v>
      </c>
      <c r="X185" s="315">
        <v>0</v>
      </c>
      <c r="Y185" s="315">
        <v>16</v>
      </c>
      <c r="Z185" s="315">
        <v>0</v>
      </c>
      <c r="AA185" s="332"/>
      <c r="AB185" s="315">
        <v>4</v>
      </c>
      <c r="AC185" s="187">
        <v>0</v>
      </c>
      <c r="AD185" s="187">
        <v>1</v>
      </c>
      <c r="AE185" s="187">
        <v>1</v>
      </c>
      <c r="AF185" s="187">
        <v>1</v>
      </c>
      <c r="AG185" s="315">
        <v>4.5999999999999996</v>
      </c>
      <c r="AH185" s="315">
        <v>0.79400000000000004</v>
      </c>
      <c r="AI185" s="315">
        <v>3.5</v>
      </c>
      <c r="AJ185" s="315">
        <v>0.55172413793103403</v>
      </c>
      <c r="AK185" s="315">
        <v>13</v>
      </c>
      <c r="AL185" s="315">
        <v>48</v>
      </c>
      <c r="AM185" s="316">
        <v>60500</v>
      </c>
      <c r="AN185" s="315">
        <v>170000000</v>
      </c>
      <c r="AO185" s="319">
        <v>0.30069444444444443</v>
      </c>
      <c r="AP185" s="315">
        <v>3.55</v>
      </c>
      <c r="AQ185" s="316">
        <v>580200</v>
      </c>
      <c r="AR185" s="316">
        <v>122200</v>
      </c>
      <c r="AS185" s="320">
        <v>4.7479541734860886</v>
      </c>
      <c r="AT185" s="321">
        <v>0.1885</v>
      </c>
      <c r="AU185" s="321">
        <v>0.8115</v>
      </c>
      <c r="AV185" s="316">
        <v>15312</v>
      </c>
      <c r="AW185" s="316">
        <v>45020</v>
      </c>
      <c r="AX185" s="316">
        <v>6478</v>
      </c>
      <c r="AY185" s="316">
        <v>7694</v>
      </c>
      <c r="AZ185" s="316">
        <v>5000</v>
      </c>
      <c r="BA185" s="39"/>
    </row>
    <row r="186" spans="1:53" ht="15.75" customHeight="1">
      <c r="A186" s="314">
        <v>95</v>
      </c>
      <c r="B186" s="38" t="s">
        <v>702</v>
      </c>
      <c r="C186" s="315" t="s">
        <v>349</v>
      </c>
      <c r="D186" s="316">
        <v>10089</v>
      </c>
      <c r="E186" s="316">
        <v>1176</v>
      </c>
      <c r="F186" s="316">
        <v>45</v>
      </c>
      <c r="G186" s="316">
        <v>153</v>
      </c>
      <c r="H186" s="316">
        <v>189</v>
      </c>
      <c r="I186" s="317">
        <v>1.6118221345505013E-3</v>
      </c>
      <c r="J186" s="316">
        <v>702</v>
      </c>
      <c r="K186" s="316">
        <v>414</v>
      </c>
      <c r="L186" s="316">
        <v>61</v>
      </c>
      <c r="M186" s="316">
        <v>98</v>
      </c>
      <c r="N186" s="318">
        <v>2.7480980682681624E-3</v>
      </c>
      <c r="O186" s="316">
        <v>2353</v>
      </c>
      <c r="P186" s="316">
        <v>184</v>
      </c>
      <c r="Q186" s="316">
        <v>93</v>
      </c>
      <c r="R186" s="316">
        <v>2</v>
      </c>
      <c r="S186" s="321">
        <v>0.33333333333333331</v>
      </c>
      <c r="T186" s="317">
        <v>1.9294554346069461E-4</v>
      </c>
      <c r="U186" s="315">
        <v>71</v>
      </c>
      <c r="V186" s="315">
        <v>748</v>
      </c>
      <c r="W186" s="315">
        <v>4</v>
      </c>
      <c r="X186" s="315">
        <v>2</v>
      </c>
      <c r="Y186" s="315">
        <v>57</v>
      </c>
      <c r="Z186" s="315">
        <v>6</v>
      </c>
      <c r="AA186" s="332"/>
      <c r="AB186" s="315">
        <v>4</v>
      </c>
      <c r="AC186" s="187">
        <v>0</v>
      </c>
      <c r="AD186" s="187">
        <v>0</v>
      </c>
      <c r="AE186" s="187">
        <v>1</v>
      </c>
      <c r="AF186" s="187">
        <v>1</v>
      </c>
      <c r="AG186" s="315">
        <v>1.5</v>
      </c>
      <c r="AH186" s="315">
        <v>0</v>
      </c>
      <c r="AI186" s="315">
        <v>4.3</v>
      </c>
      <c r="AJ186" s="315">
        <v>0.81636060100166896</v>
      </c>
      <c r="AK186" s="315">
        <v>12</v>
      </c>
      <c r="AL186" s="315">
        <v>50</v>
      </c>
      <c r="AM186" s="316">
        <v>74000</v>
      </c>
      <c r="AN186" s="315">
        <v>203000</v>
      </c>
      <c r="AO186" s="319">
        <v>0.52083333333333337</v>
      </c>
      <c r="AP186" s="315">
        <v>1.47</v>
      </c>
      <c r="AQ186" s="316">
        <v>244900</v>
      </c>
      <c r="AR186" s="316">
        <v>97500</v>
      </c>
      <c r="AS186" s="320">
        <v>2.5117948717948719</v>
      </c>
      <c r="AT186" s="321">
        <v>0.78690000000000004</v>
      </c>
      <c r="AU186" s="321">
        <v>0.21309999999999996</v>
      </c>
      <c r="AV186" s="316"/>
      <c r="AW186" s="316">
        <v>5000</v>
      </c>
      <c r="AX186" s="316"/>
      <c r="AY186" s="316">
        <v>5000</v>
      </c>
      <c r="AZ186" s="316"/>
      <c r="BA186" s="39"/>
    </row>
    <row r="187" spans="1:53" ht="15.75" customHeight="1">
      <c r="A187" s="314">
        <v>96</v>
      </c>
      <c r="B187" s="38" t="s">
        <v>705</v>
      </c>
      <c r="C187" s="315" t="s">
        <v>349</v>
      </c>
      <c r="D187" s="316">
        <v>23328</v>
      </c>
      <c r="E187" s="316">
        <v>2188</v>
      </c>
      <c r="F187" s="316">
        <v>297</v>
      </c>
      <c r="G187" s="316">
        <v>397</v>
      </c>
      <c r="H187" s="316">
        <v>164</v>
      </c>
      <c r="I187" s="317">
        <v>3.9670694419775864E-4</v>
      </c>
      <c r="J187" s="316">
        <v>1437</v>
      </c>
      <c r="K187" s="316">
        <v>1029</v>
      </c>
      <c r="L187" s="316">
        <v>22</v>
      </c>
      <c r="M187" s="316">
        <v>151</v>
      </c>
      <c r="N187" s="318">
        <v>2.0999582477664643E-3</v>
      </c>
      <c r="O187" s="316">
        <v>2146</v>
      </c>
      <c r="P187" s="316">
        <v>143</v>
      </c>
      <c r="Q187" s="316">
        <v>91</v>
      </c>
      <c r="R187" s="316">
        <v>18</v>
      </c>
      <c r="S187" s="321">
        <v>0.33333333333333331</v>
      </c>
      <c r="T187" s="317">
        <v>1.2849505454682795E-4</v>
      </c>
      <c r="U187" s="315">
        <v>14</v>
      </c>
      <c r="V187" s="315">
        <v>195</v>
      </c>
      <c r="W187" s="315">
        <v>21</v>
      </c>
      <c r="X187" s="315">
        <v>16</v>
      </c>
      <c r="Y187" s="315">
        <v>11</v>
      </c>
      <c r="Z187" s="315">
        <v>1</v>
      </c>
      <c r="AA187" s="332"/>
      <c r="AB187" s="315">
        <v>4</v>
      </c>
      <c r="AC187" s="187">
        <v>0</v>
      </c>
      <c r="AD187" s="187">
        <v>1</v>
      </c>
      <c r="AE187" s="187">
        <v>1</v>
      </c>
      <c r="AF187" s="187">
        <v>1</v>
      </c>
      <c r="AG187" s="315">
        <v>1</v>
      </c>
      <c r="AH187" s="315">
        <v>0</v>
      </c>
      <c r="AI187" s="315">
        <v>3</v>
      </c>
      <c r="AJ187" s="315">
        <v>0.45483870967741902</v>
      </c>
      <c r="AK187" s="315">
        <v>13</v>
      </c>
      <c r="AL187" s="315">
        <v>51</v>
      </c>
      <c r="AM187" s="316">
        <v>33100</v>
      </c>
      <c r="AN187" s="315">
        <v>103000000</v>
      </c>
      <c r="AO187" s="319">
        <v>0.2388888888888889</v>
      </c>
      <c r="AP187" s="315">
        <v>1.68</v>
      </c>
      <c r="AQ187" s="316">
        <v>96</v>
      </c>
      <c r="AR187" s="316">
        <v>78800</v>
      </c>
      <c r="AS187" s="320">
        <v>1.2182741116751269E-3</v>
      </c>
      <c r="AT187" s="321">
        <v>0.5736</v>
      </c>
      <c r="AU187" s="321">
        <v>0.4264</v>
      </c>
      <c r="AV187" s="316">
        <v>10597</v>
      </c>
      <c r="AW187" s="316">
        <v>89979</v>
      </c>
      <c r="AX187" s="316">
        <v>5482</v>
      </c>
      <c r="AY187" s="316">
        <v>12876</v>
      </c>
      <c r="AZ187" s="316">
        <v>5000</v>
      </c>
      <c r="BA187" s="39"/>
    </row>
    <row r="188" spans="1:53" ht="15.75" customHeight="1">
      <c r="A188" s="314">
        <v>97</v>
      </c>
      <c r="B188" s="38" t="s">
        <v>709</v>
      </c>
      <c r="C188" s="315" t="s">
        <v>349</v>
      </c>
      <c r="D188" s="316">
        <v>3394</v>
      </c>
      <c r="E188" s="316">
        <v>175</v>
      </c>
      <c r="F188" s="316">
        <v>4</v>
      </c>
      <c r="G188" s="316">
        <v>4</v>
      </c>
      <c r="H188" s="316">
        <v>43</v>
      </c>
      <c r="I188" s="317">
        <v>1.0509731683132317E-4</v>
      </c>
      <c r="J188" s="316">
        <v>451</v>
      </c>
      <c r="K188" s="316">
        <v>662</v>
      </c>
      <c r="L188" s="316">
        <v>7</v>
      </c>
      <c r="M188" s="316">
        <v>34</v>
      </c>
      <c r="N188" s="318">
        <v>4.6103855274742542E-3</v>
      </c>
      <c r="O188" s="316">
        <v>175</v>
      </c>
      <c r="P188" s="316">
        <v>18</v>
      </c>
      <c r="Q188" s="316">
        <v>18</v>
      </c>
      <c r="R188" s="316">
        <v>0</v>
      </c>
      <c r="S188" s="321">
        <v>0</v>
      </c>
      <c r="T188" s="317">
        <v>0</v>
      </c>
      <c r="U188" s="315">
        <v>12</v>
      </c>
      <c r="V188" s="315">
        <v>40</v>
      </c>
      <c r="W188" s="315">
        <v>0</v>
      </c>
      <c r="X188" s="315">
        <v>0</v>
      </c>
      <c r="Y188" s="315">
        <v>8</v>
      </c>
      <c r="Z188" s="315">
        <v>1</v>
      </c>
      <c r="AA188" s="332"/>
      <c r="AB188" s="315">
        <v>4</v>
      </c>
      <c r="AC188" s="187">
        <v>0</v>
      </c>
      <c r="AD188" s="187">
        <v>0</v>
      </c>
      <c r="AE188" s="187">
        <v>1</v>
      </c>
      <c r="AF188" s="187">
        <v>1</v>
      </c>
      <c r="AG188" s="315">
        <v>1.6</v>
      </c>
      <c r="AH188" s="315">
        <v>6.9000000000000006E-2</v>
      </c>
      <c r="AI188" s="315">
        <v>4.0999999999999996</v>
      </c>
      <c r="AJ188" s="315">
        <v>0.7431693989</v>
      </c>
      <c r="AK188" s="315">
        <v>16</v>
      </c>
      <c r="AL188" s="315">
        <v>63</v>
      </c>
      <c r="AM188" s="316">
        <v>12100</v>
      </c>
      <c r="AN188" s="315">
        <v>35800000</v>
      </c>
      <c r="AO188" s="319">
        <v>0.41388888888888886</v>
      </c>
      <c r="AP188" s="315">
        <v>3.86</v>
      </c>
      <c r="AQ188" s="316">
        <v>392900</v>
      </c>
      <c r="AR188" s="316">
        <v>101600</v>
      </c>
      <c r="AS188" s="320">
        <v>3.8671259842519685</v>
      </c>
      <c r="AT188" s="321">
        <v>0.1651</v>
      </c>
      <c r="AU188" s="321">
        <v>0.83489999999999998</v>
      </c>
      <c r="AV188" s="316">
        <v>10638</v>
      </c>
      <c r="AW188" s="316">
        <v>5000</v>
      </c>
      <c r="AX188" s="316">
        <v>5000</v>
      </c>
      <c r="AY188" s="316">
        <v>6659</v>
      </c>
      <c r="AZ188" s="316">
        <v>5000</v>
      </c>
      <c r="BA188" s="39"/>
    </row>
    <row r="189" spans="1:53" ht="15.75" customHeight="1">
      <c r="A189" s="314">
        <v>98</v>
      </c>
      <c r="B189" s="38" t="s">
        <v>712</v>
      </c>
      <c r="C189" s="315" t="s">
        <v>349</v>
      </c>
      <c r="D189" s="316">
        <v>5888</v>
      </c>
      <c r="E189" s="316">
        <v>126</v>
      </c>
      <c r="F189" s="316">
        <v>5</v>
      </c>
      <c r="G189" s="316">
        <v>7</v>
      </c>
      <c r="H189" s="316">
        <v>118</v>
      </c>
      <c r="I189" s="317">
        <v>1.1877087447563263E-4</v>
      </c>
      <c r="J189" s="316">
        <v>280</v>
      </c>
      <c r="K189" s="316">
        <v>252</v>
      </c>
      <c r="L189" s="316">
        <v>6</v>
      </c>
      <c r="M189" s="316">
        <v>46</v>
      </c>
      <c r="N189" s="318">
        <v>3.0180551051229468E-3</v>
      </c>
      <c r="O189" s="316">
        <v>875</v>
      </c>
      <c r="P189" s="316">
        <v>227</v>
      </c>
      <c r="Q189" s="316">
        <v>48</v>
      </c>
      <c r="R189" s="316">
        <v>3</v>
      </c>
      <c r="S189" s="321">
        <v>0.33333333333333331</v>
      </c>
      <c r="T189" s="317">
        <v>1.661306357080479E-4</v>
      </c>
      <c r="U189" s="315">
        <v>77</v>
      </c>
      <c r="V189" s="315">
        <v>136</v>
      </c>
      <c r="W189" s="315">
        <v>0</v>
      </c>
      <c r="X189" s="315">
        <v>0</v>
      </c>
      <c r="Y189" s="315">
        <v>61</v>
      </c>
      <c r="Z189" s="315">
        <v>13</v>
      </c>
      <c r="AA189" s="332"/>
      <c r="AB189" s="315">
        <v>4</v>
      </c>
      <c r="AC189" s="187">
        <v>0</v>
      </c>
      <c r="AD189" s="187">
        <v>0</v>
      </c>
      <c r="AE189" s="187">
        <v>1</v>
      </c>
      <c r="AF189" s="187">
        <v>1</v>
      </c>
      <c r="AG189" s="315">
        <v>2.2000000000000002</v>
      </c>
      <c r="AH189" s="315">
        <v>0</v>
      </c>
      <c r="AI189" s="315">
        <v>4.4000000000000004</v>
      </c>
      <c r="AJ189" s="315">
        <v>0.83064516129032195</v>
      </c>
      <c r="AK189" s="315">
        <v>33</v>
      </c>
      <c r="AL189" s="315">
        <v>46</v>
      </c>
      <c r="AM189" s="316">
        <v>49500</v>
      </c>
      <c r="AN189" s="315">
        <v>7900000</v>
      </c>
      <c r="AO189" s="319">
        <v>0.42083333333333334</v>
      </c>
      <c r="AP189" s="315">
        <v>5.57</v>
      </c>
      <c r="AQ189" s="316">
        <v>630400</v>
      </c>
      <c r="AR189" s="316">
        <v>168700</v>
      </c>
      <c r="AS189" s="320">
        <v>3.7368109069353883</v>
      </c>
      <c r="AT189" s="321">
        <v>0.2235</v>
      </c>
      <c r="AU189" s="321">
        <v>0.77649999999999997</v>
      </c>
      <c r="AV189" s="316">
        <v>44447</v>
      </c>
      <c r="AW189" s="316">
        <v>5494</v>
      </c>
      <c r="AX189" s="316">
        <v>7810</v>
      </c>
      <c r="AY189" s="316">
        <v>15209</v>
      </c>
      <c r="AZ189" s="316">
        <v>5251</v>
      </c>
      <c r="BA189" s="39"/>
    </row>
    <row r="190" spans="1:53" ht="15.75" customHeight="1">
      <c r="A190" s="314">
        <v>99</v>
      </c>
      <c r="B190" s="38" t="s">
        <v>716</v>
      </c>
      <c r="C190" s="315" t="s">
        <v>349</v>
      </c>
      <c r="D190" s="316">
        <v>8243</v>
      </c>
      <c r="E190" s="316">
        <v>3719</v>
      </c>
      <c r="F190" s="316">
        <v>3441</v>
      </c>
      <c r="G190" s="316">
        <v>1265</v>
      </c>
      <c r="H190" s="316">
        <v>158</v>
      </c>
      <c r="I190" s="317">
        <v>1.0658472231392293E-2</v>
      </c>
      <c r="J190" s="316">
        <v>1337</v>
      </c>
      <c r="K190" s="316">
        <v>363</v>
      </c>
      <c r="L190" s="316">
        <v>4</v>
      </c>
      <c r="M190" s="316">
        <v>69</v>
      </c>
      <c r="N190" s="318">
        <v>6.3985124525719691E-4</v>
      </c>
      <c r="O190" s="316">
        <v>595</v>
      </c>
      <c r="P190" s="316">
        <v>148</v>
      </c>
      <c r="Q190" s="316">
        <v>38</v>
      </c>
      <c r="R190" s="316">
        <v>8</v>
      </c>
      <c r="S190" s="321">
        <v>0</v>
      </c>
      <c r="T190" s="317">
        <v>1.1281221455090278E-4</v>
      </c>
      <c r="U190" s="315">
        <v>13</v>
      </c>
      <c r="V190" s="315"/>
      <c r="W190" s="315"/>
      <c r="X190" s="315"/>
      <c r="Y190" s="315">
        <v>10</v>
      </c>
      <c r="Z190" s="315">
        <v>0</v>
      </c>
      <c r="AA190" s="334"/>
      <c r="AB190" s="315">
        <v>3</v>
      </c>
      <c r="AC190" s="187">
        <v>1</v>
      </c>
      <c r="AD190" s="187">
        <v>1</v>
      </c>
      <c r="AE190" s="187">
        <v>0</v>
      </c>
      <c r="AF190" s="187">
        <v>0</v>
      </c>
      <c r="AG190" s="315">
        <v>3.6</v>
      </c>
      <c r="AH190" s="315">
        <v>0.44400000000000001</v>
      </c>
      <c r="AI190" s="315">
        <v>4.4000000000000004</v>
      </c>
      <c r="AJ190" s="315">
        <v>0.85648148148148096</v>
      </c>
      <c r="AK190" s="315">
        <v>4</v>
      </c>
      <c r="AL190" s="315">
        <v>45</v>
      </c>
      <c r="AM190" s="316">
        <v>165000</v>
      </c>
      <c r="AN190" s="315">
        <v>414000000</v>
      </c>
      <c r="AO190" s="319">
        <v>0.35208333333333336</v>
      </c>
      <c r="AP190" s="315">
        <v>1.78</v>
      </c>
      <c r="AQ190" s="316">
        <v>361100</v>
      </c>
      <c r="AR190" s="316">
        <v>90600</v>
      </c>
      <c r="AS190" s="320">
        <v>3.9856512141280351</v>
      </c>
      <c r="AT190" s="321">
        <v>0.60099999999999998</v>
      </c>
      <c r="AU190" s="321">
        <v>0.39900000000000002</v>
      </c>
      <c r="AV190" s="316">
        <v>5000</v>
      </c>
      <c r="AW190" s="316">
        <v>5000</v>
      </c>
      <c r="AX190" s="316">
        <v>5000</v>
      </c>
      <c r="AY190" s="316"/>
      <c r="AZ190" s="316"/>
      <c r="BA190" s="39"/>
    </row>
    <row r="191" spans="1:53" ht="15.75" customHeight="1">
      <c r="A191" s="314">
        <v>1</v>
      </c>
      <c r="B191" s="16" t="s">
        <v>719</v>
      </c>
      <c r="C191" s="315" t="s">
        <v>720</v>
      </c>
      <c r="D191" s="316">
        <v>2119823</v>
      </c>
      <c r="E191" s="316">
        <v>91319</v>
      </c>
      <c r="F191" s="316">
        <v>6198</v>
      </c>
      <c r="G191" s="316">
        <v>10996</v>
      </c>
      <c r="H191" s="316">
        <v>55</v>
      </c>
      <c r="I191" s="317">
        <v>5.9999999999999995E-4</v>
      </c>
      <c r="J191" s="316">
        <v>84071</v>
      </c>
      <c r="K191" s="316">
        <v>9052</v>
      </c>
      <c r="L191" s="316">
        <v>709</v>
      </c>
      <c r="M191" s="316">
        <v>39</v>
      </c>
      <c r="N191" s="318">
        <v>1.2999999999999999E-3</v>
      </c>
      <c r="O191" s="316">
        <v>106029</v>
      </c>
      <c r="P191" s="316">
        <v>1291</v>
      </c>
      <c r="Q191" s="316">
        <v>6660</v>
      </c>
      <c r="R191" s="316">
        <v>1324</v>
      </c>
      <c r="S191" s="321">
        <v>0.93338497300000001</v>
      </c>
      <c r="T191" s="317">
        <v>8.2014499999999999E-4</v>
      </c>
      <c r="U191" s="315">
        <v>0</v>
      </c>
      <c r="V191" s="315">
        <v>184000</v>
      </c>
      <c r="W191" s="315">
        <v>12</v>
      </c>
      <c r="X191" s="315">
        <v>328</v>
      </c>
      <c r="Y191" s="315">
        <v>0</v>
      </c>
      <c r="Z191" s="315">
        <v>1</v>
      </c>
      <c r="AA191" s="332"/>
      <c r="AB191" s="315">
        <v>4</v>
      </c>
      <c r="AC191" s="187">
        <v>1</v>
      </c>
      <c r="AD191" s="187">
        <v>0</v>
      </c>
      <c r="AE191" s="187">
        <v>0</v>
      </c>
      <c r="AF191" s="187">
        <v>1</v>
      </c>
      <c r="AG191" s="315">
        <v>4.8</v>
      </c>
      <c r="AH191" s="315">
        <v>0.497</v>
      </c>
      <c r="AI191" s="315">
        <v>4.7</v>
      </c>
      <c r="AJ191" s="315">
        <v>0.66500000000000004</v>
      </c>
      <c r="AK191" s="315">
        <v>62</v>
      </c>
      <c r="AL191" s="315">
        <v>0</v>
      </c>
      <c r="AM191" s="316">
        <v>2200000</v>
      </c>
      <c r="AN191" s="315">
        <v>1500000000</v>
      </c>
      <c r="AO191" s="319"/>
      <c r="AP191" s="315"/>
      <c r="AQ191" s="316"/>
      <c r="AR191" s="316"/>
      <c r="AS191" s="320"/>
      <c r="AT191" s="321"/>
      <c r="AU191" s="321"/>
      <c r="AV191" s="316"/>
      <c r="AW191" s="316"/>
      <c r="AX191" s="316"/>
      <c r="AY191" s="316"/>
      <c r="AZ191" s="316"/>
      <c r="BA191" s="39"/>
    </row>
    <row r="192" spans="1:53" ht="15.75" customHeight="1">
      <c r="A192" s="314">
        <v>2</v>
      </c>
      <c r="B192" s="16" t="s">
        <v>724</v>
      </c>
      <c r="C192" s="315" t="s">
        <v>720</v>
      </c>
      <c r="D192" s="316">
        <v>2062</v>
      </c>
      <c r="E192" s="316">
        <v>30</v>
      </c>
      <c r="F192" s="316">
        <v>14</v>
      </c>
      <c r="G192" s="316">
        <v>10</v>
      </c>
      <c r="H192" s="316">
        <v>18</v>
      </c>
      <c r="I192" s="317">
        <v>1E-4</v>
      </c>
      <c r="J192" s="316"/>
      <c r="K192" s="316"/>
      <c r="L192" s="316"/>
      <c r="M192" s="316"/>
      <c r="N192" s="318"/>
      <c r="O192" s="316"/>
      <c r="P192" s="316"/>
      <c r="Q192" s="316"/>
      <c r="R192" s="316"/>
      <c r="S192" s="321"/>
      <c r="T192" s="317"/>
      <c r="U192" s="315"/>
      <c r="V192" s="315"/>
      <c r="W192" s="315"/>
      <c r="X192" s="315"/>
      <c r="Y192" s="315"/>
      <c r="Z192" s="315"/>
      <c r="AA192" s="332"/>
      <c r="AB192" s="315">
        <v>1</v>
      </c>
      <c r="AC192" s="187">
        <v>0</v>
      </c>
      <c r="AD192" s="187">
        <v>0</v>
      </c>
      <c r="AE192" s="187">
        <v>0</v>
      </c>
      <c r="AF192" s="187">
        <v>0</v>
      </c>
      <c r="AG192" s="315"/>
      <c r="AH192" s="315"/>
      <c r="AI192" s="315">
        <v>3.2</v>
      </c>
      <c r="AJ192" s="315">
        <v>0</v>
      </c>
      <c r="AK192" s="315">
        <v>57</v>
      </c>
      <c r="AL192" s="315">
        <v>44</v>
      </c>
      <c r="AM192" s="316">
        <v>368000</v>
      </c>
      <c r="AN192" s="315">
        <v>91900000</v>
      </c>
      <c r="AO192" s="319">
        <v>0.45277777777777778</v>
      </c>
      <c r="AP192" s="315">
        <v>6.9</v>
      </c>
      <c r="AQ192" s="316">
        <v>128400</v>
      </c>
      <c r="AR192" s="316">
        <v>39000</v>
      </c>
      <c r="AS192" s="320">
        <v>3.2923076923076922</v>
      </c>
      <c r="AT192" s="321">
        <v>9.1899999999999996E-2</v>
      </c>
      <c r="AU192" s="321">
        <v>0.90810000000000002</v>
      </c>
      <c r="AV192" s="316">
        <v>5000</v>
      </c>
      <c r="AW192" s="316">
        <v>36679</v>
      </c>
      <c r="AX192" s="316">
        <v>5000</v>
      </c>
      <c r="AY192" s="316"/>
      <c r="AZ192" s="316"/>
      <c r="BA192" s="39"/>
    </row>
    <row r="193" spans="1:53" ht="15.75" customHeight="1">
      <c r="A193" s="314">
        <v>3</v>
      </c>
      <c r="B193" s="16" t="s">
        <v>726</v>
      </c>
      <c r="C193" s="315" t="s">
        <v>720</v>
      </c>
      <c r="D193" s="316">
        <v>500791</v>
      </c>
      <c r="E193" s="316">
        <v>4933</v>
      </c>
      <c r="F193" s="316">
        <v>2069</v>
      </c>
      <c r="G193" s="316">
        <v>262</v>
      </c>
      <c r="H193" s="316">
        <v>10</v>
      </c>
      <c r="I193" s="317">
        <v>2.0000000000000001E-4</v>
      </c>
      <c r="J193" s="316">
        <v>49014</v>
      </c>
      <c r="K193" s="316">
        <v>2821</v>
      </c>
      <c r="L193" s="316">
        <v>591</v>
      </c>
      <c r="M193" s="316">
        <v>12</v>
      </c>
      <c r="N193" s="318">
        <v>8.0000000000000004E-4</v>
      </c>
      <c r="O193" s="316">
        <v>74096</v>
      </c>
      <c r="P193" s="316">
        <v>201</v>
      </c>
      <c r="Q193" s="316">
        <v>1226</v>
      </c>
      <c r="R193" s="316">
        <v>180</v>
      </c>
      <c r="S193" s="321">
        <v>0.74316939900000001</v>
      </c>
      <c r="T193" s="317">
        <v>2.0641400000000001E-4</v>
      </c>
      <c r="U193" s="315"/>
      <c r="V193" s="315">
        <v>57200</v>
      </c>
      <c r="W193" s="315">
        <v>9</v>
      </c>
      <c r="X193" s="315">
        <v>5214</v>
      </c>
      <c r="Y193" s="315"/>
      <c r="Z193" s="315"/>
      <c r="AA193" s="332"/>
      <c r="AB193" s="315">
        <v>4</v>
      </c>
      <c r="AC193" s="187">
        <v>0</v>
      </c>
      <c r="AD193" s="187">
        <v>0</v>
      </c>
      <c r="AE193" s="187">
        <v>1</v>
      </c>
      <c r="AF193" s="187">
        <v>1</v>
      </c>
      <c r="AG193" s="315">
        <v>3.5</v>
      </c>
      <c r="AH193" s="315">
        <v>0.02</v>
      </c>
      <c r="AI193" s="315">
        <v>4.0999999999999996</v>
      </c>
      <c r="AJ193" s="315">
        <v>0.42199999999999999</v>
      </c>
      <c r="AK193" s="315">
        <v>63</v>
      </c>
      <c r="AL193" s="315">
        <v>60</v>
      </c>
      <c r="AM193" s="316">
        <v>550000</v>
      </c>
      <c r="AN193" s="315">
        <v>158000000</v>
      </c>
      <c r="AO193" s="319">
        <v>0.25208333333333333</v>
      </c>
      <c r="AP193" s="315">
        <v>3.32</v>
      </c>
      <c r="AQ193" s="316">
        <v>25600000</v>
      </c>
      <c r="AR193" s="316">
        <v>14300000</v>
      </c>
      <c r="AS193" s="320">
        <v>1.7902097902097902</v>
      </c>
      <c r="AT193" s="321">
        <v>0.42649999999999999</v>
      </c>
      <c r="AU193" s="321">
        <v>0.57350000000000001</v>
      </c>
      <c r="AV193" s="316">
        <v>3106000</v>
      </c>
      <c r="AW193" s="316">
        <v>2931000</v>
      </c>
      <c r="AX193" s="316">
        <v>991770</v>
      </c>
      <c r="AY193" s="316">
        <v>4507000</v>
      </c>
      <c r="AZ193" s="316">
        <v>3524000</v>
      </c>
      <c r="BA193" s="39"/>
    </row>
    <row r="194" spans="1:53" ht="15.75" customHeight="1">
      <c r="A194" s="314">
        <v>4</v>
      </c>
      <c r="B194" s="16" t="s">
        <v>729</v>
      </c>
      <c r="C194" s="315" t="s">
        <v>720</v>
      </c>
      <c r="D194" s="316">
        <v>893795</v>
      </c>
      <c r="E194" s="316">
        <v>60</v>
      </c>
      <c r="F194" s="316">
        <v>209</v>
      </c>
      <c r="G194" s="316">
        <v>23</v>
      </c>
      <c r="H194" s="316">
        <v>2</v>
      </c>
      <c r="I194" s="317">
        <v>0</v>
      </c>
      <c r="J194" s="316">
        <v>28792</v>
      </c>
      <c r="K194" s="316">
        <v>1267</v>
      </c>
      <c r="L194" s="316">
        <v>492</v>
      </c>
      <c r="M194" s="316">
        <v>15</v>
      </c>
      <c r="N194" s="318">
        <v>6.9999999999999999E-4</v>
      </c>
      <c r="O194" s="316">
        <v>84871</v>
      </c>
      <c r="P194" s="316">
        <v>1260</v>
      </c>
      <c r="Q194" s="316">
        <v>202</v>
      </c>
      <c r="R194" s="316">
        <v>35</v>
      </c>
      <c r="S194" s="321">
        <v>0.98649721999999995</v>
      </c>
      <c r="T194" s="317">
        <v>3.03673E-5</v>
      </c>
      <c r="U194" s="315">
        <v>9202</v>
      </c>
      <c r="V194" s="315">
        <v>56900</v>
      </c>
      <c r="W194" s="315">
        <v>12</v>
      </c>
      <c r="X194" s="315">
        <v>698</v>
      </c>
      <c r="Y194" s="315">
        <v>6108</v>
      </c>
      <c r="Z194" s="315">
        <v>2095</v>
      </c>
      <c r="AA194" s="332"/>
      <c r="AB194" s="315">
        <v>4</v>
      </c>
      <c r="AC194" s="187">
        <v>0</v>
      </c>
      <c r="AD194" s="187">
        <v>1</v>
      </c>
      <c r="AE194" s="187">
        <v>1</v>
      </c>
      <c r="AF194" s="187">
        <v>1</v>
      </c>
      <c r="AG194" s="315">
        <v>4.8</v>
      </c>
      <c r="AH194" s="315">
        <v>0.20799999999999999</v>
      </c>
      <c r="AI194" s="315">
        <v>3.2</v>
      </c>
      <c r="AJ194" s="315">
        <v>0.245</v>
      </c>
      <c r="AK194" s="315">
        <v>27</v>
      </c>
      <c r="AL194" s="315">
        <v>63</v>
      </c>
      <c r="AM194" s="316">
        <v>201000</v>
      </c>
      <c r="AN194" s="315">
        <v>28100000</v>
      </c>
      <c r="AO194" s="319">
        <v>0.25972222222222224</v>
      </c>
      <c r="AP194" s="315">
        <v>3.78</v>
      </c>
      <c r="AQ194" s="316">
        <v>19300000</v>
      </c>
      <c r="AR194" s="316">
        <v>10700000</v>
      </c>
      <c r="AS194" s="320">
        <v>1.8037383177570094</v>
      </c>
      <c r="AT194" s="321">
        <v>0.4163</v>
      </c>
      <c r="AU194" s="321">
        <v>0.5837</v>
      </c>
      <c r="AV194" s="316">
        <v>2990000</v>
      </c>
      <c r="AW194" s="316">
        <v>2638000</v>
      </c>
      <c r="AX194" s="316">
        <v>530408</v>
      </c>
      <c r="AY194" s="316">
        <v>1596000</v>
      </c>
      <c r="AZ194" s="316">
        <v>1684000</v>
      </c>
      <c r="BA194" s="39"/>
    </row>
    <row r="195" spans="1:53" ht="15.75" customHeight="1">
      <c r="A195" s="314">
        <v>5</v>
      </c>
      <c r="B195" s="16" t="s">
        <v>732</v>
      </c>
      <c r="C195" s="315" t="s">
        <v>720</v>
      </c>
      <c r="D195" s="316">
        <v>1967658</v>
      </c>
      <c r="E195" s="316">
        <v>424</v>
      </c>
      <c r="F195" s="316">
        <v>1588</v>
      </c>
      <c r="G195" s="316">
        <v>95</v>
      </c>
      <c r="H195" s="316">
        <v>13</v>
      </c>
      <c r="I195" s="317">
        <v>0</v>
      </c>
      <c r="J195" s="316">
        <v>17199</v>
      </c>
      <c r="K195" s="316">
        <v>1497</v>
      </c>
      <c r="L195" s="316">
        <v>524</v>
      </c>
      <c r="M195" s="316">
        <v>11</v>
      </c>
      <c r="N195" s="318">
        <v>1.4E-3</v>
      </c>
      <c r="O195" s="316">
        <v>94579</v>
      </c>
      <c r="P195" s="316">
        <v>52</v>
      </c>
      <c r="Q195" s="316">
        <v>100</v>
      </c>
      <c r="R195" s="316">
        <v>31</v>
      </c>
      <c r="S195" s="321">
        <v>0.88888888899999996</v>
      </c>
      <c r="T195" s="317">
        <v>1.50484E-5</v>
      </c>
      <c r="U195" s="315">
        <v>2078</v>
      </c>
      <c r="V195" s="315">
        <v>117000</v>
      </c>
      <c r="W195" s="315">
        <v>16</v>
      </c>
      <c r="X195" s="315">
        <v>3937</v>
      </c>
      <c r="Y195" s="315">
        <v>456</v>
      </c>
      <c r="Z195" s="315">
        <v>1175</v>
      </c>
      <c r="AA195" s="332"/>
      <c r="AB195" s="315">
        <v>4</v>
      </c>
      <c r="AC195" s="187">
        <v>1</v>
      </c>
      <c r="AD195" s="187">
        <v>1</v>
      </c>
      <c r="AE195" s="187">
        <v>1</v>
      </c>
      <c r="AF195" s="187">
        <v>1</v>
      </c>
      <c r="AG195" s="315">
        <v>4.8</v>
      </c>
      <c r="AH195" s="315">
        <v>0.64200000000000002</v>
      </c>
      <c r="AI195" s="315">
        <v>4.5</v>
      </c>
      <c r="AJ195" s="315">
        <v>0.71899999999999997</v>
      </c>
      <c r="AK195" s="315">
        <v>46</v>
      </c>
      <c r="AL195" s="315">
        <v>67</v>
      </c>
      <c r="AM195" s="316">
        <v>49500</v>
      </c>
      <c r="AN195" s="315">
        <v>55900000</v>
      </c>
      <c r="AO195" s="319">
        <v>0.29722222222222222</v>
      </c>
      <c r="AP195" s="315">
        <v>3.77</v>
      </c>
      <c r="AQ195" s="316">
        <v>7300000</v>
      </c>
      <c r="AR195" s="316">
        <v>4100000</v>
      </c>
      <c r="AS195" s="320">
        <v>1.7804878048780488</v>
      </c>
      <c r="AT195" s="321">
        <v>0.38700000000000001</v>
      </c>
      <c r="AU195" s="321">
        <v>0.61299999999999999</v>
      </c>
      <c r="AV195" s="316">
        <v>1599000</v>
      </c>
      <c r="AW195" s="316">
        <v>4577000</v>
      </c>
      <c r="AX195" s="316">
        <v>292933</v>
      </c>
      <c r="AY195" s="316">
        <v>1458000</v>
      </c>
      <c r="AZ195" s="316">
        <v>843666</v>
      </c>
      <c r="BA195" s="39"/>
    </row>
    <row r="196" spans="1:53" ht="15.75" customHeight="1">
      <c r="A196" s="314">
        <v>6</v>
      </c>
      <c r="B196" s="16" t="s">
        <v>736</v>
      </c>
      <c r="C196" s="315" t="s">
        <v>720</v>
      </c>
      <c r="D196" s="316">
        <v>94219</v>
      </c>
      <c r="E196" s="316">
        <v>3509</v>
      </c>
      <c r="F196" s="316">
        <v>584</v>
      </c>
      <c r="G196" s="316">
        <v>1732</v>
      </c>
      <c r="H196" s="316">
        <v>85</v>
      </c>
      <c r="I196" s="317">
        <v>6.9999999999999999E-4</v>
      </c>
      <c r="J196" s="316">
        <v>9905</v>
      </c>
      <c r="K196" s="316">
        <v>3563</v>
      </c>
      <c r="L196" s="316">
        <v>180</v>
      </c>
      <c r="M196" s="316">
        <v>53</v>
      </c>
      <c r="N196" s="318">
        <v>4.4000000000000003E-3</v>
      </c>
      <c r="O196" s="316">
        <v>65267</v>
      </c>
      <c r="P196" s="316">
        <v>181</v>
      </c>
      <c r="Q196" s="316">
        <v>777</v>
      </c>
      <c r="R196" s="316">
        <v>333</v>
      </c>
      <c r="S196" s="321">
        <v>0.52777777800000003</v>
      </c>
      <c r="T196" s="317">
        <v>1.8486899999999999E-4</v>
      </c>
      <c r="U196" s="315"/>
      <c r="V196" s="315">
        <v>25900</v>
      </c>
      <c r="W196" s="315">
        <v>69</v>
      </c>
      <c r="X196" s="315">
        <v>498</v>
      </c>
      <c r="Y196" s="315"/>
      <c r="Z196" s="315"/>
      <c r="AA196" s="332"/>
      <c r="AB196" s="315">
        <v>4</v>
      </c>
      <c r="AC196" s="187">
        <v>0</v>
      </c>
      <c r="AD196" s="187">
        <v>0</v>
      </c>
      <c r="AE196" s="187">
        <v>1</v>
      </c>
      <c r="AF196" s="187">
        <v>1</v>
      </c>
      <c r="AG196" s="315">
        <v>4.7</v>
      </c>
      <c r="AH196" s="315">
        <v>0.16700000000000001</v>
      </c>
      <c r="AI196" s="315">
        <v>3.6</v>
      </c>
      <c r="AJ196" s="315">
        <v>0.28599999999999998</v>
      </c>
      <c r="AK196" s="315">
        <v>9</v>
      </c>
      <c r="AL196" s="315">
        <v>60</v>
      </c>
      <c r="AM196" s="316">
        <v>3600</v>
      </c>
      <c r="AN196" s="315">
        <v>4800000000</v>
      </c>
      <c r="AO196" s="319">
        <v>0.39097222222222222</v>
      </c>
      <c r="AP196" s="315">
        <v>5.47</v>
      </c>
      <c r="AQ196" s="316">
        <v>5000000</v>
      </c>
      <c r="AR196" s="316">
        <v>2500000</v>
      </c>
      <c r="AS196" s="320">
        <v>2</v>
      </c>
      <c r="AT196" s="321">
        <v>0.2792</v>
      </c>
      <c r="AU196" s="321">
        <v>0.7208</v>
      </c>
      <c r="AV196" s="316">
        <v>1241000</v>
      </c>
      <c r="AW196" s="316">
        <v>1022000</v>
      </c>
      <c r="AX196" s="316">
        <v>302360</v>
      </c>
      <c r="AY196" s="316">
        <v>415753</v>
      </c>
      <c r="AZ196" s="316">
        <v>340633</v>
      </c>
      <c r="BA196" s="39"/>
    </row>
    <row r="197" spans="1:53" ht="15.75" customHeight="1">
      <c r="A197" s="314">
        <v>7</v>
      </c>
      <c r="B197" s="16" t="s">
        <v>740</v>
      </c>
      <c r="C197" s="315" t="s">
        <v>720</v>
      </c>
      <c r="D197" s="316">
        <v>1177053</v>
      </c>
      <c r="E197" s="316">
        <v>101720</v>
      </c>
      <c r="F197" s="316">
        <v>19365</v>
      </c>
      <c r="G197" s="316">
        <v>30652</v>
      </c>
      <c r="H197" s="316">
        <v>100</v>
      </c>
      <c r="I197" s="317">
        <v>1.5E-3</v>
      </c>
      <c r="J197" s="316">
        <v>123099</v>
      </c>
      <c r="K197" s="316">
        <v>21835</v>
      </c>
      <c r="L197" s="316">
        <v>4028</v>
      </c>
      <c r="M197" s="316">
        <v>29</v>
      </c>
      <c r="N197" s="318">
        <v>2.3E-3</v>
      </c>
      <c r="O197" s="316">
        <v>125350</v>
      </c>
      <c r="P197" s="316">
        <v>1748</v>
      </c>
      <c r="Q197" s="316">
        <v>11751</v>
      </c>
      <c r="R197" s="316">
        <v>2293</v>
      </c>
      <c r="S197" s="321">
        <v>0.93878718500000002</v>
      </c>
      <c r="T197" s="317">
        <v>1.238018E-3</v>
      </c>
      <c r="U197" s="315">
        <v>10105</v>
      </c>
      <c r="V197" s="315">
        <v>40900</v>
      </c>
      <c r="W197" s="315">
        <v>21</v>
      </c>
      <c r="X197" s="315">
        <v>80</v>
      </c>
      <c r="Y197" s="315">
        <v>4963</v>
      </c>
      <c r="Z197" s="315">
        <v>3902</v>
      </c>
      <c r="AA197" s="39"/>
      <c r="AB197" s="315">
        <v>4</v>
      </c>
      <c r="AC197" s="187">
        <v>0</v>
      </c>
      <c r="AD197" s="187">
        <v>0</v>
      </c>
      <c r="AE197" s="187">
        <v>0</v>
      </c>
      <c r="AF197" s="187">
        <v>1</v>
      </c>
      <c r="AG197" s="315">
        <v>4.8</v>
      </c>
      <c r="AH197" s="315">
        <v>0.83499999999999996</v>
      </c>
      <c r="AI197" s="315">
        <v>4.5999999999999996</v>
      </c>
      <c r="AJ197" s="315">
        <v>0.59299999999999997</v>
      </c>
      <c r="AK197" s="315">
        <v>72</v>
      </c>
      <c r="AL197" s="315">
        <v>75</v>
      </c>
      <c r="AM197" s="316">
        <v>1800000</v>
      </c>
      <c r="AN197" s="315">
        <v>11400000</v>
      </c>
      <c r="AO197" s="319">
        <v>0.36249999999999999</v>
      </c>
      <c r="AP197" s="315">
        <v>6.24</v>
      </c>
      <c r="AQ197" s="316">
        <v>30400000</v>
      </c>
      <c r="AR197" s="316">
        <v>12000000</v>
      </c>
      <c r="AS197" s="320">
        <v>2.5333333333333332</v>
      </c>
      <c r="AT197" s="321">
        <v>0.28100000000000003</v>
      </c>
      <c r="AU197" s="321">
        <v>0.71899999999999997</v>
      </c>
      <c r="AV197" s="316">
        <v>8258000</v>
      </c>
      <c r="AW197" s="316">
        <v>1400000</v>
      </c>
      <c r="AX197" s="316">
        <v>2361000</v>
      </c>
      <c r="AY197" s="316">
        <v>4196000</v>
      </c>
      <c r="AZ197" s="316">
        <v>1620000</v>
      </c>
      <c r="BA197" s="39"/>
    </row>
    <row r="198" spans="1:53" ht="15.75" customHeight="1">
      <c r="A198" s="314">
        <v>8</v>
      </c>
      <c r="B198" s="16" t="s">
        <v>743</v>
      </c>
      <c r="C198" s="315" t="s">
        <v>720</v>
      </c>
      <c r="D198" s="316">
        <v>16054</v>
      </c>
      <c r="E198" s="316">
        <v>287</v>
      </c>
      <c r="F198" s="316">
        <v>19</v>
      </c>
      <c r="G198" s="316">
        <v>5</v>
      </c>
      <c r="H198" s="316">
        <v>8</v>
      </c>
      <c r="I198" s="317">
        <v>2.0000000000000001E-4</v>
      </c>
      <c r="J198" s="316">
        <v>6016</v>
      </c>
      <c r="K198" s="316">
        <v>391</v>
      </c>
      <c r="L198" s="316">
        <v>14</v>
      </c>
      <c r="M198" s="316">
        <v>3</v>
      </c>
      <c r="N198" s="318">
        <v>8.0000000000000004E-4</v>
      </c>
      <c r="O198" s="316">
        <v>27690</v>
      </c>
      <c r="P198" s="316">
        <v>151</v>
      </c>
      <c r="Q198" s="316">
        <v>510</v>
      </c>
      <c r="R198" s="316">
        <v>151</v>
      </c>
      <c r="S198" s="321">
        <v>0.33333333300000001</v>
      </c>
      <c r="T198" s="317">
        <v>2.6035300000000001E-4</v>
      </c>
      <c r="U198" s="315"/>
      <c r="V198" s="315">
        <v>8960</v>
      </c>
      <c r="W198" s="315">
        <v>33</v>
      </c>
      <c r="X198" s="315">
        <v>56</v>
      </c>
      <c r="Y198" s="315"/>
      <c r="Z198" s="315"/>
      <c r="AA198" s="332"/>
      <c r="AB198" s="315">
        <v>4</v>
      </c>
      <c r="AC198" s="187">
        <v>0</v>
      </c>
      <c r="AD198" s="187">
        <v>1</v>
      </c>
      <c r="AE198" s="187">
        <v>1</v>
      </c>
      <c r="AF198" s="187">
        <v>1</v>
      </c>
      <c r="AG198" s="315">
        <v>4.3</v>
      </c>
      <c r="AH198" s="315">
        <v>0.2</v>
      </c>
      <c r="AI198" s="315">
        <v>3</v>
      </c>
      <c r="AJ198" s="315">
        <v>0</v>
      </c>
      <c r="AK198" s="315">
        <v>25</v>
      </c>
      <c r="AL198" s="315">
        <v>48</v>
      </c>
      <c r="AM198" s="316">
        <v>27100</v>
      </c>
      <c r="AN198" s="315">
        <v>11600000</v>
      </c>
      <c r="AO198" s="319"/>
      <c r="AP198" s="315"/>
      <c r="AQ198" s="316"/>
      <c r="AR198" s="316"/>
      <c r="AS198" s="320"/>
      <c r="AT198" s="321"/>
      <c r="AU198" s="321"/>
      <c r="AV198" s="316">
        <v>101047</v>
      </c>
      <c r="AW198" s="316">
        <v>186692</v>
      </c>
      <c r="AX198" s="316">
        <v>45807</v>
      </c>
      <c r="AY198" s="316">
        <v>79608</v>
      </c>
      <c r="AZ198" s="316">
        <v>66632</v>
      </c>
      <c r="BA198" s="39"/>
    </row>
    <row r="199" spans="1:53" ht="15.75" customHeight="1">
      <c r="A199" s="314">
        <v>9</v>
      </c>
      <c r="B199" s="16" t="s">
        <v>747</v>
      </c>
      <c r="C199" s="315" t="s">
        <v>720</v>
      </c>
      <c r="D199" s="316"/>
      <c r="E199" s="316"/>
      <c r="F199" s="316"/>
      <c r="G199" s="316"/>
      <c r="H199" s="316"/>
      <c r="I199" s="317"/>
      <c r="J199" s="316"/>
      <c r="K199" s="316"/>
      <c r="L199" s="316"/>
      <c r="M199" s="316"/>
      <c r="N199" s="318"/>
      <c r="O199" s="316"/>
      <c r="P199" s="316"/>
      <c r="Q199" s="316"/>
      <c r="R199" s="316"/>
      <c r="S199" s="321"/>
      <c r="T199" s="317"/>
      <c r="U199" s="315">
        <v>13</v>
      </c>
      <c r="V199" s="315"/>
      <c r="W199" s="315"/>
      <c r="X199" s="315"/>
      <c r="Y199" s="315">
        <v>44</v>
      </c>
      <c r="Z199" s="315">
        <v>67</v>
      </c>
      <c r="AA199" s="95"/>
      <c r="AB199" s="315">
        <v>0</v>
      </c>
      <c r="AC199" s="187">
        <v>0</v>
      </c>
      <c r="AD199" s="187">
        <v>1</v>
      </c>
      <c r="AE199" s="187">
        <v>0</v>
      </c>
      <c r="AF199" s="187">
        <v>1</v>
      </c>
      <c r="AG199" s="315">
        <v>4.4000000000000004</v>
      </c>
      <c r="AH199" s="315">
        <v>0.26700000000000002</v>
      </c>
      <c r="AI199" s="315">
        <v>4.4000000000000004</v>
      </c>
      <c r="AJ199" s="315">
        <v>0.58899999999999997</v>
      </c>
      <c r="AK199" s="315">
        <v>21</v>
      </c>
      <c r="AL199" s="315">
        <v>48</v>
      </c>
      <c r="AM199" s="316">
        <v>201000</v>
      </c>
      <c r="AN199" s="315">
        <v>327000000</v>
      </c>
      <c r="AO199" s="319">
        <v>0.26250000000000001</v>
      </c>
      <c r="AP199" s="315">
        <v>4.5999999999999996</v>
      </c>
      <c r="AQ199" s="316">
        <v>6500000</v>
      </c>
      <c r="AR199" s="316">
        <v>3200000</v>
      </c>
      <c r="AS199" s="320">
        <v>2.03125</v>
      </c>
      <c r="AT199" s="321">
        <v>0.33639999999999998</v>
      </c>
      <c r="AU199" s="321">
        <v>0.66359999999999997</v>
      </c>
      <c r="AV199" s="316">
        <v>978084</v>
      </c>
      <c r="AW199" s="316">
        <v>2008000</v>
      </c>
      <c r="AX199" s="316">
        <v>189654</v>
      </c>
      <c r="AY199" s="316">
        <v>641431</v>
      </c>
      <c r="AZ199" s="316">
        <v>192242</v>
      </c>
      <c r="BA199" s="39"/>
    </row>
    <row r="200" spans="1:53" ht="15.75" customHeight="1">
      <c r="A200" s="314">
        <v>10</v>
      </c>
      <c r="B200" s="16" t="s">
        <v>748</v>
      </c>
      <c r="C200" s="315" t="s">
        <v>720</v>
      </c>
      <c r="D200" s="316">
        <v>2135627</v>
      </c>
      <c r="E200" s="316">
        <v>929</v>
      </c>
      <c r="F200" s="316">
        <v>440</v>
      </c>
      <c r="G200" s="316">
        <v>484</v>
      </c>
      <c r="H200" s="316">
        <v>15</v>
      </c>
      <c r="I200" s="317">
        <v>0</v>
      </c>
      <c r="J200" s="316">
        <v>16009</v>
      </c>
      <c r="K200" s="316">
        <v>1372</v>
      </c>
      <c r="L200" s="316">
        <v>109</v>
      </c>
      <c r="M200" s="316">
        <v>10</v>
      </c>
      <c r="N200" s="318">
        <v>1.1000000000000001E-3</v>
      </c>
      <c r="O200" s="316">
        <v>45757</v>
      </c>
      <c r="P200" s="316">
        <v>148</v>
      </c>
      <c r="Q200" s="316">
        <v>217</v>
      </c>
      <c r="R200" s="316">
        <v>111</v>
      </c>
      <c r="S200" s="321">
        <v>0.92907801400000001</v>
      </c>
      <c r="T200" s="317">
        <v>7.7969500000000006E-5</v>
      </c>
      <c r="U200" s="315">
        <v>450</v>
      </c>
      <c r="V200" s="315">
        <v>15200</v>
      </c>
      <c r="W200" s="315">
        <v>6</v>
      </c>
      <c r="X200" s="315">
        <v>46</v>
      </c>
      <c r="Y200" s="315">
        <v>204</v>
      </c>
      <c r="Z200" s="315">
        <v>88</v>
      </c>
      <c r="AA200" s="39"/>
      <c r="AB200" s="315">
        <v>4</v>
      </c>
      <c r="AC200" s="187">
        <v>0</v>
      </c>
      <c r="AD200" s="187">
        <v>0</v>
      </c>
      <c r="AE200" s="187">
        <v>0</v>
      </c>
      <c r="AF200" s="187">
        <v>1</v>
      </c>
      <c r="AG200" s="315">
        <v>4.8</v>
      </c>
      <c r="AH200" s="315">
        <v>0.92700000000000005</v>
      </c>
      <c r="AI200" s="315">
        <v>4.7</v>
      </c>
      <c r="AJ200" s="315">
        <v>0.77700000000000002</v>
      </c>
      <c r="AK200" s="315">
        <v>27</v>
      </c>
      <c r="AL200" s="315">
        <v>0</v>
      </c>
      <c r="AM200" s="316">
        <v>368000</v>
      </c>
      <c r="AN200" s="315">
        <v>130000000</v>
      </c>
      <c r="AO200" s="319">
        <v>0.25416666666666665</v>
      </c>
      <c r="AP200" s="315">
        <v>3.4</v>
      </c>
      <c r="AQ200" s="316">
        <v>4000000</v>
      </c>
      <c r="AR200" s="316">
        <v>2700000</v>
      </c>
      <c r="AS200" s="320">
        <v>1.4814814814814814</v>
      </c>
      <c r="AT200" s="321">
        <v>0.46910000000000002</v>
      </c>
      <c r="AU200" s="321">
        <v>0.53089999999999993</v>
      </c>
      <c r="AV200" s="316">
        <v>1462000</v>
      </c>
      <c r="AW200" s="316">
        <v>1348000</v>
      </c>
      <c r="AX200" s="316">
        <v>335416</v>
      </c>
      <c r="AY200" s="316">
        <v>620521</v>
      </c>
      <c r="AZ200" s="316">
        <v>404495</v>
      </c>
      <c r="BA200" s="39"/>
    </row>
    <row r="201" spans="1:53" ht="15.75" customHeight="1">
      <c r="A201" s="314">
        <v>11</v>
      </c>
      <c r="B201" s="16" t="s">
        <v>753</v>
      </c>
      <c r="C201" s="315" t="s">
        <v>720</v>
      </c>
      <c r="D201" s="316">
        <v>302958</v>
      </c>
      <c r="E201" s="316">
        <v>480984</v>
      </c>
      <c r="F201" s="316">
        <v>3759</v>
      </c>
      <c r="G201" s="316">
        <v>1006</v>
      </c>
      <c r="H201" s="316">
        <v>47</v>
      </c>
      <c r="I201" s="317">
        <v>1.9400000000000001E-2</v>
      </c>
      <c r="J201" s="316"/>
      <c r="K201" s="316"/>
      <c r="L201" s="316"/>
      <c r="M201" s="316"/>
      <c r="N201" s="318"/>
      <c r="O201" s="316">
        <v>42394</v>
      </c>
      <c r="P201" s="316">
        <v>133</v>
      </c>
      <c r="Q201" s="316">
        <v>823</v>
      </c>
      <c r="R201" s="316">
        <v>142</v>
      </c>
      <c r="S201" s="321">
        <v>0.828125</v>
      </c>
      <c r="T201" s="317">
        <v>2.4803800000000001E-4</v>
      </c>
      <c r="U201" s="315">
        <v>1192</v>
      </c>
      <c r="V201" s="315">
        <v>13700</v>
      </c>
      <c r="W201" s="315">
        <v>13</v>
      </c>
      <c r="X201" s="315">
        <v>28</v>
      </c>
      <c r="Y201" s="315">
        <v>340</v>
      </c>
      <c r="Z201" s="315">
        <v>704</v>
      </c>
      <c r="AA201" s="332"/>
      <c r="AB201" s="315">
        <v>3</v>
      </c>
      <c r="AC201" s="187">
        <v>0</v>
      </c>
      <c r="AD201" s="187">
        <v>0</v>
      </c>
      <c r="AE201" s="187">
        <v>0</v>
      </c>
      <c r="AF201" s="187">
        <v>0</v>
      </c>
      <c r="AG201" s="315">
        <v>3.3</v>
      </c>
      <c r="AH201" s="315"/>
      <c r="AI201" s="315">
        <v>2.2000000000000002</v>
      </c>
      <c r="AJ201" s="315">
        <v>0</v>
      </c>
      <c r="AK201" s="315">
        <v>69</v>
      </c>
      <c r="AL201" s="315">
        <v>64</v>
      </c>
      <c r="AM201" s="316">
        <v>10</v>
      </c>
      <c r="AN201" s="315"/>
      <c r="AO201" s="319">
        <v>0.40902777777777777</v>
      </c>
      <c r="AP201" s="315">
        <v>5.72</v>
      </c>
      <c r="AQ201" s="316">
        <v>2000000</v>
      </c>
      <c r="AR201" s="316">
        <v>609600</v>
      </c>
      <c r="AS201" s="320">
        <v>3.2808398950131235</v>
      </c>
      <c r="AT201" s="321">
        <v>0.30080000000000001</v>
      </c>
      <c r="AU201" s="321">
        <v>0.69920000000000004</v>
      </c>
      <c r="AV201" s="316">
        <v>300236</v>
      </c>
      <c r="AW201" s="316">
        <v>1361000</v>
      </c>
      <c r="AX201" s="316">
        <v>64639</v>
      </c>
      <c r="AY201" s="316">
        <v>76864</v>
      </c>
      <c r="AZ201" s="316">
        <v>46553</v>
      </c>
      <c r="BA201" s="39"/>
    </row>
    <row r="202" spans="1:53" ht="15.75" customHeight="1">
      <c r="A202" s="314">
        <v>12</v>
      </c>
      <c r="B202" s="16" t="s">
        <v>757</v>
      </c>
      <c r="C202" s="315" t="s">
        <v>720</v>
      </c>
      <c r="D202" s="316">
        <v>272736</v>
      </c>
      <c r="E202" s="316">
        <v>889</v>
      </c>
      <c r="F202" s="316">
        <v>73</v>
      </c>
      <c r="G202" s="316">
        <v>398</v>
      </c>
      <c r="H202" s="316">
        <v>59</v>
      </c>
      <c r="I202" s="317">
        <v>1E-4</v>
      </c>
      <c r="J202" s="316">
        <v>12279</v>
      </c>
      <c r="K202" s="316">
        <v>2104</v>
      </c>
      <c r="L202" s="316">
        <v>117</v>
      </c>
      <c r="M202" s="316">
        <v>42</v>
      </c>
      <c r="N202" s="318">
        <v>2E-3</v>
      </c>
      <c r="O202" s="316">
        <v>0</v>
      </c>
      <c r="P202" s="316">
        <v>0</v>
      </c>
      <c r="Q202" s="316">
        <v>0</v>
      </c>
      <c r="R202" s="316">
        <v>0</v>
      </c>
      <c r="S202" s="321">
        <v>0</v>
      </c>
      <c r="T202" s="317">
        <v>0</v>
      </c>
      <c r="U202" s="315">
        <v>7743</v>
      </c>
      <c r="V202" s="315">
        <v>10600</v>
      </c>
      <c r="W202" s="315">
        <v>37</v>
      </c>
      <c r="X202" s="315">
        <v>141</v>
      </c>
      <c r="Y202" s="315">
        <v>4279</v>
      </c>
      <c r="Z202" s="315">
        <v>904</v>
      </c>
      <c r="AA202" s="332"/>
      <c r="AB202" s="315">
        <v>4</v>
      </c>
      <c r="AC202" s="187">
        <v>0</v>
      </c>
      <c r="AD202" s="187">
        <v>1</v>
      </c>
      <c r="AE202" s="187">
        <v>1</v>
      </c>
      <c r="AF202" s="187">
        <v>1</v>
      </c>
      <c r="AG202" s="315">
        <v>4.8</v>
      </c>
      <c r="AH202" s="315">
        <v>0.214</v>
      </c>
      <c r="AI202" s="315">
        <v>4.2</v>
      </c>
      <c r="AJ202" s="315">
        <v>0.47699999999999998</v>
      </c>
      <c r="AK202" s="315">
        <v>17</v>
      </c>
      <c r="AL202" s="315">
        <v>59</v>
      </c>
      <c r="AM202" s="316">
        <v>201000</v>
      </c>
      <c r="AN202" s="315">
        <v>96</v>
      </c>
      <c r="AO202" s="319">
        <v>0.2361111111111111</v>
      </c>
      <c r="AP202" s="315">
        <v>2.68</v>
      </c>
      <c r="AQ202" s="316">
        <v>2300000</v>
      </c>
      <c r="AR202" s="316">
        <v>1500000</v>
      </c>
      <c r="AS202" s="320">
        <v>1.5333333333333334</v>
      </c>
      <c r="AT202" s="321">
        <v>0.4163</v>
      </c>
      <c r="AU202" s="321">
        <v>0.5837</v>
      </c>
      <c r="AV202" s="316">
        <v>214032</v>
      </c>
      <c r="AW202" s="316">
        <v>685135</v>
      </c>
      <c r="AX202" s="316">
        <v>134281</v>
      </c>
      <c r="AY202" s="316">
        <v>203002</v>
      </c>
      <c r="AZ202" s="316">
        <v>293499</v>
      </c>
      <c r="BA202" s="39"/>
    </row>
    <row r="203" spans="1:53" ht="15.75" customHeight="1">
      <c r="A203" s="314">
        <v>13</v>
      </c>
      <c r="B203" s="16" t="s">
        <v>760</v>
      </c>
      <c r="C203" s="315" t="s">
        <v>720</v>
      </c>
      <c r="D203" s="316">
        <v>145310</v>
      </c>
      <c r="E203" s="316">
        <v>2806</v>
      </c>
      <c r="F203" s="316">
        <v>335</v>
      </c>
      <c r="G203" s="316">
        <v>277</v>
      </c>
      <c r="H203" s="316">
        <v>97</v>
      </c>
      <c r="I203" s="317">
        <v>2.9999999999999997E-4</v>
      </c>
      <c r="J203" s="316">
        <v>6606</v>
      </c>
      <c r="K203" s="316">
        <v>3040</v>
      </c>
      <c r="L203" s="316">
        <v>93</v>
      </c>
      <c r="M203" s="316">
        <v>36</v>
      </c>
      <c r="N203" s="318">
        <v>5.3E-3</v>
      </c>
      <c r="O203" s="316">
        <v>39440</v>
      </c>
      <c r="P203" s="316">
        <v>223</v>
      </c>
      <c r="Q203" s="316">
        <v>630</v>
      </c>
      <c r="R203" s="316">
        <v>157</v>
      </c>
      <c r="S203" s="321">
        <v>0.43502824899999998</v>
      </c>
      <c r="T203" s="317">
        <v>2.1662499999999999E-4</v>
      </c>
      <c r="U203" s="315">
        <v>320</v>
      </c>
      <c r="V203" s="315">
        <v>4330</v>
      </c>
      <c r="W203" s="315">
        <v>28</v>
      </c>
      <c r="X203" s="315">
        <v>54</v>
      </c>
      <c r="Y203" s="315">
        <v>190</v>
      </c>
      <c r="Z203" s="315">
        <v>65</v>
      </c>
      <c r="AA203" s="332"/>
      <c r="AB203" s="315">
        <v>4</v>
      </c>
      <c r="AC203" s="187">
        <v>0</v>
      </c>
      <c r="AD203" s="187">
        <v>1</v>
      </c>
      <c r="AE203" s="187">
        <v>0</v>
      </c>
      <c r="AF203" s="187">
        <v>1</v>
      </c>
      <c r="AG203" s="315">
        <v>3.9</v>
      </c>
      <c r="AH203" s="315">
        <v>0</v>
      </c>
      <c r="AI203" s="315">
        <v>3.7</v>
      </c>
      <c r="AJ203" s="315">
        <v>0.33300000000000002</v>
      </c>
      <c r="AK203" s="315">
        <v>48</v>
      </c>
      <c r="AL203" s="315">
        <v>60</v>
      </c>
      <c r="AM203" s="316">
        <v>74000</v>
      </c>
      <c r="AN203" s="315">
        <v>56100000</v>
      </c>
      <c r="AO203" s="319"/>
      <c r="AP203" s="315"/>
      <c r="AQ203" s="316"/>
      <c r="AR203" s="316"/>
      <c r="AS203" s="320"/>
      <c r="AT203" s="321"/>
      <c r="AU203" s="321"/>
      <c r="AV203" s="316">
        <v>15252</v>
      </c>
      <c r="AW203" s="316">
        <v>13086</v>
      </c>
      <c r="AX203" s="316">
        <v>5000</v>
      </c>
      <c r="AY203" s="316">
        <v>215310</v>
      </c>
      <c r="AZ203" s="316">
        <v>33687</v>
      </c>
      <c r="BA203" s="39"/>
    </row>
    <row r="204" spans="1:53" ht="15.75" customHeight="1">
      <c r="A204" s="314">
        <v>14</v>
      </c>
      <c r="B204" s="16" t="s">
        <v>764</v>
      </c>
      <c r="C204" s="315" t="s">
        <v>720</v>
      </c>
      <c r="D204" s="316">
        <v>27909</v>
      </c>
      <c r="E204" s="316">
        <v>2824</v>
      </c>
      <c r="F204" s="316">
        <v>341</v>
      </c>
      <c r="G204" s="316">
        <v>772</v>
      </c>
      <c r="H204" s="316">
        <v>32</v>
      </c>
      <c r="I204" s="317">
        <v>1.6999999999999999E-3</v>
      </c>
      <c r="J204" s="316">
        <v>9701</v>
      </c>
      <c r="K204" s="316">
        <v>9606</v>
      </c>
      <c r="L204" s="316">
        <v>428</v>
      </c>
      <c r="M204" s="316">
        <v>26</v>
      </c>
      <c r="N204" s="318">
        <v>1.24E-2</v>
      </c>
      <c r="O204" s="316">
        <v>8871</v>
      </c>
      <c r="P204" s="316">
        <v>85</v>
      </c>
      <c r="Q204" s="316">
        <v>1501</v>
      </c>
      <c r="R204" s="316">
        <v>212</v>
      </c>
      <c r="S204" s="321">
        <v>0.787878788</v>
      </c>
      <c r="T204" s="317">
        <v>2.101295E-3</v>
      </c>
      <c r="U204" s="315">
        <v>666</v>
      </c>
      <c r="V204" s="315">
        <v>356</v>
      </c>
      <c r="W204" s="315">
        <v>19</v>
      </c>
      <c r="X204" s="315">
        <v>42</v>
      </c>
      <c r="Y204" s="315">
        <v>406</v>
      </c>
      <c r="Z204" s="315">
        <v>81</v>
      </c>
      <c r="AA204" s="332"/>
      <c r="AB204" s="315">
        <v>4</v>
      </c>
      <c r="AC204" s="187">
        <v>0</v>
      </c>
      <c r="AD204" s="187">
        <v>0</v>
      </c>
      <c r="AE204" s="187">
        <v>0</v>
      </c>
      <c r="AF204" s="187">
        <v>1</v>
      </c>
      <c r="AG204" s="315">
        <v>3.1</v>
      </c>
      <c r="AH204" s="315">
        <v>0</v>
      </c>
      <c r="AI204" s="315">
        <v>4</v>
      </c>
      <c r="AJ204" s="315">
        <v>0.25</v>
      </c>
      <c r="AK204" s="315">
        <v>43</v>
      </c>
      <c r="AL204" s="315">
        <v>36</v>
      </c>
      <c r="AM204" s="316">
        <v>74000</v>
      </c>
      <c r="AN204" s="315">
        <v>213000000</v>
      </c>
      <c r="AO204" s="319"/>
      <c r="AP204" s="315"/>
      <c r="AQ204" s="316"/>
      <c r="AR204" s="316"/>
      <c r="AS204" s="320"/>
      <c r="AT204" s="321"/>
      <c r="AU204" s="321"/>
      <c r="AV204" s="316">
        <v>17833</v>
      </c>
      <c r="AW204" s="316">
        <v>17910</v>
      </c>
      <c r="AX204" s="316">
        <v>5000</v>
      </c>
      <c r="AY204" s="316">
        <v>45641</v>
      </c>
      <c r="AZ204" s="316">
        <v>93725</v>
      </c>
      <c r="BA204" s="39"/>
    </row>
    <row r="205" spans="1:53" ht="15.75" customHeight="1">
      <c r="A205" s="314">
        <v>15</v>
      </c>
      <c r="B205" s="16" t="s">
        <v>769</v>
      </c>
      <c r="C205" s="315" t="s">
        <v>720</v>
      </c>
      <c r="D205" s="316"/>
      <c r="E205" s="316"/>
      <c r="F205" s="316"/>
      <c r="G205" s="316"/>
      <c r="H205" s="316"/>
      <c r="I205" s="317"/>
      <c r="J205" s="316">
        <v>299</v>
      </c>
      <c r="K205" s="316">
        <v>0</v>
      </c>
      <c r="L205" s="316">
        <v>0</v>
      </c>
      <c r="M205" s="316">
        <v>0</v>
      </c>
      <c r="N205" s="318">
        <v>0</v>
      </c>
      <c r="O205" s="316">
        <v>721</v>
      </c>
      <c r="P205" s="316">
        <v>0</v>
      </c>
      <c r="Q205" s="316">
        <v>0</v>
      </c>
      <c r="R205" s="316">
        <v>0</v>
      </c>
      <c r="S205" s="321">
        <v>0</v>
      </c>
      <c r="T205" s="317">
        <v>0</v>
      </c>
      <c r="U205" s="315"/>
      <c r="V205" s="315"/>
      <c r="W205" s="315"/>
      <c r="X205" s="315"/>
      <c r="Y205" s="315"/>
      <c r="Z205" s="315"/>
      <c r="AA205" s="332"/>
      <c r="AB205" s="315">
        <v>2</v>
      </c>
      <c r="AC205" s="187">
        <v>0</v>
      </c>
      <c r="AD205" s="187">
        <v>0</v>
      </c>
      <c r="AE205" s="187">
        <v>0</v>
      </c>
      <c r="AF205" s="187">
        <v>0</v>
      </c>
      <c r="AG205" s="315"/>
      <c r="AH205" s="315"/>
      <c r="AI205" s="315"/>
      <c r="AJ205" s="315"/>
      <c r="AK205" s="315">
        <v>69</v>
      </c>
      <c r="AL205" s="315">
        <v>44</v>
      </c>
      <c r="AM205" s="316">
        <v>1000</v>
      </c>
      <c r="AN205" s="315">
        <v>30200000</v>
      </c>
      <c r="AO205" s="319">
        <v>0.3298611111111111</v>
      </c>
      <c r="AP205" s="315">
        <v>1.62</v>
      </c>
      <c r="AQ205" s="316">
        <v>9900</v>
      </c>
      <c r="AR205" s="316">
        <v>6000</v>
      </c>
      <c r="AS205" s="320">
        <v>1.65</v>
      </c>
      <c r="AT205" s="321">
        <v>0.61140000000000005</v>
      </c>
      <c r="AU205" s="321">
        <v>0.38859999999999995</v>
      </c>
      <c r="AV205" s="316"/>
      <c r="AW205" s="316">
        <v>5000</v>
      </c>
      <c r="AX205" s="316">
        <v>5000</v>
      </c>
      <c r="AY205" s="316"/>
      <c r="AZ205" s="316"/>
      <c r="BA205" s="39"/>
    </row>
    <row r="206" spans="1:53" ht="15.75" customHeight="1">
      <c r="A206" s="314">
        <v>16</v>
      </c>
      <c r="B206" s="16" t="s">
        <v>772</v>
      </c>
      <c r="C206" s="315" t="s">
        <v>720</v>
      </c>
      <c r="D206" s="316">
        <v>54828</v>
      </c>
      <c r="E206" s="316">
        <v>3021</v>
      </c>
      <c r="F206" s="316">
        <v>2340</v>
      </c>
      <c r="G206" s="316">
        <v>2321</v>
      </c>
      <c r="H206" s="316">
        <v>39</v>
      </c>
      <c r="I206" s="317">
        <v>1.6000000000000001E-3</v>
      </c>
      <c r="J206" s="316">
        <v>3243</v>
      </c>
      <c r="K206" s="316">
        <v>1254</v>
      </c>
      <c r="L206" s="316">
        <v>30</v>
      </c>
      <c r="M206" s="316">
        <v>18</v>
      </c>
      <c r="N206" s="318">
        <v>4.3E-3</v>
      </c>
      <c r="O206" s="316">
        <v>9595</v>
      </c>
      <c r="P206" s="316">
        <v>55</v>
      </c>
      <c r="Q206" s="316">
        <v>617</v>
      </c>
      <c r="R206" s="316">
        <v>1035</v>
      </c>
      <c r="S206" s="321">
        <v>0.73913043499999997</v>
      </c>
      <c r="T206" s="317">
        <v>1.8816620000000001E-3</v>
      </c>
      <c r="U206" s="315">
        <v>230</v>
      </c>
      <c r="V206" s="315">
        <v>1730</v>
      </c>
      <c r="W206" s="315">
        <v>7</v>
      </c>
      <c r="X206" s="315">
        <v>17</v>
      </c>
      <c r="Y206" s="315">
        <v>90</v>
      </c>
      <c r="Z206" s="315">
        <v>46</v>
      </c>
      <c r="AA206" s="332"/>
      <c r="AB206" s="315">
        <v>4</v>
      </c>
      <c r="AC206" s="187">
        <v>0</v>
      </c>
      <c r="AD206" s="187">
        <v>1</v>
      </c>
      <c r="AE206" s="187">
        <v>0</v>
      </c>
      <c r="AF206" s="187">
        <v>1</v>
      </c>
      <c r="AG206" s="315">
        <v>3.1</v>
      </c>
      <c r="AH206" s="315">
        <v>0</v>
      </c>
      <c r="AI206" s="315">
        <v>2.9</v>
      </c>
      <c r="AJ206" s="315">
        <v>0.122</v>
      </c>
      <c r="AK206" s="315">
        <v>26</v>
      </c>
      <c r="AL206" s="315">
        <v>56</v>
      </c>
      <c r="AM206" s="316">
        <v>201000</v>
      </c>
      <c r="AN206" s="315">
        <v>17900000</v>
      </c>
      <c r="AO206" s="319">
        <v>0.22847222222222222</v>
      </c>
      <c r="AP206" s="315">
        <v>4.97</v>
      </c>
      <c r="AQ206" s="316">
        <v>969400</v>
      </c>
      <c r="AR206" s="316">
        <v>635200</v>
      </c>
      <c r="AS206" s="320">
        <v>1.5261335012594459</v>
      </c>
      <c r="AT206" s="321">
        <v>0.45469999999999999</v>
      </c>
      <c r="AU206" s="321">
        <v>0.54530000000000001</v>
      </c>
      <c r="AV206" s="316">
        <v>158143</v>
      </c>
      <c r="AW206" s="316">
        <v>547683</v>
      </c>
      <c r="AX206" s="316">
        <v>72263</v>
      </c>
      <c r="AY206" s="316">
        <v>76400</v>
      </c>
      <c r="AZ206" s="316">
        <v>5000</v>
      </c>
      <c r="BA206" s="39"/>
    </row>
    <row r="207" spans="1:53" ht="15.75" customHeight="1">
      <c r="A207" s="314">
        <v>17</v>
      </c>
      <c r="B207" s="16" t="s">
        <v>776</v>
      </c>
      <c r="C207" s="315" t="s">
        <v>720</v>
      </c>
      <c r="D207" s="316">
        <v>4280</v>
      </c>
      <c r="E207" s="316">
        <v>0</v>
      </c>
      <c r="F207" s="316">
        <v>0</v>
      </c>
      <c r="G207" s="316">
        <v>0</v>
      </c>
      <c r="H207" s="316">
        <v>0</v>
      </c>
      <c r="I207" s="317">
        <v>0</v>
      </c>
      <c r="J207" s="316"/>
      <c r="K207" s="316"/>
      <c r="L207" s="316"/>
      <c r="M207" s="316"/>
      <c r="N207" s="318"/>
      <c r="O207" s="316">
        <v>19</v>
      </c>
      <c r="P207" s="316">
        <v>0</v>
      </c>
      <c r="Q207" s="316">
        <v>0</v>
      </c>
      <c r="R207" s="316">
        <v>0</v>
      </c>
      <c r="S207" s="321">
        <v>0</v>
      </c>
      <c r="T207" s="317">
        <v>0</v>
      </c>
      <c r="U207" s="315"/>
      <c r="V207" s="315"/>
      <c r="W207" s="315"/>
      <c r="X207" s="315"/>
      <c r="Y207" s="315"/>
      <c r="Z207" s="315"/>
      <c r="AA207" s="332"/>
      <c r="AB207" s="315">
        <v>2</v>
      </c>
      <c r="AC207" s="187">
        <v>0</v>
      </c>
      <c r="AD207" s="187">
        <v>0</v>
      </c>
      <c r="AE207" s="187">
        <v>0</v>
      </c>
      <c r="AF207" s="187">
        <v>0</v>
      </c>
      <c r="AG207" s="315"/>
      <c r="AH207" s="315"/>
      <c r="AI207" s="315"/>
      <c r="AJ207" s="315"/>
      <c r="AK207" s="315">
        <v>25</v>
      </c>
      <c r="AL207" s="315">
        <v>72</v>
      </c>
      <c r="AM207" s="316">
        <v>12100</v>
      </c>
      <c r="AN207" s="315">
        <v>10600000</v>
      </c>
      <c r="AO207" s="319">
        <v>9.375E-2</v>
      </c>
      <c r="AP207" s="315">
        <v>2.06</v>
      </c>
      <c r="AQ207" s="316">
        <v>53000</v>
      </c>
      <c r="AR207" s="316">
        <v>30100</v>
      </c>
      <c r="AS207" s="320">
        <v>1.760797342192691</v>
      </c>
      <c r="AT207" s="321">
        <v>0.5222</v>
      </c>
      <c r="AU207" s="321">
        <v>0.4778</v>
      </c>
      <c r="AV207" s="316">
        <v>12278</v>
      </c>
      <c r="AW207" s="316">
        <v>62467</v>
      </c>
      <c r="AX207" s="316">
        <v>5240</v>
      </c>
      <c r="AY207" s="316">
        <v>5000</v>
      </c>
      <c r="AZ207" s="316"/>
      <c r="BA207" s="39"/>
    </row>
    <row r="208" spans="1:53" ht="15.75" customHeight="1">
      <c r="A208" s="314">
        <v>18</v>
      </c>
      <c r="B208" s="16" t="s">
        <v>779</v>
      </c>
      <c r="C208" s="315" t="s">
        <v>720</v>
      </c>
      <c r="D208" s="316">
        <v>413</v>
      </c>
      <c r="E208" s="316">
        <v>538</v>
      </c>
      <c r="F208" s="316">
        <v>23</v>
      </c>
      <c r="G208" s="316">
        <v>44</v>
      </c>
      <c r="H208" s="316">
        <v>44</v>
      </c>
      <c r="I208" s="317">
        <v>1.78E-2</v>
      </c>
      <c r="J208" s="316">
        <v>14446</v>
      </c>
      <c r="K208" s="316">
        <v>1297</v>
      </c>
      <c r="L208" s="316">
        <v>9</v>
      </c>
      <c r="M208" s="316">
        <v>29</v>
      </c>
      <c r="N208" s="318">
        <v>1E-3</v>
      </c>
      <c r="O208" s="316">
        <v>1024</v>
      </c>
      <c r="P208" s="316">
        <v>89</v>
      </c>
      <c r="Q208" s="316">
        <v>24</v>
      </c>
      <c r="R208" s="316">
        <v>2</v>
      </c>
      <c r="S208" s="321">
        <v>0</v>
      </c>
      <c r="T208" s="317">
        <v>1.8364299999999999E-4</v>
      </c>
      <c r="U208" s="315">
        <v>2</v>
      </c>
      <c r="V208" s="315">
        <v>1390</v>
      </c>
      <c r="W208" s="315">
        <v>13</v>
      </c>
      <c r="X208" s="315">
        <v>5</v>
      </c>
      <c r="Y208" s="315">
        <v>2</v>
      </c>
      <c r="Z208" s="315">
        <v>0</v>
      </c>
      <c r="AA208" s="332"/>
      <c r="AB208" s="315">
        <v>4</v>
      </c>
      <c r="AC208" s="187">
        <v>0</v>
      </c>
      <c r="AD208" s="187">
        <v>0</v>
      </c>
      <c r="AE208" s="187">
        <v>0</v>
      </c>
      <c r="AF208" s="187">
        <v>0</v>
      </c>
      <c r="AG208" s="315"/>
      <c r="AH208" s="315"/>
      <c r="AI208" s="315"/>
      <c r="AJ208" s="315"/>
      <c r="AK208" s="315">
        <v>45</v>
      </c>
      <c r="AL208" s="315">
        <v>38</v>
      </c>
      <c r="AM208" s="316">
        <v>5400</v>
      </c>
      <c r="AN208" s="315">
        <v>17700000</v>
      </c>
      <c r="AO208" s="319">
        <v>4.3749999999999997E-2</v>
      </c>
      <c r="AP208" s="315">
        <v>1.5</v>
      </c>
      <c r="AQ208" s="316">
        <v>8700</v>
      </c>
      <c r="AR208" s="316">
        <v>7700</v>
      </c>
      <c r="AS208" s="320">
        <v>1.1298701298701299</v>
      </c>
      <c r="AT208" s="321">
        <v>0.75</v>
      </c>
      <c r="AU208" s="321">
        <v>0.25</v>
      </c>
      <c r="AV208" s="316"/>
      <c r="AW208" s="316">
        <v>5000</v>
      </c>
      <c r="AX208" s="316">
        <v>5000</v>
      </c>
      <c r="AY208" s="316"/>
      <c r="AZ208" s="316"/>
      <c r="BA208" s="39"/>
    </row>
    <row r="209" spans="1:53" ht="15.75" customHeight="1">
      <c r="A209" s="314">
        <v>19</v>
      </c>
      <c r="B209" s="16" t="s">
        <v>784</v>
      </c>
      <c r="C209" s="315" t="s">
        <v>720</v>
      </c>
      <c r="D209" s="316">
        <v>728</v>
      </c>
      <c r="E209" s="316">
        <v>34</v>
      </c>
      <c r="F209" s="316">
        <v>7</v>
      </c>
      <c r="G209" s="316">
        <v>2</v>
      </c>
      <c r="H209" s="316">
        <v>16</v>
      </c>
      <c r="I209" s="317">
        <v>6.9999999999999999E-4</v>
      </c>
      <c r="J209" s="316">
        <v>807</v>
      </c>
      <c r="K209" s="316">
        <v>0</v>
      </c>
      <c r="L209" s="316">
        <v>0</v>
      </c>
      <c r="M209" s="316">
        <v>0</v>
      </c>
      <c r="N209" s="318">
        <v>0</v>
      </c>
      <c r="O209" s="316">
        <v>13942</v>
      </c>
      <c r="P209" s="316">
        <v>58</v>
      </c>
      <c r="Q209" s="316">
        <v>77</v>
      </c>
      <c r="R209" s="316">
        <v>39</v>
      </c>
      <c r="S209" s="321">
        <v>0</v>
      </c>
      <c r="T209" s="317">
        <v>9.0273999999999997E-5</v>
      </c>
      <c r="U209" s="315">
        <v>35</v>
      </c>
      <c r="V209" s="315">
        <v>22</v>
      </c>
      <c r="W209" s="315">
        <v>0</v>
      </c>
      <c r="X209" s="315">
        <v>0</v>
      </c>
      <c r="Y209" s="315">
        <v>19</v>
      </c>
      <c r="Z209" s="315">
        <v>10</v>
      </c>
      <c r="AA209" s="95"/>
      <c r="AB209" s="315">
        <v>4</v>
      </c>
      <c r="AC209" s="187">
        <v>0</v>
      </c>
      <c r="AD209" s="187">
        <v>0</v>
      </c>
      <c r="AE209" s="187">
        <v>0</v>
      </c>
      <c r="AF209" s="187">
        <v>0</v>
      </c>
      <c r="AG209" s="315"/>
      <c r="AH209" s="315"/>
      <c r="AI209" s="315"/>
      <c r="AJ209" s="315"/>
      <c r="AK209" s="315">
        <v>27</v>
      </c>
      <c r="AL209" s="315">
        <v>78</v>
      </c>
      <c r="AM209" s="316"/>
      <c r="AN209" s="315"/>
      <c r="AO209" s="319">
        <v>0.53333333333333333</v>
      </c>
      <c r="AP209" s="315">
        <v>2.2799999999999998</v>
      </c>
      <c r="AQ209" s="316">
        <v>484700</v>
      </c>
      <c r="AR209" s="316">
        <v>131600</v>
      </c>
      <c r="AS209" s="320">
        <v>3.6831306990881458</v>
      </c>
      <c r="AT209" s="321">
        <v>0.47789999999999999</v>
      </c>
      <c r="AU209" s="321">
        <v>0.52210000000000001</v>
      </c>
      <c r="AV209" s="316">
        <v>5000</v>
      </c>
      <c r="AW209" s="316">
        <v>15205</v>
      </c>
      <c r="AX209" s="316">
        <v>5000</v>
      </c>
      <c r="AY209" s="316">
        <v>5000</v>
      </c>
      <c r="AZ209" s="316"/>
      <c r="BA209" s="39"/>
    </row>
    <row r="210" spans="1:53" ht="15.75" customHeight="1">
      <c r="A210" s="314">
        <v>20</v>
      </c>
      <c r="B210" s="16" t="s">
        <v>789</v>
      </c>
      <c r="C210" s="315" t="s">
        <v>720</v>
      </c>
      <c r="D210" s="316"/>
      <c r="E210" s="316"/>
      <c r="F210" s="316"/>
      <c r="G210" s="316"/>
      <c r="H210" s="316"/>
      <c r="I210" s="317"/>
      <c r="J210" s="316"/>
      <c r="K210" s="316"/>
      <c r="L210" s="316"/>
      <c r="M210" s="316"/>
      <c r="N210" s="318"/>
      <c r="O210" s="316">
        <v>568</v>
      </c>
      <c r="P210" s="316">
        <v>51</v>
      </c>
      <c r="Q210" s="316">
        <v>47</v>
      </c>
      <c r="R210" s="316">
        <v>3</v>
      </c>
      <c r="S210" s="321">
        <v>0</v>
      </c>
      <c r="T210" s="317">
        <v>3.1208400000000002E-4</v>
      </c>
      <c r="U210" s="315">
        <v>23</v>
      </c>
      <c r="V210" s="315">
        <v>763</v>
      </c>
      <c r="W210" s="315">
        <v>38</v>
      </c>
      <c r="X210" s="315">
        <v>37</v>
      </c>
      <c r="Y210" s="315">
        <v>12</v>
      </c>
      <c r="Z210" s="315">
        <v>7</v>
      </c>
      <c r="AA210" s="332"/>
      <c r="AB210" s="315">
        <v>2</v>
      </c>
      <c r="AC210" s="187">
        <v>0</v>
      </c>
      <c r="AD210" s="187">
        <v>0</v>
      </c>
      <c r="AE210" s="187">
        <v>0</v>
      </c>
      <c r="AF210" s="187">
        <v>0</v>
      </c>
      <c r="AG210" s="315"/>
      <c r="AH210" s="315"/>
      <c r="AI210" s="315"/>
      <c r="AJ210" s="315"/>
      <c r="AK210" s="315">
        <v>30</v>
      </c>
      <c r="AL210" s="315">
        <v>44</v>
      </c>
      <c r="AM210" s="316">
        <v>1000</v>
      </c>
      <c r="AN210" s="315">
        <v>70200000</v>
      </c>
      <c r="AO210" s="319">
        <v>0.18194444444444444</v>
      </c>
      <c r="AP210" s="315">
        <v>2.2000000000000002</v>
      </c>
      <c r="AQ210" s="316">
        <v>1100000</v>
      </c>
      <c r="AR210" s="316">
        <v>47600</v>
      </c>
      <c r="AS210" s="320">
        <v>23.109243697478991</v>
      </c>
      <c r="AT210" s="321">
        <v>0.2727</v>
      </c>
      <c r="AU210" s="321">
        <v>0.72730000000000006</v>
      </c>
      <c r="AV210" s="316">
        <v>5000</v>
      </c>
      <c r="AW210" s="316">
        <v>37966</v>
      </c>
      <c r="AX210" s="316">
        <v>5000</v>
      </c>
      <c r="AY210" s="316"/>
      <c r="AZ210" s="316"/>
      <c r="BA210" s="39"/>
    </row>
    <row r="211" spans="1:53" ht="15.75" customHeight="1">
      <c r="A211" s="314">
        <v>21</v>
      </c>
      <c r="B211" s="16" t="s">
        <v>792</v>
      </c>
      <c r="C211" s="315" t="s">
        <v>720</v>
      </c>
      <c r="D211" s="316"/>
      <c r="E211" s="316"/>
      <c r="F211" s="316"/>
      <c r="G211" s="316"/>
      <c r="H211" s="316"/>
      <c r="I211" s="317"/>
      <c r="J211" s="316"/>
      <c r="K211" s="316"/>
      <c r="L211" s="316"/>
      <c r="M211" s="316"/>
      <c r="N211" s="318"/>
      <c r="O211" s="316">
        <v>1871</v>
      </c>
      <c r="P211" s="316">
        <v>13</v>
      </c>
      <c r="Q211" s="316">
        <v>58</v>
      </c>
      <c r="R211" s="316">
        <v>22</v>
      </c>
      <c r="S211" s="321">
        <v>0</v>
      </c>
      <c r="T211" s="317">
        <v>2.3723099999999999E-4</v>
      </c>
      <c r="U211" s="315">
        <v>138</v>
      </c>
      <c r="V211" s="315"/>
      <c r="W211" s="315"/>
      <c r="X211" s="315"/>
      <c r="Y211" s="315">
        <v>28</v>
      </c>
      <c r="Z211" s="315">
        <v>93</v>
      </c>
      <c r="AA211" s="332"/>
      <c r="AB211" s="315">
        <v>1</v>
      </c>
      <c r="AC211" s="187">
        <v>0</v>
      </c>
      <c r="AD211" s="187">
        <v>1</v>
      </c>
      <c r="AE211" s="187">
        <v>0</v>
      </c>
      <c r="AF211" s="187">
        <v>1</v>
      </c>
      <c r="AG211" s="315"/>
      <c r="AH211" s="315"/>
      <c r="AI211" s="315"/>
      <c r="AJ211" s="315"/>
      <c r="AK211" s="315">
        <v>39</v>
      </c>
      <c r="AL211" s="315">
        <v>43</v>
      </c>
      <c r="AM211" s="316">
        <v>2400</v>
      </c>
      <c r="AN211" s="315">
        <v>1300000</v>
      </c>
      <c r="AO211" s="319">
        <v>0.12222222222222222</v>
      </c>
      <c r="AP211" s="315">
        <v>1.82</v>
      </c>
      <c r="AQ211" s="316">
        <v>48600</v>
      </c>
      <c r="AR211" s="316">
        <v>12100</v>
      </c>
      <c r="AS211" s="320">
        <v>4.0165289256198351</v>
      </c>
      <c r="AT211" s="321">
        <v>0.55159999999999998</v>
      </c>
      <c r="AU211" s="321">
        <v>0.44840000000000002</v>
      </c>
      <c r="AV211" s="316">
        <v>5000</v>
      </c>
      <c r="AW211" s="316">
        <v>11634</v>
      </c>
      <c r="AX211" s="316">
        <v>5000</v>
      </c>
      <c r="AY211" s="316"/>
      <c r="AZ211" s="316"/>
      <c r="BA211" s="39"/>
    </row>
    <row r="212" spans="1:53" ht="15.75" customHeight="1">
      <c r="A212" s="314">
        <v>22</v>
      </c>
      <c r="B212" s="16" t="s">
        <v>794</v>
      </c>
      <c r="C212" s="315" t="s">
        <v>720</v>
      </c>
      <c r="D212" s="316"/>
      <c r="E212" s="316"/>
      <c r="F212" s="316"/>
      <c r="G212" s="316"/>
      <c r="H212" s="316"/>
      <c r="I212" s="317"/>
      <c r="J212" s="316"/>
      <c r="K212" s="316"/>
      <c r="L212" s="316"/>
      <c r="M212" s="316"/>
      <c r="N212" s="318"/>
      <c r="O212" s="316"/>
      <c r="P212" s="316"/>
      <c r="Q212" s="316"/>
      <c r="R212" s="316"/>
      <c r="S212" s="321"/>
      <c r="T212" s="317"/>
      <c r="U212" s="315"/>
      <c r="V212" s="315"/>
      <c r="W212" s="315"/>
      <c r="X212" s="315"/>
      <c r="Y212" s="315"/>
      <c r="Z212" s="315"/>
      <c r="AA212" s="95"/>
      <c r="AB212" s="315">
        <v>0</v>
      </c>
      <c r="AC212" s="187">
        <v>0</v>
      </c>
      <c r="AD212" s="187">
        <v>0</v>
      </c>
      <c r="AE212" s="187">
        <v>0</v>
      </c>
      <c r="AF212" s="187">
        <v>0</v>
      </c>
      <c r="AG212" s="315"/>
      <c r="AH212" s="315"/>
      <c r="AI212" s="315"/>
      <c r="AJ212" s="315"/>
      <c r="AK212" s="315">
        <v>64</v>
      </c>
      <c r="AL212" s="315">
        <v>38</v>
      </c>
      <c r="AM212" s="316">
        <v>140</v>
      </c>
      <c r="AN212" s="315">
        <v>579000</v>
      </c>
      <c r="AO212" s="319">
        <v>3.7499999999999999E-2</v>
      </c>
      <c r="AP212" s="315">
        <v>2</v>
      </c>
      <c r="AQ212" s="316">
        <v>2100</v>
      </c>
      <c r="AR212" s="316">
        <v>2100</v>
      </c>
      <c r="AS212" s="320">
        <v>1</v>
      </c>
      <c r="AT212" s="321">
        <v>0</v>
      </c>
      <c r="AU212" s="321">
        <v>1</v>
      </c>
      <c r="AV212" s="316"/>
      <c r="AW212" s="316">
        <v>5000</v>
      </c>
      <c r="AX212" s="316"/>
      <c r="AY212" s="316"/>
      <c r="AZ212" s="316"/>
      <c r="BA212" s="39"/>
    </row>
    <row r="213" spans="1:53" ht="15.75" customHeight="1">
      <c r="A213" s="314">
        <v>23</v>
      </c>
      <c r="B213" s="16" t="s">
        <v>795</v>
      </c>
      <c r="C213" s="315" t="s">
        <v>720</v>
      </c>
      <c r="D213" s="316">
        <v>17787</v>
      </c>
      <c r="E213" s="316">
        <v>966</v>
      </c>
      <c r="F213" s="316">
        <v>18</v>
      </c>
      <c r="G213" s="316">
        <v>320</v>
      </c>
      <c r="H213" s="316">
        <v>25</v>
      </c>
      <c r="I213" s="317">
        <v>8.0000000000000004E-4</v>
      </c>
      <c r="J213" s="316">
        <v>1119</v>
      </c>
      <c r="K213" s="316">
        <v>525</v>
      </c>
      <c r="L213" s="316">
        <v>10</v>
      </c>
      <c r="M213" s="316">
        <v>20</v>
      </c>
      <c r="N213" s="318">
        <v>2.2000000000000001E-3</v>
      </c>
      <c r="O213" s="316"/>
      <c r="P213" s="316"/>
      <c r="Q213" s="316"/>
      <c r="R213" s="316"/>
      <c r="S213" s="321"/>
      <c r="T213" s="317"/>
      <c r="U213" s="315">
        <v>4</v>
      </c>
      <c r="V213" s="315">
        <v>262</v>
      </c>
      <c r="W213" s="315">
        <v>2</v>
      </c>
      <c r="X213" s="315">
        <v>4</v>
      </c>
      <c r="Y213" s="315">
        <v>4</v>
      </c>
      <c r="Z213" s="315">
        <v>4</v>
      </c>
      <c r="AA213" s="95"/>
      <c r="AB213" s="315">
        <v>3</v>
      </c>
      <c r="AC213" s="187">
        <v>0</v>
      </c>
      <c r="AD213" s="187">
        <v>0</v>
      </c>
      <c r="AE213" s="187">
        <v>0</v>
      </c>
      <c r="AF213" s="187">
        <v>1</v>
      </c>
      <c r="AG213" s="315"/>
      <c r="AH213" s="315">
        <v>0</v>
      </c>
      <c r="AI213" s="315">
        <v>3.5</v>
      </c>
      <c r="AJ213" s="315">
        <v>0.5</v>
      </c>
      <c r="AK213" s="315"/>
      <c r="AL213" s="315">
        <v>50</v>
      </c>
      <c r="AM213" s="316">
        <v>12100</v>
      </c>
      <c r="AN213" s="315">
        <v>69200000</v>
      </c>
      <c r="AO213" s="319">
        <v>0.25208333333333333</v>
      </c>
      <c r="AP213" s="315">
        <v>5.41</v>
      </c>
      <c r="AQ213" s="316">
        <v>209200</v>
      </c>
      <c r="AR213" s="316">
        <v>124100</v>
      </c>
      <c r="AS213" s="320">
        <v>1.685737308622079</v>
      </c>
      <c r="AT213" s="321">
        <v>0.26469999999999999</v>
      </c>
      <c r="AU213" s="321">
        <v>0.73530000000000006</v>
      </c>
      <c r="AV213" s="316">
        <v>42819</v>
      </c>
      <c r="AW213" s="316">
        <v>36223</v>
      </c>
      <c r="AX213" s="316">
        <v>8041</v>
      </c>
      <c r="AY213" s="316">
        <v>64737</v>
      </c>
      <c r="AZ213" s="316">
        <v>20140</v>
      </c>
      <c r="BA213" s="39"/>
    </row>
    <row r="214" spans="1:53" ht="15.75" customHeight="1">
      <c r="A214" s="314">
        <v>24</v>
      </c>
      <c r="B214" s="16" t="s">
        <v>799</v>
      </c>
      <c r="C214" s="315" t="s">
        <v>720</v>
      </c>
      <c r="D214" s="316">
        <v>6460</v>
      </c>
      <c r="E214" s="316">
        <v>921</v>
      </c>
      <c r="F214" s="316">
        <v>27</v>
      </c>
      <c r="G214" s="316">
        <v>67</v>
      </c>
      <c r="H214" s="316">
        <v>61</v>
      </c>
      <c r="I214" s="317">
        <v>1.8E-3</v>
      </c>
      <c r="J214" s="316"/>
      <c r="K214" s="316"/>
      <c r="L214" s="316"/>
      <c r="M214" s="316"/>
      <c r="N214" s="318"/>
      <c r="O214" s="316">
        <v>2560</v>
      </c>
      <c r="P214" s="316">
        <v>110</v>
      </c>
      <c r="Q214" s="316">
        <v>122</v>
      </c>
      <c r="R214" s="316">
        <v>27</v>
      </c>
      <c r="S214" s="321">
        <v>0.571428571</v>
      </c>
      <c r="T214" s="317">
        <v>6.3566100000000004E-4</v>
      </c>
      <c r="U214" s="315">
        <v>34</v>
      </c>
      <c r="V214" s="315">
        <v>370</v>
      </c>
      <c r="W214" s="315">
        <v>0</v>
      </c>
      <c r="X214" s="315">
        <v>0</v>
      </c>
      <c r="Y214" s="315">
        <v>25</v>
      </c>
      <c r="Z214" s="315">
        <v>6</v>
      </c>
      <c r="AA214" s="332"/>
      <c r="AB214" s="315">
        <v>3</v>
      </c>
      <c r="AC214" s="187">
        <v>0</v>
      </c>
      <c r="AD214" s="187">
        <v>1</v>
      </c>
      <c r="AE214" s="187">
        <v>0</v>
      </c>
      <c r="AF214" s="187">
        <v>1</v>
      </c>
      <c r="AG214" s="315"/>
      <c r="AH214" s="315"/>
      <c r="AI214" s="315"/>
      <c r="AJ214" s="315"/>
      <c r="AK214" s="315">
        <v>50</v>
      </c>
      <c r="AL214" s="315">
        <v>51</v>
      </c>
      <c r="AM214" s="316"/>
      <c r="AN214" s="315"/>
      <c r="AO214" s="319">
        <v>0.15486111111111112</v>
      </c>
      <c r="AP214" s="315">
        <v>2.42</v>
      </c>
      <c r="AQ214" s="316">
        <v>58200</v>
      </c>
      <c r="AR214" s="316">
        <v>42200</v>
      </c>
      <c r="AS214" s="320">
        <v>1.3791469194312795</v>
      </c>
      <c r="AT214" s="321">
        <v>0.42549999999999999</v>
      </c>
      <c r="AU214" s="321">
        <v>0.57450000000000001</v>
      </c>
      <c r="AV214" s="316">
        <v>12345</v>
      </c>
      <c r="AW214" s="316">
        <v>27871</v>
      </c>
      <c r="AX214" s="316">
        <v>5000</v>
      </c>
      <c r="AY214" s="316">
        <v>9964</v>
      </c>
      <c r="AZ214" s="316">
        <v>7134</v>
      </c>
      <c r="BA214" s="39"/>
    </row>
    <row r="215" spans="1:53" ht="15.75" customHeight="1">
      <c r="A215" s="314">
        <v>25</v>
      </c>
      <c r="B215" s="16" t="s">
        <v>803</v>
      </c>
      <c r="C215" s="315" t="s">
        <v>720</v>
      </c>
      <c r="D215" s="316">
        <v>5224</v>
      </c>
      <c r="E215" s="316">
        <v>383</v>
      </c>
      <c r="F215" s="316">
        <v>24</v>
      </c>
      <c r="G215" s="316">
        <v>27</v>
      </c>
      <c r="H215" s="316">
        <v>5</v>
      </c>
      <c r="I215" s="317">
        <v>1E-3</v>
      </c>
      <c r="J215" s="316">
        <v>1031</v>
      </c>
      <c r="K215" s="316">
        <v>509</v>
      </c>
      <c r="L215" s="316">
        <v>18</v>
      </c>
      <c r="M215" s="316">
        <v>5</v>
      </c>
      <c r="N215" s="318">
        <v>1.9E-3</v>
      </c>
      <c r="O215" s="316">
        <v>8913</v>
      </c>
      <c r="P215" s="316">
        <v>37</v>
      </c>
      <c r="Q215" s="316">
        <v>127</v>
      </c>
      <c r="R215" s="316">
        <v>23</v>
      </c>
      <c r="S215" s="321">
        <v>1</v>
      </c>
      <c r="T215" s="317">
        <v>1.8297699999999999E-4</v>
      </c>
      <c r="U215" s="315">
        <v>39</v>
      </c>
      <c r="V215" s="315">
        <v>8300</v>
      </c>
      <c r="W215" s="315">
        <v>0</v>
      </c>
      <c r="X215" s="315">
        <v>0</v>
      </c>
      <c r="Y215" s="315">
        <v>19</v>
      </c>
      <c r="Z215" s="315">
        <v>14</v>
      </c>
      <c r="AA215" s="332"/>
      <c r="AB215" s="315">
        <v>4</v>
      </c>
      <c r="AC215" s="187">
        <v>0</v>
      </c>
      <c r="AD215" s="187">
        <v>0</v>
      </c>
      <c r="AE215" s="187">
        <v>0</v>
      </c>
      <c r="AF215" s="187">
        <v>0</v>
      </c>
      <c r="AG215" s="315"/>
      <c r="AH215" s="315"/>
      <c r="AI215" s="315"/>
      <c r="AJ215" s="315"/>
      <c r="AK215" s="315">
        <v>31</v>
      </c>
      <c r="AL215" s="315">
        <v>57</v>
      </c>
      <c r="AM215" s="316">
        <v>20</v>
      </c>
      <c r="AN215" s="315">
        <v>292000000</v>
      </c>
      <c r="AO215" s="319">
        <v>8.4722222222222227E-2</v>
      </c>
      <c r="AP215" s="315">
        <v>1.65</v>
      </c>
      <c r="AQ215" s="316">
        <v>94300</v>
      </c>
      <c r="AR215" s="316">
        <v>69400</v>
      </c>
      <c r="AS215" s="320">
        <v>1.3587896253602305</v>
      </c>
      <c r="AT215" s="321">
        <v>0.7177</v>
      </c>
      <c r="AU215" s="321">
        <v>0.2823</v>
      </c>
      <c r="AV215" s="316">
        <v>5000</v>
      </c>
      <c r="AW215" s="316">
        <v>12206</v>
      </c>
      <c r="AX215" s="316">
        <v>5000</v>
      </c>
      <c r="AY215" s="316">
        <v>22931</v>
      </c>
      <c r="AZ215" s="316">
        <v>16895</v>
      </c>
      <c r="BA215" s="39"/>
    </row>
    <row r="216" spans="1:53" ht="15.75" customHeight="1">
      <c r="A216" s="314">
        <v>26</v>
      </c>
      <c r="B216" s="16" t="s">
        <v>808</v>
      </c>
      <c r="C216" s="315" t="s">
        <v>720</v>
      </c>
      <c r="D216" s="316">
        <v>18772</v>
      </c>
      <c r="E216" s="316">
        <v>897</v>
      </c>
      <c r="F216" s="316">
        <v>41</v>
      </c>
      <c r="G216" s="316">
        <v>403</v>
      </c>
      <c r="H216" s="316">
        <v>73</v>
      </c>
      <c r="I216" s="317">
        <v>8.0000000000000004E-4</v>
      </c>
      <c r="J216" s="316"/>
      <c r="K216" s="316"/>
      <c r="L216" s="316"/>
      <c r="M216" s="316"/>
      <c r="N216" s="318"/>
      <c r="O216" s="316">
        <v>5741</v>
      </c>
      <c r="P216" s="316">
        <v>112</v>
      </c>
      <c r="Q216" s="316">
        <v>322</v>
      </c>
      <c r="R216" s="316">
        <v>138</v>
      </c>
      <c r="S216" s="321">
        <v>0</v>
      </c>
      <c r="T216" s="317">
        <v>8.7365399999999997E-4</v>
      </c>
      <c r="U216" s="315">
        <v>81</v>
      </c>
      <c r="V216" s="315">
        <v>0</v>
      </c>
      <c r="W216" s="315">
        <v>0</v>
      </c>
      <c r="X216" s="315">
        <v>0</v>
      </c>
      <c r="Y216" s="315">
        <v>60</v>
      </c>
      <c r="Z216" s="315">
        <v>13</v>
      </c>
      <c r="AA216" s="332"/>
      <c r="AB216" s="315">
        <v>3</v>
      </c>
      <c r="AC216" s="187">
        <v>0</v>
      </c>
      <c r="AD216" s="187">
        <v>1</v>
      </c>
      <c r="AE216" s="187">
        <v>0</v>
      </c>
      <c r="AF216" s="187">
        <v>1</v>
      </c>
      <c r="AG216" s="315">
        <v>2.6</v>
      </c>
      <c r="AH216" s="315">
        <v>0</v>
      </c>
      <c r="AI216" s="315">
        <v>2.7</v>
      </c>
      <c r="AJ216" s="315">
        <v>0.71399999999999997</v>
      </c>
      <c r="AK216" s="315">
        <v>72</v>
      </c>
      <c r="AL216" s="315">
        <v>52</v>
      </c>
      <c r="AM216" s="316">
        <v>33100</v>
      </c>
      <c r="AN216" s="315">
        <v>26600000</v>
      </c>
      <c r="AO216" s="319">
        <v>0.2013888888888889</v>
      </c>
      <c r="AP216" s="315">
        <v>3.69</v>
      </c>
      <c r="AQ216" s="316">
        <v>458900</v>
      </c>
      <c r="AR216" s="316">
        <v>256300</v>
      </c>
      <c r="AS216" s="320">
        <v>1.7904799063597348</v>
      </c>
      <c r="AT216" s="321">
        <v>0.28199999999999997</v>
      </c>
      <c r="AU216" s="321">
        <v>0.71799999999999997</v>
      </c>
      <c r="AV216" s="316">
        <v>41347</v>
      </c>
      <c r="AW216" s="316">
        <v>16521</v>
      </c>
      <c r="AX216" s="316">
        <v>5109</v>
      </c>
      <c r="AY216" s="316">
        <v>5000</v>
      </c>
      <c r="AZ216" s="316">
        <v>5000</v>
      </c>
      <c r="BA216" s="39"/>
    </row>
    <row r="217" spans="1:53" ht="15.75" customHeight="1">
      <c r="A217" s="314">
        <v>27</v>
      </c>
      <c r="B217" s="16" t="s">
        <v>812</v>
      </c>
      <c r="C217" s="315" t="s">
        <v>720</v>
      </c>
      <c r="D217" s="316">
        <v>3371</v>
      </c>
      <c r="E217" s="316">
        <v>568</v>
      </c>
      <c r="F217" s="316">
        <v>266</v>
      </c>
      <c r="G217" s="316">
        <v>347</v>
      </c>
      <c r="H217" s="316">
        <v>99</v>
      </c>
      <c r="I217" s="317">
        <v>4.1000000000000003E-3</v>
      </c>
      <c r="J217" s="316"/>
      <c r="K217" s="316"/>
      <c r="L217" s="316"/>
      <c r="M217" s="316"/>
      <c r="N217" s="318"/>
      <c r="O217" s="316">
        <v>1348</v>
      </c>
      <c r="P217" s="316">
        <v>127</v>
      </c>
      <c r="Q217" s="316">
        <v>94</v>
      </c>
      <c r="R217" s="316">
        <v>24</v>
      </c>
      <c r="S217" s="321">
        <v>0.6</v>
      </c>
      <c r="T217" s="317">
        <v>9.6364599999999997E-4</v>
      </c>
      <c r="U217" s="315">
        <v>64</v>
      </c>
      <c r="V217" s="315">
        <v>125</v>
      </c>
      <c r="W217" s="315">
        <v>0</v>
      </c>
      <c r="X217" s="315">
        <v>0</v>
      </c>
      <c r="Y217" s="315">
        <v>27</v>
      </c>
      <c r="Z217" s="315">
        <v>24</v>
      </c>
      <c r="AA217" s="332"/>
      <c r="AB217" s="315">
        <v>3</v>
      </c>
      <c r="AC217" s="187">
        <v>0</v>
      </c>
      <c r="AD217" s="187">
        <v>0</v>
      </c>
      <c r="AE217" s="187">
        <v>0</v>
      </c>
      <c r="AF217" s="187">
        <v>1</v>
      </c>
      <c r="AG217" s="315">
        <v>1.4</v>
      </c>
      <c r="AH217" s="315">
        <v>0</v>
      </c>
      <c r="AI217" s="315">
        <v>2.2999999999999998</v>
      </c>
      <c r="AJ217" s="315">
        <v>7.0999999999999994E-2</v>
      </c>
      <c r="AK217" s="315">
        <v>42</v>
      </c>
      <c r="AL217" s="315">
        <v>55</v>
      </c>
      <c r="AM217" s="316">
        <v>10</v>
      </c>
      <c r="AN217" s="315"/>
      <c r="AO217" s="319">
        <v>0.57152777777777775</v>
      </c>
      <c r="AP217" s="315">
        <v>9.2899999999999991</v>
      </c>
      <c r="AQ217" s="316">
        <v>1000000</v>
      </c>
      <c r="AR217" s="316">
        <v>379300</v>
      </c>
      <c r="AS217" s="320">
        <v>2.6364355391510679</v>
      </c>
      <c r="AT217" s="321">
        <v>0.23699999999999999</v>
      </c>
      <c r="AU217" s="321">
        <v>0.76300000000000001</v>
      </c>
      <c r="AV217" s="316">
        <v>121025</v>
      </c>
      <c r="AW217" s="316">
        <v>1402000</v>
      </c>
      <c r="AX217" s="316">
        <v>140098</v>
      </c>
      <c r="AY217" s="316">
        <v>5000</v>
      </c>
      <c r="AZ217" s="316">
        <v>5000</v>
      </c>
      <c r="BA217" s="39"/>
    </row>
    <row r="218" spans="1:53" ht="15.75" customHeight="1">
      <c r="A218" s="314">
        <v>28</v>
      </c>
      <c r="B218" s="16" t="s">
        <v>815</v>
      </c>
      <c r="C218" s="315" t="s">
        <v>720</v>
      </c>
      <c r="D218" s="316"/>
      <c r="E218" s="316"/>
      <c r="F218" s="316"/>
      <c r="G218" s="316"/>
      <c r="H218" s="316"/>
      <c r="I218" s="317"/>
      <c r="J218" s="316"/>
      <c r="K218" s="316"/>
      <c r="L218" s="316"/>
      <c r="M218" s="316"/>
      <c r="N218" s="318"/>
      <c r="O218" s="316"/>
      <c r="P218" s="316"/>
      <c r="Q218" s="316"/>
      <c r="R218" s="316"/>
      <c r="S218" s="321"/>
      <c r="T218" s="317"/>
      <c r="U218" s="315"/>
      <c r="V218" s="315"/>
      <c r="W218" s="315"/>
      <c r="X218" s="315"/>
      <c r="Y218" s="315"/>
      <c r="Z218" s="315"/>
      <c r="AA218" s="332"/>
      <c r="AB218" s="315">
        <v>0</v>
      </c>
      <c r="AC218" s="187">
        <v>0</v>
      </c>
      <c r="AD218" s="187">
        <v>1</v>
      </c>
      <c r="AE218" s="187">
        <v>1</v>
      </c>
      <c r="AF218" s="187">
        <v>1</v>
      </c>
      <c r="AG218" s="315">
        <v>4.7</v>
      </c>
      <c r="AH218" s="315">
        <v>0.53</v>
      </c>
      <c r="AI218" s="315">
        <v>4.3</v>
      </c>
      <c r="AJ218" s="315">
        <v>0.49</v>
      </c>
      <c r="AK218" s="315">
        <v>24</v>
      </c>
      <c r="AL218" s="315">
        <v>66</v>
      </c>
      <c r="AM218" s="316">
        <v>320</v>
      </c>
      <c r="AN218" s="315">
        <v>42300000</v>
      </c>
      <c r="AO218" s="319"/>
      <c r="AP218" s="315"/>
      <c r="AQ218" s="316"/>
      <c r="AR218" s="316"/>
      <c r="AS218" s="320"/>
      <c r="AT218" s="321"/>
      <c r="AU218" s="321"/>
      <c r="AV218" s="316">
        <v>110541</v>
      </c>
      <c r="AW218" s="316">
        <v>2802000</v>
      </c>
      <c r="AX218" s="316">
        <v>29256</v>
      </c>
      <c r="AY218" s="316">
        <v>553439</v>
      </c>
      <c r="AZ218" s="316">
        <v>67544</v>
      </c>
      <c r="BA218" s="39"/>
    </row>
    <row r="219" spans="1:53" ht="15.75" customHeight="1">
      <c r="A219" s="314">
        <v>29</v>
      </c>
      <c r="B219" s="16" t="s">
        <v>816</v>
      </c>
      <c r="C219" s="315" t="s">
        <v>720</v>
      </c>
      <c r="D219" s="316">
        <v>908844</v>
      </c>
      <c r="E219" s="316">
        <v>357</v>
      </c>
      <c r="F219" s="316">
        <v>102</v>
      </c>
      <c r="G219" s="316">
        <v>50</v>
      </c>
      <c r="H219" s="316">
        <v>25</v>
      </c>
      <c r="I219" s="317">
        <v>0</v>
      </c>
      <c r="J219" s="316">
        <v>10607</v>
      </c>
      <c r="K219" s="316">
        <v>1748</v>
      </c>
      <c r="L219" s="316">
        <v>45</v>
      </c>
      <c r="M219" s="316">
        <v>14</v>
      </c>
      <c r="N219" s="318">
        <v>1.9E-3</v>
      </c>
      <c r="O219" s="316">
        <v>52257</v>
      </c>
      <c r="P219" s="316">
        <v>201</v>
      </c>
      <c r="Q219" s="316">
        <v>763</v>
      </c>
      <c r="R219" s="316">
        <v>277</v>
      </c>
      <c r="S219" s="321">
        <v>0.4</v>
      </c>
      <c r="T219" s="317">
        <v>2.16577E-4</v>
      </c>
      <c r="U219" s="315">
        <v>1</v>
      </c>
      <c r="V219" s="315">
        <v>3750</v>
      </c>
      <c r="W219" s="315">
        <v>1</v>
      </c>
      <c r="X219" s="315">
        <v>0</v>
      </c>
      <c r="Y219" s="315">
        <v>0</v>
      </c>
      <c r="Z219" s="315">
        <v>0</v>
      </c>
      <c r="AA219" s="332"/>
      <c r="AB219" s="315">
        <v>4</v>
      </c>
      <c r="AC219" s="187">
        <v>1</v>
      </c>
      <c r="AD219" s="187">
        <v>0</v>
      </c>
      <c r="AE219" s="187">
        <v>0</v>
      </c>
      <c r="AF219" s="187">
        <v>0</v>
      </c>
      <c r="AG219" s="315">
        <v>3.1</v>
      </c>
      <c r="AH219" s="315">
        <v>0</v>
      </c>
      <c r="AI219" s="315">
        <v>2.4</v>
      </c>
      <c r="AJ219" s="315">
        <v>0.14000000000000001</v>
      </c>
      <c r="AK219" s="315">
        <v>20</v>
      </c>
      <c r="AL219" s="315">
        <v>67</v>
      </c>
      <c r="AM219" s="316">
        <v>14800</v>
      </c>
      <c r="AN219" s="315">
        <v>37600000</v>
      </c>
      <c r="AO219" s="319">
        <v>0.2076388888888889</v>
      </c>
      <c r="AP219" s="315">
        <v>3.13</v>
      </c>
      <c r="AQ219" s="316">
        <v>160200</v>
      </c>
      <c r="AR219" s="316">
        <v>48500</v>
      </c>
      <c r="AS219" s="320">
        <v>3.3030927835051545</v>
      </c>
      <c r="AT219" s="321">
        <v>0.3805</v>
      </c>
      <c r="AU219" s="321">
        <v>0.61949999999999994</v>
      </c>
      <c r="AV219" s="316">
        <v>21809</v>
      </c>
      <c r="AW219" s="316">
        <v>66509</v>
      </c>
      <c r="AX219" s="316">
        <v>6771</v>
      </c>
      <c r="AY219" s="316">
        <v>18305</v>
      </c>
      <c r="AZ219" s="316">
        <v>5000</v>
      </c>
      <c r="BA219" s="39"/>
    </row>
    <row r="220" spans="1:53" ht="15.75" customHeight="1">
      <c r="A220" s="314">
        <v>30</v>
      </c>
      <c r="B220" s="16" t="s">
        <v>821</v>
      </c>
      <c r="C220" s="315" t="s">
        <v>720</v>
      </c>
      <c r="D220" s="316">
        <v>1499</v>
      </c>
      <c r="E220" s="316">
        <v>572</v>
      </c>
      <c r="F220" s="316">
        <v>5</v>
      </c>
      <c r="G220" s="316">
        <v>35</v>
      </c>
      <c r="H220" s="316">
        <v>14</v>
      </c>
      <c r="I220" s="317">
        <v>4.8999999999999998E-3</v>
      </c>
      <c r="J220" s="316">
        <v>567</v>
      </c>
      <c r="K220" s="316">
        <v>471</v>
      </c>
      <c r="L220" s="316">
        <v>12</v>
      </c>
      <c r="M220" s="316">
        <v>8</v>
      </c>
      <c r="N220" s="318">
        <v>3.8E-3</v>
      </c>
      <c r="O220" s="316">
        <v>672</v>
      </c>
      <c r="P220" s="316">
        <v>19</v>
      </c>
      <c r="Q220" s="316">
        <v>68</v>
      </c>
      <c r="R220" s="316">
        <v>14</v>
      </c>
      <c r="S220" s="321">
        <v>0</v>
      </c>
      <c r="T220" s="317">
        <v>7.5576500000000004E-4</v>
      </c>
      <c r="U220" s="315">
        <v>24</v>
      </c>
      <c r="V220" s="315">
        <v>422</v>
      </c>
      <c r="W220" s="315">
        <v>0</v>
      </c>
      <c r="X220" s="315">
        <v>0</v>
      </c>
      <c r="Y220" s="315">
        <v>18</v>
      </c>
      <c r="Z220" s="315">
        <v>3</v>
      </c>
      <c r="AA220" s="95"/>
      <c r="AB220" s="315">
        <v>4</v>
      </c>
      <c r="AC220" s="187">
        <v>0</v>
      </c>
      <c r="AD220" s="187">
        <v>0</v>
      </c>
      <c r="AE220" s="187">
        <v>0</v>
      </c>
      <c r="AF220" s="187">
        <v>0</v>
      </c>
      <c r="AG220" s="315"/>
      <c r="AH220" s="315"/>
      <c r="AI220" s="315"/>
      <c r="AJ220" s="315"/>
      <c r="AK220" s="315">
        <v>67</v>
      </c>
      <c r="AL220" s="315">
        <v>47</v>
      </c>
      <c r="AM220" s="316">
        <v>12100</v>
      </c>
      <c r="AN220" s="315">
        <v>2300000</v>
      </c>
      <c r="AO220" s="319">
        <v>0.15416666666666667</v>
      </c>
      <c r="AP220" s="315">
        <v>1.7</v>
      </c>
      <c r="AQ220" s="316">
        <v>17300</v>
      </c>
      <c r="AR220" s="316">
        <v>17100</v>
      </c>
      <c r="AS220" s="320">
        <v>1.0116959064327486</v>
      </c>
      <c r="AT220" s="321">
        <v>0.63849999999999996</v>
      </c>
      <c r="AU220" s="321">
        <v>0.36150000000000004</v>
      </c>
      <c r="AV220" s="316">
        <v>5000</v>
      </c>
      <c r="AW220" s="316">
        <v>16758</v>
      </c>
      <c r="AX220" s="316">
        <v>5000</v>
      </c>
      <c r="AY220" s="316"/>
      <c r="AZ220" s="316">
        <v>5000</v>
      </c>
      <c r="BA220" s="39"/>
    </row>
    <row r="221" spans="1:53" ht="15.75" customHeight="1">
      <c r="A221" s="314">
        <v>31</v>
      </c>
      <c r="B221" s="16" t="s">
        <v>826</v>
      </c>
      <c r="C221" s="315" t="s">
        <v>720</v>
      </c>
      <c r="D221" s="316">
        <v>690</v>
      </c>
      <c r="E221" s="316">
        <v>277</v>
      </c>
      <c r="F221" s="316">
        <v>9</v>
      </c>
      <c r="G221" s="316">
        <v>175</v>
      </c>
      <c r="H221" s="316">
        <v>70</v>
      </c>
      <c r="I221" s="317">
        <v>2.2000000000000001E-3</v>
      </c>
      <c r="J221" s="316">
        <v>284</v>
      </c>
      <c r="K221" s="316">
        <v>124</v>
      </c>
      <c r="L221" s="316">
        <v>2</v>
      </c>
      <c r="M221" s="316">
        <v>25</v>
      </c>
      <c r="N221" s="318">
        <v>2.3999999999999998E-3</v>
      </c>
      <c r="O221" s="316">
        <v>273</v>
      </c>
      <c r="P221" s="316">
        <v>117</v>
      </c>
      <c r="Q221" s="316">
        <v>99</v>
      </c>
      <c r="R221" s="316">
        <v>812</v>
      </c>
      <c r="S221" s="321">
        <v>0.25</v>
      </c>
      <c r="T221" s="317">
        <v>1.2439219E-2</v>
      </c>
      <c r="U221" s="315"/>
      <c r="V221" s="315">
        <v>0</v>
      </c>
      <c r="W221" s="315">
        <v>0</v>
      </c>
      <c r="X221" s="315">
        <v>0</v>
      </c>
      <c r="Y221" s="315"/>
      <c r="Z221" s="315"/>
      <c r="AA221" s="335"/>
      <c r="AB221" s="315">
        <v>4</v>
      </c>
      <c r="AC221" s="187">
        <v>0</v>
      </c>
      <c r="AD221" s="187">
        <v>1</v>
      </c>
      <c r="AE221" s="187">
        <v>1</v>
      </c>
      <c r="AF221" s="187">
        <v>1</v>
      </c>
      <c r="AG221" s="315">
        <v>4.7</v>
      </c>
      <c r="AH221" s="315">
        <v>0.53</v>
      </c>
      <c r="AI221" s="315">
        <v>4.3</v>
      </c>
      <c r="AJ221" s="315">
        <v>0.49</v>
      </c>
      <c r="AK221" s="315">
        <v>21</v>
      </c>
      <c r="AL221" s="315">
        <v>66</v>
      </c>
      <c r="AM221" s="316">
        <v>5400</v>
      </c>
      <c r="AN221" s="315">
        <v>246000</v>
      </c>
      <c r="AO221" s="319"/>
      <c r="AP221" s="315"/>
      <c r="AQ221" s="316"/>
      <c r="AR221" s="316"/>
      <c r="AS221" s="320"/>
      <c r="AT221" s="321"/>
      <c r="AU221" s="321"/>
      <c r="AV221" s="316">
        <v>110541</v>
      </c>
      <c r="AW221" s="316">
        <v>2802000</v>
      </c>
      <c r="AX221" s="316">
        <v>29256</v>
      </c>
      <c r="AY221" s="316">
        <v>553439</v>
      </c>
      <c r="AZ221" s="316">
        <v>67544</v>
      </c>
      <c r="BA221" s="39"/>
    </row>
    <row r="222" spans="1:53" ht="15.75" customHeight="1">
      <c r="A222" s="314">
        <v>32</v>
      </c>
      <c r="B222" s="16" t="s">
        <v>830</v>
      </c>
      <c r="C222" s="315" t="s">
        <v>720</v>
      </c>
      <c r="D222" s="316">
        <v>2325</v>
      </c>
      <c r="E222" s="316">
        <v>296</v>
      </c>
      <c r="F222" s="316">
        <v>12</v>
      </c>
      <c r="G222" s="316">
        <v>17</v>
      </c>
      <c r="H222" s="316">
        <v>4</v>
      </c>
      <c r="I222" s="317">
        <v>1.8E-3</v>
      </c>
      <c r="J222" s="316">
        <v>4125</v>
      </c>
      <c r="K222" s="316">
        <v>1745</v>
      </c>
      <c r="L222" s="316">
        <v>18</v>
      </c>
      <c r="M222" s="316">
        <v>16</v>
      </c>
      <c r="N222" s="318">
        <v>4.7999999999999996E-3</v>
      </c>
      <c r="O222" s="316">
        <v>37276</v>
      </c>
      <c r="P222" s="316">
        <v>371</v>
      </c>
      <c r="Q222" s="316">
        <v>570</v>
      </c>
      <c r="R222" s="316">
        <v>364</v>
      </c>
      <c r="S222" s="321">
        <v>0.125</v>
      </c>
      <c r="T222" s="317">
        <v>2.7297900000000002E-4</v>
      </c>
      <c r="U222" s="315">
        <v>500</v>
      </c>
      <c r="V222" s="315">
        <v>5090</v>
      </c>
      <c r="W222" s="315">
        <v>6</v>
      </c>
      <c r="X222" s="315">
        <v>17</v>
      </c>
      <c r="Y222" s="315">
        <v>197</v>
      </c>
      <c r="Z222" s="315">
        <v>189</v>
      </c>
      <c r="AA222" s="332"/>
      <c r="AB222" s="315">
        <v>4</v>
      </c>
      <c r="AC222" s="187">
        <v>0</v>
      </c>
      <c r="AD222" s="187">
        <v>0</v>
      </c>
      <c r="AE222" s="187">
        <v>0</v>
      </c>
      <c r="AF222" s="187">
        <v>0</v>
      </c>
      <c r="AG222" s="315"/>
      <c r="AH222" s="315"/>
      <c r="AI222" s="315"/>
      <c r="AJ222" s="315"/>
      <c r="AK222" s="315">
        <v>22</v>
      </c>
      <c r="AL222" s="315">
        <v>64</v>
      </c>
      <c r="AM222" s="316">
        <v>10</v>
      </c>
      <c r="AN222" s="315"/>
      <c r="AO222" s="319">
        <v>0.1451388888888889</v>
      </c>
      <c r="AP222" s="315">
        <v>2.2599999999999998</v>
      </c>
      <c r="AQ222" s="316">
        <v>275500</v>
      </c>
      <c r="AR222" s="316">
        <v>140200</v>
      </c>
      <c r="AS222" s="320">
        <v>1.9650499286733238</v>
      </c>
      <c r="AT222" s="321">
        <v>0.52239999999999998</v>
      </c>
      <c r="AU222" s="321">
        <v>0.47760000000000002</v>
      </c>
      <c r="AV222" s="316">
        <v>8586</v>
      </c>
      <c r="AW222" s="316">
        <v>28613</v>
      </c>
      <c r="AX222" s="316">
        <v>55352</v>
      </c>
      <c r="AY222" s="316"/>
      <c r="AZ222" s="316">
        <v>5000</v>
      </c>
      <c r="BA222" s="39"/>
    </row>
    <row r="223" spans="1:53" ht="15.75" customHeight="1">
      <c r="A223" s="314">
        <v>33</v>
      </c>
      <c r="B223" s="16" t="s">
        <v>835</v>
      </c>
      <c r="C223" s="315" t="s">
        <v>720</v>
      </c>
      <c r="D223" s="316">
        <v>39264</v>
      </c>
      <c r="E223" s="316">
        <v>4763</v>
      </c>
      <c r="F223" s="316">
        <v>1000</v>
      </c>
      <c r="G223" s="316">
        <v>1065</v>
      </c>
      <c r="H223" s="316">
        <v>27</v>
      </c>
      <c r="I223" s="317">
        <v>2.0999999999999999E-3</v>
      </c>
      <c r="J223" s="316">
        <v>17018</v>
      </c>
      <c r="K223" s="316">
        <v>797</v>
      </c>
      <c r="L223" s="316">
        <v>84</v>
      </c>
      <c r="M223" s="316">
        <v>27</v>
      </c>
      <c r="N223" s="318">
        <v>5.9999999999999995E-4</v>
      </c>
      <c r="O223" s="316"/>
      <c r="P223" s="316"/>
      <c r="Q223" s="316"/>
      <c r="R223" s="316"/>
      <c r="S223" s="321"/>
      <c r="T223" s="317"/>
      <c r="U223" s="315"/>
      <c r="V223" s="315">
        <v>8990</v>
      </c>
      <c r="W223" s="315">
        <v>9</v>
      </c>
      <c r="X223" s="315">
        <v>65</v>
      </c>
      <c r="Y223" s="315"/>
      <c r="Z223" s="315"/>
      <c r="AA223" s="332"/>
      <c r="AB223" s="315">
        <v>3</v>
      </c>
      <c r="AC223" s="187">
        <v>0</v>
      </c>
      <c r="AD223" s="187">
        <v>1</v>
      </c>
      <c r="AE223" s="187">
        <v>0</v>
      </c>
      <c r="AF223" s="187">
        <v>1</v>
      </c>
      <c r="AG223" s="315">
        <v>4.4000000000000004</v>
      </c>
      <c r="AH223" s="315">
        <v>0</v>
      </c>
      <c r="AI223" s="315">
        <v>4.2</v>
      </c>
      <c r="AJ223" s="315">
        <v>0.36799999999999999</v>
      </c>
      <c r="AK223" s="315">
        <v>45</v>
      </c>
      <c r="AL223" s="315">
        <v>56</v>
      </c>
      <c r="AM223" s="316">
        <v>110000</v>
      </c>
      <c r="AN223" s="315">
        <v>78400000</v>
      </c>
      <c r="AO223" s="319">
        <v>0.26666666666666666</v>
      </c>
      <c r="AP223" s="315">
        <v>4.66</v>
      </c>
      <c r="AQ223" s="316">
        <v>1300000</v>
      </c>
      <c r="AR223" s="316">
        <v>729700</v>
      </c>
      <c r="AS223" s="320">
        <v>1.7815540633136906</v>
      </c>
      <c r="AT223" s="321">
        <v>0.31730000000000003</v>
      </c>
      <c r="AU223" s="321">
        <v>0.68269999999999997</v>
      </c>
      <c r="AV223" s="316">
        <v>163170</v>
      </c>
      <c r="AW223" s="316">
        <v>987983</v>
      </c>
      <c r="AX223" s="316">
        <v>36349</v>
      </c>
      <c r="AY223" s="316">
        <v>303313</v>
      </c>
      <c r="AZ223" s="316">
        <v>35129</v>
      </c>
      <c r="BA223" s="39"/>
    </row>
    <row r="224" spans="1:53" ht="15.75" customHeight="1">
      <c r="A224" s="314">
        <v>34</v>
      </c>
      <c r="B224" s="16" t="s">
        <v>839</v>
      </c>
      <c r="C224" s="315" t="s">
        <v>720</v>
      </c>
      <c r="D224" s="316"/>
      <c r="E224" s="316"/>
      <c r="F224" s="316"/>
      <c r="G224" s="316"/>
      <c r="H224" s="316"/>
      <c r="I224" s="317"/>
      <c r="J224" s="316"/>
      <c r="K224" s="316"/>
      <c r="L224" s="316"/>
      <c r="M224" s="316"/>
      <c r="N224" s="318"/>
      <c r="O224" s="316"/>
      <c r="P224" s="316"/>
      <c r="Q224" s="316"/>
      <c r="R224" s="316"/>
      <c r="S224" s="321"/>
      <c r="T224" s="317"/>
      <c r="U224" s="315"/>
      <c r="V224" s="315"/>
      <c r="W224" s="315"/>
      <c r="X224" s="315"/>
      <c r="Y224" s="315"/>
      <c r="Z224" s="315"/>
      <c r="AA224" s="332"/>
      <c r="AB224" s="315">
        <v>0</v>
      </c>
      <c r="AC224" s="187">
        <v>0</v>
      </c>
      <c r="AD224" s="187">
        <v>0</v>
      </c>
      <c r="AE224" s="187">
        <v>0</v>
      </c>
      <c r="AF224" s="187">
        <v>0</v>
      </c>
      <c r="AG224" s="315"/>
      <c r="AH224" s="315"/>
      <c r="AI224" s="315"/>
      <c r="AJ224" s="315"/>
      <c r="AK224" s="315">
        <v>34</v>
      </c>
      <c r="AL224" s="315">
        <v>78</v>
      </c>
      <c r="AM224" s="316"/>
      <c r="AN224" s="315"/>
      <c r="AO224" s="319">
        <v>0.60486111111111107</v>
      </c>
      <c r="AP224" s="315">
        <v>1.46</v>
      </c>
      <c r="AQ224" s="316">
        <v>66400</v>
      </c>
      <c r="AR224" s="316">
        <v>34200</v>
      </c>
      <c r="AS224" s="320">
        <v>1.9415204678362572</v>
      </c>
      <c r="AT224" s="321">
        <v>0.83779999999999999</v>
      </c>
      <c r="AU224" s="321">
        <v>0.16220000000000001</v>
      </c>
      <c r="AV224" s="316"/>
      <c r="AW224" s="316">
        <v>5000</v>
      </c>
      <c r="AX224" s="316">
        <v>5000</v>
      </c>
      <c r="AY224" s="316"/>
      <c r="AZ224" s="316"/>
      <c r="BA224" s="39"/>
    </row>
    <row r="225" spans="1:53" ht="15.75" customHeight="1">
      <c r="A225" s="314">
        <v>35</v>
      </c>
      <c r="B225" s="16" t="s">
        <v>840</v>
      </c>
      <c r="C225" s="315" t="s">
        <v>720</v>
      </c>
      <c r="D225" s="316"/>
      <c r="E225" s="316"/>
      <c r="F225" s="316"/>
      <c r="G225" s="316"/>
      <c r="H225" s="316"/>
      <c r="I225" s="317"/>
      <c r="J225" s="316"/>
      <c r="K225" s="316"/>
      <c r="L225" s="316"/>
      <c r="M225" s="316"/>
      <c r="N225" s="318"/>
      <c r="O225" s="316">
        <v>0</v>
      </c>
      <c r="P225" s="316">
        <v>0</v>
      </c>
      <c r="Q225" s="316">
        <v>0</v>
      </c>
      <c r="R225" s="316">
        <v>0</v>
      </c>
      <c r="S225" s="321">
        <v>0</v>
      </c>
      <c r="T225" s="317">
        <v>0</v>
      </c>
      <c r="U225" s="315">
        <v>41</v>
      </c>
      <c r="V225" s="315">
        <v>494</v>
      </c>
      <c r="W225" s="315">
        <v>2</v>
      </c>
      <c r="X225" s="315">
        <v>5</v>
      </c>
      <c r="Y225" s="315">
        <v>17</v>
      </c>
      <c r="Z225" s="315">
        <v>12</v>
      </c>
      <c r="AA225" s="336"/>
      <c r="AB225" s="315">
        <v>2</v>
      </c>
      <c r="AC225" s="187">
        <v>0</v>
      </c>
      <c r="AD225" s="187">
        <v>0</v>
      </c>
      <c r="AE225" s="187">
        <v>0</v>
      </c>
      <c r="AF225" s="187">
        <v>0</v>
      </c>
      <c r="AG225" s="315"/>
      <c r="AH225" s="315"/>
      <c r="AI225" s="315"/>
      <c r="AJ225" s="315"/>
      <c r="AK225" s="315">
        <v>40</v>
      </c>
      <c r="AL225" s="315">
        <v>77</v>
      </c>
      <c r="AM225" s="316"/>
      <c r="AN225" s="315"/>
      <c r="AO225" s="319"/>
      <c r="AP225" s="315"/>
      <c r="AQ225" s="316"/>
      <c r="AR225" s="316"/>
      <c r="AS225" s="320"/>
      <c r="AT225" s="321"/>
      <c r="AU225" s="321"/>
      <c r="AV225" s="316"/>
      <c r="AW225" s="316">
        <v>5000</v>
      </c>
      <c r="AX225" s="316">
        <v>5000</v>
      </c>
      <c r="AY225" s="316">
        <v>5000</v>
      </c>
      <c r="AZ225" s="316">
        <v>8091</v>
      </c>
      <c r="BA225" s="20"/>
    </row>
    <row r="226" spans="1:53" ht="15.75" customHeight="1">
      <c r="A226" s="314">
        <v>36</v>
      </c>
      <c r="B226" s="16" t="s">
        <v>843</v>
      </c>
      <c r="C226" s="315" t="s">
        <v>720</v>
      </c>
      <c r="D226" s="316"/>
      <c r="E226" s="316"/>
      <c r="F226" s="316"/>
      <c r="G226" s="316"/>
      <c r="H226" s="316"/>
      <c r="I226" s="317"/>
      <c r="J226" s="316"/>
      <c r="K226" s="316"/>
      <c r="L226" s="316"/>
      <c r="M226" s="316"/>
      <c r="N226" s="318"/>
      <c r="O226" s="316"/>
      <c r="P226" s="316"/>
      <c r="Q226" s="316"/>
      <c r="R226" s="316"/>
      <c r="S226" s="321"/>
      <c r="T226" s="317"/>
      <c r="U226" s="315"/>
      <c r="V226" s="315">
        <v>16</v>
      </c>
      <c r="W226" s="315">
        <v>0</v>
      </c>
      <c r="X226" s="315">
        <v>0</v>
      </c>
      <c r="Y226" s="315"/>
      <c r="Z226" s="315"/>
      <c r="AA226" s="336"/>
      <c r="AB226" s="315">
        <v>1</v>
      </c>
      <c r="AC226" s="187">
        <v>0</v>
      </c>
      <c r="AD226" s="187">
        <v>0</v>
      </c>
      <c r="AE226" s="187">
        <v>0</v>
      </c>
      <c r="AF226" s="187">
        <v>0</v>
      </c>
      <c r="AG226" s="315"/>
      <c r="AH226" s="315"/>
      <c r="AI226" s="315"/>
      <c r="AJ226" s="315"/>
      <c r="AK226" s="315">
        <v>56</v>
      </c>
      <c r="AL226" s="315">
        <v>39</v>
      </c>
      <c r="AM226" s="316">
        <v>2900</v>
      </c>
      <c r="AN226" s="315">
        <v>142000000</v>
      </c>
      <c r="AO226" s="319"/>
      <c r="AP226" s="315"/>
      <c r="AQ226" s="316"/>
      <c r="AR226" s="316"/>
      <c r="AS226" s="320"/>
      <c r="AT226" s="321"/>
      <c r="AU226" s="321"/>
      <c r="AV226" s="316">
        <v>5000</v>
      </c>
      <c r="AW226" s="316">
        <v>5000</v>
      </c>
      <c r="AX226" s="316"/>
      <c r="AY226" s="316"/>
      <c r="AZ226" s="316"/>
      <c r="BA226" s="20"/>
    </row>
    <row r="227" spans="1:53" ht="15.75" customHeight="1">
      <c r="A227" s="314">
        <v>37</v>
      </c>
      <c r="B227" s="16" t="s">
        <v>845</v>
      </c>
      <c r="C227" s="315" t="s">
        <v>720</v>
      </c>
      <c r="D227" s="316">
        <v>27129</v>
      </c>
      <c r="E227" s="316">
        <v>595</v>
      </c>
      <c r="F227" s="316">
        <v>630</v>
      </c>
      <c r="G227" s="316">
        <v>71</v>
      </c>
      <c r="H227" s="316">
        <v>95</v>
      </c>
      <c r="I227" s="317">
        <v>5.9999999999999995E-4</v>
      </c>
      <c r="J227" s="316">
        <v>882</v>
      </c>
      <c r="K227" s="316">
        <v>0</v>
      </c>
      <c r="L227" s="316">
        <v>0</v>
      </c>
      <c r="M227" s="316">
        <v>0</v>
      </c>
      <c r="N227" s="318">
        <v>0</v>
      </c>
      <c r="O227" s="316">
        <v>18091</v>
      </c>
      <c r="P227" s="316">
        <v>157</v>
      </c>
      <c r="Q227" s="316">
        <v>563</v>
      </c>
      <c r="R227" s="316">
        <v>115</v>
      </c>
      <c r="S227" s="321">
        <v>0</v>
      </c>
      <c r="T227" s="317">
        <v>4.0747500000000002E-4</v>
      </c>
      <c r="U227" s="315">
        <v>291</v>
      </c>
      <c r="V227" s="315">
        <v>0</v>
      </c>
      <c r="W227" s="315">
        <v>17</v>
      </c>
      <c r="X227" s="315">
        <v>10</v>
      </c>
      <c r="Y227" s="315">
        <v>266</v>
      </c>
      <c r="Z227" s="315">
        <v>157</v>
      </c>
      <c r="AA227" s="336"/>
      <c r="AB227" s="315">
        <v>4</v>
      </c>
      <c r="AC227" s="187">
        <v>0</v>
      </c>
      <c r="AD227" s="187">
        <v>0</v>
      </c>
      <c r="AE227" s="187">
        <v>0</v>
      </c>
      <c r="AF227" s="187">
        <v>0</v>
      </c>
      <c r="AG227" s="315"/>
      <c r="AH227" s="315"/>
      <c r="AI227" s="315"/>
      <c r="AJ227" s="315"/>
      <c r="AK227" s="315">
        <v>21</v>
      </c>
      <c r="AL227" s="315">
        <v>57</v>
      </c>
      <c r="AM227" s="316">
        <v>22200</v>
      </c>
      <c r="AN227" s="315">
        <v>10800000</v>
      </c>
      <c r="AO227" s="319">
        <v>0.32500000000000001</v>
      </c>
      <c r="AP227" s="315">
        <v>3.69</v>
      </c>
      <c r="AQ227" s="316">
        <v>546700</v>
      </c>
      <c r="AR227" s="316">
        <v>324000</v>
      </c>
      <c r="AS227" s="320">
        <v>1.6873456790123458</v>
      </c>
      <c r="AT227" s="321">
        <v>0.39219999999999999</v>
      </c>
      <c r="AU227" s="321">
        <v>0.60780000000000001</v>
      </c>
      <c r="AV227" s="316">
        <v>75496</v>
      </c>
      <c r="AW227" s="316">
        <v>194852</v>
      </c>
      <c r="AX227" s="316">
        <v>44568</v>
      </c>
      <c r="AY227" s="316">
        <v>5000</v>
      </c>
      <c r="AZ227" s="316">
        <v>10567</v>
      </c>
      <c r="BA227" s="20"/>
    </row>
    <row r="228" spans="1:53" ht="15.75" customHeight="1">
      <c r="A228" s="314">
        <v>38</v>
      </c>
      <c r="B228" s="16" t="s">
        <v>849</v>
      </c>
      <c r="C228" s="315" t="s">
        <v>720</v>
      </c>
      <c r="D228" s="316"/>
      <c r="E228" s="316"/>
      <c r="F228" s="316"/>
      <c r="G228" s="316"/>
      <c r="H228" s="316"/>
      <c r="I228" s="317"/>
      <c r="J228" s="316">
        <v>1872</v>
      </c>
      <c r="K228" s="316">
        <v>460</v>
      </c>
      <c r="L228" s="316">
        <v>42</v>
      </c>
      <c r="M228" s="316">
        <v>26</v>
      </c>
      <c r="N228" s="318">
        <v>5.0000000000000001E-4</v>
      </c>
      <c r="O228" s="316">
        <v>2460</v>
      </c>
      <c r="P228" s="316">
        <v>31</v>
      </c>
      <c r="Q228" s="316">
        <v>72</v>
      </c>
      <c r="R228" s="316">
        <v>3</v>
      </c>
      <c r="S228" s="321">
        <v>0</v>
      </c>
      <c r="T228" s="317">
        <v>7.7150799999999993E-5</v>
      </c>
      <c r="U228" s="315">
        <v>8</v>
      </c>
      <c r="V228" s="315">
        <v>1020</v>
      </c>
      <c r="W228" s="315">
        <v>6</v>
      </c>
      <c r="X228" s="315">
        <v>16</v>
      </c>
      <c r="Y228" s="315">
        <v>5</v>
      </c>
      <c r="Z228" s="315">
        <v>0</v>
      </c>
      <c r="AA228" s="336"/>
      <c r="AB228" s="315">
        <v>3</v>
      </c>
      <c r="AC228" s="187">
        <v>0</v>
      </c>
      <c r="AD228" s="187">
        <v>0</v>
      </c>
      <c r="AE228" s="187">
        <v>0</v>
      </c>
      <c r="AF228" s="187">
        <v>0</v>
      </c>
      <c r="AG228" s="315"/>
      <c r="AH228" s="315"/>
      <c r="AI228" s="315"/>
      <c r="AJ228" s="315"/>
      <c r="AK228" s="315">
        <v>49</v>
      </c>
      <c r="AL228" s="315">
        <v>82</v>
      </c>
      <c r="AM228" s="316">
        <v>50</v>
      </c>
      <c r="AN228" s="315">
        <v>233000</v>
      </c>
      <c r="AO228" s="319">
        <v>0.2388888888888889</v>
      </c>
      <c r="AP228" s="315">
        <v>3.94</v>
      </c>
      <c r="AQ228" s="316">
        <v>415000</v>
      </c>
      <c r="AR228" s="316">
        <v>285900</v>
      </c>
      <c r="AS228" s="320">
        <v>1.4515564882826164</v>
      </c>
      <c r="AT228" s="321">
        <v>0.33610000000000001</v>
      </c>
      <c r="AU228" s="321">
        <v>0.66389999999999993</v>
      </c>
      <c r="AV228" s="316">
        <v>5000</v>
      </c>
      <c r="AW228" s="316">
        <v>10922</v>
      </c>
      <c r="AX228" s="316">
        <v>5000</v>
      </c>
      <c r="AY228" s="316"/>
      <c r="AZ228" s="316">
        <v>5000</v>
      </c>
      <c r="BA228" s="20"/>
    </row>
    <row r="229" spans="1:53" ht="15.75" customHeight="1">
      <c r="A229" s="314">
        <v>39</v>
      </c>
      <c r="B229" s="16" t="s">
        <v>853</v>
      </c>
      <c r="C229" s="315" t="s">
        <v>720</v>
      </c>
      <c r="D229" s="316">
        <v>15405</v>
      </c>
      <c r="E229" s="316">
        <v>2786</v>
      </c>
      <c r="F229" s="316">
        <v>64</v>
      </c>
      <c r="G229" s="316">
        <v>196</v>
      </c>
      <c r="H229" s="316">
        <v>76</v>
      </c>
      <c r="I229" s="317">
        <v>2.3E-3</v>
      </c>
      <c r="J229" s="316">
        <v>1086</v>
      </c>
      <c r="K229" s="316">
        <v>1845</v>
      </c>
      <c r="L229" s="316">
        <v>61</v>
      </c>
      <c r="M229" s="316">
        <v>46</v>
      </c>
      <c r="N229" s="318">
        <v>5.4999999999999997E-3</v>
      </c>
      <c r="O229" s="316">
        <v>1132</v>
      </c>
      <c r="P229" s="316">
        <v>74</v>
      </c>
      <c r="Q229" s="316">
        <v>123</v>
      </c>
      <c r="R229" s="316">
        <v>47</v>
      </c>
      <c r="S229" s="321">
        <v>0.625</v>
      </c>
      <c r="T229" s="317">
        <v>3.0424500000000003E-4</v>
      </c>
      <c r="U229" s="315"/>
      <c r="V229" s="315">
        <v>435</v>
      </c>
      <c r="W229" s="315">
        <v>5</v>
      </c>
      <c r="X229" s="315">
        <v>17</v>
      </c>
      <c r="Y229" s="315"/>
      <c r="Z229" s="315"/>
      <c r="AA229" s="336"/>
      <c r="AB229" s="315">
        <v>4</v>
      </c>
      <c r="AC229" s="187">
        <v>0</v>
      </c>
      <c r="AD229" s="187">
        <v>1</v>
      </c>
      <c r="AE229" s="187">
        <v>0</v>
      </c>
      <c r="AF229" s="187">
        <v>1</v>
      </c>
      <c r="AG229" s="315">
        <v>4.5999999999999996</v>
      </c>
      <c r="AH229" s="315">
        <v>0</v>
      </c>
      <c r="AI229" s="315">
        <v>3.9</v>
      </c>
      <c r="AJ229" s="315">
        <v>0</v>
      </c>
      <c r="AK229" s="315">
        <v>28</v>
      </c>
      <c r="AL229" s="315">
        <v>51</v>
      </c>
      <c r="AM229" s="316">
        <v>18100</v>
      </c>
      <c r="AN229" s="315">
        <v>49100000</v>
      </c>
      <c r="AO229" s="319">
        <v>0.21041666666666667</v>
      </c>
      <c r="AP229" s="315">
        <v>3.13</v>
      </c>
      <c r="AQ229" s="316">
        <v>97800</v>
      </c>
      <c r="AR229" s="316">
        <v>56900</v>
      </c>
      <c r="AS229" s="320">
        <v>1.718804920913884</v>
      </c>
      <c r="AT229" s="321">
        <v>0.40899999999999997</v>
      </c>
      <c r="AU229" s="321">
        <v>0.59099999999999997</v>
      </c>
      <c r="AV229" s="316">
        <v>14893</v>
      </c>
      <c r="AW229" s="316">
        <v>64811</v>
      </c>
      <c r="AX229" s="316">
        <v>5000</v>
      </c>
      <c r="AY229" s="316">
        <v>5000</v>
      </c>
      <c r="AZ229" s="316">
        <v>15632</v>
      </c>
      <c r="BA229" s="20"/>
    </row>
    <row r="230" spans="1:53" ht="15.75" customHeight="1">
      <c r="A230" s="314">
        <v>40</v>
      </c>
      <c r="B230" s="16" t="s">
        <v>857</v>
      </c>
      <c r="C230" s="315" t="s">
        <v>720</v>
      </c>
      <c r="D230" s="316">
        <v>115111</v>
      </c>
      <c r="E230" s="316">
        <v>1037</v>
      </c>
      <c r="F230" s="316">
        <v>26</v>
      </c>
      <c r="G230" s="316">
        <v>362</v>
      </c>
      <c r="H230" s="316">
        <v>42</v>
      </c>
      <c r="I230" s="317">
        <v>1E-4</v>
      </c>
      <c r="J230" s="316"/>
      <c r="K230" s="316"/>
      <c r="L230" s="316"/>
      <c r="M230" s="316"/>
      <c r="N230" s="318"/>
      <c r="O230" s="316"/>
      <c r="P230" s="316"/>
      <c r="Q230" s="316"/>
      <c r="R230" s="316"/>
      <c r="S230" s="321"/>
      <c r="T230" s="317"/>
      <c r="U230" s="315"/>
      <c r="V230" s="315"/>
      <c r="W230" s="315"/>
      <c r="X230" s="315"/>
      <c r="Y230" s="315"/>
      <c r="Z230" s="315"/>
      <c r="AA230" s="23"/>
      <c r="AB230" s="315">
        <v>1</v>
      </c>
      <c r="AC230" s="187">
        <v>0</v>
      </c>
      <c r="AD230" s="187">
        <v>0</v>
      </c>
      <c r="AE230" s="187">
        <v>0</v>
      </c>
      <c r="AF230" s="187">
        <v>0</v>
      </c>
      <c r="AG230" s="315"/>
      <c r="AH230" s="315"/>
      <c r="AI230" s="315"/>
      <c r="AJ230" s="315"/>
      <c r="AK230" s="315">
        <v>87</v>
      </c>
      <c r="AL230" s="315">
        <v>37</v>
      </c>
      <c r="AM230" s="316">
        <v>2900</v>
      </c>
      <c r="AN230" s="315">
        <v>138000000</v>
      </c>
      <c r="AO230" s="319">
        <v>2.7083333333333334E-2</v>
      </c>
      <c r="AP230" s="315">
        <v>1.53</v>
      </c>
      <c r="AQ230" s="316">
        <v>13100</v>
      </c>
      <c r="AR230" s="316">
        <v>10500</v>
      </c>
      <c r="AS230" s="320">
        <v>1.2476190476190476</v>
      </c>
      <c r="AT230" s="321">
        <v>0.59970000000000001</v>
      </c>
      <c r="AU230" s="321">
        <v>0.40029999999999999</v>
      </c>
      <c r="AV230" s="316"/>
      <c r="AW230" s="316">
        <v>5393</v>
      </c>
      <c r="AX230" s="316">
        <v>5000</v>
      </c>
      <c r="AY230" s="316"/>
      <c r="AZ230" s="316">
        <v>5000</v>
      </c>
      <c r="BA230" s="20"/>
    </row>
    <row r="231" spans="1:53" ht="15.75" customHeight="1">
      <c r="A231" s="314">
        <v>41</v>
      </c>
      <c r="B231" s="16" t="s">
        <v>859</v>
      </c>
      <c r="C231" s="315" t="s">
        <v>720</v>
      </c>
      <c r="D231" s="316">
        <v>173014</v>
      </c>
      <c r="E231" s="316">
        <v>23</v>
      </c>
      <c r="F231" s="316">
        <v>8</v>
      </c>
      <c r="G231" s="316">
        <v>8</v>
      </c>
      <c r="H231" s="316">
        <v>2</v>
      </c>
      <c r="I231" s="317">
        <v>0</v>
      </c>
      <c r="J231" s="316">
        <v>4593</v>
      </c>
      <c r="K231" s="316">
        <v>0</v>
      </c>
      <c r="L231" s="316">
        <v>0</v>
      </c>
      <c r="M231" s="316">
        <v>0</v>
      </c>
      <c r="N231" s="318">
        <v>0</v>
      </c>
      <c r="O231" s="316">
        <v>8048</v>
      </c>
      <c r="P231" s="316">
        <v>11</v>
      </c>
      <c r="Q231" s="316">
        <v>1</v>
      </c>
      <c r="R231" s="316">
        <v>0</v>
      </c>
      <c r="S231" s="321">
        <v>1</v>
      </c>
      <c r="T231" s="317">
        <v>1.34892E-6</v>
      </c>
      <c r="U231" s="315">
        <v>40</v>
      </c>
      <c r="V231" s="315">
        <v>546</v>
      </c>
      <c r="W231" s="315">
        <v>13</v>
      </c>
      <c r="X231" s="315">
        <v>3</v>
      </c>
      <c r="Y231" s="315">
        <v>22</v>
      </c>
      <c r="Z231" s="315">
        <v>6</v>
      </c>
      <c r="AA231" s="337"/>
      <c r="AB231" s="315">
        <v>4</v>
      </c>
      <c r="AC231" s="187">
        <v>0</v>
      </c>
      <c r="AD231" s="187">
        <v>1</v>
      </c>
      <c r="AE231" s="187">
        <v>0</v>
      </c>
      <c r="AF231" s="187">
        <v>1</v>
      </c>
      <c r="AG231" s="315">
        <v>4.3</v>
      </c>
      <c r="AH231" s="315">
        <v>1</v>
      </c>
      <c r="AI231" s="315">
        <v>3.7</v>
      </c>
      <c r="AJ231" s="315">
        <v>0</v>
      </c>
      <c r="AK231" s="315">
        <v>19</v>
      </c>
      <c r="AL231" s="315">
        <v>56</v>
      </c>
      <c r="AM231" s="316">
        <v>60500</v>
      </c>
      <c r="AN231" s="315">
        <v>93</v>
      </c>
      <c r="AO231" s="319">
        <v>0.33541666666666664</v>
      </c>
      <c r="AP231" s="315">
        <v>3.85</v>
      </c>
      <c r="AQ231" s="316">
        <v>341500</v>
      </c>
      <c r="AR231" s="316">
        <v>233900</v>
      </c>
      <c r="AS231" s="320">
        <v>1.460025651988029</v>
      </c>
      <c r="AT231" s="321">
        <v>0.441</v>
      </c>
      <c r="AU231" s="321">
        <v>0.55899999999999994</v>
      </c>
      <c r="AV231" s="316">
        <v>73115</v>
      </c>
      <c r="AW231" s="316">
        <v>32626</v>
      </c>
      <c r="AX231" s="316">
        <v>19409</v>
      </c>
      <c r="AY231" s="316">
        <v>10716</v>
      </c>
      <c r="AZ231" s="316">
        <v>5000</v>
      </c>
      <c r="BA231" s="20"/>
    </row>
    <row r="232" spans="1:53" ht="15.75" customHeight="1">
      <c r="A232" s="314">
        <v>42</v>
      </c>
      <c r="B232" s="16" t="s">
        <v>863</v>
      </c>
      <c r="C232" s="315" t="s">
        <v>720</v>
      </c>
      <c r="D232" s="316">
        <v>6183</v>
      </c>
      <c r="E232" s="316">
        <v>1087</v>
      </c>
      <c r="F232" s="316">
        <v>20</v>
      </c>
      <c r="G232" s="316">
        <v>172</v>
      </c>
      <c r="H232" s="316">
        <v>39</v>
      </c>
      <c r="I232" s="317">
        <v>2.3999999999999998E-3</v>
      </c>
      <c r="J232" s="316"/>
      <c r="K232" s="316"/>
      <c r="L232" s="316"/>
      <c r="M232" s="316"/>
      <c r="N232" s="318"/>
      <c r="O232" s="316">
        <v>1081</v>
      </c>
      <c r="P232" s="316">
        <v>51</v>
      </c>
      <c r="Q232" s="316">
        <v>95</v>
      </c>
      <c r="R232" s="316">
        <v>45</v>
      </c>
      <c r="S232" s="321">
        <v>0.66666666699999999</v>
      </c>
      <c r="T232" s="317">
        <v>1.41577E-3</v>
      </c>
      <c r="U232" s="315">
        <v>53</v>
      </c>
      <c r="V232" s="315">
        <v>315</v>
      </c>
      <c r="W232" s="315">
        <v>0</v>
      </c>
      <c r="X232" s="315">
        <v>0</v>
      </c>
      <c r="Y232" s="315">
        <v>34</v>
      </c>
      <c r="Z232" s="315">
        <v>11</v>
      </c>
      <c r="AA232" s="337"/>
      <c r="AB232" s="315">
        <v>3</v>
      </c>
      <c r="AC232" s="187">
        <v>0</v>
      </c>
      <c r="AD232" s="187">
        <v>0</v>
      </c>
      <c r="AE232" s="187">
        <v>0</v>
      </c>
      <c r="AF232" s="187">
        <v>0</v>
      </c>
      <c r="AG232" s="315"/>
      <c r="AH232" s="315"/>
      <c r="AI232" s="315"/>
      <c r="AJ232" s="315"/>
      <c r="AK232" s="315">
        <v>35</v>
      </c>
      <c r="AL232" s="315">
        <v>48</v>
      </c>
      <c r="AM232" s="316">
        <v>9900</v>
      </c>
      <c r="AN232" s="315">
        <v>10100000</v>
      </c>
      <c r="AO232" s="319">
        <v>0.11388888888888889</v>
      </c>
      <c r="AP232" s="315">
        <v>3.3</v>
      </c>
      <c r="AQ232" s="316">
        <v>212000</v>
      </c>
      <c r="AR232" s="316">
        <v>95100</v>
      </c>
      <c r="AS232" s="320">
        <v>2.2292323869610935</v>
      </c>
      <c r="AT232" s="321">
        <v>0.33950000000000002</v>
      </c>
      <c r="AU232" s="321">
        <v>0.66049999999999998</v>
      </c>
      <c r="AV232" s="316">
        <v>9284</v>
      </c>
      <c r="AW232" s="316">
        <v>29637</v>
      </c>
      <c r="AX232" s="316">
        <v>14322</v>
      </c>
      <c r="AY232" s="316">
        <v>5000</v>
      </c>
      <c r="AZ232" s="316">
        <v>8240</v>
      </c>
      <c r="BA232" s="20"/>
    </row>
    <row r="233" spans="1:53" ht="15.75" customHeight="1">
      <c r="A233" s="314">
        <v>43</v>
      </c>
      <c r="B233" s="16" t="s">
        <v>866</v>
      </c>
      <c r="C233" s="315" t="s">
        <v>720</v>
      </c>
      <c r="D233" s="316">
        <v>23187</v>
      </c>
      <c r="E233" s="316">
        <v>709</v>
      </c>
      <c r="F233" s="316">
        <v>18</v>
      </c>
      <c r="G233" s="316">
        <v>49</v>
      </c>
      <c r="H233" s="316">
        <v>91</v>
      </c>
      <c r="I233" s="317">
        <v>1E-4</v>
      </c>
      <c r="J233" s="316">
        <v>91</v>
      </c>
      <c r="K233" s="316">
        <v>135</v>
      </c>
      <c r="L233" s="316">
        <v>14</v>
      </c>
      <c r="M233" s="316">
        <v>85</v>
      </c>
      <c r="N233" s="318">
        <v>4.7000000000000002E-3</v>
      </c>
      <c r="O233" s="316">
        <v>4808</v>
      </c>
      <c r="P233" s="316">
        <v>384</v>
      </c>
      <c r="Q233" s="316">
        <v>122</v>
      </c>
      <c r="R233" s="316">
        <v>32</v>
      </c>
      <c r="S233" s="321">
        <v>0.18181818199999999</v>
      </c>
      <c r="T233" s="317">
        <v>9.1959499999999999E-5</v>
      </c>
      <c r="U233" s="315">
        <v>151</v>
      </c>
      <c r="V233" s="315">
        <v>475</v>
      </c>
      <c r="W233" s="315">
        <v>2</v>
      </c>
      <c r="X233" s="315">
        <v>2</v>
      </c>
      <c r="Y233" s="315">
        <v>107</v>
      </c>
      <c r="Z233" s="315">
        <v>40</v>
      </c>
      <c r="AA233" s="337"/>
      <c r="AB233" s="315">
        <v>4</v>
      </c>
      <c r="AC233" s="187">
        <v>0</v>
      </c>
      <c r="AD233" s="187">
        <v>1</v>
      </c>
      <c r="AE233" s="187">
        <v>1</v>
      </c>
      <c r="AF233" s="187">
        <v>1</v>
      </c>
      <c r="AG233" s="315">
        <v>4.7</v>
      </c>
      <c r="AH233" s="315">
        <v>0.53</v>
      </c>
      <c r="AI233" s="315">
        <v>4.3</v>
      </c>
      <c r="AJ233" s="315">
        <v>0.49</v>
      </c>
      <c r="AK233" s="315">
        <v>25</v>
      </c>
      <c r="AL233" s="315">
        <v>66</v>
      </c>
      <c r="AM233" s="316">
        <v>6600</v>
      </c>
      <c r="AN233" s="315">
        <v>2400000000</v>
      </c>
      <c r="AO233" s="319"/>
      <c r="AP233" s="315"/>
      <c r="AQ233" s="316"/>
      <c r="AR233" s="316"/>
      <c r="AS233" s="320"/>
      <c r="AT233" s="321"/>
      <c r="AU233" s="321"/>
      <c r="AV233" s="316">
        <v>110541</v>
      </c>
      <c r="AW233" s="316">
        <v>2802000</v>
      </c>
      <c r="AX233" s="316">
        <v>29256</v>
      </c>
      <c r="AY233" s="316">
        <v>553439</v>
      </c>
      <c r="AZ233" s="316">
        <v>67544</v>
      </c>
      <c r="BA233" s="20"/>
    </row>
    <row r="234" spans="1:53" ht="15.75" customHeight="1">
      <c r="A234" s="314">
        <v>44</v>
      </c>
      <c r="B234" s="16" t="s">
        <v>871</v>
      </c>
      <c r="C234" s="315" t="s">
        <v>720</v>
      </c>
      <c r="D234" s="316">
        <v>752181</v>
      </c>
      <c r="E234" s="316">
        <v>7048</v>
      </c>
      <c r="F234" s="316">
        <v>469</v>
      </c>
      <c r="G234" s="316">
        <v>706</v>
      </c>
      <c r="H234" s="316">
        <v>17</v>
      </c>
      <c r="I234" s="317">
        <v>1E-4</v>
      </c>
      <c r="J234" s="316">
        <v>2152</v>
      </c>
      <c r="K234" s="316">
        <v>1166</v>
      </c>
      <c r="L234" s="316">
        <v>20</v>
      </c>
      <c r="M234" s="316">
        <v>43</v>
      </c>
      <c r="N234" s="318">
        <v>6.1000000000000004E-3</v>
      </c>
      <c r="O234" s="316">
        <v>49196</v>
      </c>
      <c r="P234" s="316">
        <v>89</v>
      </c>
      <c r="Q234" s="316">
        <v>923</v>
      </c>
      <c r="R234" s="316">
        <v>320</v>
      </c>
      <c r="S234" s="321">
        <v>0.4</v>
      </c>
      <c r="T234" s="317">
        <v>2.7638499999999998E-4</v>
      </c>
      <c r="U234" s="315">
        <v>3576</v>
      </c>
      <c r="V234" s="315">
        <v>22200</v>
      </c>
      <c r="W234" s="315">
        <v>29</v>
      </c>
      <c r="X234" s="315">
        <v>387</v>
      </c>
      <c r="Y234" s="315">
        <v>2150</v>
      </c>
      <c r="Z234" s="315">
        <v>1023</v>
      </c>
      <c r="AA234" s="337"/>
      <c r="AB234" s="315">
        <v>4</v>
      </c>
      <c r="AC234" s="187">
        <v>0</v>
      </c>
      <c r="AD234" s="187">
        <v>1</v>
      </c>
      <c r="AE234" s="187">
        <v>0</v>
      </c>
      <c r="AF234" s="187">
        <v>0</v>
      </c>
      <c r="AG234" s="315">
        <v>4.5</v>
      </c>
      <c r="AH234" s="315">
        <v>0.84399999999999997</v>
      </c>
      <c r="AI234" s="315">
        <v>4.7</v>
      </c>
      <c r="AJ234" s="315">
        <v>0.85699999999999998</v>
      </c>
      <c r="AK234" s="315">
        <v>30</v>
      </c>
      <c r="AL234" s="315">
        <v>59</v>
      </c>
      <c r="AM234" s="316"/>
      <c r="AN234" s="315"/>
      <c r="AO234" s="319"/>
      <c r="AP234" s="315"/>
      <c r="AQ234" s="316"/>
      <c r="AR234" s="316"/>
      <c r="AS234" s="320"/>
      <c r="AT234" s="321"/>
      <c r="AU234" s="321"/>
      <c r="AV234" s="316">
        <v>5000</v>
      </c>
      <c r="AW234" s="316">
        <v>5000</v>
      </c>
      <c r="AX234" s="316">
        <v>5000</v>
      </c>
      <c r="AY234" s="316">
        <v>11781</v>
      </c>
      <c r="AZ234" s="316">
        <v>5000</v>
      </c>
      <c r="BA234" s="20"/>
    </row>
    <row r="235" spans="1:53" ht="15.75" customHeight="1">
      <c r="A235" s="314">
        <v>45</v>
      </c>
      <c r="B235" s="16" t="s">
        <v>875</v>
      </c>
      <c r="C235" s="315" t="s">
        <v>720</v>
      </c>
      <c r="D235" s="316">
        <v>45612</v>
      </c>
      <c r="E235" s="316">
        <v>4409</v>
      </c>
      <c r="F235" s="316">
        <v>515</v>
      </c>
      <c r="G235" s="316">
        <v>338</v>
      </c>
      <c r="H235" s="316">
        <v>37</v>
      </c>
      <c r="I235" s="317">
        <v>1.4E-3</v>
      </c>
      <c r="J235" s="316">
        <v>2545</v>
      </c>
      <c r="K235" s="316">
        <v>1443</v>
      </c>
      <c r="L235" s="316">
        <v>45</v>
      </c>
      <c r="M235" s="316">
        <v>19</v>
      </c>
      <c r="N235" s="318">
        <v>6.4000000000000003E-3</v>
      </c>
      <c r="O235" s="316">
        <v>28813</v>
      </c>
      <c r="P235" s="316">
        <v>160</v>
      </c>
      <c r="Q235" s="316">
        <v>164</v>
      </c>
      <c r="R235" s="316">
        <v>19</v>
      </c>
      <c r="S235" s="321">
        <v>0.606060606</v>
      </c>
      <c r="T235" s="317">
        <v>6.8935299999999997E-5</v>
      </c>
      <c r="U235" s="315">
        <v>161</v>
      </c>
      <c r="V235" s="315">
        <v>1770</v>
      </c>
      <c r="W235" s="315">
        <v>9</v>
      </c>
      <c r="X235" s="315">
        <v>759</v>
      </c>
      <c r="Y235" s="315">
        <v>108</v>
      </c>
      <c r="Z235" s="315">
        <v>44</v>
      </c>
      <c r="AA235" s="337"/>
      <c r="AB235" s="315">
        <v>4</v>
      </c>
      <c r="AC235" s="187">
        <v>0</v>
      </c>
      <c r="AD235" s="187">
        <v>1</v>
      </c>
      <c r="AE235" s="187">
        <v>0</v>
      </c>
      <c r="AF235" s="187">
        <v>1</v>
      </c>
      <c r="AG235" s="315">
        <v>4.8</v>
      </c>
      <c r="AH235" s="315">
        <v>0</v>
      </c>
      <c r="AI235" s="315">
        <v>4.4000000000000004</v>
      </c>
      <c r="AJ235" s="315">
        <v>0.54500000000000004</v>
      </c>
      <c r="AK235" s="315">
        <v>34</v>
      </c>
      <c r="AL235" s="315">
        <v>0</v>
      </c>
      <c r="AM235" s="316">
        <v>1900</v>
      </c>
      <c r="AN235" s="315">
        <v>12200000</v>
      </c>
      <c r="AO235" s="319"/>
      <c r="AP235" s="315"/>
      <c r="AQ235" s="316"/>
      <c r="AR235" s="316"/>
      <c r="AS235" s="320"/>
      <c r="AT235" s="321"/>
      <c r="AU235" s="321"/>
      <c r="AV235" s="316"/>
      <c r="AW235" s="316"/>
      <c r="AX235" s="316"/>
      <c r="AY235" s="316">
        <v>12932</v>
      </c>
      <c r="AZ235" s="316"/>
      <c r="BA235" s="20"/>
    </row>
    <row r="236" spans="1:53" ht="15.75" customHeight="1">
      <c r="A236" s="314">
        <v>46</v>
      </c>
      <c r="B236" s="16" t="s">
        <v>880</v>
      </c>
      <c r="C236" s="315" t="s">
        <v>720</v>
      </c>
      <c r="D236" s="316">
        <v>7617</v>
      </c>
      <c r="E236" s="316">
        <v>63</v>
      </c>
      <c r="F236" s="316">
        <v>6</v>
      </c>
      <c r="G236" s="316">
        <v>49</v>
      </c>
      <c r="H236" s="316">
        <v>1</v>
      </c>
      <c r="I236" s="317">
        <v>2.0000000000000001E-4</v>
      </c>
      <c r="J236" s="316">
        <v>1447</v>
      </c>
      <c r="K236" s="316">
        <v>0</v>
      </c>
      <c r="L236" s="316">
        <v>0</v>
      </c>
      <c r="M236" s="316">
        <v>0</v>
      </c>
      <c r="N236" s="318">
        <v>0</v>
      </c>
      <c r="O236" s="316">
        <v>4657</v>
      </c>
      <c r="P236" s="316">
        <v>1</v>
      </c>
      <c r="Q236" s="316">
        <v>9</v>
      </c>
      <c r="R236" s="316">
        <v>8</v>
      </c>
      <c r="S236" s="321">
        <v>0</v>
      </c>
      <c r="T236" s="317">
        <v>0</v>
      </c>
      <c r="U236" s="315">
        <v>26</v>
      </c>
      <c r="V236" s="315">
        <v>0</v>
      </c>
      <c r="W236" s="315">
        <v>0</v>
      </c>
      <c r="X236" s="315">
        <v>0</v>
      </c>
      <c r="Y236" s="315">
        <v>17</v>
      </c>
      <c r="Z236" s="315">
        <v>6</v>
      </c>
      <c r="AA236" s="337"/>
      <c r="AB236" s="315">
        <v>4</v>
      </c>
      <c r="AC236" s="187">
        <v>0</v>
      </c>
      <c r="AD236" s="187">
        <v>0</v>
      </c>
      <c r="AE236" s="187">
        <v>0</v>
      </c>
      <c r="AF236" s="187">
        <v>0</v>
      </c>
      <c r="AG236" s="315">
        <v>2.6</v>
      </c>
      <c r="AH236" s="315"/>
      <c r="AI236" s="315">
        <v>2.4</v>
      </c>
      <c r="AJ236" s="315">
        <v>0.25</v>
      </c>
      <c r="AK236" s="315">
        <v>19</v>
      </c>
      <c r="AL236" s="315">
        <v>53</v>
      </c>
      <c r="AM236" s="316">
        <v>27100</v>
      </c>
      <c r="AN236" s="315">
        <v>1400000000</v>
      </c>
      <c r="AO236" s="319">
        <v>0.28680555555555554</v>
      </c>
      <c r="AP236" s="315">
        <v>5.3</v>
      </c>
      <c r="AQ236" s="316">
        <v>400300</v>
      </c>
      <c r="AR236" s="316">
        <v>158800</v>
      </c>
      <c r="AS236" s="320">
        <v>2.520780856423174</v>
      </c>
      <c r="AT236" s="321">
        <v>0.21659999999999999</v>
      </c>
      <c r="AU236" s="321">
        <v>0.78339999999999999</v>
      </c>
      <c r="AV236" s="316">
        <v>93089</v>
      </c>
      <c r="AW236" s="316">
        <v>145872</v>
      </c>
      <c r="AX236" s="316">
        <v>14961</v>
      </c>
      <c r="AY236" s="316">
        <v>5000</v>
      </c>
      <c r="AZ236" s="316"/>
      <c r="BA236" s="20"/>
    </row>
    <row r="237" spans="1:53" ht="15.75" customHeight="1">
      <c r="A237" s="314">
        <v>47</v>
      </c>
      <c r="B237" s="16" t="s">
        <v>885</v>
      </c>
      <c r="C237" s="315" t="s">
        <v>720</v>
      </c>
      <c r="D237" s="316">
        <v>966</v>
      </c>
      <c r="E237" s="316">
        <v>0</v>
      </c>
      <c r="F237" s="316">
        <v>0</v>
      </c>
      <c r="G237" s="316">
        <v>0</v>
      </c>
      <c r="H237" s="316">
        <v>0</v>
      </c>
      <c r="I237" s="317">
        <v>0</v>
      </c>
      <c r="J237" s="316">
        <v>608</v>
      </c>
      <c r="K237" s="316">
        <v>0</v>
      </c>
      <c r="L237" s="316">
        <v>0</v>
      </c>
      <c r="M237" s="316">
        <v>0</v>
      </c>
      <c r="N237" s="318">
        <v>0</v>
      </c>
      <c r="O237" s="316">
        <v>4195</v>
      </c>
      <c r="P237" s="316">
        <v>146</v>
      </c>
      <c r="Q237" s="316">
        <v>132</v>
      </c>
      <c r="R237" s="316">
        <v>37</v>
      </c>
      <c r="S237" s="321">
        <v>0.4</v>
      </c>
      <c r="T237" s="317">
        <v>4.3967099999999999E-4</v>
      </c>
      <c r="U237" s="315">
        <v>12</v>
      </c>
      <c r="V237" s="315">
        <v>614</v>
      </c>
      <c r="W237" s="315">
        <v>15</v>
      </c>
      <c r="X237" s="315">
        <v>14</v>
      </c>
      <c r="Y237" s="315">
        <v>5</v>
      </c>
      <c r="Z237" s="315">
        <v>7</v>
      </c>
      <c r="AA237" s="20"/>
      <c r="AB237" s="315">
        <v>4</v>
      </c>
      <c r="AC237" s="187">
        <v>0</v>
      </c>
      <c r="AD237" s="187">
        <v>0</v>
      </c>
      <c r="AE237" s="187">
        <v>0</v>
      </c>
      <c r="AF237" s="187">
        <v>0</v>
      </c>
      <c r="AG237" s="315"/>
      <c r="AH237" s="315"/>
      <c r="AI237" s="315"/>
      <c r="AJ237" s="315"/>
      <c r="AK237" s="315">
        <v>46</v>
      </c>
      <c r="AL237" s="315">
        <v>69</v>
      </c>
      <c r="AM237" s="316">
        <v>30</v>
      </c>
      <c r="AN237" s="315">
        <v>23000000</v>
      </c>
      <c r="AO237" s="319">
        <v>0.10972222222222222</v>
      </c>
      <c r="AP237" s="315">
        <v>2.56</v>
      </c>
      <c r="AQ237" s="316">
        <v>194500</v>
      </c>
      <c r="AR237" s="316">
        <v>31600</v>
      </c>
      <c r="AS237" s="320">
        <v>6.1550632911392409</v>
      </c>
      <c r="AT237" s="321">
        <v>0.41410000000000002</v>
      </c>
      <c r="AU237" s="321">
        <v>0.58589999999999998</v>
      </c>
      <c r="AV237" s="316">
        <v>5000</v>
      </c>
      <c r="AW237" s="316">
        <v>5000</v>
      </c>
      <c r="AX237" s="316">
        <v>7507</v>
      </c>
      <c r="AY237" s="316"/>
      <c r="AZ237" s="316"/>
      <c r="BA237" s="20"/>
    </row>
    <row r="238" spans="1:53" ht="15.75" customHeight="1">
      <c r="A238" s="314">
        <v>48</v>
      </c>
      <c r="B238" s="16" t="s">
        <v>890</v>
      </c>
      <c r="C238" s="315" t="s">
        <v>720</v>
      </c>
      <c r="D238" s="316"/>
      <c r="E238" s="316"/>
      <c r="F238" s="316"/>
      <c r="G238" s="316"/>
      <c r="H238" s="316"/>
      <c r="I238" s="317"/>
      <c r="J238" s="316"/>
      <c r="K238" s="316"/>
      <c r="L238" s="316"/>
      <c r="M238" s="316"/>
      <c r="N238" s="318"/>
      <c r="O238" s="316">
        <v>1245</v>
      </c>
      <c r="P238" s="316">
        <v>26</v>
      </c>
      <c r="Q238" s="316">
        <v>36</v>
      </c>
      <c r="R238" s="316">
        <v>15</v>
      </c>
      <c r="S238" s="321">
        <v>0</v>
      </c>
      <c r="T238" s="317">
        <v>4.4741699999999998E-4</v>
      </c>
      <c r="U238" s="315">
        <v>13</v>
      </c>
      <c r="V238" s="315">
        <v>90</v>
      </c>
      <c r="W238" s="315">
        <v>0</v>
      </c>
      <c r="X238" s="315">
        <v>0</v>
      </c>
      <c r="Y238" s="315">
        <v>2</v>
      </c>
      <c r="Z238" s="315">
        <v>2</v>
      </c>
      <c r="AA238" s="337"/>
      <c r="AB238" s="315">
        <v>2</v>
      </c>
      <c r="AC238" s="187">
        <v>0</v>
      </c>
      <c r="AD238" s="187">
        <v>0</v>
      </c>
      <c r="AE238" s="187">
        <v>0</v>
      </c>
      <c r="AF238" s="187">
        <v>0</v>
      </c>
      <c r="AG238" s="315"/>
      <c r="AH238" s="315"/>
      <c r="AI238" s="315"/>
      <c r="AJ238" s="315"/>
      <c r="AK238" s="315">
        <v>30</v>
      </c>
      <c r="AL238" s="315">
        <v>44</v>
      </c>
      <c r="AM238" s="316">
        <v>720</v>
      </c>
      <c r="AN238" s="315">
        <v>11300000</v>
      </c>
      <c r="AO238" s="319">
        <v>1.0416666666666666E-2</v>
      </c>
      <c r="AP238" s="315">
        <v>1.51</v>
      </c>
      <c r="AQ238" s="316">
        <v>3300</v>
      </c>
      <c r="AR238" s="316">
        <v>3300</v>
      </c>
      <c r="AS238" s="320">
        <v>1</v>
      </c>
      <c r="AT238" s="321">
        <v>0.49909999999999999</v>
      </c>
      <c r="AU238" s="321">
        <v>0.50090000000000001</v>
      </c>
      <c r="AV238" s="316"/>
      <c r="AW238" s="316">
        <v>5000</v>
      </c>
      <c r="AX238" s="316">
        <v>5000</v>
      </c>
      <c r="AY238" s="316"/>
      <c r="AZ238" s="316"/>
      <c r="BA238" s="20"/>
    </row>
    <row r="239" spans="1:53" ht="15.75" customHeight="1">
      <c r="A239" s="314">
        <v>49</v>
      </c>
      <c r="B239" s="16" t="s">
        <v>894</v>
      </c>
      <c r="C239" s="315" t="s">
        <v>720</v>
      </c>
      <c r="D239" s="316">
        <v>2695</v>
      </c>
      <c r="E239" s="316">
        <v>409</v>
      </c>
      <c r="F239" s="316">
        <v>30</v>
      </c>
      <c r="G239" s="316">
        <v>23</v>
      </c>
      <c r="H239" s="316">
        <v>67</v>
      </c>
      <c r="I239" s="317">
        <v>2E-3</v>
      </c>
      <c r="J239" s="316">
        <v>1805</v>
      </c>
      <c r="K239" s="316">
        <v>745</v>
      </c>
      <c r="L239" s="316">
        <v>51</v>
      </c>
      <c r="M239" s="316">
        <v>33</v>
      </c>
      <c r="N239" s="318">
        <v>1.2999999999999999E-3</v>
      </c>
      <c r="O239" s="316">
        <v>3139</v>
      </c>
      <c r="P239" s="316">
        <v>89</v>
      </c>
      <c r="Q239" s="316">
        <v>150</v>
      </c>
      <c r="R239" s="316">
        <v>33</v>
      </c>
      <c r="S239" s="321">
        <v>0.4</v>
      </c>
      <c r="T239" s="317">
        <v>6.3481500000000005E-4</v>
      </c>
      <c r="U239" s="315">
        <v>58</v>
      </c>
      <c r="V239" s="315">
        <v>407</v>
      </c>
      <c r="W239" s="315">
        <v>11</v>
      </c>
      <c r="X239" s="315">
        <v>13</v>
      </c>
      <c r="Y239" s="315">
        <v>34</v>
      </c>
      <c r="Z239" s="315">
        <v>19</v>
      </c>
      <c r="AA239" s="337"/>
      <c r="AB239" s="315">
        <v>4</v>
      </c>
      <c r="AC239" s="187">
        <v>0</v>
      </c>
      <c r="AD239" s="187">
        <v>0</v>
      </c>
      <c r="AE239" s="187">
        <v>0</v>
      </c>
      <c r="AF239" s="187">
        <v>1</v>
      </c>
      <c r="AG239" s="315">
        <v>3</v>
      </c>
      <c r="AH239" s="315"/>
      <c r="AI239" s="315"/>
      <c r="AJ239" s="315"/>
      <c r="AK239" s="315">
        <v>10</v>
      </c>
      <c r="AL239" s="315">
        <v>56</v>
      </c>
      <c r="AM239" s="316">
        <v>10</v>
      </c>
      <c r="AN239" s="315"/>
      <c r="AO239" s="319">
        <v>0.1986111111111111</v>
      </c>
      <c r="AP239" s="315">
        <v>1.91</v>
      </c>
      <c r="AQ239" s="316">
        <v>242200</v>
      </c>
      <c r="AR239" s="316">
        <v>167800</v>
      </c>
      <c r="AS239" s="320">
        <v>1.4433849821215734</v>
      </c>
      <c r="AT239" s="321">
        <v>0.46500000000000002</v>
      </c>
      <c r="AU239" s="321">
        <v>0.53499999999999992</v>
      </c>
      <c r="AV239" s="316">
        <v>19451</v>
      </c>
      <c r="AW239" s="316">
        <v>19642</v>
      </c>
      <c r="AX239" s="316">
        <v>5000</v>
      </c>
      <c r="AY239" s="316"/>
      <c r="AZ239" s="316">
        <v>5000</v>
      </c>
      <c r="BA239" s="20"/>
    </row>
    <row r="240" spans="1:53" ht="15.75" customHeight="1">
      <c r="A240" s="314">
        <v>50</v>
      </c>
      <c r="B240" s="16" t="s">
        <v>898</v>
      </c>
      <c r="C240" s="315" t="s">
        <v>720</v>
      </c>
      <c r="D240" s="316"/>
      <c r="E240" s="316"/>
      <c r="F240" s="316"/>
      <c r="G240" s="316"/>
      <c r="H240" s="316"/>
      <c r="I240" s="317"/>
      <c r="J240" s="316"/>
      <c r="K240" s="316"/>
      <c r="L240" s="316"/>
      <c r="M240" s="316"/>
      <c r="N240" s="318"/>
      <c r="O240" s="316">
        <v>924</v>
      </c>
      <c r="P240" s="316">
        <v>51</v>
      </c>
      <c r="Q240" s="316">
        <v>145</v>
      </c>
      <c r="R240" s="316">
        <v>45</v>
      </c>
      <c r="S240" s="321">
        <v>0.5</v>
      </c>
      <c r="T240" s="317">
        <v>2.2577980000000001E-3</v>
      </c>
      <c r="U240" s="315">
        <v>14</v>
      </c>
      <c r="V240" s="315"/>
      <c r="W240" s="315"/>
      <c r="X240" s="315"/>
      <c r="Y240" s="315">
        <v>9</v>
      </c>
      <c r="Z240" s="315">
        <v>0</v>
      </c>
      <c r="AA240" s="337"/>
      <c r="AB240" s="315">
        <v>1</v>
      </c>
      <c r="AC240" s="187">
        <v>0</v>
      </c>
      <c r="AD240" s="187">
        <v>0</v>
      </c>
      <c r="AE240" s="187">
        <v>0</v>
      </c>
      <c r="AF240" s="187">
        <v>0</v>
      </c>
      <c r="AG240" s="315"/>
      <c r="AH240" s="315"/>
      <c r="AI240" s="315"/>
      <c r="AJ240" s="315"/>
      <c r="AK240" s="315">
        <v>16</v>
      </c>
      <c r="AL240" s="315">
        <v>46</v>
      </c>
      <c r="AM240" s="316">
        <v>2400</v>
      </c>
      <c r="AN240" s="315">
        <v>121000000</v>
      </c>
      <c r="AO240" s="319">
        <v>0.27569444444444446</v>
      </c>
      <c r="AP240" s="315">
        <v>2.2999999999999998</v>
      </c>
      <c r="AQ240" s="316">
        <v>12400</v>
      </c>
      <c r="AR240" s="316">
        <v>11800</v>
      </c>
      <c r="AS240" s="320">
        <v>1.0508474576271187</v>
      </c>
      <c r="AT240" s="321">
        <v>0.59009999999999996</v>
      </c>
      <c r="AU240" s="321">
        <v>0.40990000000000004</v>
      </c>
      <c r="AV240" s="316">
        <v>5000</v>
      </c>
      <c r="AW240" s="316">
        <v>5850</v>
      </c>
      <c r="AX240" s="316">
        <v>5000</v>
      </c>
      <c r="AY240" s="316"/>
      <c r="AZ240" s="316"/>
      <c r="BA240" s="20"/>
    </row>
    <row r="241" spans="1:53" ht="15.75" customHeight="1">
      <c r="A241" s="314">
        <v>51</v>
      </c>
      <c r="B241" s="16" t="s">
        <v>900</v>
      </c>
      <c r="C241" s="315" t="s">
        <v>720</v>
      </c>
      <c r="D241" s="316">
        <v>695</v>
      </c>
      <c r="E241" s="316">
        <v>54</v>
      </c>
      <c r="F241" s="316">
        <v>5</v>
      </c>
      <c r="G241" s="316">
        <v>7</v>
      </c>
      <c r="H241" s="316">
        <v>66</v>
      </c>
      <c r="I241" s="317">
        <v>1.1000000000000001E-3</v>
      </c>
      <c r="J241" s="316">
        <v>234</v>
      </c>
      <c r="K241" s="316">
        <v>242</v>
      </c>
      <c r="L241" s="316">
        <v>1</v>
      </c>
      <c r="M241" s="316">
        <v>15</v>
      </c>
      <c r="N241" s="318">
        <v>3.7000000000000002E-3</v>
      </c>
      <c r="O241" s="316">
        <v>2398</v>
      </c>
      <c r="P241" s="316">
        <v>67</v>
      </c>
      <c r="Q241" s="316">
        <v>49</v>
      </c>
      <c r="R241" s="316">
        <v>10</v>
      </c>
      <c r="S241" s="321">
        <v>0</v>
      </c>
      <c r="T241" s="317">
        <v>6.4555100000000001E-5</v>
      </c>
      <c r="U241" s="315">
        <v>32</v>
      </c>
      <c r="V241" s="315">
        <v>79</v>
      </c>
      <c r="W241" s="315">
        <v>0</v>
      </c>
      <c r="X241" s="315">
        <v>0</v>
      </c>
      <c r="Y241" s="315">
        <v>25</v>
      </c>
      <c r="Z241" s="315">
        <v>1</v>
      </c>
      <c r="AA241" s="337"/>
      <c r="AB241" s="315">
        <v>4</v>
      </c>
      <c r="AC241" s="187">
        <v>0</v>
      </c>
      <c r="AD241" s="187">
        <v>0</v>
      </c>
      <c r="AE241" s="187">
        <v>0</v>
      </c>
      <c r="AF241" s="187">
        <v>0</v>
      </c>
      <c r="AG241" s="315"/>
      <c r="AH241" s="315"/>
      <c r="AI241" s="315"/>
      <c r="AJ241" s="315"/>
      <c r="AK241" s="315">
        <v>16</v>
      </c>
      <c r="AL241" s="315">
        <v>42</v>
      </c>
      <c r="AM241" s="316">
        <v>1600</v>
      </c>
      <c r="AN241" s="315">
        <v>30900000</v>
      </c>
      <c r="AO241" s="319">
        <v>0.12708333333333333</v>
      </c>
      <c r="AP241" s="315">
        <v>2.5499999999999998</v>
      </c>
      <c r="AQ241" s="316">
        <v>14300</v>
      </c>
      <c r="AR241" s="316">
        <v>9800</v>
      </c>
      <c r="AS241" s="320">
        <v>1.4591836734693877</v>
      </c>
      <c r="AT241" s="321">
        <v>0.66549999999999998</v>
      </c>
      <c r="AU241" s="321">
        <v>0.33450000000000002</v>
      </c>
      <c r="AV241" s="316"/>
      <c r="AW241" s="316">
        <v>5159</v>
      </c>
      <c r="AX241" s="316">
        <v>5000</v>
      </c>
      <c r="AY241" s="316"/>
      <c r="AZ241" s="316">
        <v>5000</v>
      </c>
      <c r="BA241" s="20"/>
    </row>
    <row r="242" spans="1:53" ht="15.75" customHeight="1">
      <c r="A242" s="314">
        <v>52</v>
      </c>
      <c r="B242" s="16" t="s">
        <v>905</v>
      </c>
      <c r="C242" s="315" t="s">
        <v>720</v>
      </c>
      <c r="D242" s="316">
        <v>14897</v>
      </c>
      <c r="E242" s="316">
        <v>4139</v>
      </c>
      <c r="F242" s="316">
        <v>138</v>
      </c>
      <c r="G242" s="316">
        <v>6189</v>
      </c>
      <c r="H242" s="316">
        <v>92</v>
      </c>
      <c r="I242" s="317">
        <v>2.7000000000000001E-3</v>
      </c>
      <c r="J242" s="316">
        <v>1332</v>
      </c>
      <c r="K242" s="316">
        <v>1616</v>
      </c>
      <c r="L242" s="316">
        <v>19</v>
      </c>
      <c r="M242" s="316">
        <v>88</v>
      </c>
      <c r="N242" s="318">
        <v>4.7999999999999996E-3</v>
      </c>
      <c r="O242" s="316">
        <v>1414</v>
      </c>
      <c r="P242" s="316">
        <v>87</v>
      </c>
      <c r="Q242" s="316">
        <v>256</v>
      </c>
      <c r="R242" s="316">
        <v>102</v>
      </c>
      <c r="S242" s="321">
        <v>0.33333333300000001</v>
      </c>
      <c r="T242" s="317">
        <v>9.7368300000000004E-4</v>
      </c>
      <c r="U242" s="315">
        <v>84</v>
      </c>
      <c r="V242" s="315">
        <v>150</v>
      </c>
      <c r="W242" s="315">
        <v>5</v>
      </c>
      <c r="X242" s="315">
        <v>1</v>
      </c>
      <c r="Y242" s="315">
        <v>24</v>
      </c>
      <c r="Z242" s="315">
        <v>5</v>
      </c>
      <c r="AA242" s="337"/>
      <c r="AB242" s="315">
        <v>4</v>
      </c>
      <c r="AC242" s="187">
        <v>0</v>
      </c>
      <c r="AD242" s="187">
        <v>0</v>
      </c>
      <c r="AE242" s="187">
        <v>1</v>
      </c>
      <c r="AF242" s="187">
        <v>1</v>
      </c>
      <c r="AG242" s="315">
        <v>3.4</v>
      </c>
      <c r="AH242" s="315">
        <v>0</v>
      </c>
      <c r="AI242" s="315">
        <v>3.2</v>
      </c>
      <c r="AJ242" s="315">
        <v>0.14299999999999999</v>
      </c>
      <c r="AK242" s="315">
        <v>55</v>
      </c>
      <c r="AL242" s="315">
        <v>54</v>
      </c>
      <c r="AM242" s="316">
        <v>49500</v>
      </c>
      <c r="AN242" s="315">
        <v>106000000</v>
      </c>
      <c r="AO242" s="319">
        <v>0.3</v>
      </c>
      <c r="AP242" s="315">
        <v>4.9000000000000004</v>
      </c>
      <c r="AQ242" s="316">
        <v>223300</v>
      </c>
      <c r="AR242" s="316">
        <v>137800</v>
      </c>
      <c r="AS242" s="320">
        <v>1.6204644412191582</v>
      </c>
      <c r="AT242" s="321">
        <v>0.42970000000000003</v>
      </c>
      <c r="AU242" s="321">
        <v>0.57030000000000003</v>
      </c>
      <c r="AV242" s="316">
        <v>13293</v>
      </c>
      <c r="AW242" s="316">
        <v>15689</v>
      </c>
      <c r="AX242" s="316">
        <v>14830</v>
      </c>
      <c r="AY242" s="316">
        <v>35905</v>
      </c>
      <c r="AZ242" s="316">
        <v>13387</v>
      </c>
      <c r="BA242" s="20"/>
    </row>
    <row r="243" spans="1:53" ht="15.75" customHeight="1">
      <c r="A243" s="314">
        <v>53</v>
      </c>
      <c r="B243" s="16" t="s">
        <v>910</v>
      </c>
      <c r="C243" s="315" t="s">
        <v>720</v>
      </c>
      <c r="D243" s="316">
        <v>2760</v>
      </c>
      <c r="E243" s="316">
        <v>719</v>
      </c>
      <c r="F243" s="316">
        <v>17</v>
      </c>
      <c r="G243" s="316">
        <v>135</v>
      </c>
      <c r="H243" s="316">
        <v>41</v>
      </c>
      <c r="I243" s="317">
        <v>1.1000000000000001E-3</v>
      </c>
      <c r="J243" s="316">
        <v>320</v>
      </c>
      <c r="K243" s="316">
        <v>528</v>
      </c>
      <c r="L243" s="316">
        <v>30</v>
      </c>
      <c r="M243" s="316">
        <v>30</v>
      </c>
      <c r="N243" s="318">
        <v>6.7999999999999996E-3</v>
      </c>
      <c r="O243" s="316">
        <v>2410</v>
      </c>
      <c r="P243" s="316">
        <v>43</v>
      </c>
      <c r="Q243" s="316">
        <v>161</v>
      </c>
      <c r="R243" s="316">
        <v>57</v>
      </c>
      <c r="S243" s="321">
        <v>0</v>
      </c>
      <c r="T243" s="317">
        <v>3.2721200000000001E-4</v>
      </c>
      <c r="U243" s="315">
        <v>193</v>
      </c>
      <c r="V243" s="315">
        <v>590</v>
      </c>
      <c r="W243" s="315">
        <v>0</v>
      </c>
      <c r="X243" s="315">
        <v>0</v>
      </c>
      <c r="Y243" s="315">
        <v>89</v>
      </c>
      <c r="Z243" s="315">
        <v>13</v>
      </c>
      <c r="AA243" s="337"/>
      <c r="AB243" s="315">
        <v>4</v>
      </c>
      <c r="AC243" s="187">
        <v>0</v>
      </c>
      <c r="AD243" s="187">
        <v>0</v>
      </c>
      <c r="AE243" s="187">
        <v>0</v>
      </c>
      <c r="AF243" s="187">
        <v>0</v>
      </c>
      <c r="AG243" s="315"/>
      <c r="AH243" s="315"/>
      <c r="AI243" s="315"/>
      <c r="AJ243" s="315"/>
      <c r="AK243" s="315">
        <v>52</v>
      </c>
      <c r="AL243" s="315">
        <v>48</v>
      </c>
      <c r="AM243" s="316">
        <v>5400</v>
      </c>
      <c r="AN243" s="315">
        <v>6300000</v>
      </c>
      <c r="AO243" s="319">
        <v>0.14444444444444443</v>
      </c>
      <c r="AP243" s="315">
        <v>4.57</v>
      </c>
      <c r="AQ243" s="316">
        <v>40100</v>
      </c>
      <c r="AR243" s="316">
        <v>26600</v>
      </c>
      <c r="AS243" s="320">
        <v>1.5075187969924813</v>
      </c>
      <c r="AT243" s="321">
        <v>0.50460000000000005</v>
      </c>
      <c r="AU243" s="321">
        <v>0.49539999999999995</v>
      </c>
      <c r="AV243" s="316">
        <v>17514</v>
      </c>
      <c r="AW243" s="316">
        <v>20954</v>
      </c>
      <c r="AX243" s="316">
        <v>9512</v>
      </c>
      <c r="AY243" s="316"/>
      <c r="AZ243" s="316">
        <v>5972</v>
      </c>
      <c r="BA243" s="20"/>
    </row>
    <row r="244" spans="1:53" ht="15.75" customHeight="1">
      <c r="A244" s="314">
        <v>54</v>
      </c>
      <c r="B244" s="16" t="s">
        <v>914</v>
      </c>
      <c r="C244" s="315" t="s">
        <v>720</v>
      </c>
      <c r="D244" s="316">
        <v>52427</v>
      </c>
      <c r="E244" s="316">
        <v>1875</v>
      </c>
      <c r="F244" s="316">
        <v>232</v>
      </c>
      <c r="G244" s="316">
        <v>326</v>
      </c>
      <c r="H244" s="316">
        <v>78</v>
      </c>
      <c r="I244" s="317">
        <v>5.9999999999999995E-4</v>
      </c>
      <c r="J244" s="316">
        <v>2658</v>
      </c>
      <c r="K244" s="316">
        <v>1079</v>
      </c>
      <c r="L244" s="316">
        <v>304</v>
      </c>
      <c r="M244" s="316">
        <v>39</v>
      </c>
      <c r="N244" s="318">
        <v>5.7999999999999996E-3</v>
      </c>
      <c r="O244" s="316">
        <v>1658</v>
      </c>
      <c r="P244" s="316">
        <v>133</v>
      </c>
      <c r="Q244" s="316">
        <v>82</v>
      </c>
      <c r="R244" s="316">
        <v>19</v>
      </c>
      <c r="S244" s="321">
        <v>0.42424242400000001</v>
      </c>
      <c r="T244" s="317">
        <v>6.6373400000000003E-4</v>
      </c>
      <c r="U244" s="315">
        <v>206</v>
      </c>
      <c r="V244" s="315">
        <v>1140</v>
      </c>
      <c r="W244" s="315">
        <v>5</v>
      </c>
      <c r="X244" s="315">
        <v>25</v>
      </c>
      <c r="Y244" s="315">
        <v>110</v>
      </c>
      <c r="Z244" s="315">
        <v>23</v>
      </c>
      <c r="AA244" s="337"/>
      <c r="AB244" s="315">
        <v>4</v>
      </c>
      <c r="AC244" s="187">
        <v>0</v>
      </c>
      <c r="AD244" s="187">
        <v>1</v>
      </c>
      <c r="AE244" s="187">
        <v>0</v>
      </c>
      <c r="AF244" s="187">
        <v>0</v>
      </c>
      <c r="AG244" s="315">
        <v>2</v>
      </c>
      <c r="AH244" s="315">
        <v>0</v>
      </c>
      <c r="AI244" s="315">
        <v>2.4</v>
      </c>
      <c r="AJ244" s="315">
        <v>0.4</v>
      </c>
      <c r="AK244" s="315">
        <v>38</v>
      </c>
      <c r="AL244" s="315">
        <v>47</v>
      </c>
      <c r="AM244" s="316">
        <v>27100</v>
      </c>
      <c r="AN244" s="315">
        <v>310000</v>
      </c>
      <c r="AO244" s="319">
        <v>0.38819444444444445</v>
      </c>
      <c r="AP244" s="315">
        <v>3.17</v>
      </c>
      <c r="AQ244" s="316">
        <v>1100000</v>
      </c>
      <c r="AR244" s="316">
        <v>706100</v>
      </c>
      <c r="AS244" s="320">
        <v>1.5578529953264411</v>
      </c>
      <c r="AT244" s="321">
        <v>0.50600000000000001</v>
      </c>
      <c r="AU244" s="321">
        <v>0.49399999999999999</v>
      </c>
      <c r="AV244" s="316">
        <v>90348</v>
      </c>
      <c r="AW244" s="316">
        <v>46318</v>
      </c>
      <c r="AX244" s="316">
        <v>63164</v>
      </c>
      <c r="AY244" s="316">
        <v>140561</v>
      </c>
      <c r="AZ244" s="316">
        <v>188049</v>
      </c>
      <c r="BA244" s="20"/>
    </row>
    <row r="245" spans="1:53" ht="15.75" customHeight="1">
      <c r="A245" s="314">
        <v>55</v>
      </c>
      <c r="B245" s="16" t="s">
        <v>919</v>
      </c>
      <c r="C245" s="315" t="s">
        <v>720</v>
      </c>
      <c r="D245" s="316">
        <v>633</v>
      </c>
      <c r="E245" s="316">
        <v>0</v>
      </c>
      <c r="F245" s="316">
        <v>0</v>
      </c>
      <c r="G245" s="316">
        <v>0</v>
      </c>
      <c r="H245" s="316">
        <v>0</v>
      </c>
      <c r="I245" s="317">
        <v>0</v>
      </c>
      <c r="J245" s="316"/>
      <c r="K245" s="316"/>
      <c r="L245" s="316"/>
      <c r="M245" s="316"/>
      <c r="N245" s="318"/>
      <c r="O245" s="316">
        <v>337</v>
      </c>
      <c r="P245" s="316">
        <v>31</v>
      </c>
      <c r="Q245" s="316">
        <v>263</v>
      </c>
      <c r="R245" s="316">
        <v>28</v>
      </c>
      <c r="S245" s="321">
        <v>0.66666666699999999</v>
      </c>
      <c r="T245" s="317">
        <v>5.245169E-3</v>
      </c>
      <c r="U245" s="315">
        <v>45</v>
      </c>
      <c r="V245" s="315">
        <v>24</v>
      </c>
      <c r="W245" s="315">
        <v>0</v>
      </c>
      <c r="X245" s="315">
        <v>0</v>
      </c>
      <c r="Y245" s="315">
        <v>22</v>
      </c>
      <c r="Z245" s="315">
        <v>9</v>
      </c>
      <c r="AA245" s="337"/>
      <c r="AB245" s="315">
        <v>3</v>
      </c>
      <c r="AC245" s="187">
        <v>0</v>
      </c>
      <c r="AD245" s="187">
        <v>1</v>
      </c>
      <c r="AE245" s="187">
        <v>1</v>
      </c>
      <c r="AF245" s="187">
        <v>0</v>
      </c>
      <c r="AG245" s="315">
        <v>5</v>
      </c>
      <c r="AH245" s="315"/>
      <c r="AI245" s="315"/>
      <c r="AJ245" s="315">
        <v>1</v>
      </c>
      <c r="AK245" s="315">
        <v>36</v>
      </c>
      <c r="AL245" s="315">
        <v>48</v>
      </c>
      <c r="AM245" s="316">
        <v>140</v>
      </c>
      <c r="AN245" s="315">
        <v>5500000</v>
      </c>
      <c r="AO245" s="319">
        <v>0.12847222222222221</v>
      </c>
      <c r="AP245" s="315">
        <v>3.92</v>
      </c>
      <c r="AQ245" s="316">
        <v>24900</v>
      </c>
      <c r="AR245" s="316">
        <v>13400</v>
      </c>
      <c r="AS245" s="320">
        <v>1.8582089552238805</v>
      </c>
      <c r="AT245" s="321">
        <v>0.29730000000000001</v>
      </c>
      <c r="AU245" s="321">
        <v>0.70269999999999999</v>
      </c>
      <c r="AV245" s="316">
        <v>20462</v>
      </c>
      <c r="AW245" s="316">
        <v>11168</v>
      </c>
      <c r="AX245" s="316">
        <v>5000</v>
      </c>
      <c r="AY245" s="316"/>
      <c r="AZ245" s="316">
        <v>5000</v>
      </c>
      <c r="BA245" s="20"/>
    </row>
    <row r="246" spans="1:53" ht="15.75" customHeight="1">
      <c r="A246" s="314">
        <v>56</v>
      </c>
      <c r="B246" s="16" t="s">
        <v>923</v>
      </c>
      <c r="C246" s="315" t="s">
        <v>720</v>
      </c>
      <c r="D246" s="316">
        <v>4867</v>
      </c>
      <c r="E246" s="316">
        <v>982</v>
      </c>
      <c r="F246" s="316">
        <v>15</v>
      </c>
      <c r="G246" s="316">
        <v>290</v>
      </c>
      <c r="H246" s="316">
        <v>49</v>
      </c>
      <c r="I246" s="317">
        <v>3.0000000000000001E-3</v>
      </c>
      <c r="J246" s="316">
        <v>1066</v>
      </c>
      <c r="K246" s="316">
        <v>0</v>
      </c>
      <c r="L246" s="316">
        <v>0</v>
      </c>
      <c r="M246" s="316">
        <v>0</v>
      </c>
      <c r="N246" s="318">
        <v>0</v>
      </c>
      <c r="O246" s="316">
        <v>5699</v>
      </c>
      <c r="P246" s="316">
        <v>58</v>
      </c>
      <c r="Q246" s="316">
        <v>114</v>
      </c>
      <c r="R246" s="316">
        <v>31</v>
      </c>
      <c r="S246" s="321">
        <v>0</v>
      </c>
      <c r="T246" s="317">
        <v>9.6020000000000006E-5</v>
      </c>
      <c r="U246" s="315">
        <v>74</v>
      </c>
      <c r="V246" s="315"/>
      <c r="W246" s="315"/>
      <c r="X246" s="315"/>
      <c r="Y246" s="315">
        <v>37</v>
      </c>
      <c r="Z246" s="315">
        <v>32</v>
      </c>
      <c r="AA246" s="337"/>
      <c r="AB246" s="315">
        <v>3</v>
      </c>
      <c r="AC246" s="187">
        <v>0</v>
      </c>
      <c r="AD246" s="187">
        <v>0</v>
      </c>
      <c r="AE246" s="187">
        <v>0</v>
      </c>
      <c r="AF246" s="187">
        <v>0</v>
      </c>
      <c r="AG246" s="315"/>
      <c r="AH246" s="315"/>
      <c r="AI246" s="315">
        <v>3</v>
      </c>
      <c r="AJ246" s="315"/>
      <c r="AK246" s="315">
        <v>30</v>
      </c>
      <c r="AL246" s="315">
        <v>47</v>
      </c>
      <c r="AM246" s="316">
        <v>18100</v>
      </c>
      <c r="AN246" s="315">
        <v>16200000</v>
      </c>
      <c r="AO246" s="319">
        <v>0.55972222222222223</v>
      </c>
      <c r="AP246" s="315">
        <v>2.04</v>
      </c>
      <c r="AQ246" s="316">
        <v>107200</v>
      </c>
      <c r="AR246" s="316">
        <v>48100</v>
      </c>
      <c r="AS246" s="320">
        <v>2.2286902286902288</v>
      </c>
      <c r="AT246" s="321">
        <v>0.61970000000000003</v>
      </c>
      <c r="AU246" s="321">
        <v>0.38029999999999997</v>
      </c>
      <c r="AV246" s="316">
        <v>6114</v>
      </c>
      <c r="AW246" s="316">
        <v>23061</v>
      </c>
      <c r="AX246" s="316">
        <v>5000</v>
      </c>
      <c r="AY246" s="316">
        <v>10057</v>
      </c>
      <c r="AZ246" s="316">
        <v>5000</v>
      </c>
      <c r="BA246" s="20"/>
    </row>
    <row r="247" spans="1:53" ht="15.75" customHeight="1">
      <c r="A247" s="314">
        <v>57</v>
      </c>
      <c r="B247" s="16" t="s">
        <v>926</v>
      </c>
      <c r="C247" s="315" t="s">
        <v>720</v>
      </c>
      <c r="D247" s="316">
        <v>2042628</v>
      </c>
      <c r="E247" s="316">
        <v>1685</v>
      </c>
      <c r="F247" s="316">
        <v>112</v>
      </c>
      <c r="G247" s="316">
        <v>259</v>
      </c>
      <c r="H247" s="316">
        <v>42</v>
      </c>
      <c r="I247" s="317">
        <v>0</v>
      </c>
      <c r="J247" s="316">
        <v>1696</v>
      </c>
      <c r="K247" s="316">
        <v>602</v>
      </c>
      <c r="L247" s="316">
        <v>7</v>
      </c>
      <c r="M247" s="316">
        <v>40</v>
      </c>
      <c r="N247" s="318">
        <v>8.9999999999999998E-4</v>
      </c>
      <c r="O247" s="316">
        <v>1133</v>
      </c>
      <c r="P247" s="316">
        <v>55</v>
      </c>
      <c r="Q247" s="316">
        <v>83</v>
      </c>
      <c r="R247" s="316">
        <v>41</v>
      </c>
      <c r="S247" s="321">
        <v>0.61904761900000005</v>
      </c>
      <c r="T247" s="317">
        <v>2.4346200000000001E-4</v>
      </c>
      <c r="U247" s="315">
        <v>20</v>
      </c>
      <c r="V247" s="315">
        <v>285</v>
      </c>
      <c r="W247" s="315">
        <v>2</v>
      </c>
      <c r="X247" s="315">
        <v>0</v>
      </c>
      <c r="Y247" s="315">
        <v>9</v>
      </c>
      <c r="Z247" s="315">
        <v>5</v>
      </c>
      <c r="AA247" s="337"/>
      <c r="AB247" s="315">
        <v>4</v>
      </c>
      <c r="AC247" s="187">
        <v>0</v>
      </c>
      <c r="AD247" s="187">
        <v>0</v>
      </c>
      <c r="AE247" s="187">
        <v>0</v>
      </c>
      <c r="AF247" s="187">
        <v>0</v>
      </c>
      <c r="AG247" s="315">
        <v>1.7</v>
      </c>
      <c r="AH247" s="315">
        <v>0</v>
      </c>
      <c r="AI247" s="315">
        <v>3</v>
      </c>
      <c r="AJ247" s="315">
        <v>0</v>
      </c>
      <c r="AK247" s="315">
        <v>17</v>
      </c>
      <c r="AL247" s="315">
        <v>47</v>
      </c>
      <c r="AM247" s="316"/>
      <c r="AN247" s="315"/>
      <c r="AO247" s="319">
        <v>0.24791666666666667</v>
      </c>
      <c r="AP247" s="315">
        <v>3.94</v>
      </c>
      <c r="AQ247" s="316">
        <v>437400</v>
      </c>
      <c r="AR247" s="316">
        <v>228100</v>
      </c>
      <c r="AS247" s="320">
        <v>1.9175800087680841</v>
      </c>
      <c r="AT247" s="321">
        <v>0.34560000000000002</v>
      </c>
      <c r="AU247" s="321">
        <v>0.65439999999999998</v>
      </c>
      <c r="AV247" s="316">
        <v>28046</v>
      </c>
      <c r="AW247" s="316">
        <v>47538</v>
      </c>
      <c r="AX247" s="316">
        <v>5000</v>
      </c>
      <c r="AY247" s="316">
        <v>31550</v>
      </c>
      <c r="AZ247" s="316">
        <v>5000</v>
      </c>
      <c r="BA247" s="20"/>
    </row>
    <row r="248" spans="1:53" ht="15.75" customHeight="1">
      <c r="A248" s="314">
        <v>58</v>
      </c>
      <c r="B248" s="16" t="s">
        <v>930</v>
      </c>
      <c r="C248" s="315" t="s">
        <v>720</v>
      </c>
      <c r="D248" s="316">
        <v>44703</v>
      </c>
      <c r="E248" s="316">
        <v>5733</v>
      </c>
      <c r="F248" s="316">
        <v>163</v>
      </c>
      <c r="G248" s="316">
        <v>866</v>
      </c>
      <c r="H248" s="316">
        <v>64</v>
      </c>
      <c r="I248" s="317">
        <v>1.8E-3</v>
      </c>
      <c r="J248" s="316"/>
      <c r="K248" s="316"/>
      <c r="L248" s="316"/>
      <c r="M248" s="316"/>
      <c r="N248" s="318"/>
      <c r="O248" s="316">
        <v>1704</v>
      </c>
      <c r="P248" s="316">
        <v>167</v>
      </c>
      <c r="Q248" s="316">
        <v>227</v>
      </c>
      <c r="R248" s="316">
        <v>61</v>
      </c>
      <c r="S248" s="321">
        <v>0.3</v>
      </c>
      <c r="T248" s="317">
        <v>5.9409199999999995E-4</v>
      </c>
      <c r="U248" s="315">
        <v>85</v>
      </c>
      <c r="V248" s="315">
        <v>1030</v>
      </c>
      <c r="W248" s="315">
        <v>31</v>
      </c>
      <c r="X248" s="315">
        <v>26</v>
      </c>
      <c r="Y248" s="315">
        <v>38</v>
      </c>
      <c r="Z248" s="315">
        <v>27</v>
      </c>
      <c r="AA248" s="337"/>
      <c r="AB248" s="315">
        <v>3</v>
      </c>
      <c r="AC248" s="187">
        <v>0</v>
      </c>
      <c r="AD248" s="187">
        <v>1</v>
      </c>
      <c r="AE248" s="187">
        <v>0</v>
      </c>
      <c r="AF248" s="187">
        <v>1</v>
      </c>
      <c r="AG248" s="315">
        <v>4.8</v>
      </c>
      <c r="AH248" s="315">
        <v>0.5</v>
      </c>
      <c r="AI248" s="315">
        <v>4.7</v>
      </c>
      <c r="AJ248" s="315">
        <v>0.66700000000000004</v>
      </c>
      <c r="AK248" s="315">
        <v>33</v>
      </c>
      <c r="AL248" s="315">
        <v>48</v>
      </c>
      <c r="AM248" s="316">
        <v>14800</v>
      </c>
      <c r="AN248" s="315">
        <v>10800000</v>
      </c>
      <c r="AO248" s="319">
        <v>0.36041666666666666</v>
      </c>
      <c r="AP248" s="315">
        <v>6.03</v>
      </c>
      <c r="AQ248" s="316">
        <v>161700</v>
      </c>
      <c r="AR248" s="316">
        <v>101200</v>
      </c>
      <c r="AS248" s="320">
        <v>1.5978260869565217</v>
      </c>
      <c r="AT248" s="321">
        <v>0.5403</v>
      </c>
      <c r="AU248" s="321">
        <v>0.4597</v>
      </c>
      <c r="AV248" s="316">
        <v>41224</v>
      </c>
      <c r="AW248" s="316">
        <v>27100</v>
      </c>
      <c r="AX248" s="316">
        <v>110072</v>
      </c>
      <c r="AY248" s="316">
        <v>37724</v>
      </c>
      <c r="AZ248" s="316">
        <v>27324</v>
      </c>
      <c r="BA248" s="20"/>
    </row>
    <row r="249" spans="1:53" ht="15.75" customHeight="1">
      <c r="A249" s="314">
        <v>59</v>
      </c>
      <c r="B249" s="16" t="s">
        <v>934</v>
      </c>
      <c r="C249" s="315" t="s">
        <v>720</v>
      </c>
      <c r="D249" s="316"/>
      <c r="E249" s="316"/>
      <c r="F249" s="316"/>
      <c r="G249" s="316"/>
      <c r="H249" s="316"/>
      <c r="I249" s="317"/>
      <c r="J249" s="316"/>
      <c r="K249" s="316"/>
      <c r="L249" s="316"/>
      <c r="M249" s="316"/>
      <c r="N249" s="318"/>
      <c r="O249" s="316"/>
      <c r="P249" s="316"/>
      <c r="Q249" s="316"/>
      <c r="R249" s="316"/>
      <c r="S249" s="321"/>
      <c r="T249" s="317"/>
      <c r="U249" s="315"/>
      <c r="V249" s="315"/>
      <c r="W249" s="315"/>
      <c r="X249" s="315"/>
      <c r="Y249" s="315"/>
      <c r="Z249" s="315"/>
      <c r="AA249" s="337"/>
      <c r="AB249" s="315">
        <v>0</v>
      </c>
      <c r="AC249" s="187">
        <v>0</v>
      </c>
      <c r="AD249" s="187">
        <v>0</v>
      </c>
      <c r="AE249" s="187">
        <v>0</v>
      </c>
      <c r="AF249" s="187">
        <v>0</v>
      </c>
      <c r="AG249" s="315"/>
      <c r="AH249" s="315"/>
      <c r="AI249" s="315"/>
      <c r="AJ249" s="315"/>
      <c r="AK249" s="315">
        <v>44</v>
      </c>
      <c r="AL249" s="315">
        <v>48</v>
      </c>
      <c r="AM249" s="316">
        <v>20</v>
      </c>
      <c r="AN249" s="315"/>
      <c r="AO249" s="319">
        <v>0.12638888888888888</v>
      </c>
      <c r="AP249" s="315">
        <v>1.58</v>
      </c>
      <c r="AQ249" s="316">
        <v>110600</v>
      </c>
      <c r="AR249" s="316">
        <v>71000</v>
      </c>
      <c r="AS249" s="320">
        <v>1.5577464788732394</v>
      </c>
      <c r="AT249" s="321">
        <v>0.76649999999999996</v>
      </c>
      <c r="AU249" s="321">
        <v>0.23350000000000004</v>
      </c>
      <c r="AV249" s="316">
        <v>5000</v>
      </c>
      <c r="AW249" s="316">
        <v>19355</v>
      </c>
      <c r="AX249" s="316">
        <v>5000</v>
      </c>
      <c r="AY249" s="316">
        <v>5000</v>
      </c>
      <c r="AZ249" s="316">
        <v>5000</v>
      </c>
      <c r="BA249" s="20"/>
    </row>
    <row r="250" spans="1:53" ht="15.75" customHeight="1">
      <c r="A250" s="314">
        <v>60</v>
      </c>
      <c r="B250" s="16" t="s">
        <v>935</v>
      </c>
      <c r="C250" s="315" t="s">
        <v>720</v>
      </c>
      <c r="D250" s="316">
        <v>1032</v>
      </c>
      <c r="E250" s="316">
        <v>541</v>
      </c>
      <c r="F250" s="316">
        <v>21</v>
      </c>
      <c r="G250" s="316">
        <v>32</v>
      </c>
      <c r="H250" s="316">
        <v>38</v>
      </c>
      <c r="I250" s="317">
        <v>3.5000000000000001E-3</v>
      </c>
      <c r="J250" s="316"/>
      <c r="K250" s="316"/>
      <c r="L250" s="316"/>
      <c r="M250" s="316"/>
      <c r="N250" s="318"/>
      <c r="O250" s="316">
        <v>640</v>
      </c>
      <c r="P250" s="316">
        <v>37</v>
      </c>
      <c r="Q250" s="316">
        <v>23</v>
      </c>
      <c r="R250" s="316">
        <v>2</v>
      </c>
      <c r="S250" s="321">
        <v>0</v>
      </c>
      <c r="T250" s="317">
        <v>2.4305099999999999E-4</v>
      </c>
      <c r="U250" s="315">
        <v>30</v>
      </c>
      <c r="V250" s="315"/>
      <c r="W250" s="315"/>
      <c r="X250" s="315"/>
      <c r="Y250" s="315">
        <v>34</v>
      </c>
      <c r="Z250" s="315">
        <v>5</v>
      </c>
      <c r="AA250" s="337"/>
      <c r="AB250" s="315">
        <v>2</v>
      </c>
      <c r="AC250" s="187">
        <v>0</v>
      </c>
      <c r="AD250" s="187">
        <v>0</v>
      </c>
      <c r="AE250" s="187">
        <v>0</v>
      </c>
      <c r="AF250" s="187">
        <v>0</v>
      </c>
      <c r="AG250" s="315"/>
      <c r="AH250" s="315"/>
      <c r="AI250" s="315"/>
      <c r="AJ250" s="315"/>
      <c r="AK250" s="315">
        <v>58</v>
      </c>
      <c r="AL250" s="315">
        <v>36</v>
      </c>
      <c r="AM250" s="316">
        <v>10</v>
      </c>
      <c r="AN250" s="315"/>
      <c r="AO250" s="319">
        <v>0.1451388888888889</v>
      </c>
      <c r="AP250" s="315">
        <v>1.5</v>
      </c>
      <c r="AQ250" s="316">
        <v>3400</v>
      </c>
      <c r="AR250" s="316">
        <v>3400</v>
      </c>
      <c r="AS250" s="320">
        <v>1</v>
      </c>
      <c r="AT250" s="321">
        <v>0.5</v>
      </c>
      <c r="AU250" s="321">
        <v>0.5</v>
      </c>
      <c r="AV250" s="316">
        <v>5000</v>
      </c>
      <c r="AW250" s="316">
        <v>5000</v>
      </c>
      <c r="AX250" s="316">
        <v>5000</v>
      </c>
      <c r="AY250" s="316">
        <v>5000</v>
      </c>
      <c r="AZ250" s="316">
        <v>5000</v>
      </c>
      <c r="BA250" s="20"/>
    </row>
    <row r="251" spans="1:53" ht="15.75" customHeight="1">
      <c r="A251" s="314">
        <v>61</v>
      </c>
      <c r="B251" s="16" t="s">
        <v>937</v>
      </c>
      <c r="C251" s="315" t="s">
        <v>720</v>
      </c>
      <c r="D251" s="316">
        <v>5244</v>
      </c>
      <c r="E251" s="316">
        <v>1095</v>
      </c>
      <c r="F251" s="316">
        <v>32</v>
      </c>
      <c r="G251" s="316">
        <v>1726</v>
      </c>
      <c r="H251" s="316">
        <v>21</v>
      </c>
      <c r="I251" s="317">
        <v>6.4000000000000003E-3</v>
      </c>
      <c r="J251" s="316">
        <v>499</v>
      </c>
      <c r="K251" s="316">
        <v>347</v>
      </c>
      <c r="L251" s="316">
        <v>2</v>
      </c>
      <c r="M251" s="316">
        <v>38</v>
      </c>
      <c r="N251" s="318">
        <v>1.9E-3</v>
      </c>
      <c r="O251" s="316">
        <v>1083</v>
      </c>
      <c r="P251" s="316">
        <v>67</v>
      </c>
      <c r="Q251" s="316">
        <v>12</v>
      </c>
      <c r="R251" s="316">
        <v>1</v>
      </c>
      <c r="S251" s="321">
        <v>0</v>
      </c>
      <c r="T251" s="317">
        <v>1.31249E-4</v>
      </c>
      <c r="U251" s="315">
        <v>14</v>
      </c>
      <c r="V251" s="315"/>
      <c r="W251" s="315"/>
      <c r="X251" s="315"/>
      <c r="Y251" s="315">
        <v>5</v>
      </c>
      <c r="Z251" s="315">
        <v>0</v>
      </c>
      <c r="AA251" s="336"/>
      <c r="AB251" s="315">
        <v>3</v>
      </c>
      <c r="AC251" s="187">
        <v>0</v>
      </c>
      <c r="AD251" s="187">
        <v>0</v>
      </c>
      <c r="AE251" s="187">
        <v>1</v>
      </c>
      <c r="AF251" s="187">
        <v>1</v>
      </c>
      <c r="AG251" s="315">
        <v>3.2</v>
      </c>
      <c r="AH251" s="315"/>
      <c r="AI251" s="315">
        <v>2.6</v>
      </c>
      <c r="AJ251" s="315">
        <v>0</v>
      </c>
      <c r="AK251" s="315">
        <v>60</v>
      </c>
      <c r="AL251" s="315">
        <v>38</v>
      </c>
      <c r="AM251" s="316">
        <v>210</v>
      </c>
      <c r="AN251" s="315">
        <v>86</v>
      </c>
      <c r="AO251" s="319"/>
      <c r="AP251" s="315"/>
      <c r="AQ251" s="316"/>
      <c r="AR251" s="316"/>
      <c r="AS251" s="320"/>
      <c r="AT251" s="321"/>
      <c r="AU251" s="321"/>
      <c r="AV251" s="316"/>
      <c r="AW251" s="316">
        <v>5000</v>
      </c>
      <c r="AX251" s="316"/>
      <c r="AY251" s="316"/>
      <c r="AZ251" s="316"/>
      <c r="BA251" s="20"/>
    </row>
    <row r="252" spans="1:53" ht="15.75" customHeight="1">
      <c r="A252" s="314">
        <v>62</v>
      </c>
      <c r="B252" s="16" t="s">
        <v>941</v>
      </c>
      <c r="C252" s="315" t="s">
        <v>720</v>
      </c>
      <c r="D252" s="316">
        <v>9177</v>
      </c>
      <c r="E252" s="316">
        <v>107</v>
      </c>
      <c r="F252" s="316">
        <v>3</v>
      </c>
      <c r="G252" s="316">
        <v>93</v>
      </c>
      <c r="H252" s="316">
        <v>9</v>
      </c>
      <c r="I252" s="317">
        <v>2.9999999999999997E-4</v>
      </c>
      <c r="J252" s="316">
        <v>384</v>
      </c>
      <c r="K252" s="316">
        <v>39</v>
      </c>
      <c r="L252" s="316">
        <v>5</v>
      </c>
      <c r="M252" s="316">
        <v>20</v>
      </c>
      <c r="N252" s="318">
        <v>2.9999999999999997E-4</v>
      </c>
      <c r="O252" s="316"/>
      <c r="P252" s="316"/>
      <c r="Q252" s="316"/>
      <c r="R252" s="316"/>
      <c r="S252" s="321"/>
      <c r="T252" s="317"/>
      <c r="U252" s="315"/>
      <c r="V252" s="315">
        <v>472</v>
      </c>
      <c r="W252" s="315">
        <v>9</v>
      </c>
      <c r="X252" s="315">
        <v>4</v>
      </c>
      <c r="Y252" s="315"/>
      <c r="Z252" s="315"/>
      <c r="AA252" s="338"/>
      <c r="AB252" s="315">
        <v>3</v>
      </c>
      <c r="AC252" s="187">
        <v>0</v>
      </c>
      <c r="AD252" s="187">
        <v>1</v>
      </c>
      <c r="AE252" s="187">
        <v>1</v>
      </c>
      <c r="AF252" s="187">
        <v>1</v>
      </c>
      <c r="AG252" s="315">
        <v>2.7</v>
      </c>
      <c r="AH252" s="315"/>
      <c r="AI252" s="315">
        <v>2.8</v>
      </c>
      <c r="AJ252" s="315">
        <v>0</v>
      </c>
      <c r="AK252" s="315">
        <v>27</v>
      </c>
      <c r="AL252" s="315">
        <v>50</v>
      </c>
      <c r="AM252" s="316"/>
      <c r="AN252" s="315"/>
      <c r="AO252" s="319">
        <v>0.24236111111111111</v>
      </c>
      <c r="AP252" s="315">
        <v>3.52</v>
      </c>
      <c r="AQ252" s="316">
        <v>803300</v>
      </c>
      <c r="AR252" s="316">
        <v>490600</v>
      </c>
      <c r="AS252" s="320">
        <v>1.6373827965756216</v>
      </c>
      <c r="AT252" s="321">
        <v>0.44829999999999998</v>
      </c>
      <c r="AU252" s="321">
        <v>0.55170000000000008</v>
      </c>
      <c r="AV252" s="316">
        <v>51631</v>
      </c>
      <c r="AW252" s="316">
        <v>73151</v>
      </c>
      <c r="AX252" s="316">
        <v>45622</v>
      </c>
      <c r="AY252" s="316">
        <v>5000</v>
      </c>
      <c r="AZ252" s="316">
        <v>5000</v>
      </c>
      <c r="BA252" s="20"/>
    </row>
    <row r="253" spans="1:53" ht="15.75" customHeight="1">
      <c r="A253" s="314">
        <v>63</v>
      </c>
      <c r="B253" s="16" t="s">
        <v>945</v>
      </c>
      <c r="C253" s="315" t="s">
        <v>720</v>
      </c>
      <c r="D253" s="316">
        <v>14283</v>
      </c>
      <c r="E253" s="316">
        <v>751</v>
      </c>
      <c r="F253" s="316">
        <v>65</v>
      </c>
      <c r="G253" s="316">
        <v>305</v>
      </c>
      <c r="H253" s="316">
        <v>16</v>
      </c>
      <c r="I253" s="317">
        <v>8.9999999999999998E-4</v>
      </c>
      <c r="J253" s="316">
        <v>2970</v>
      </c>
      <c r="K253" s="316">
        <v>4597</v>
      </c>
      <c r="L253" s="316">
        <v>157</v>
      </c>
      <c r="M253" s="316">
        <v>38</v>
      </c>
      <c r="N253" s="318">
        <v>9.4000000000000004E-3</v>
      </c>
      <c r="O253" s="316">
        <v>11720</v>
      </c>
      <c r="P253" s="316">
        <v>37</v>
      </c>
      <c r="Q253" s="316">
        <v>169</v>
      </c>
      <c r="R253" s="316">
        <v>20</v>
      </c>
      <c r="S253" s="321">
        <v>0.71428571399999996</v>
      </c>
      <c r="T253" s="317">
        <v>1.7480100000000001E-4</v>
      </c>
      <c r="U253" s="315">
        <v>27</v>
      </c>
      <c r="V253" s="315">
        <v>402</v>
      </c>
      <c r="W253" s="315">
        <v>0</v>
      </c>
      <c r="X253" s="315">
        <v>0</v>
      </c>
      <c r="Y253" s="315">
        <v>20</v>
      </c>
      <c r="Z253" s="315">
        <v>0</v>
      </c>
      <c r="AA253" s="336"/>
      <c r="AB253" s="315">
        <v>4</v>
      </c>
      <c r="AC253" s="187">
        <v>0</v>
      </c>
      <c r="AD253" s="187">
        <v>1</v>
      </c>
      <c r="AE253" s="187">
        <v>0</v>
      </c>
      <c r="AF253" s="187">
        <v>0</v>
      </c>
      <c r="AG253" s="315">
        <v>3.2</v>
      </c>
      <c r="AH253" s="315"/>
      <c r="AI253" s="315">
        <v>2.6</v>
      </c>
      <c r="AJ253" s="315">
        <v>0</v>
      </c>
      <c r="AK253" s="315">
        <v>47</v>
      </c>
      <c r="AL253" s="315">
        <v>43</v>
      </c>
      <c r="AM253" s="316">
        <v>480</v>
      </c>
      <c r="AN253" s="315">
        <v>99</v>
      </c>
      <c r="AO253" s="319">
        <v>0.25138888888888888</v>
      </c>
      <c r="AP253" s="315">
        <v>2.63</v>
      </c>
      <c r="AQ253" s="316">
        <v>251700</v>
      </c>
      <c r="AR253" s="316">
        <v>177600</v>
      </c>
      <c r="AS253" s="320">
        <v>1.4172297297297298</v>
      </c>
      <c r="AT253" s="321">
        <v>0.49640000000000001</v>
      </c>
      <c r="AU253" s="321">
        <v>0.50360000000000005</v>
      </c>
      <c r="AV253" s="316">
        <v>5000</v>
      </c>
      <c r="AW253" s="316">
        <v>17833</v>
      </c>
      <c r="AX253" s="316">
        <v>5000</v>
      </c>
      <c r="AY253" s="316">
        <v>30307</v>
      </c>
      <c r="AZ253" s="316">
        <v>5000</v>
      </c>
      <c r="BA253" s="20"/>
    </row>
    <row r="254" spans="1:53" ht="15.75" customHeight="1">
      <c r="A254" s="314">
        <v>64</v>
      </c>
      <c r="B254" s="16" t="s">
        <v>950</v>
      </c>
      <c r="C254" s="315" t="s">
        <v>720</v>
      </c>
      <c r="D254" s="316">
        <v>12974</v>
      </c>
      <c r="E254" s="316">
        <v>433</v>
      </c>
      <c r="F254" s="316">
        <v>8</v>
      </c>
      <c r="G254" s="316">
        <v>573</v>
      </c>
      <c r="H254" s="316">
        <v>45</v>
      </c>
      <c r="I254" s="317">
        <v>8.9999999999999998E-4</v>
      </c>
      <c r="J254" s="316">
        <v>891</v>
      </c>
      <c r="K254" s="316">
        <v>352</v>
      </c>
      <c r="L254" s="316">
        <v>10</v>
      </c>
      <c r="M254" s="316">
        <v>57</v>
      </c>
      <c r="N254" s="318">
        <v>4.4999999999999997E-3</v>
      </c>
      <c r="O254" s="316">
        <v>1077</v>
      </c>
      <c r="P254" s="316">
        <v>0</v>
      </c>
      <c r="Q254" s="316">
        <v>0</v>
      </c>
      <c r="R254" s="316">
        <v>0</v>
      </c>
      <c r="S254" s="321">
        <v>0</v>
      </c>
      <c r="T254" s="317">
        <v>0</v>
      </c>
      <c r="U254" s="315">
        <v>23</v>
      </c>
      <c r="V254" s="315">
        <v>647</v>
      </c>
      <c r="W254" s="315">
        <v>0</v>
      </c>
      <c r="X254" s="315">
        <v>0</v>
      </c>
      <c r="Y254" s="315">
        <v>14</v>
      </c>
      <c r="Z254" s="315">
        <v>12</v>
      </c>
      <c r="AA254" s="336"/>
      <c r="AB254" s="315">
        <v>4</v>
      </c>
      <c r="AC254" s="187">
        <v>0</v>
      </c>
      <c r="AD254" s="187">
        <v>1</v>
      </c>
      <c r="AE254" s="187">
        <v>1</v>
      </c>
      <c r="AF254" s="187">
        <v>1</v>
      </c>
      <c r="AG254" s="315">
        <v>3.1</v>
      </c>
      <c r="AH254" s="315"/>
      <c r="AI254" s="315">
        <v>3.3</v>
      </c>
      <c r="AJ254" s="315">
        <v>0</v>
      </c>
      <c r="AK254" s="315">
        <v>22</v>
      </c>
      <c r="AL254" s="315">
        <v>50</v>
      </c>
      <c r="AM254" s="316"/>
      <c r="AN254" s="315"/>
      <c r="AO254" s="319">
        <v>0.20624999999999999</v>
      </c>
      <c r="AP254" s="315">
        <v>2.76</v>
      </c>
      <c r="AQ254" s="316">
        <v>601900</v>
      </c>
      <c r="AR254" s="316">
        <v>207400</v>
      </c>
      <c r="AS254" s="320">
        <v>2.9021215043394406</v>
      </c>
      <c r="AT254" s="321">
        <v>0.3695</v>
      </c>
      <c r="AU254" s="321">
        <v>0.63050000000000006</v>
      </c>
      <c r="AV254" s="316">
        <v>22593</v>
      </c>
      <c r="AW254" s="316">
        <v>279296</v>
      </c>
      <c r="AX254" s="316">
        <v>6571</v>
      </c>
      <c r="AY254" s="316">
        <v>26112</v>
      </c>
      <c r="AZ254" s="316">
        <v>26050</v>
      </c>
      <c r="BA254" s="20"/>
    </row>
    <row r="255" spans="1:53" ht="15.75" customHeight="1">
      <c r="A255" s="314">
        <v>65</v>
      </c>
      <c r="B255" s="16" t="s">
        <v>955</v>
      </c>
      <c r="C255" s="315" t="s">
        <v>720</v>
      </c>
      <c r="D255" s="316">
        <v>19678</v>
      </c>
      <c r="E255" s="316">
        <v>2973</v>
      </c>
      <c r="F255" s="316">
        <v>1289</v>
      </c>
      <c r="G255" s="316">
        <v>2794</v>
      </c>
      <c r="H255" s="316">
        <v>105</v>
      </c>
      <c r="I255" s="317">
        <v>2.5999999999999999E-3</v>
      </c>
      <c r="J255" s="316">
        <v>2411</v>
      </c>
      <c r="K255" s="316">
        <v>2215</v>
      </c>
      <c r="L255" s="316">
        <v>15</v>
      </c>
      <c r="M255" s="316">
        <v>88</v>
      </c>
      <c r="N255" s="318">
        <v>3.8999999999999998E-3</v>
      </c>
      <c r="O255" s="316">
        <v>1707</v>
      </c>
      <c r="P255" s="316">
        <v>143</v>
      </c>
      <c r="Q255" s="316">
        <v>76</v>
      </c>
      <c r="R255" s="316">
        <v>49</v>
      </c>
      <c r="S255" s="321">
        <v>0.45945945900000001</v>
      </c>
      <c r="T255" s="317">
        <v>3.1163700000000003E-4</v>
      </c>
      <c r="U255" s="315">
        <v>77</v>
      </c>
      <c r="V255" s="315">
        <v>388</v>
      </c>
      <c r="W255" s="315">
        <v>0</v>
      </c>
      <c r="X255" s="315">
        <v>0</v>
      </c>
      <c r="Y255" s="315">
        <v>53</v>
      </c>
      <c r="Z255" s="315">
        <v>3</v>
      </c>
      <c r="AA255" s="336"/>
      <c r="AB255" s="315">
        <v>4</v>
      </c>
      <c r="AC255" s="187">
        <v>0</v>
      </c>
      <c r="AD255" s="187">
        <v>1</v>
      </c>
      <c r="AE255" s="187">
        <v>1</v>
      </c>
      <c r="AF255" s="187">
        <v>1</v>
      </c>
      <c r="AG255" s="315">
        <v>4.7</v>
      </c>
      <c r="AH255" s="315">
        <v>0</v>
      </c>
      <c r="AI255" s="315">
        <v>3.8</v>
      </c>
      <c r="AJ255" s="315">
        <v>0.5</v>
      </c>
      <c r="AK255" s="315">
        <v>25</v>
      </c>
      <c r="AL255" s="315">
        <v>40</v>
      </c>
      <c r="AM255" s="316">
        <v>33100</v>
      </c>
      <c r="AN255" s="315">
        <v>74600000</v>
      </c>
      <c r="AO255" s="319">
        <v>0.14374999999999999</v>
      </c>
      <c r="AP255" s="315">
        <v>2.3199999999999998</v>
      </c>
      <c r="AQ255" s="316">
        <v>161000</v>
      </c>
      <c r="AR255" s="316">
        <v>110000</v>
      </c>
      <c r="AS255" s="320">
        <v>1.4636363636363636</v>
      </c>
      <c r="AT255" s="321">
        <v>0.49230000000000002</v>
      </c>
      <c r="AU255" s="321">
        <v>0.50770000000000004</v>
      </c>
      <c r="AV255" s="316">
        <v>5000</v>
      </c>
      <c r="AW255" s="316">
        <v>5787</v>
      </c>
      <c r="AX255" s="316">
        <v>5000</v>
      </c>
      <c r="AY255" s="316">
        <v>5523</v>
      </c>
      <c r="AZ255" s="316">
        <v>5000</v>
      </c>
      <c r="BA255" s="20"/>
    </row>
    <row r="256" spans="1:53" ht="15.75" customHeight="1">
      <c r="A256" s="314">
        <v>66</v>
      </c>
      <c r="B256" s="16" t="s">
        <v>959</v>
      </c>
      <c r="C256" s="315" t="s">
        <v>720</v>
      </c>
      <c r="D256" s="316">
        <v>5506</v>
      </c>
      <c r="E256" s="316">
        <v>1938</v>
      </c>
      <c r="F256" s="316">
        <v>162</v>
      </c>
      <c r="G256" s="316">
        <v>324</v>
      </c>
      <c r="H256" s="316">
        <v>102</v>
      </c>
      <c r="I256" s="317">
        <v>5.1000000000000004E-3</v>
      </c>
      <c r="J256" s="316">
        <v>1616</v>
      </c>
      <c r="K256" s="316">
        <v>1050</v>
      </c>
      <c r="L256" s="316">
        <v>25</v>
      </c>
      <c r="M256" s="316">
        <v>38</v>
      </c>
      <c r="N256" s="318">
        <v>2.2000000000000001E-3</v>
      </c>
      <c r="O256" s="316">
        <v>9015</v>
      </c>
      <c r="P256" s="316">
        <v>130</v>
      </c>
      <c r="Q256" s="316">
        <v>170</v>
      </c>
      <c r="R256" s="316">
        <v>53</v>
      </c>
      <c r="S256" s="321">
        <v>0.382352941</v>
      </c>
      <c r="T256" s="317">
        <v>9.3922E-5</v>
      </c>
      <c r="U256" s="315">
        <v>87</v>
      </c>
      <c r="V256" s="315">
        <v>328</v>
      </c>
      <c r="W256" s="315">
        <v>9</v>
      </c>
      <c r="X256" s="315">
        <v>0</v>
      </c>
      <c r="Y256" s="315">
        <v>63</v>
      </c>
      <c r="Z256" s="315">
        <v>10</v>
      </c>
      <c r="AA256" s="336"/>
      <c r="AB256" s="315">
        <v>4</v>
      </c>
      <c r="AC256" s="187">
        <v>0</v>
      </c>
      <c r="AD256" s="187">
        <v>1</v>
      </c>
      <c r="AE256" s="187">
        <v>0</v>
      </c>
      <c r="AF256" s="187">
        <v>1</v>
      </c>
      <c r="AG256" s="315">
        <v>3.7</v>
      </c>
      <c r="AH256" s="315"/>
      <c r="AI256" s="315">
        <v>2.4</v>
      </c>
      <c r="AJ256" s="315">
        <v>0</v>
      </c>
      <c r="AK256" s="315">
        <v>59</v>
      </c>
      <c r="AL256" s="315">
        <v>50</v>
      </c>
      <c r="AM256" s="316">
        <v>1600</v>
      </c>
      <c r="AN256" s="315">
        <v>34100000</v>
      </c>
      <c r="AO256" s="319">
        <v>0.23749999999999999</v>
      </c>
      <c r="AP256" s="315">
        <v>1.71</v>
      </c>
      <c r="AQ256" s="316">
        <v>132700</v>
      </c>
      <c r="AR256" s="316">
        <v>97800</v>
      </c>
      <c r="AS256" s="320">
        <v>1.3568507157464214</v>
      </c>
      <c r="AT256" s="321">
        <v>0.6583</v>
      </c>
      <c r="AU256" s="321">
        <v>0.3417</v>
      </c>
      <c r="AV256" s="316">
        <v>8164</v>
      </c>
      <c r="AW256" s="316">
        <v>13741</v>
      </c>
      <c r="AX256" s="316">
        <v>16591</v>
      </c>
      <c r="AY256" s="316">
        <v>5000</v>
      </c>
      <c r="AZ256" s="316">
        <v>5000</v>
      </c>
      <c r="BA256" s="20"/>
    </row>
    <row r="257" spans="1:53" ht="15.75" customHeight="1">
      <c r="A257" s="314">
        <v>67</v>
      </c>
      <c r="B257" s="16" t="s">
        <v>963</v>
      </c>
      <c r="C257" s="315" t="s">
        <v>720</v>
      </c>
      <c r="D257" s="316">
        <v>396</v>
      </c>
      <c r="E257" s="316">
        <v>740</v>
      </c>
      <c r="F257" s="316">
        <v>19</v>
      </c>
      <c r="G257" s="316">
        <v>56</v>
      </c>
      <c r="H257" s="316">
        <v>67</v>
      </c>
      <c r="I257" s="317">
        <v>7.1000000000000004E-3</v>
      </c>
      <c r="J257" s="316">
        <v>218</v>
      </c>
      <c r="K257" s="316">
        <v>75</v>
      </c>
      <c r="L257" s="316">
        <v>0</v>
      </c>
      <c r="M257" s="316">
        <v>4</v>
      </c>
      <c r="N257" s="318">
        <v>0</v>
      </c>
      <c r="O257" s="316">
        <v>129</v>
      </c>
      <c r="P257" s="316">
        <v>0</v>
      </c>
      <c r="Q257" s="316">
        <v>0</v>
      </c>
      <c r="R257" s="316">
        <v>0</v>
      </c>
      <c r="S257" s="321">
        <v>0</v>
      </c>
      <c r="T257" s="317">
        <v>0</v>
      </c>
      <c r="U257" s="315"/>
      <c r="V257" s="315">
        <v>32</v>
      </c>
      <c r="W257" s="315">
        <v>5</v>
      </c>
      <c r="X257" s="315">
        <v>2</v>
      </c>
      <c r="Y257" s="315"/>
      <c r="Z257" s="315"/>
      <c r="AA257" s="336"/>
      <c r="AB257" s="315">
        <v>4</v>
      </c>
      <c r="AC257" s="187">
        <v>0</v>
      </c>
      <c r="AD257" s="187">
        <v>0</v>
      </c>
      <c r="AE257" s="187">
        <v>0</v>
      </c>
      <c r="AF257" s="187">
        <v>0</v>
      </c>
      <c r="AG257" s="315"/>
      <c r="AH257" s="315"/>
      <c r="AI257" s="315"/>
      <c r="AJ257" s="315"/>
      <c r="AK257" s="315">
        <v>31</v>
      </c>
      <c r="AL257" s="315">
        <v>38</v>
      </c>
      <c r="AM257" s="316">
        <v>880</v>
      </c>
      <c r="AN257" s="315">
        <v>92</v>
      </c>
      <c r="AO257" s="319">
        <v>1.1805555555555555E-2</v>
      </c>
      <c r="AP257" s="315">
        <v>1.67</v>
      </c>
      <c r="AQ257" s="316">
        <v>6700</v>
      </c>
      <c r="AR257" s="316">
        <v>5500</v>
      </c>
      <c r="AS257" s="320">
        <v>1.2181818181818183</v>
      </c>
      <c r="AT257" s="321">
        <v>0.33329999999999999</v>
      </c>
      <c r="AU257" s="321">
        <v>0.66670000000000007</v>
      </c>
      <c r="AV257" s="316">
        <v>5000</v>
      </c>
      <c r="AW257" s="316">
        <v>5000</v>
      </c>
      <c r="AX257" s="316">
        <v>5000</v>
      </c>
      <c r="AY257" s="316"/>
      <c r="AZ257" s="316"/>
      <c r="BA257" s="20"/>
    </row>
    <row r="258" spans="1:53" ht="15.75" customHeight="1">
      <c r="A258" s="314">
        <v>68</v>
      </c>
      <c r="B258" s="16" t="s">
        <v>968</v>
      </c>
      <c r="C258" s="315" t="s">
        <v>720</v>
      </c>
      <c r="D258" s="316">
        <v>5459</v>
      </c>
      <c r="E258" s="316">
        <v>430</v>
      </c>
      <c r="F258" s="316">
        <v>36</v>
      </c>
      <c r="G258" s="316">
        <v>194</v>
      </c>
      <c r="H258" s="316">
        <v>21</v>
      </c>
      <c r="I258" s="317">
        <v>4.0000000000000002E-4</v>
      </c>
      <c r="J258" s="316">
        <v>1408</v>
      </c>
      <c r="K258" s="316">
        <v>442</v>
      </c>
      <c r="L258" s="316">
        <v>14</v>
      </c>
      <c r="M258" s="316">
        <v>17</v>
      </c>
      <c r="N258" s="318">
        <v>1E-3</v>
      </c>
      <c r="O258" s="316">
        <v>2327</v>
      </c>
      <c r="P258" s="316">
        <v>26</v>
      </c>
      <c r="Q258" s="316">
        <v>93</v>
      </c>
      <c r="R258" s="316">
        <v>73</v>
      </c>
      <c r="S258" s="321">
        <v>0.66666666699999999</v>
      </c>
      <c r="T258" s="317">
        <v>2.5081399999999997E-4</v>
      </c>
      <c r="U258" s="315">
        <v>26</v>
      </c>
      <c r="V258" s="315">
        <v>204</v>
      </c>
      <c r="W258" s="315">
        <v>0</v>
      </c>
      <c r="X258" s="315">
        <v>0</v>
      </c>
      <c r="Y258" s="315">
        <v>9</v>
      </c>
      <c r="Z258" s="315">
        <v>12</v>
      </c>
      <c r="AA258" s="336"/>
      <c r="AB258" s="315">
        <v>4</v>
      </c>
      <c r="AC258" s="187">
        <v>0</v>
      </c>
      <c r="AD258" s="187">
        <v>0</v>
      </c>
      <c r="AE258" s="187">
        <v>1</v>
      </c>
      <c r="AF258" s="187">
        <v>1</v>
      </c>
      <c r="AG258" s="315">
        <v>2.2999999999999998</v>
      </c>
      <c r="AH258" s="315">
        <v>0</v>
      </c>
      <c r="AI258" s="315">
        <v>3.4</v>
      </c>
      <c r="AJ258" s="315">
        <v>0.66700000000000004</v>
      </c>
      <c r="AK258" s="315">
        <v>21</v>
      </c>
      <c r="AL258" s="315">
        <v>51</v>
      </c>
      <c r="AM258" s="316">
        <v>33100</v>
      </c>
      <c r="AN258" s="315">
        <v>9300000</v>
      </c>
      <c r="AO258" s="319">
        <v>0.19652777777777777</v>
      </c>
      <c r="AP258" s="315">
        <v>5.37</v>
      </c>
      <c r="AQ258" s="316">
        <v>267500</v>
      </c>
      <c r="AR258" s="316">
        <v>154700</v>
      </c>
      <c r="AS258" s="320">
        <v>1.7291531997414351</v>
      </c>
      <c r="AT258" s="321">
        <v>0.28720000000000001</v>
      </c>
      <c r="AU258" s="321">
        <v>0.71279999999999999</v>
      </c>
      <c r="AV258" s="316">
        <v>22879</v>
      </c>
      <c r="AW258" s="316">
        <v>29526</v>
      </c>
      <c r="AX258" s="316">
        <v>6551</v>
      </c>
      <c r="AY258" s="316"/>
      <c r="AZ258" s="316">
        <v>5000</v>
      </c>
      <c r="BA258" s="20"/>
    </row>
    <row r="259" spans="1:53" ht="15.75" customHeight="1">
      <c r="A259" s="314">
        <v>69</v>
      </c>
      <c r="B259" s="16" t="s">
        <v>973</v>
      </c>
      <c r="C259" s="315" t="s">
        <v>720</v>
      </c>
      <c r="D259" s="316">
        <v>19400</v>
      </c>
      <c r="E259" s="316">
        <v>2176</v>
      </c>
      <c r="F259" s="316">
        <v>167</v>
      </c>
      <c r="G259" s="316">
        <v>2016</v>
      </c>
      <c r="H259" s="316">
        <v>108</v>
      </c>
      <c r="I259" s="317">
        <v>6.9999999999999999E-4</v>
      </c>
      <c r="J259" s="316">
        <v>1253</v>
      </c>
      <c r="K259" s="316">
        <v>94</v>
      </c>
      <c r="L259" s="316">
        <v>5</v>
      </c>
      <c r="M259" s="316">
        <v>11</v>
      </c>
      <c r="N259" s="318">
        <v>2.9999999999999997E-4</v>
      </c>
      <c r="O259" s="316">
        <v>496</v>
      </c>
      <c r="P259" s="316">
        <v>71</v>
      </c>
      <c r="Q259" s="316">
        <v>8</v>
      </c>
      <c r="R259" s="316">
        <v>5</v>
      </c>
      <c r="S259" s="321">
        <v>0</v>
      </c>
      <c r="T259" s="317">
        <v>4.4462999999999998E-5</v>
      </c>
      <c r="U259" s="315">
        <v>42</v>
      </c>
      <c r="V259" s="315">
        <v>86</v>
      </c>
      <c r="W259" s="315">
        <v>0</v>
      </c>
      <c r="X259" s="315">
        <v>0</v>
      </c>
      <c r="Y259" s="315">
        <v>26</v>
      </c>
      <c r="Z259" s="315">
        <v>4</v>
      </c>
      <c r="AA259" s="336"/>
      <c r="AB259" s="315">
        <v>4</v>
      </c>
      <c r="AC259" s="187">
        <v>0</v>
      </c>
      <c r="AD259" s="187">
        <v>1</v>
      </c>
      <c r="AE259" s="187">
        <v>0</v>
      </c>
      <c r="AF259" s="187">
        <v>0</v>
      </c>
      <c r="AG259" s="315">
        <v>2.4</v>
      </c>
      <c r="AH259" s="315">
        <v>0</v>
      </c>
      <c r="AI259" s="315">
        <v>3.4</v>
      </c>
      <c r="AJ259" s="315">
        <v>0</v>
      </c>
      <c r="AK259" s="315">
        <v>8</v>
      </c>
      <c r="AL259" s="315">
        <v>42</v>
      </c>
      <c r="AM259" s="316">
        <v>12100</v>
      </c>
      <c r="AN259" s="315">
        <v>23500000</v>
      </c>
      <c r="AO259" s="319">
        <v>0.4465277777777778</v>
      </c>
      <c r="AP259" s="315">
        <v>4.7699999999999996</v>
      </c>
      <c r="AQ259" s="316">
        <v>222600</v>
      </c>
      <c r="AR259" s="316">
        <v>110000</v>
      </c>
      <c r="AS259" s="320">
        <v>2.0236363636363635</v>
      </c>
      <c r="AT259" s="321">
        <v>0.43240000000000001</v>
      </c>
      <c r="AU259" s="321">
        <v>0.56759999999999999</v>
      </c>
      <c r="AV259" s="316">
        <v>9564</v>
      </c>
      <c r="AW259" s="316">
        <v>5828</v>
      </c>
      <c r="AX259" s="316">
        <v>5929</v>
      </c>
      <c r="AY259" s="316"/>
      <c r="AZ259" s="316">
        <v>5000</v>
      </c>
      <c r="BA259" s="20"/>
    </row>
    <row r="260" spans="1:53" ht="15.75" customHeight="1">
      <c r="A260" s="314">
        <v>70</v>
      </c>
      <c r="B260" s="16" t="s">
        <v>978</v>
      </c>
      <c r="C260" s="315" t="s">
        <v>720</v>
      </c>
      <c r="D260" s="316">
        <v>592</v>
      </c>
      <c r="E260" s="316">
        <v>361</v>
      </c>
      <c r="F260" s="316">
        <v>2</v>
      </c>
      <c r="G260" s="316">
        <v>81</v>
      </c>
      <c r="H260" s="316">
        <v>79</v>
      </c>
      <c r="I260" s="317">
        <v>8.3000000000000001E-3</v>
      </c>
      <c r="J260" s="316"/>
      <c r="K260" s="316"/>
      <c r="L260" s="316"/>
      <c r="M260" s="316"/>
      <c r="N260" s="318"/>
      <c r="O260" s="316">
        <v>706</v>
      </c>
      <c r="P260" s="316">
        <v>209</v>
      </c>
      <c r="Q260" s="316">
        <v>32</v>
      </c>
      <c r="R260" s="316">
        <v>14</v>
      </c>
      <c r="S260" s="321">
        <v>0</v>
      </c>
      <c r="T260" s="317">
        <v>7.1001199999999999E-4</v>
      </c>
      <c r="U260" s="315">
        <v>66</v>
      </c>
      <c r="V260" s="315">
        <v>78</v>
      </c>
      <c r="W260" s="315">
        <v>0</v>
      </c>
      <c r="X260" s="315">
        <v>0</v>
      </c>
      <c r="Y260" s="315">
        <v>13</v>
      </c>
      <c r="Z260" s="315">
        <v>11</v>
      </c>
      <c r="AA260" s="336"/>
      <c r="AB260" s="315">
        <v>3</v>
      </c>
      <c r="AC260" s="187">
        <v>0</v>
      </c>
      <c r="AD260" s="187">
        <v>0</v>
      </c>
      <c r="AE260" s="187">
        <v>0</v>
      </c>
      <c r="AF260" s="187">
        <v>0</v>
      </c>
      <c r="AG260" s="315"/>
      <c r="AH260" s="315"/>
      <c r="AI260" s="315"/>
      <c r="AJ260" s="315"/>
      <c r="AK260" s="315">
        <v>12</v>
      </c>
      <c r="AL260" s="315">
        <v>43</v>
      </c>
      <c r="AM260" s="316"/>
      <c r="AN260" s="315"/>
      <c r="AO260" s="319">
        <v>0.18333333333333332</v>
      </c>
      <c r="AP260" s="315">
        <v>2.93</v>
      </c>
      <c r="AQ260" s="316">
        <v>24500</v>
      </c>
      <c r="AR260" s="316">
        <v>16400</v>
      </c>
      <c r="AS260" s="320">
        <v>1.4939024390243902</v>
      </c>
      <c r="AT260" s="321">
        <v>0.40739999999999998</v>
      </c>
      <c r="AU260" s="321">
        <v>0.59260000000000002</v>
      </c>
      <c r="AV260" s="316">
        <v>5000</v>
      </c>
      <c r="AW260" s="316">
        <v>5000</v>
      </c>
      <c r="AX260" s="316">
        <v>5000</v>
      </c>
      <c r="AY260" s="316"/>
      <c r="AZ260" s="316"/>
      <c r="BA260" s="20"/>
    </row>
    <row r="261" spans="1:53" ht="15.75" customHeight="1">
      <c r="A261" s="314">
        <v>71</v>
      </c>
      <c r="B261" s="16" t="s">
        <v>981</v>
      </c>
      <c r="C261" s="315" t="s">
        <v>720</v>
      </c>
      <c r="D261" s="316">
        <v>546</v>
      </c>
      <c r="E261" s="316">
        <v>182</v>
      </c>
      <c r="F261" s="316">
        <v>82</v>
      </c>
      <c r="G261" s="316">
        <v>1</v>
      </c>
      <c r="H261" s="316">
        <v>27</v>
      </c>
      <c r="I261" s="317">
        <v>1.1999999999999999E-3</v>
      </c>
      <c r="J261" s="316">
        <v>4070</v>
      </c>
      <c r="K261" s="316">
        <v>458</v>
      </c>
      <c r="L261" s="316">
        <v>27</v>
      </c>
      <c r="M261" s="316">
        <v>4</v>
      </c>
      <c r="N261" s="318">
        <v>1.2999999999999999E-3</v>
      </c>
      <c r="O261" s="316">
        <v>3585</v>
      </c>
      <c r="P261" s="316">
        <v>31</v>
      </c>
      <c r="Q261" s="316">
        <v>20</v>
      </c>
      <c r="R261" s="316">
        <v>3</v>
      </c>
      <c r="S261" s="321">
        <v>0</v>
      </c>
      <c r="T261" s="317">
        <v>3.0890499999999998E-5</v>
      </c>
      <c r="U261" s="315">
        <v>16</v>
      </c>
      <c r="V261" s="315">
        <v>0</v>
      </c>
      <c r="W261" s="315">
        <v>0</v>
      </c>
      <c r="X261" s="315">
        <v>0</v>
      </c>
      <c r="Y261" s="315">
        <v>15</v>
      </c>
      <c r="Z261" s="315">
        <v>0</v>
      </c>
      <c r="AA261" s="336"/>
      <c r="AB261" s="315">
        <v>4</v>
      </c>
      <c r="AC261" s="187">
        <v>0</v>
      </c>
      <c r="AD261" s="187">
        <v>0</v>
      </c>
      <c r="AE261" s="187">
        <v>0</v>
      </c>
      <c r="AF261" s="187">
        <v>0</v>
      </c>
      <c r="AG261" s="315"/>
      <c r="AH261" s="315"/>
      <c r="AI261" s="315"/>
      <c r="AJ261" s="315"/>
      <c r="AK261" s="315">
        <v>63</v>
      </c>
      <c r="AL261" s="315">
        <v>38</v>
      </c>
      <c r="AM261" s="316"/>
      <c r="AN261" s="315"/>
      <c r="AO261" s="319">
        <v>0.44236111111111109</v>
      </c>
      <c r="AP261" s="315">
        <v>8.5</v>
      </c>
      <c r="AQ261" s="316">
        <v>11300</v>
      </c>
      <c r="AR261" s="316">
        <v>6600</v>
      </c>
      <c r="AS261" s="320">
        <v>1.7121212121212122</v>
      </c>
      <c r="AT261" s="321">
        <v>0.25</v>
      </c>
      <c r="AU261" s="321">
        <v>0.75</v>
      </c>
      <c r="AV261" s="316">
        <v>5000</v>
      </c>
      <c r="AW261" s="316">
        <v>5000</v>
      </c>
      <c r="AX261" s="316">
        <v>5000</v>
      </c>
      <c r="AY261" s="316"/>
      <c r="AZ261" s="316"/>
      <c r="BA261" s="20"/>
    </row>
    <row r="262" spans="1:53" ht="15.75" customHeight="1">
      <c r="A262" s="314">
        <v>72</v>
      </c>
      <c r="B262" s="16" t="s">
        <v>986</v>
      </c>
      <c r="C262" s="315" t="s">
        <v>720</v>
      </c>
      <c r="D262" s="316">
        <v>12301</v>
      </c>
      <c r="E262" s="316">
        <v>74</v>
      </c>
      <c r="F262" s="316">
        <v>3</v>
      </c>
      <c r="G262" s="316">
        <v>5</v>
      </c>
      <c r="H262" s="316">
        <v>25</v>
      </c>
      <c r="I262" s="317">
        <v>1E-4</v>
      </c>
      <c r="J262" s="316">
        <v>778</v>
      </c>
      <c r="K262" s="316">
        <v>100</v>
      </c>
      <c r="L262" s="316">
        <v>6</v>
      </c>
      <c r="M262" s="316">
        <v>8</v>
      </c>
      <c r="N262" s="318">
        <v>4.0000000000000002E-4</v>
      </c>
      <c r="O262" s="316">
        <v>10416</v>
      </c>
      <c r="P262" s="316">
        <v>118</v>
      </c>
      <c r="Q262" s="316">
        <v>148</v>
      </c>
      <c r="R262" s="316">
        <v>62</v>
      </c>
      <c r="S262" s="321">
        <v>0.5</v>
      </c>
      <c r="T262" s="317">
        <v>6.3994799999999999E-5</v>
      </c>
      <c r="U262" s="315">
        <v>61</v>
      </c>
      <c r="V262" s="315">
        <v>134</v>
      </c>
      <c r="W262" s="315">
        <v>0</v>
      </c>
      <c r="X262" s="315">
        <v>0</v>
      </c>
      <c r="Y262" s="315">
        <v>48</v>
      </c>
      <c r="Z262" s="315">
        <v>10</v>
      </c>
      <c r="AA262" s="336"/>
      <c r="AB262" s="315">
        <v>4</v>
      </c>
      <c r="AC262" s="187">
        <v>0</v>
      </c>
      <c r="AD262" s="187">
        <v>0</v>
      </c>
      <c r="AE262" s="187">
        <v>0</v>
      </c>
      <c r="AF262" s="187">
        <v>0</v>
      </c>
      <c r="AG262" s="315"/>
      <c r="AH262" s="315"/>
      <c r="AI262" s="315"/>
      <c r="AJ262" s="315"/>
      <c r="AK262" s="315">
        <v>40</v>
      </c>
      <c r="AL262" s="315">
        <v>46</v>
      </c>
      <c r="AM262" s="316">
        <v>1600</v>
      </c>
      <c r="AN262" s="315">
        <v>9100000</v>
      </c>
      <c r="AO262" s="319">
        <v>6.9444444444444447E-4</v>
      </c>
      <c r="AP262" s="315">
        <v>1.01</v>
      </c>
      <c r="AQ262" s="316">
        <v>8600</v>
      </c>
      <c r="AR262" s="316">
        <v>7100</v>
      </c>
      <c r="AS262" s="320">
        <v>1.2112676056338028</v>
      </c>
      <c r="AT262" s="321">
        <v>0.99109999999999998</v>
      </c>
      <c r="AU262" s="321">
        <v>8.900000000000019E-3</v>
      </c>
      <c r="AV262" s="316">
        <v>5000</v>
      </c>
      <c r="AW262" s="316">
        <v>5490</v>
      </c>
      <c r="AX262" s="316">
        <v>5000</v>
      </c>
      <c r="AY262" s="316"/>
      <c r="AZ262" s="316"/>
      <c r="BA262" s="20"/>
    </row>
    <row r="263" spans="1:53" ht="15.75" customHeight="1">
      <c r="A263" s="314">
        <v>73</v>
      </c>
      <c r="B263" s="16" t="s">
        <v>990</v>
      </c>
      <c r="C263" s="315" t="s">
        <v>720</v>
      </c>
      <c r="D263" s="316">
        <v>2075</v>
      </c>
      <c r="E263" s="316">
        <v>652</v>
      </c>
      <c r="F263" s="316">
        <v>106</v>
      </c>
      <c r="G263" s="316">
        <v>236</v>
      </c>
      <c r="H263" s="316">
        <v>58</v>
      </c>
      <c r="I263" s="317">
        <v>2.5999999999999999E-3</v>
      </c>
      <c r="J263" s="316"/>
      <c r="K263" s="316"/>
      <c r="L263" s="316"/>
      <c r="M263" s="316"/>
      <c r="N263" s="318"/>
      <c r="O263" s="316">
        <v>1581</v>
      </c>
      <c r="P263" s="316">
        <v>37</v>
      </c>
      <c r="Q263" s="316">
        <v>56</v>
      </c>
      <c r="R263" s="316">
        <v>22</v>
      </c>
      <c r="S263" s="321">
        <v>0</v>
      </c>
      <c r="T263" s="317">
        <v>3.0152400000000001E-4</v>
      </c>
      <c r="U263" s="315">
        <v>49</v>
      </c>
      <c r="V263" s="315">
        <v>161</v>
      </c>
      <c r="W263" s="315">
        <v>0</v>
      </c>
      <c r="X263" s="315">
        <v>0</v>
      </c>
      <c r="Y263" s="315">
        <v>23</v>
      </c>
      <c r="Z263" s="315">
        <v>12</v>
      </c>
      <c r="AA263" s="336"/>
      <c r="AB263" s="315">
        <v>3</v>
      </c>
      <c r="AC263" s="187">
        <v>0</v>
      </c>
      <c r="AD263" s="187">
        <v>0</v>
      </c>
      <c r="AE263" s="187">
        <v>0</v>
      </c>
      <c r="AF263" s="187">
        <v>0</v>
      </c>
      <c r="AG263" s="315"/>
      <c r="AH263" s="315"/>
      <c r="AI263" s="315"/>
      <c r="AJ263" s="315"/>
      <c r="AK263" s="315">
        <v>39</v>
      </c>
      <c r="AL263" s="315">
        <v>45</v>
      </c>
      <c r="AM263" s="316">
        <v>4400</v>
      </c>
      <c r="AN263" s="315">
        <v>4100000</v>
      </c>
      <c r="AO263" s="319">
        <v>0.11736111111111111</v>
      </c>
      <c r="AP263" s="315">
        <v>2.99</v>
      </c>
      <c r="AQ263" s="316">
        <v>79900</v>
      </c>
      <c r="AR263" s="316">
        <v>47300</v>
      </c>
      <c r="AS263" s="320">
        <v>1.6892177589852009</v>
      </c>
      <c r="AT263" s="321">
        <v>0.28810000000000002</v>
      </c>
      <c r="AU263" s="321">
        <v>0.71189999999999998</v>
      </c>
      <c r="AV263" s="316">
        <v>7541</v>
      </c>
      <c r="AW263" s="316">
        <v>5000</v>
      </c>
      <c r="AX263" s="316">
        <v>9408</v>
      </c>
      <c r="AY263" s="316"/>
      <c r="AZ263" s="316"/>
      <c r="BA263" s="20"/>
    </row>
    <row r="264" spans="1:53" ht="15.75" customHeight="1">
      <c r="A264" s="314">
        <v>74</v>
      </c>
      <c r="B264" s="16" t="s">
        <v>995</v>
      </c>
      <c r="C264" s="315" t="s">
        <v>720</v>
      </c>
      <c r="D264" s="316">
        <v>5168</v>
      </c>
      <c r="E264" s="316">
        <v>914</v>
      </c>
      <c r="F264" s="316">
        <v>99</v>
      </c>
      <c r="G264" s="316">
        <v>210</v>
      </c>
      <c r="H264" s="316">
        <v>36</v>
      </c>
      <c r="I264" s="317">
        <v>8.9999999999999998E-4</v>
      </c>
      <c r="J264" s="316"/>
      <c r="K264" s="316"/>
      <c r="L264" s="316"/>
      <c r="M264" s="316"/>
      <c r="N264" s="318"/>
      <c r="O264" s="316"/>
      <c r="P264" s="316"/>
      <c r="Q264" s="316"/>
      <c r="R264" s="316"/>
      <c r="S264" s="321"/>
      <c r="T264" s="317"/>
      <c r="U264" s="315"/>
      <c r="V264" s="315">
        <v>19</v>
      </c>
      <c r="W264" s="315">
        <v>0</v>
      </c>
      <c r="X264" s="315">
        <v>0</v>
      </c>
      <c r="Y264" s="315"/>
      <c r="Z264" s="315"/>
      <c r="AA264" s="337"/>
      <c r="AB264" s="315">
        <v>2</v>
      </c>
      <c r="AC264" s="187">
        <v>0</v>
      </c>
      <c r="AD264" s="187">
        <v>0</v>
      </c>
      <c r="AE264" s="187">
        <v>0</v>
      </c>
      <c r="AF264" s="187">
        <v>0</v>
      </c>
      <c r="AG264" s="315"/>
      <c r="AH264" s="315"/>
      <c r="AI264" s="315"/>
      <c r="AJ264" s="315"/>
      <c r="AK264" s="315">
        <v>77</v>
      </c>
      <c r="AL264" s="315">
        <v>38</v>
      </c>
      <c r="AM264" s="316">
        <v>10</v>
      </c>
      <c r="AN264" s="315"/>
      <c r="AO264" s="319">
        <v>5.6944444444444443E-2</v>
      </c>
      <c r="AP264" s="315">
        <v>2.96</v>
      </c>
      <c r="AQ264" s="316">
        <v>20100</v>
      </c>
      <c r="AR264" s="316">
        <v>12500</v>
      </c>
      <c r="AS264" s="320">
        <v>1.6080000000000001</v>
      </c>
      <c r="AT264" s="321">
        <v>0.16669999999999999</v>
      </c>
      <c r="AU264" s="321">
        <v>0.83330000000000004</v>
      </c>
      <c r="AV264" s="316"/>
      <c r="AW264" s="316">
        <v>23531</v>
      </c>
      <c r="AX264" s="316">
        <v>5000</v>
      </c>
      <c r="AY264" s="316"/>
      <c r="AZ264" s="316">
        <v>5000</v>
      </c>
      <c r="BA264" s="20"/>
    </row>
    <row r="265" spans="1:53" ht="15.75" customHeight="1">
      <c r="A265" s="314">
        <v>75</v>
      </c>
      <c r="B265" s="16" t="s">
        <v>998</v>
      </c>
      <c r="C265" s="315" t="s">
        <v>720</v>
      </c>
      <c r="D265" s="316">
        <v>515</v>
      </c>
      <c r="E265" s="316">
        <v>686</v>
      </c>
      <c r="F265" s="316">
        <v>54</v>
      </c>
      <c r="G265" s="316">
        <v>120</v>
      </c>
      <c r="H265" s="316">
        <v>117</v>
      </c>
      <c r="I265" s="317">
        <v>9.1000000000000004E-3</v>
      </c>
      <c r="J265" s="316">
        <v>132</v>
      </c>
      <c r="K265" s="316">
        <v>5</v>
      </c>
      <c r="L265" s="316">
        <v>0</v>
      </c>
      <c r="M265" s="316">
        <v>1</v>
      </c>
      <c r="N265" s="318">
        <v>0</v>
      </c>
      <c r="O265" s="316">
        <v>354</v>
      </c>
      <c r="P265" s="316">
        <v>120</v>
      </c>
      <c r="Q265" s="316">
        <v>38</v>
      </c>
      <c r="R265" s="316">
        <v>11</v>
      </c>
      <c r="S265" s="321">
        <v>0.28571428599999998</v>
      </c>
      <c r="T265" s="317">
        <v>5.6607900000000004E-4</v>
      </c>
      <c r="U265" s="315">
        <v>32</v>
      </c>
      <c r="V265" s="315">
        <v>4740</v>
      </c>
      <c r="W265" s="315">
        <v>0</v>
      </c>
      <c r="X265" s="315">
        <v>0</v>
      </c>
      <c r="Y265" s="315">
        <v>25</v>
      </c>
      <c r="Z265" s="315">
        <v>2</v>
      </c>
      <c r="AA265" s="337"/>
      <c r="AB265" s="315">
        <v>4</v>
      </c>
      <c r="AC265" s="187">
        <v>0</v>
      </c>
      <c r="AD265" s="187">
        <v>0</v>
      </c>
      <c r="AE265" s="187">
        <v>0</v>
      </c>
      <c r="AF265" s="187">
        <v>0</v>
      </c>
      <c r="AG265" s="315"/>
      <c r="AH265" s="315"/>
      <c r="AI265" s="315"/>
      <c r="AJ265" s="315"/>
      <c r="AK265" s="315">
        <v>42</v>
      </c>
      <c r="AL265" s="315">
        <v>48</v>
      </c>
      <c r="AM265" s="316"/>
      <c r="AN265" s="315"/>
      <c r="AO265" s="319">
        <v>0.12638888888888888</v>
      </c>
      <c r="AP265" s="315">
        <v>1.58</v>
      </c>
      <c r="AQ265" s="316">
        <v>110600</v>
      </c>
      <c r="AR265" s="316">
        <v>71000</v>
      </c>
      <c r="AS265" s="320">
        <v>1.5577464788732394</v>
      </c>
      <c r="AT265" s="321">
        <v>0.76649999999999996</v>
      </c>
      <c r="AU265" s="321">
        <v>0.23350000000000004</v>
      </c>
      <c r="AV265" s="316">
        <v>5000</v>
      </c>
      <c r="AW265" s="316">
        <v>19355</v>
      </c>
      <c r="AX265" s="316">
        <v>5000</v>
      </c>
      <c r="AY265" s="316">
        <v>5000</v>
      </c>
      <c r="AZ265" s="316">
        <v>5000</v>
      </c>
      <c r="BA265" s="20"/>
    </row>
    <row r="266" spans="1:53" ht="15.75" customHeight="1">
      <c r="A266" s="314">
        <v>76</v>
      </c>
      <c r="B266" s="16" t="s">
        <v>1003</v>
      </c>
      <c r="C266" s="315" t="s">
        <v>720</v>
      </c>
      <c r="D266" s="316">
        <v>16361</v>
      </c>
      <c r="E266" s="316">
        <v>6804</v>
      </c>
      <c r="F266" s="316">
        <v>334</v>
      </c>
      <c r="G266" s="316">
        <v>1586</v>
      </c>
      <c r="H266" s="316">
        <v>39</v>
      </c>
      <c r="I266" s="317">
        <v>1.5E-3</v>
      </c>
      <c r="J266" s="316">
        <v>2335</v>
      </c>
      <c r="K266" s="316">
        <v>423</v>
      </c>
      <c r="L266" s="316">
        <v>2</v>
      </c>
      <c r="M266" s="316">
        <v>5</v>
      </c>
      <c r="N266" s="318">
        <v>2.9999999999999997E-4</v>
      </c>
      <c r="O266" s="316">
        <v>3642</v>
      </c>
      <c r="P266" s="316">
        <v>16</v>
      </c>
      <c r="Q266" s="316">
        <v>44</v>
      </c>
      <c r="R266" s="316">
        <v>10</v>
      </c>
      <c r="S266" s="321">
        <v>0</v>
      </c>
      <c r="T266" s="317">
        <v>3.1038199999999997E-5</v>
      </c>
      <c r="U266" s="315">
        <v>48</v>
      </c>
      <c r="V266" s="315">
        <v>0</v>
      </c>
      <c r="W266" s="315">
        <v>7</v>
      </c>
      <c r="X266" s="315">
        <v>17</v>
      </c>
      <c r="Y266" s="315">
        <v>14</v>
      </c>
      <c r="Z266" s="315">
        <v>12</v>
      </c>
      <c r="AA266" s="337"/>
      <c r="AB266" s="315">
        <v>4</v>
      </c>
      <c r="AC266" s="187">
        <v>1</v>
      </c>
      <c r="AD266" s="187">
        <v>0</v>
      </c>
      <c r="AE266" s="187">
        <v>0</v>
      </c>
      <c r="AF266" s="187">
        <v>1</v>
      </c>
      <c r="AG266" s="315">
        <v>2.1</v>
      </c>
      <c r="AH266" s="315">
        <v>0</v>
      </c>
      <c r="AI266" s="315">
        <v>3.6</v>
      </c>
      <c r="AJ266" s="315">
        <v>0</v>
      </c>
      <c r="AK266" s="315">
        <v>50</v>
      </c>
      <c r="AL266" s="315">
        <v>49</v>
      </c>
      <c r="AM266" s="316">
        <v>12100</v>
      </c>
      <c r="AN266" s="315">
        <v>17000000</v>
      </c>
      <c r="AO266" s="319">
        <v>0.13055555555555556</v>
      </c>
      <c r="AP266" s="315">
        <v>2.83</v>
      </c>
      <c r="AQ266" s="316">
        <v>201000</v>
      </c>
      <c r="AR266" s="316">
        <v>112300</v>
      </c>
      <c r="AS266" s="320">
        <v>1.7898486197684773</v>
      </c>
      <c r="AT266" s="321">
        <v>0.37659999999999999</v>
      </c>
      <c r="AU266" s="321">
        <v>0.62339999999999995</v>
      </c>
      <c r="AV266" s="316">
        <v>5000</v>
      </c>
      <c r="AW266" s="316">
        <v>5000</v>
      </c>
      <c r="AX266" s="316">
        <v>5000</v>
      </c>
      <c r="AY266" s="316">
        <v>5400</v>
      </c>
      <c r="AZ266" s="316">
        <v>5000</v>
      </c>
      <c r="BA266" s="20"/>
    </row>
    <row r="267" spans="1:53" ht="15.75" customHeight="1">
      <c r="A267" s="314">
        <v>77</v>
      </c>
      <c r="B267" s="16" t="s">
        <v>1007</v>
      </c>
      <c r="C267" s="315" t="s">
        <v>720</v>
      </c>
      <c r="D267" s="316">
        <v>2402</v>
      </c>
      <c r="E267" s="316">
        <v>1550</v>
      </c>
      <c r="F267" s="316">
        <v>75</v>
      </c>
      <c r="G267" s="316">
        <v>149</v>
      </c>
      <c r="H267" s="316">
        <v>36</v>
      </c>
      <c r="I267" s="317">
        <v>1.631808E-3</v>
      </c>
      <c r="J267" s="316">
        <v>863</v>
      </c>
      <c r="K267" s="316">
        <v>832</v>
      </c>
      <c r="L267" s="316">
        <v>24</v>
      </c>
      <c r="M267" s="316">
        <v>24</v>
      </c>
      <c r="N267" s="318">
        <v>2.7753779999999998E-3</v>
      </c>
      <c r="O267" s="316"/>
      <c r="P267" s="316"/>
      <c r="Q267" s="316"/>
      <c r="R267" s="316"/>
      <c r="S267" s="321"/>
      <c r="T267" s="317"/>
      <c r="U267" s="315">
        <v>8</v>
      </c>
      <c r="V267" s="315"/>
      <c r="W267" s="315"/>
      <c r="X267" s="315"/>
      <c r="Y267" s="315">
        <v>8</v>
      </c>
      <c r="Z267" s="315">
        <v>0</v>
      </c>
      <c r="AA267" s="337"/>
      <c r="AB267" s="315">
        <v>2</v>
      </c>
      <c r="AC267" s="187">
        <v>0</v>
      </c>
      <c r="AD267" s="187">
        <v>0</v>
      </c>
      <c r="AE267" s="187">
        <v>0</v>
      </c>
      <c r="AF267" s="187">
        <v>0</v>
      </c>
      <c r="AG267" s="315"/>
      <c r="AH267" s="315"/>
      <c r="AI267" s="315"/>
      <c r="AJ267" s="315"/>
      <c r="AK267" s="315">
        <v>8</v>
      </c>
      <c r="AL267" s="315">
        <v>44</v>
      </c>
      <c r="AM267" s="316"/>
      <c r="AN267" s="315"/>
      <c r="AO267" s="319">
        <v>0.21597222222222223</v>
      </c>
      <c r="AP267" s="315">
        <v>2.25</v>
      </c>
      <c r="AQ267" s="316">
        <v>46300</v>
      </c>
      <c r="AR267" s="316">
        <v>28500</v>
      </c>
      <c r="AS267" s="320">
        <v>1.6245614035087719</v>
      </c>
      <c r="AT267" s="321">
        <v>0.51580000000000004</v>
      </c>
      <c r="AU267" s="321">
        <v>0.48419999999999996</v>
      </c>
      <c r="AV267" s="316">
        <v>5000</v>
      </c>
      <c r="AW267" s="316">
        <v>172255</v>
      </c>
      <c r="AX267" s="316">
        <v>5000</v>
      </c>
      <c r="AY267" s="316">
        <v>5000</v>
      </c>
      <c r="AZ267" s="316">
        <v>5000</v>
      </c>
      <c r="BA267" s="20"/>
    </row>
    <row r="268" spans="1:53" ht="15.75" customHeight="1">
      <c r="A268" s="314">
        <v>78</v>
      </c>
      <c r="B268" s="16" t="s">
        <v>1010</v>
      </c>
      <c r="C268" s="315" t="s">
        <v>720</v>
      </c>
      <c r="D268" s="316">
        <v>2093</v>
      </c>
      <c r="E268" s="316">
        <v>530</v>
      </c>
      <c r="F268" s="316">
        <v>23</v>
      </c>
      <c r="G268" s="316">
        <v>70</v>
      </c>
      <c r="H268" s="316">
        <v>61</v>
      </c>
      <c r="I268" s="317">
        <v>3.3722959999999999E-3</v>
      </c>
      <c r="J268" s="316"/>
      <c r="K268" s="316"/>
      <c r="L268" s="316"/>
      <c r="M268" s="316"/>
      <c r="N268" s="318"/>
      <c r="O268" s="316">
        <v>584</v>
      </c>
      <c r="P268" s="316">
        <v>84</v>
      </c>
      <c r="Q268" s="316">
        <v>32</v>
      </c>
      <c r="R268" s="316">
        <v>15</v>
      </c>
      <c r="S268" s="321">
        <v>0.5</v>
      </c>
      <c r="T268" s="317">
        <v>8.8892300000000001E-4</v>
      </c>
      <c r="U268" s="315">
        <v>58</v>
      </c>
      <c r="V268" s="315">
        <v>73</v>
      </c>
      <c r="W268" s="315">
        <v>0</v>
      </c>
      <c r="X268" s="315">
        <v>0</v>
      </c>
      <c r="Y268" s="315">
        <v>52</v>
      </c>
      <c r="Z268" s="315">
        <v>7</v>
      </c>
      <c r="AA268" s="337"/>
      <c r="AB268" s="315">
        <v>3</v>
      </c>
      <c r="AC268" s="187">
        <v>0</v>
      </c>
      <c r="AD268" s="187">
        <v>0</v>
      </c>
      <c r="AE268" s="187">
        <v>0</v>
      </c>
      <c r="AF268" s="187">
        <v>0</v>
      </c>
      <c r="AG268" s="315">
        <v>4</v>
      </c>
      <c r="AH268" s="315"/>
      <c r="AI268" s="315">
        <v>3.4</v>
      </c>
      <c r="AJ268" s="315"/>
      <c r="AK268" s="315">
        <v>26</v>
      </c>
      <c r="AL268" s="315">
        <v>40</v>
      </c>
      <c r="AM268" s="316">
        <v>170</v>
      </c>
      <c r="AN268" s="315">
        <v>8900000</v>
      </c>
      <c r="AO268" s="319">
        <v>0.28333333333333333</v>
      </c>
      <c r="AP268" s="315">
        <v>2.73</v>
      </c>
      <c r="AQ268" s="316">
        <v>22300</v>
      </c>
      <c r="AR268" s="316">
        <v>16900</v>
      </c>
      <c r="AS268" s="320">
        <v>1.319526627218935</v>
      </c>
      <c r="AT268" s="321">
        <v>0.43109999999999998</v>
      </c>
      <c r="AU268" s="321">
        <v>0.56889999999999996</v>
      </c>
      <c r="AV268" s="316">
        <v>11481</v>
      </c>
      <c r="AW268" s="316">
        <v>33870</v>
      </c>
      <c r="AX268" s="316">
        <v>7658</v>
      </c>
      <c r="AY268" s="316"/>
      <c r="AZ268" s="316"/>
      <c r="BA268" s="20"/>
    </row>
    <row r="269" spans="1:53" ht="15.75" customHeight="1">
      <c r="A269" s="314">
        <v>79</v>
      </c>
      <c r="B269" s="16" t="s">
        <v>1014</v>
      </c>
      <c r="C269" s="315" t="s">
        <v>720</v>
      </c>
      <c r="D269" s="316"/>
      <c r="E269" s="316"/>
      <c r="F269" s="316"/>
      <c r="G269" s="316"/>
      <c r="H269" s="316"/>
      <c r="I269" s="317"/>
      <c r="J269" s="316"/>
      <c r="K269" s="316"/>
      <c r="L269" s="316"/>
      <c r="M269" s="316"/>
      <c r="N269" s="318"/>
      <c r="O269" s="316"/>
      <c r="P269" s="316"/>
      <c r="Q269" s="316"/>
      <c r="R269" s="316"/>
      <c r="S269" s="321"/>
      <c r="T269" s="317"/>
      <c r="U269" s="315"/>
      <c r="V269" s="315"/>
      <c r="W269" s="315"/>
      <c r="X269" s="315"/>
      <c r="Y269" s="315"/>
      <c r="Z269" s="315"/>
      <c r="AA269" s="337"/>
      <c r="AB269" s="315">
        <v>0</v>
      </c>
      <c r="AC269" s="187">
        <v>0</v>
      </c>
      <c r="AD269" s="187">
        <v>0</v>
      </c>
      <c r="AE269" s="187">
        <v>0</v>
      </c>
      <c r="AF269" s="187">
        <v>0</v>
      </c>
      <c r="AG269" s="315"/>
      <c r="AH269" s="315"/>
      <c r="AI269" s="315"/>
      <c r="AJ269" s="315"/>
      <c r="AK269" s="315">
        <v>32</v>
      </c>
      <c r="AL269" s="315">
        <v>38</v>
      </c>
      <c r="AM269" s="316"/>
      <c r="AN269" s="315"/>
      <c r="AO269" s="319"/>
      <c r="AP269" s="315"/>
      <c r="AQ269" s="316"/>
      <c r="AR269" s="316"/>
      <c r="AS269" s="320"/>
      <c r="AT269" s="321"/>
      <c r="AU269" s="321"/>
      <c r="AV269" s="316">
        <v>5000</v>
      </c>
      <c r="AW269" s="316">
        <v>5405</v>
      </c>
      <c r="AX269" s="316">
        <v>5000</v>
      </c>
      <c r="AY269" s="316"/>
      <c r="AZ269" s="316"/>
      <c r="BA269" s="20"/>
    </row>
    <row r="270" spans="1:53" ht="15.75" customHeight="1">
      <c r="A270" s="314">
        <v>80</v>
      </c>
      <c r="B270" s="16" t="s">
        <v>1015</v>
      </c>
      <c r="C270" s="315" t="s">
        <v>720</v>
      </c>
      <c r="D270" s="316">
        <v>17714</v>
      </c>
      <c r="E270" s="316">
        <v>5398</v>
      </c>
      <c r="F270" s="316">
        <v>218</v>
      </c>
      <c r="G270" s="316">
        <v>2631</v>
      </c>
      <c r="H270" s="316">
        <v>130</v>
      </c>
      <c r="I270" s="317">
        <v>1.3445460000000001E-3</v>
      </c>
      <c r="J270" s="316">
        <v>5117</v>
      </c>
      <c r="K270" s="316">
        <v>9869</v>
      </c>
      <c r="L270" s="316">
        <v>136</v>
      </c>
      <c r="M270" s="316">
        <v>94</v>
      </c>
      <c r="N270" s="318">
        <v>6.8483240000000003E-3</v>
      </c>
      <c r="O270" s="316">
        <v>4114</v>
      </c>
      <c r="P270" s="316">
        <v>272</v>
      </c>
      <c r="Q270" s="316">
        <v>574</v>
      </c>
      <c r="R270" s="316">
        <v>154</v>
      </c>
      <c r="S270" s="321">
        <v>0.31578947400000001</v>
      </c>
      <c r="T270" s="317">
        <v>7.4381100000000004E-4</v>
      </c>
      <c r="U270" s="315">
        <v>166</v>
      </c>
      <c r="V270" s="315">
        <v>36</v>
      </c>
      <c r="W270" s="315">
        <v>0</v>
      </c>
      <c r="X270" s="315">
        <v>0</v>
      </c>
      <c r="Y270" s="315">
        <v>99</v>
      </c>
      <c r="Z270" s="315">
        <v>29</v>
      </c>
      <c r="AA270" s="337"/>
      <c r="AB270" s="315">
        <v>4</v>
      </c>
      <c r="AC270" s="187">
        <v>0</v>
      </c>
      <c r="AD270" s="187">
        <v>0</v>
      </c>
      <c r="AE270" s="187">
        <v>0</v>
      </c>
      <c r="AF270" s="187">
        <v>1</v>
      </c>
      <c r="AG270" s="315">
        <v>2.2000000000000002</v>
      </c>
      <c r="AH270" s="315">
        <v>0</v>
      </c>
      <c r="AI270" s="315">
        <v>3.2</v>
      </c>
      <c r="AJ270" s="315">
        <v>0</v>
      </c>
      <c r="AK270" s="315">
        <v>4</v>
      </c>
      <c r="AL270" s="315">
        <v>40</v>
      </c>
      <c r="AM270" s="316">
        <v>4400</v>
      </c>
      <c r="AN270" s="315">
        <v>100</v>
      </c>
      <c r="AO270" s="319">
        <v>0.17083333333333334</v>
      </c>
      <c r="AP270" s="315">
        <v>1.0900000000000001</v>
      </c>
      <c r="AQ270" s="316">
        <v>38700</v>
      </c>
      <c r="AR270" s="316">
        <v>33400</v>
      </c>
      <c r="AS270" s="320">
        <v>1.158682634730539</v>
      </c>
      <c r="AT270" s="321">
        <v>0.95740000000000003</v>
      </c>
      <c r="AU270" s="321">
        <v>4.2599999999999971E-2</v>
      </c>
      <c r="AV270" s="316"/>
      <c r="AW270" s="316">
        <v>14178</v>
      </c>
      <c r="AX270" s="316">
        <v>5000</v>
      </c>
      <c r="AY270" s="316"/>
      <c r="AZ270" s="316"/>
      <c r="BA270" s="20"/>
    </row>
    <row r="271" spans="1:53" ht="15.75" customHeight="1">
      <c r="A271" s="314">
        <v>81</v>
      </c>
      <c r="B271" s="16" t="s">
        <v>1019</v>
      </c>
      <c r="C271" s="315" t="s">
        <v>720</v>
      </c>
      <c r="D271" s="316">
        <v>143</v>
      </c>
      <c r="E271" s="316">
        <v>0</v>
      </c>
      <c r="F271" s="316">
        <v>0</v>
      </c>
      <c r="G271" s="316">
        <v>0</v>
      </c>
      <c r="H271" s="316">
        <v>4</v>
      </c>
      <c r="I271" s="317">
        <v>0</v>
      </c>
      <c r="J271" s="316"/>
      <c r="K271" s="316"/>
      <c r="L271" s="316"/>
      <c r="M271" s="316"/>
      <c r="N271" s="318"/>
      <c r="O271" s="316">
        <v>2</v>
      </c>
      <c r="P271" s="316">
        <v>0</v>
      </c>
      <c r="Q271" s="316">
        <v>0</v>
      </c>
      <c r="R271" s="316">
        <v>0</v>
      </c>
      <c r="S271" s="321">
        <v>0</v>
      </c>
      <c r="T271" s="317">
        <v>0</v>
      </c>
      <c r="U271" s="315"/>
      <c r="V271" s="315"/>
      <c r="W271" s="315"/>
      <c r="X271" s="315"/>
      <c r="Y271" s="315"/>
      <c r="Z271" s="315"/>
      <c r="AA271" s="337"/>
      <c r="AB271" s="315">
        <v>2</v>
      </c>
      <c r="AC271" s="187">
        <v>0</v>
      </c>
      <c r="AD271" s="187">
        <v>0</v>
      </c>
      <c r="AE271" s="187">
        <v>0</v>
      </c>
      <c r="AF271" s="187">
        <v>0</v>
      </c>
      <c r="AG271" s="315"/>
      <c r="AH271" s="315"/>
      <c r="AI271" s="315"/>
      <c r="AJ271" s="315"/>
      <c r="AK271" s="315">
        <v>58</v>
      </c>
      <c r="AL271" s="315">
        <v>40</v>
      </c>
      <c r="AM271" s="316">
        <v>10</v>
      </c>
      <c r="AN271" s="315"/>
      <c r="AO271" s="319">
        <v>8.9583333333333334E-2</v>
      </c>
      <c r="AP271" s="315">
        <v>1.7</v>
      </c>
      <c r="AQ271" s="316">
        <v>38600</v>
      </c>
      <c r="AR271" s="316">
        <v>25000</v>
      </c>
      <c r="AS271" s="320">
        <v>1.544</v>
      </c>
      <c r="AT271" s="321">
        <v>0.57479999999999998</v>
      </c>
      <c r="AU271" s="321">
        <v>0.42520000000000002</v>
      </c>
      <c r="AV271" s="316">
        <v>5000</v>
      </c>
      <c r="AW271" s="316">
        <v>5000</v>
      </c>
      <c r="AX271" s="316">
        <v>5000</v>
      </c>
      <c r="AY271" s="316"/>
      <c r="AZ271" s="316"/>
      <c r="BA271" s="20"/>
    </row>
    <row r="272" spans="1:53" ht="15.75" customHeight="1">
      <c r="A272" s="314">
        <v>82</v>
      </c>
      <c r="B272" s="16" t="s">
        <v>1022</v>
      </c>
      <c r="C272" s="315" t="s">
        <v>720</v>
      </c>
      <c r="D272" s="316">
        <v>17359</v>
      </c>
      <c r="E272" s="316">
        <v>425</v>
      </c>
      <c r="F272" s="316">
        <v>4</v>
      </c>
      <c r="G272" s="316">
        <v>13</v>
      </c>
      <c r="H272" s="316">
        <v>16</v>
      </c>
      <c r="I272" s="317">
        <v>2.9793499999999999E-4</v>
      </c>
      <c r="J272" s="316"/>
      <c r="K272" s="316"/>
      <c r="L272" s="316"/>
      <c r="M272" s="316"/>
      <c r="N272" s="318"/>
      <c r="O272" s="316">
        <v>15255</v>
      </c>
      <c r="P272" s="316">
        <v>67</v>
      </c>
      <c r="Q272" s="316">
        <v>1706</v>
      </c>
      <c r="R272" s="316">
        <v>411</v>
      </c>
      <c r="S272" s="321">
        <v>0</v>
      </c>
      <c r="T272" s="317">
        <v>5.35923E-4</v>
      </c>
      <c r="U272" s="315">
        <v>135</v>
      </c>
      <c r="V272" s="315">
        <v>1500</v>
      </c>
      <c r="W272" s="315">
        <v>5</v>
      </c>
      <c r="X272" s="315">
        <v>7</v>
      </c>
      <c r="Y272" s="315">
        <v>91</v>
      </c>
      <c r="Z272" s="315">
        <v>31</v>
      </c>
      <c r="AA272" s="337"/>
      <c r="AB272" s="315">
        <v>3</v>
      </c>
      <c r="AC272" s="187">
        <v>0</v>
      </c>
      <c r="AD272" s="187">
        <v>0</v>
      </c>
      <c r="AE272" s="187">
        <v>0</v>
      </c>
      <c r="AF272" s="187">
        <v>0</v>
      </c>
      <c r="AG272" s="315"/>
      <c r="AH272" s="315"/>
      <c r="AI272" s="315"/>
      <c r="AJ272" s="315"/>
      <c r="AK272" s="315">
        <v>44</v>
      </c>
      <c r="AL272" s="315">
        <v>52</v>
      </c>
      <c r="AM272" s="316"/>
      <c r="AN272" s="315"/>
      <c r="AO272" s="319">
        <v>0.14861111111111111</v>
      </c>
      <c r="AP272" s="315">
        <v>1.85</v>
      </c>
      <c r="AQ272" s="316">
        <v>86700</v>
      </c>
      <c r="AR272" s="316">
        <v>58100</v>
      </c>
      <c r="AS272" s="320">
        <v>1.4922547332185887</v>
      </c>
      <c r="AT272" s="321">
        <v>0.65049999999999997</v>
      </c>
      <c r="AU272" s="321">
        <v>0.34950000000000003</v>
      </c>
      <c r="AV272" s="316">
        <v>5000</v>
      </c>
      <c r="AW272" s="316">
        <v>7191</v>
      </c>
      <c r="AX272" s="316">
        <v>7004</v>
      </c>
      <c r="AY272" s="316">
        <v>5000</v>
      </c>
      <c r="AZ272" s="316">
        <v>11945</v>
      </c>
      <c r="BA272" s="20"/>
    </row>
    <row r="273" spans="1:53" ht="15.75" customHeight="1">
      <c r="A273" s="314">
        <v>83</v>
      </c>
      <c r="B273" s="16" t="s">
        <v>1026</v>
      </c>
      <c r="C273" s="315" t="s">
        <v>720</v>
      </c>
      <c r="D273" s="316"/>
      <c r="E273" s="316"/>
      <c r="F273" s="316"/>
      <c r="G273" s="316"/>
      <c r="H273" s="316"/>
      <c r="I273" s="317"/>
      <c r="J273" s="316"/>
      <c r="K273" s="316"/>
      <c r="L273" s="316"/>
      <c r="M273" s="316"/>
      <c r="N273" s="318"/>
      <c r="O273" s="316"/>
      <c r="P273" s="316"/>
      <c r="Q273" s="316"/>
      <c r="R273" s="316"/>
      <c r="S273" s="321"/>
      <c r="T273" s="317"/>
      <c r="U273" s="315"/>
      <c r="V273" s="315"/>
      <c r="W273" s="315"/>
      <c r="X273" s="315"/>
      <c r="Y273" s="315"/>
      <c r="Z273" s="315"/>
      <c r="AA273" s="337"/>
      <c r="AB273" s="315">
        <v>0</v>
      </c>
      <c r="AC273" s="187">
        <v>0</v>
      </c>
      <c r="AD273" s="187">
        <v>0</v>
      </c>
      <c r="AE273" s="187">
        <v>0</v>
      </c>
      <c r="AF273" s="187">
        <v>0</v>
      </c>
      <c r="AG273" s="315"/>
      <c r="AH273" s="315"/>
      <c r="AI273" s="315"/>
      <c r="AJ273" s="315"/>
      <c r="AK273" s="315">
        <v>22</v>
      </c>
      <c r="AL273" s="315">
        <v>38</v>
      </c>
      <c r="AM273" s="316">
        <v>110</v>
      </c>
      <c r="AN273" s="315"/>
      <c r="AO273" s="319">
        <v>0.38680555555555557</v>
      </c>
      <c r="AP273" s="315">
        <v>2.4700000000000002</v>
      </c>
      <c r="AQ273" s="316">
        <v>22800</v>
      </c>
      <c r="AR273" s="316">
        <v>8300</v>
      </c>
      <c r="AS273" s="320">
        <v>2.7469879518072289</v>
      </c>
      <c r="AT273" s="321">
        <v>0.57440000000000002</v>
      </c>
      <c r="AU273" s="321">
        <v>0.42559999999999998</v>
      </c>
      <c r="AV273" s="316"/>
      <c r="AW273" s="316">
        <v>5000</v>
      </c>
      <c r="AX273" s="316"/>
      <c r="AY273" s="316"/>
      <c r="AZ273" s="316"/>
      <c r="BA273" s="20"/>
    </row>
    <row r="274" spans="1:53" ht="15.75" customHeight="1">
      <c r="A274" s="314">
        <v>84</v>
      </c>
      <c r="B274" s="16" t="s">
        <v>1027</v>
      </c>
      <c r="C274" s="315" t="s">
        <v>720</v>
      </c>
      <c r="D274" s="316">
        <v>162</v>
      </c>
      <c r="E274" s="316">
        <v>0</v>
      </c>
      <c r="F274" s="316">
        <v>0</v>
      </c>
      <c r="G274" s="316">
        <v>0</v>
      </c>
      <c r="H274" s="316">
        <v>0</v>
      </c>
      <c r="I274" s="317">
        <v>0</v>
      </c>
      <c r="J274" s="316"/>
      <c r="K274" s="316"/>
      <c r="L274" s="316"/>
      <c r="M274" s="316"/>
      <c r="N274" s="318"/>
      <c r="O274" s="316">
        <v>940</v>
      </c>
      <c r="P274" s="316">
        <v>14</v>
      </c>
      <c r="Q274" s="316">
        <v>25</v>
      </c>
      <c r="R274" s="316">
        <v>2</v>
      </c>
      <c r="S274" s="321">
        <v>0</v>
      </c>
      <c r="T274" s="317">
        <v>3.5052300000000003E-5</v>
      </c>
      <c r="U274" s="315">
        <v>51</v>
      </c>
      <c r="V274" s="315">
        <v>354</v>
      </c>
      <c r="W274" s="315">
        <v>6</v>
      </c>
      <c r="X274" s="315">
        <v>2</v>
      </c>
      <c r="Y274" s="315">
        <v>35</v>
      </c>
      <c r="Z274" s="315">
        <v>17</v>
      </c>
      <c r="AA274" s="337"/>
      <c r="AB274" s="315">
        <v>3</v>
      </c>
      <c r="AC274" s="187">
        <v>0</v>
      </c>
      <c r="AD274" s="187">
        <v>0</v>
      </c>
      <c r="AE274" s="187">
        <v>0</v>
      </c>
      <c r="AF274" s="187">
        <v>0</v>
      </c>
      <c r="AG274" s="315"/>
      <c r="AH274" s="315"/>
      <c r="AI274" s="315"/>
      <c r="AJ274" s="315"/>
      <c r="AK274" s="315">
        <v>27</v>
      </c>
      <c r="AL274" s="315">
        <v>41</v>
      </c>
      <c r="AM274" s="316">
        <v>2400</v>
      </c>
      <c r="AN274" s="315">
        <v>192000</v>
      </c>
      <c r="AO274" s="319"/>
      <c r="AP274" s="315"/>
      <c r="AQ274" s="316"/>
      <c r="AR274" s="316"/>
      <c r="AS274" s="320"/>
      <c r="AT274" s="321"/>
      <c r="AU274" s="321"/>
      <c r="AV274" s="316">
        <v>5000</v>
      </c>
      <c r="AW274" s="316">
        <v>5000</v>
      </c>
      <c r="AX274" s="316">
        <v>5000</v>
      </c>
      <c r="AY274" s="316">
        <v>5000</v>
      </c>
      <c r="AZ274" s="316"/>
      <c r="BA274" s="20"/>
    </row>
    <row r="275" spans="1:53" ht="15.75" customHeight="1">
      <c r="A275" s="314">
        <v>85</v>
      </c>
      <c r="B275" s="16" t="s">
        <v>1031</v>
      </c>
      <c r="C275" s="315" t="s">
        <v>720</v>
      </c>
      <c r="D275" s="316">
        <v>1407</v>
      </c>
      <c r="E275" s="316">
        <v>652</v>
      </c>
      <c r="F275" s="316">
        <v>10</v>
      </c>
      <c r="G275" s="316">
        <v>59</v>
      </c>
      <c r="H275" s="316">
        <v>65</v>
      </c>
      <c r="I275" s="317">
        <v>6.5841809999999997E-3</v>
      </c>
      <c r="J275" s="316">
        <v>370</v>
      </c>
      <c r="K275" s="316">
        <v>0</v>
      </c>
      <c r="L275" s="316">
        <v>0</v>
      </c>
      <c r="M275" s="316">
        <v>0</v>
      </c>
      <c r="N275" s="318">
        <v>0</v>
      </c>
      <c r="O275" s="316">
        <v>1583</v>
      </c>
      <c r="P275" s="316">
        <v>65</v>
      </c>
      <c r="Q275" s="316">
        <v>168</v>
      </c>
      <c r="R275" s="316">
        <v>27</v>
      </c>
      <c r="S275" s="321">
        <v>0</v>
      </c>
      <c r="T275" s="317">
        <v>1.3467819999999999E-3</v>
      </c>
      <c r="U275" s="315">
        <v>20</v>
      </c>
      <c r="V275" s="315">
        <v>1420</v>
      </c>
      <c r="W275" s="315">
        <v>0</v>
      </c>
      <c r="X275" s="315">
        <v>0</v>
      </c>
      <c r="Y275" s="315">
        <v>20</v>
      </c>
      <c r="Z275" s="315">
        <v>0</v>
      </c>
      <c r="AA275" s="337"/>
      <c r="AB275" s="315">
        <v>4</v>
      </c>
      <c r="AC275" s="187">
        <v>0</v>
      </c>
      <c r="AD275" s="187">
        <v>0</v>
      </c>
      <c r="AE275" s="187">
        <v>0</v>
      </c>
      <c r="AF275" s="187">
        <v>0</v>
      </c>
      <c r="AG275" s="315"/>
      <c r="AH275" s="315"/>
      <c r="AI275" s="315">
        <v>4.7</v>
      </c>
      <c r="AJ275" s="315"/>
      <c r="AK275" s="315">
        <v>45</v>
      </c>
      <c r="AL275" s="315">
        <v>44</v>
      </c>
      <c r="AM275" s="316">
        <v>10</v>
      </c>
      <c r="AN275" s="315"/>
      <c r="AO275" s="319">
        <v>0.46250000000000002</v>
      </c>
      <c r="AP275" s="315">
        <v>5.75</v>
      </c>
      <c r="AQ275" s="316">
        <v>41100</v>
      </c>
      <c r="AR275" s="316">
        <v>25300</v>
      </c>
      <c r="AS275" s="320">
        <v>1.6245059288537549</v>
      </c>
      <c r="AT275" s="321">
        <v>0.27310000000000001</v>
      </c>
      <c r="AU275" s="321">
        <v>0.72689999999999999</v>
      </c>
      <c r="AV275" s="316">
        <v>11233</v>
      </c>
      <c r="AW275" s="316">
        <v>5000</v>
      </c>
      <c r="AX275" s="316">
        <v>5000</v>
      </c>
      <c r="AY275" s="316"/>
      <c r="AZ275" s="316">
        <v>8192</v>
      </c>
      <c r="BA275" s="20"/>
    </row>
    <row r="276" spans="1:53" ht="15.75" customHeight="1">
      <c r="A276" s="314">
        <v>86</v>
      </c>
      <c r="B276" s="16" t="s">
        <v>1034</v>
      </c>
      <c r="C276" s="315" t="s">
        <v>720</v>
      </c>
      <c r="D276" s="316">
        <v>2354</v>
      </c>
      <c r="E276" s="316">
        <v>769</v>
      </c>
      <c r="F276" s="316">
        <v>26</v>
      </c>
      <c r="G276" s="316">
        <v>205</v>
      </c>
      <c r="H276" s="316">
        <v>112</v>
      </c>
      <c r="I276" s="317">
        <v>1.68198E-3</v>
      </c>
      <c r="J276" s="316">
        <v>285</v>
      </c>
      <c r="K276" s="316">
        <v>117</v>
      </c>
      <c r="L276" s="316">
        <v>0</v>
      </c>
      <c r="M276" s="316">
        <v>17</v>
      </c>
      <c r="N276" s="318">
        <v>1.574701E-3</v>
      </c>
      <c r="O276" s="316">
        <v>1642</v>
      </c>
      <c r="P276" s="316">
        <v>745</v>
      </c>
      <c r="Q276" s="316">
        <v>146</v>
      </c>
      <c r="R276" s="316">
        <v>66</v>
      </c>
      <c r="S276" s="321">
        <v>0.117647059</v>
      </c>
      <c r="T276" s="317">
        <v>4.9193900000000005E-4</v>
      </c>
      <c r="U276" s="315">
        <v>15</v>
      </c>
      <c r="V276" s="315"/>
      <c r="W276" s="315"/>
      <c r="X276" s="315"/>
      <c r="Y276" s="315">
        <v>5</v>
      </c>
      <c r="Z276" s="315">
        <v>6</v>
      </c>
      <c r="AA276" s="337"/>
      <c r="AB276" s="315">
        <v>3</v>
      </c>
      <c r="AC276" s="187">
        <v>0</v>
      </c>
      <c r="AD276" s="187">
        <v>0</v>
      </c>
      <c r="AE276" s="187">
        <v>0</v>
      </c>
      <c r="AF276" s="187">
        <v>0</v>
      </c>
      <c r="AG276" s="315"/>
      <c r="AH276" s="315"/>
      <c r="AI276" s="315"/>
      <c r="AJ276" s="315"/>
      <c r="AK276" s="315">
        <v>15</v>
      </c>
      <c r="AL276" s="315">
        <v>48</v>
      </c>
      <c r="AM276" s="316">
        <v>4400</v>
      </c>
      <c r="AN276" s="315">
        <v>125000000</v>
      </c>
      <c r="AO276" s="319">
        <v>0.69097222222222221</v>
      </c>
      <c r="AP276" s="315">
        <v>5.71</v>
      </c>
      <c r="AQ276" s="316">
        <v>138700</v>
      </c>
      <c r="AR276" s="316">
        <v>67600</v>
      </c>
      <c r="AS276" s="320">
        <v>2.0517751479289941</v>
      </c>
      <c r="AT276" s="321">
        <v>0.66500000000000004</v>
      </c>
      <c r="AU276" s="321">
        <v>0.33499999999999996</v>
      </c>
      <c r="AV276" s="316">
        <v>74936</v>
      </c>
      <c r="AW276" s="316">
        <v>42188</v>
      </c>
      <c r="AX276" s="316">
        <v>9588</v>
      </c>
      <c r="AY276" s="316"/>
      <c r="AZ276" s="316">
        <v>5000</v>
      </c>
      <c r="BA276" s="20"/>
    </row>
    <row r="277" spans="1:53" ht="15.75" customHeight="1">
      <c r="A277" s="314">
        <v>87</v>
      </c>
      <c r="B277" s="16" t="s">
        <v>1037</v>
      </c>
      <c r="C277" s="315" t="s">
        <v>720</v>
      </c>
      <c r="D277" s="316">
        <v>2061</v>
      </c>
      <c r="E277" s="316">
        <v>404</v>
      </c>
      <c r="F277" s="316">
        <v>10</v>
      </c>
      <c r="G277" s="316">
        <v>43</v>
      </c>
      <c r="H277" s="316">
        <v>44</v>
      </c>
      <c r="I277" s="317">
        <v>7.2071799999999997E-4</v>
      </c>
      <c r="J277" s="316">
        <v>496</v>
      </c>
      <c r="K277" s="316">
        <v>666</v>
      </c>
      <c r="L277" s="316">
        <v>12</v>
      </c>
      <c r="M277" s="316">
        <v>57</v>
      </c>
      <c r="N277" s="318">
        <v>5.5573869999999996E-3</v>
      </c>
      <c r="O277" s="316">
        <v>313</v>
      </c>
      <c r="P277" s="316">
        <v>61</v>
      </c>
      <c r="Q277" s="316">
        <v>51</v>
      </c>
      <c r="R277" s="316">
        <v>7</v>
      </c>
      <c r="S277" s="321">
        <v>0.6</v>
      </c>
      <c r="T277" s="317">
        <v>2.13048E-4</v>
      </c>
      <c r="U277" s="315"/>
      <c r="V277" s="315">
        <v>14</v>
      </c>
      <c r="W277" s="315">
        <v>0</v>
      </c>
      <c r="X277" s="315">
        <v>0</v>
      </c>
      <c r="Y277" s="315"/>
      <c r="Z277" s="315"/>
      <c r="AA277" s="337"/>
      <c r="AB277" s="315">
        <v>4</v>
      </c>
      <c r="AC277" s="187">
        <v>0</v>
      </c>
      <c r="AD277" s="187">
        <v>0</v>
      </c>
      <c r="AE277" s="187">
        <v>0</v>
      </c>
      <c r="AF277" s="187">
        <v>1</v>
      </c>
      <c r="AG277" s="315">
        <v>1.6</v>
      </c>
      <c r="AH277" s="315">
        <v>0</v>
      </c>
      <c r="AI277" s="315">
        <v>1.9</v>
      </c>
      <c r="AJ277" s="315">
        <v>0</v>
      </c>
      <c r="AK277" s="315">
        <v>40</v>
      </c>
      <c r="AL277" s="315">
        <v>56</v>
      </c>
      <c r="AM277" s="316">
        <v>8100</v>
      </c>
      <c r="AN277" s="315">
        <v>3700000</v>
      </c>
      <c r="AO277" s="319">
        <v>0.29444444444444445</v>
      </c>
      <c r="AP277" s="315">
        <v>4.95</v>
      </c>
      <c r="AQ277" s="316">
        <v>62500</v>
      </c>
      <c r="AR277" s="316">
        <v>40000</v>
      </c>
      <c r="AS277" s="320">
        <v>1.5625</v>
      </c>
      <c r="AT277" s="321">
        <v>0.33429999999999999</v>
      </c>
      <c r="AU277" s="321">
        <v>0.66569999999999996</v>
      </c>
      <c r="AV277" s="316">
        <v>5000</v>
      </c>
      <c r="AW277" s="316">
        <v>10265</v>
      </c>
      <c r="AX277" s="316">
        <v>5000</v>
      </c>
      <c r="AY277" s="316">
        <v>5000</v>
      </c>
      <c r="AZ277" s="316">
        <v>5000</v>
      </c>
      <c r="BA277" s="20"/>
    </row>
    <row r="278" spans="1:53" ht="15.75" customHeight="1">
      <c r="A278" s="314">
        <v>88</v>
      </c>
      <c r="B278" s="16" t="s">
        <v>1042</v>
      </c>
      <c r="C278" s="315" t="s">
        <v>720</v>
      </c>
      <c r="D278" s="316">
        <v>5235</v>
      </c>
      <c r="E278" s="316">
        <v>305</v>
      </c>
      <c r="F278" s="316">
        <v>9</v>
      </c>
      <c r="G278" s="316">
        <v>72</v>
      </c>
      <c r="H278" s="316">
        <v>35</v>
      </c>
      <c r="I278" s="317">
        <v>8.5203600000000003E-4</v>
      </c>
      <c r="J278" s="316"/>
      <c r="K278" s="316"/>
      <c r="L278" s="316"/>
      <c r="M278" s="316"/>
      <c r="N278" s="318"/>
      <c r="O278" s="316">
        <v>2130</v>
      </c>
      <c r="P278" s="316">
        <v>34</v>
      </c>
      <c r="Q278" s="316">
        <v>30</v>
      </c>
      <c r="R278" s="316">
        <v>255</v>
      </c>
      <c r="S278" s="321">
        <v>0.5</v>
      </c>
      <c r="T278" s="317">
        <v>3.7504599999999997E-4</v>
      </c>
      <c r="U278" s="315">
        <v>229</v>
      </c>
      <c r="V278" s="315">
        <v>1310</v>
      </c>
      <c r="W278" s="315">
        <v>0</v>
      </c>
      <c r="X278" s="315">
        <v>0</v>
      </c>
      <c r="Y278" s="315">
        <v>114</v>
      </c>
      <c r="Z278" s="315">
        <v>68</v>
      </c>
      <c r="AA278" s="337"/>
      <c r="AB278" s="315">
        <v>3</v>
      </c>
      <c r="AC278" s="187">
        <v>0</v>
      </c>
      <c r="AD278" s="187">
        <v>1</v>
      </c>
      <c r="AE278" s="187">
        <v>0</v>
      </c>
      <c r="AF278" s="187">
        <v>0</v>
      </c>
      <c r="AG278" s="315">
        <v>4.4000000000000004</v>
      </c>
      <c r="AH278" s="315"/>
      <c r="AI278" s="315">
        <v>2.8</v>
      </c>
      <c r="AJ278" s="315"/>
      <c r="AK278" s="315">
        <v>46</v>
      </c>
      <c r="AL278" s="315">
        <v>20</v>
      </c>
      <c r="AM278" s="316"/>
      <c r="AN278" s="315"/>
      <c r="AO278" s="319">
        <v>0.35833333333333334</v>
      </c>
      <c r="AP278" s="315">
        <v>5</v>
      </c>
      <c r="AQ278" s="316">
        <v>80100</v>
      </c>
      <c r="AR278" s="316">
        <v>35100</v>
      </c>
      <c r="AS278" s="320">
        <v>2.2820512820512819</v>
      </c>
      <c r="AT278" s="321">
        <v>0.33700000000000002</v>
      </c>
      <c r="AU278" s="321">
        <v>0.66300000000000003</v>
      </c>
      <c r="AV278" s="316">
        <v>12891</v>
      </c>
      <c r="AW278" s="316">
        <v>51150</v>
      </c>
      <c r="AX278" s="316">
        <v>10980</v>
      </c>
      <c r="AY278" s="316">
        <v>5000</v>
      </c>
      <c r="AZ278" s="316">
        <v>5000</v>
      </c>
      <c r="BA278" s="20"/>
    </row>
    <row r="279" spans="1:53" ht="15.75" customHeight="1">
      <c r="A279" s="314">
        <v>89</v>
      </c>
      <c r="B279" s="16" t="s">
        <v>1045</v>
      </c>
      <c r="C279" s="315" t="s">
        <v>720</v>
      </c>
      <c r="D279" s="316"/>
      <c r="E279" s="316"/>
      <c r="F279" s="316"/>
      <c r="G279" s="316"/>
      <c r="H279" s="316"/>
      <c r="I279" s="317"/>
      <c r="J279" s="316"/>
      <c r="K279" s="316"/>
      <c r="L279" s="316"/>
      <c r="M279" s="316"/>
      <c r="N279" s="318"/>
      <c r="O279" s="316"/>
      <c r="P279" s="316"/>
      <c r="Q279" s="316"/>
      <c r="R279" s="316"/>
      <c r="S279" s="321"/>
      <c r="T279" s="317"/>
      <c r="U279" s="315">
        <v>2</v>
      </c>
      <c r="V279" s="315"/>
      <c r="W279" s="315"/>
      <c r="X279" s="315"/>
      <c r="Y279" s="315">
        <v>0</v>
      </c>
      <c r="Z279" s="315">
        <v>3</v>
      </c>
      <c r="AA279" s="337"/>
      <c r="AB279" s="315">
        <v>0</v>
      </c>
      <c r="AC279" s="187">
        <v>0</v>
      </c>
      <c r="AD279" s="187">
        <v>0</v>
      </c>
      <c r="AE279" s="187">
        <v>0</v>
      </c>
      <c r="AF279" s="187">
        <v>0</v>
      </c>
      <c r="AG279" s="315"/>
      <c r="AH279" s="315"/>
      <c r="AI279" s="315"/>
      <c r="AJ279" s="315"/>
      <c r="AK279" s="315">
        <v>53</v>
      </c>
      <c r="AL279" s="315">
        <v>10</v>
      </c>
      <c r="AM279" s="316">
        <v>1300</v>
      </c>
      <c r="AN279" s="315">
        <v>3900000</v>
      </c>
      <c r="AO279" s="319">
        <v>4.1666666666666666E-3</v>
      </c>
      <c r="AP279" s="315">
        <v>1.6</v>
      </c>
      <c r="AQ279" s="316">
        <v>7200</v>
      </c>
      <c r="AR279" s="316">
        <v>5800</v>
      </c>
      <c r="AS279" s="320">
        <v>1.2413793103448276</v>
      </c>
      <c r="AT279" s="321">
        <v>0.6</v>
      </c>
      <c r="AU279" s="321">
        <v>0.4</v>
      </c>
      <c r="AV279" s="316"/>
      <c r="AW279" s="316"/>
      <c r="AX279" s="316"/>
      <c r="AY279" s="316"/>
      <c r="AZ279" s="316"/>
      <c r="BA279" s="20"/>
    </row>
    <row r="280" spans="1:53" ht="15.75" customHeight="1">
      <c r="A280" s="314">
        <v>90</v>
      </c>
      <c r="B280" s="16" t="s">
        <v>1046</v>
      </c>
      <c r="C280" s="315" t="s">
        <v>720</v>
      </c>
      <c r="D280" s="316">
        <v>2845</v>
      </c>
      <c r="E280" s="316">
        <v>278</v>
      </c>
      <c r="F280" s="316">
        <v>14</v>
      </c>
      <c r="G280" s="316">
        <v>70</v>
      </c>
      <c r="H280" s="316">
        <v>55</v>
      </c>
      <c r="I280" s="317">
        <v>5.9999999999999995E-4</v>
      </c>
      <c r="J280" s="316">
        <v>361</v>
      </c>
      <c r="K280" s="316">
        <v>249</v>
      </c>
      <c r="L280" s="316">
        <v>13</v>
      </c>
      <c r="M280" s="316">
        <v>31</v>
      </c>
      <c r="N280" s="318">
        <v>2.7000000000000001E-3</v>
      </c>
      <c r="O280" s="316">
        <v>655</v>
      </c>
      <c r="P280" s="316">
        <v>0</v>
      </c>
      <c r="Q280" s="316">
        <v>0</v>
      </c>
      <c r="R280" s="316">
        <v>0</v>
      </c>
      <c r="S280" s="321">
        <v>0</v>
      </c>
      <c r="T280" s="317">
        <v>0</v>
      </c>
      <c r="U280" s="315">
        <v>13</v>
      </c>
      <c r="V280" s="315">
        <v>609</v>
      </c>
      <c r="W280" s="315">
        <v>0</v>
      </c>
      <c r="X280" s="315">
        <v>0</v>
      </c>
      <c r="Y280" s="315">
        <v>13</v>
      </c>
      <c r="Z280" s="315">
        <v>1</v>
      </c>
      <c r="AA280" s="337"/>
      <c r="AB280" s="315">
        <v>4</v>
      </c>
      <c r="AC280" s="187">
        <v>0</v>
      </c>
      <c r="AD280" s="187">
        <v>1</v>
      </c>
      <c r="AE280" s="187">
        <v>0</v>
      </c>
      <c r="AF280" s="187">
        <v>0</v>
      </c>
      <c r="AG280" s="315">
        <v>4.5</v>
      </c>
      <c r="AH280" s="315"/>
      <c r="AI280" s="315">
        <v>4.3</v>
      </c>
      <c r="AJ280" s="315"/>
      <c r="AK280" s="315">
        <v>36</v>
      </c>
      <c r="AL280" s="315">
        <v>43</v>
      </c>
      <c r="AM280" s="316">
        <v>2400</v>
      </c>
      <c r="AN280" s="315">
        <v>49600000</v>
      </c>
      <c r="AO280" s="319">
        <v>0.28125</v>
      </c>
      <c r="AP280" s="315">
        <v>2.59</v>
      </c>
      <c r="AQ280" s="316">
        <v>119000</v>
      </c>
      <c r="AR280" s="316">
        <v>85200</v>
      </c>
      <c r="AS280" s="320">
        <v>1.3967136150234742</v>
      </c>
      <c r="AT280" s="321">
        <v>0.56399999999999995</v>
      </c>
      <c r="AU280" s="321">
        <v>0.43600000000000005</v>
      </c>
      <c r="AV280" s="316">
        <v>5000</v>
      </c>
      <c r="AW280" s="316">
        <v>12630</v>
      </c>
      <c r="AX280" s="316">
        <v>5000</v>
      </c>
      <c r="AY280" s="316">
        <v>5000</v>
      </c>
      <c r="AZ280" s="316">
        <v>5000</v>
      </c>
      <c r="BA280" s="20"/>
    </row>
    <row r="281" spans="1:53" ht="15.75" customHeight="1">
      <c r="A281" s="314">
        <v>91</v>
      </c>
      <c r="B281" s="16" t="s">
        <v>1050</v>
      </c>
      <c r="C281" s="315" t="s">
        <v>720</v>
      </c>
      <c r="D281" s="316">
        <v>122698</v>
      </c>
      <c r="E281" s="316">
        <v>50</v>
      </c>
      <c r="F281" s="316">
        <v>9</v>
      </c>
      <c r="G281" s="316">
        <v>0</v>
      </c>
      <c r="H281" s="316">
        <v>6</v>
      </c>
      <c r="I281" s="317">
        <v>0</v>
      </c>
      <c r="J281" s="316"/>
      <c r="K281" s="316"/>
      <c r="L281" s="316"/>
      <c r="M281" s="316"/>
      <c r="N281" s="318"/>
      <c r="O281" s="316">
        <v>4686</v>
      </c>
      <c r="P281" s="316">
        <v>18</v>
      </c>
      <c r="Q281" s="316">
        <v>1</v>
      </c>
      <c r="R281" s="316">
        <v>0</v>
      </c>
      <c r="S281" s="321">
        <v>0.70588235300000002</v>
      </c>
      <c r="T281" s="317">
        <v>2.3205699999999999E-6</v>
      </c>
      <c r="U281" s="315">
        <v>85</v>
      </c>
      <c r="V281" s="315">
        <v>871</v>
      </c>
      <c r="W281" s="315">
        <v>0</v>
      </c>
      <c r="X281" s="315">
        <v>0</v>
      </c>
      <c r="Y281" s="315">
        <v>88</v>
      </c>
      <c r="Z281" s="315">
        <v>16</v>
      </c>
      <c r="AA281" s="339"/>
      <c r="AB281" s="315">
        <v>3</v>
      </c>
      <c r="AC281" s="187">
        <v>0</v>
      </c>
      <c r="AD281" s="187">
        <v>0</v>
      </c>
      <c r="AE281" s="187">
        <v>0</v>
      </c>
      <c r="AF281" s="187">
        <v>0</v>
      </c>
      <c r="AG281" s="315">
        <v>5</v>
      </c>
      <c r="AH281" s="315"/>
      <c r="AI281" s="315"/>
      <c r="AJ281" s="315"/>
      <c r="AK281" s="315">
        <v>41</v>
      </c>
      <c r="AL281" s="315">
        <v>59</v>
      </c>
      <c r="AM281" s="316">
        <v>1600</v>
      </c>
      <c r="AN281" s="315">
        <v>679000</v>
      </c>
      <c r="AO281" s="319">
        <v>0.3215277777777778</v>
      </c>
      <c r="AP281" s="315">
        <v>3.3</v>
      </c>
      <c r="AQ281" s="316">
        <v>167600</v>
      </c>
      <c r="AR281" s="316">
        <v>98600</v>
      </c>
      <c r="AS281" s="320">
        <v>1.6997971602434077</v>
      </c>
      <c r="AT281" s="321">
        <v>0.34350000000000003</v>
      </c>
      <c r="AU281" s="321">
        <v>0.65649999999999997</v>
      </c>
      <c r="AV281" s="316">
        <v>69446</v>
      </c>
      <c r="AW281" s="316">
        <v>72238</v>
      </c>
      <c r="AX281" s="316">
        <v>13787</v>
      </c>
      <c r="AY281" s="316">
        <v>5000</v>
      </c>
      <c r="AZ281" s="316">
        <v>5000</v>
      </c>
      <c r="BA281" s="20"/>
    </row>
    <row r="282" spans="1:53" ht="15.75" customHeight="1">
      <c r="A282" s="314">
        <v>92</v>
      </c>
      <c r="B282" s="16" t="s">
        <v>1052</v>
      </c>
      <c r="C282" s="315" t="s">
        <v>720</v>
      </c>
      <c r="D282" s="316"/>
      <c r="E282" s="316"/>
      <c r="F282" s="316"/>
      <c r="G282" s="316"/>
      <c r="H282" s="316"/>
      <c r="I282" s="317"/>
      <c r="J282" s="316"/>
      <c r="K282" s="316"/>
      <c r="L282" s="316"/>
      <c r="M282" s="316"/>
      <c r="N282" s="318"/>
      <c r="O282" s="316"/>
      <c r="P282" s="316"/>
      <c r="Q282" s="316"/>
      <c r="R282" s="316"/>
      <c r="S282" s="321"/>
      <c r="T282" s="317"/>
      <c r="U282" s="315"/>
      <c r="V282" s="315">
        <v>90</v>
      </c>
      <c r="W282" s="315">
        <v>1</v>
      </c>
      <c r="X282" s="315">
        <v>1</v>
      </c>
      <c r="Y282" s="315"/>
      <c r="Z282" s="315"/>
      <c r="AA282" s="337"/>
      <c r="AB282" s="315">
        <v>1</v>
      </c>
      <c r="AC282" s="187">
        <v>0</v>
      </c>
      <c r="AD282" s="187">
        <v>0</v>
      </c>
      <c r="AE282" s="187">
        <v>0</v>
      </c>
      <c r="AF282" s="187">
        <v>0</v>
      </c>
      <c r="AG282" s="315"/>
      <c r="AH282" s="315"/>
      <c r="AI282" s="315"/>
      <c r="AJ282" s="315"/>
      <c r="AK282" s="315">
        <v>14</v>
      </c>
      <c r="AL282" s="315">
        <v>52</v>
      </c>
      <c r="AM282" s="316">
        <v>4400</v>
      </c>
      <c r="AN282" s="315">
        <v>895000</v>
      </c>
      <c r="AO282" s="319">
        <v>0.26180555555555557</v>
      </c>
      <c r="AP282" s="315">
        <v>4.1399999999999997</v>
      </c>
      <c r="AQ282" s="316">
        <v>87400</v>
      </c>
      <c r="AR282" s="316">
        <v>55700</v>
      </c>
      <c r="AS282" s="320">
        <v>1.5691202872531418</v>
      </c>
      <c r="AT282" s="321">
        <v>0.4728</v>
      </c>
      <c r="AU282" s="321">
        <v>0.5272</v>
      </c>
      <c r="AV282" s="316">
        <v>9886</v>
      </c>
      <c r="AW282" s="316">
        <v>60962</v>
      </c>
      <c r="AX282" s="316">
        <v>5000</v>
      </c>
      <c r="AY282" s="316">
        <v>5000</v>
      </c>
      <c r="AZ282" s="316">
        <v>5000</v>
      </c>
      <c r="BA282" s="20"/>
    </row>
    <row r="283" spans="1:53" ht="15.75" customHeight="1">
      <c r="A283" s="314">
        <v>93</v>
      </c>
      <c r="B283" s="16" t="s">
        <v>1054</v>
      </c>
      <c r="C283" s="315" t="s">
        <v>720</v>
      </c>
      <c r="D283" s="316">
        <v>1228</v>
      </c>
      <c r="E283" s="316">
        <v>1494</v>
      </c>
      <c r="F283" s="316">
        <v>54</v>
      </c>
      <c r="G283" s="316">
        <v>147</v>
      </c>
      <c r="H283" s="316">
        <v>63</v>
      </c>
      <c r="I283" s="317">
        <v>1.6400000000000001E-2</v>
      </c>
      <c r="J283" s="316"/>
      <c r="K283" s="316"/>
      <c r="L283" s="316"/>
      <c r="M283" s="316"/>
      <c r="N283" s="318"/>
      <c r="O283" s="316"/>
      <c r="P283" s="316"/>
      <c r="Q283" s="316"/>
      <c r="R283" s="316"/>
      <c r="S283" s="321"/>
      <c r="T283" s="317"/>
      <c r="U283" s="315"/>
      <c r="V283" s="315">
        <v>129</v>
      </c>
      <c r="W283" s="315">
        <v>1</v>
      </c>
      <c r="X283" s="315">
        <v>2</v>
      </c>
      <c r="Y283" s="315"/>
      <c r="Z283" s="315"/>
      <c r="AA283" s="340"/>
      <c r="AB283" s="315">
        <v>2</v>
      </c>
      <c r="AC283" s="187">
        <v>0</v>
      </c>
      <c r="AD283" s="187">
        <v>0</v>
      </c>
      <c r="AE283" s="187">
        <v>0</v>
      </c>
      <c r="AF283" s="187">
        <v>0</v>
      </c>
      <c r="AG283" s="315"/>
      <c r="AH283" s="315"/>
      <c r="AI283" s="315"/>
      <c r="AJ283" s="315"/>
      <c r="AK283" s="315">
        <v>66</v>
      </c>
      <c r="AL283" s="315">
        <v>56</v>
      </c>
      <c r="AM283" s="316">
        <v>2400</v>
      </c>
      <c r="AN283" s="315">
        <v>101000</v>
      </c>
      <c r="AO283" s="319">
        <v>2.0833333333333333E-3</v>
      </c>
      <c r="AP283" s="315">
        <v>1.54</v>
      </c>
      <c r="AQ283" s="316">
        <v>35800</v>
      </c>
      <c r="AR283" s="316">
        <v>5500</v>
      </c>
      <c r="AS283" s="320">
        <v>6.5090909090909088</v>
      </c>
      <c r="AT283" s="321">
        <v>0.5</v>
      </c>
      <c r="AU283" s="321">
        <v>0.5</v>
      </c>
      <c r="AV283" s="316"/>
      <c r="AW283" s="316">
        <v>5000</v>
      </c>
      <c r="AX283" s="316"/>
      <c r="AY283" s="316"/>
      <c r="AZ283" s="316"/>
      <c r="BA283" s="20"/>
    </row>
    <row r="284" spans="1:53" ht="15.75" customHeight="1">
      <c r="A284" s="314">
        <v>94</v>
      </c>
      <c r="B284" s="16" t="s">
        <v>1057</v>
      </c>
      <c r="C284" s="315" t="s">
        <v>720</v>
      </c>
      <c r="D284" s="316">
        <v>23600</v>
      </c>
      <c r="E284" s="316">
        <v>629</v>
      </c>
      <c r="F284" s="316">
        <v>36</v>
      </c>
      <c r="G284" s="316">
        <v>82</v>
      </c>
      <c r="H284" s="316">
        <v>61</v>
      </c>
      <c r="I284" s="317">
        <v>4.0000000000000002E-4</v>
      </c>
      <c r="J284" s="316">
        <v>1505</v>
      </c>
      <c r="K284" s="316">
        <v>669</v>
      </c>
      <c r="L284" s="316">
        <v>13</v>
      </c>
      <c r="M284" s="316">
        <v>41</v>
      </c>
      <c r="N284" s="318">
        <v>8.9999999999999998E-4</v>
      </c>
      <c r="O284" s="316">
        <v>1204</v>
      </c>
      <c r="P284" s="316">
        <v>45</v>
      </c>
      <c r="Q284" s="316">
        <v>44</v>
      </c>
      <c r="R284" s="316">
        <v>13</v>
      </c>
      <c r="S284" s="321">
        <v>0.57894736800000002</v>
      </c>
      <c r="T284" s="317">
        <v>1.3729200000000001E-4</v>
      </c>
      <c r="U284" s="315">
        <v>291</v>
      </c>
      <c r="V284" s="315">
        <v>109</v>
      </c>
      <c r="W284" s="315">
        <v>0</v>
      </c>
      <c r="X284" s="315">
        <v>0</v>
      </c>
      <c r="Y284" s="315">
        <v>133</v>
      </c>
      <c r="Z284" s="315">
        <v>19</v>
      </c>
      <c r="AA284" s="340"/>
      <c r="AB284" s="315">
        <v>4</v>
      </c>
      <c r="AC284" s="187">
        <v>0</v>
      </c>
      <c r="AD284" s="187">
        <v>0</v>
      </c>
      <c r="AE284" s="187">
        <v>0</v>
      </c>
      <c r="AF284" s="187">
        <v>1</v>
      </c>
      <c r="AG284" s="315">
        <v>4.8</v>
      </c>
      <c r="AH284" s="315">
        <v>0.83299999999999996</v>
      </c>
      <c r="AI284" s="315">
        <v>4</v>
      </c>
      <c r="AJ284" s="315">
        <v>0.25</v>
      </c>
      <c r="AK284" s="315">
        <v>31</v>
      </c>
      <c r="AL284" s="315">
        <v>43</v>
      </c>
      <c r="AM284" s="316">
        <v>12100</v>
      </c>
      <c r="AN284" s="315">
        <v>194000</v>
      </c>
      <c r="AO284" s="319">
        <v>0.19027777777777777</v>
      </c>
      <c r="AP284" s="315">
        <v>2.98</v>
      </c>
      <c r="AQ284" s="316">
        <v>61400</v>
      </c>
      <c r="AR284" s="316">
        <v>34100</v>
      </c>
      <c r="AS284" s="320">
        <v>1.8005865102639296</v>
      </c>
      <c r="AT284" s="321">
        <v>0.35210000000000002</v>
      </c>
      <c r="AU284" s="321">
        <v>0.64789999999999992</v>
      </c>
      <c r="AV284" s="316">
        <v>9137</v>
      </c>
      <c r="AW284" s="316">
        <v>32994</v>
      </c>
      <c r="AX284" s="316">
        <v>5000</v>
      </c>
      <c r="AY284" s="316">
        <v>16284</v>
      </c>
      <c r="AZ284" s="316">
        <v>5000</v>
      </c>
      <c r="BA284" s="20"/>
    </row>
    <row r="285" spans="1:53" ht="15.75" customHeight="1">
      <c r="A285" s="314">
        <v>95</v>
      </c>
      <c r="B285" s="16" t="s">
        <v>1062</v>
      </c>
      <c r="C285" s="315" t="s">
        <v>720</v>
      </c>
      <c r="D285" s="316">
        <v>5232</v>
      </c>
      <c r="E285" s="316">
        <v>728</v>
      </c>
      <c r="F285" s="316">
        <v>49</v>
      </c>
      <c r="G285" s="316">
        <v>414</v>
      </c>
      <c r="H285" s="316">
        <v>71</v>
      </c>
      <c r="I285" s="317">
        <v>2.5999999999999999E-3</v>
      </c>
      <c r="J285" s="316">
        <v>2979</v>
      </c>
      <c r="K285" s="316">
        <v>2978</v>
      </c>
      <c r="L285" s="316">
        <v>37</v>
      </c>
      <c r="M285" s="316">
        <v>91</v>
      </c>
      <c r="N285" s="318">
        <v>4.7000000000000002E-3</v>
      </c>
      <c r="O285" s="316">
        <v>129</v>
      </c>
      <c r="P285" s="316">
        <v>17</v>
      </c>
      <c r="Q285" s="316">
        <v>26</v>
      </c>
      <c r="R285" s="316">
        <v>14</v>
      </c>
      <c r="S285" s="321">
        <v>0</v>
      </c>
      <c r="T285" s="317">
        <v>0</v>
      </c>
      <c r="U285" s="315"/>
      <c r="V285" s="315">
        <v>5240</v>
      </c>
      <c r="W285" s="315">
        <v>68</v>
      </c>
      <c r="X285" s="315">
        <v>146</v>
      </c>
      <c r="Y285" s="315"/>
      <c r="Z285" s="315"/>
      <c r="AA285" s="340"/>
      <c r="AB285" s="315">
        <v>4</v>
      </c>
      <c r="AC285" s="187">
        <v>0</v>
      </c>
      <c r="AD285" s="187">
        <v>1</v>
      </c>
      <c r="AE285" s="187">
        <v>1</v>
      </c>
      <c r="AF285" s="187">
        <v>1</v>
      </c>
      <c r="AG285" s="315">
        <v>3.1</v>
      </c>
      <c r="AH285" s="315"/>
      <c r="AI285" s="315">
        <v>3.3</v>
      </c>
      <c r="AJ285" s="315">
        <v>0</v>
      </c>
      <c r="AK285" s="315">
        <v>15</v>
      </c>
      <c r="AL285" s="315">
        <v>41</v>
      </c>
      <c r="AM285" s="316">
        <v>2900</v>
      </c>
      <c r="AN285" s="315">
        <v>37400000</v>
      </c>
      <c r="AO285" s="319">
        <v>0.16527777777777777</v>
      </c>
      <c r="AP285" s="315">
        <v>3.59</v>
      </c>
      <c r="AQ285" s="316">
        <v>68200</v>
      </c>
      <c r="AR285" s="316">
        <v>40400</v>
      </c>
      <c r="AS285" s="320">
        <v>1.6881188118811881</v>
      </c>
      <c r="AT285" s="321">
        <v>0.47370000000000001</v>
      </c>
      <c r="AU285" s="321">
        <v>0.52629999999999999</v>
      </c>
      <c r="AV285" s="316">
        <v>12897</v>
      </c>
      <c r="AW285" s="316">
        <v>5672</v>
      </c>
      <c r="AX285" s="316">
        <v>5240</v>
      </c>
      <c r="AY285" s="316">
        <v>5000</v>
      </c>
      <c r="AZ285" s="316">
        <v>5000</v>
      </c>
      <c r="BA285" s="20"/>
    </row>
    <row r="286" spans="1:53" ht="15.75" customHeight="1">
      <c r="A286" s="314">
        <v>96</v>
      </c>
      <c r="B286" s="16" t="s">
        <v>1067</v>
      </c>
      <c r="C286" s="315" t="s">
        <v>720</v>
      </c>
      <c r="D286" s="316">
        <v>1845</v>
      </c>
      <c r="E286" s="316">
        <v>119</v>
      </c>
      <c r="F286" s="316">
        <v>4</v>
      </c>
      <c r="G286" s="316">
        <v>44</v>
      </c>
      <c r="H286" s="316">
        <v>64</v>
      </c>
      <c r="I286" s="317">
        <v>2.9999999999999997E-4</v>
      </c>
      <c r="J286" s="316"/>
      <c r="K286" s="316"/>
      <c r="L286" s="316"/>
      <c r="M286" s="316"/>
      <c r="N286" s="318"/>
      <c r="O286" s="316">
        <v>1186</v>
      </c>
      <c r="P286" s="316">
        <v>73</v>
      </c>
      <c r="Q286" s="316">
        <v>191</v>
      </c>
      <c r="R286" s="316">
        <v>70</v>
      </c>
      <c r="S286" s="321">
        <v>0.5</v>
      </c>
      <c r="T286" s="317">
        <v>7.3116900000000005E-4</v>
      </c>
      <c r="U286" s="315">
        <v>356</v>
      </c>
      <c r="V286" s="315">
        <v>75</v>
      </c>
      <c r="W286" s="315">
        <v>0</v>
      </c>
      <c r="X286" s="315">
        <v>0</v>
      </c>
      <c r="Y286" s="315">
        <v>333</v>
      </c>
      <c r="Z286" s="315">
        <v>154</v>
      </c>
      <c r="AA286" s="340"/>
      <c r="AB286" s="315">
        <v>3</v>
      </c>
      <c r="AC286" s="187">
        <v>0</v>
      </c>
      <c r="AD286" s="187">
        <v>0</v>
      </c>
      <c r="AE286" s="187">
        <v>1</v>
      </c>
      <c r="AF286" s="187">
        <v>1</v>
      </c>
      <c r="AG286" s="315">
        <v>2.4</v>
      </c>
      <c r="AH286" s="315">
        <v>0</v>
      </c>
      <c r="AI286" s="315">
        <v>2</v>
      </c>
      <c r="AJ286" s="315">
        <v>0</v>
      </c>
      <c r="AK286" s="315">
        <v>82</v>
      </c>
      <c r="AL286" s="315">
        <v>49</v>
      </c>
      <c r="AM286" s="316">
        <v>27100</v>
      </c>
      <c r="AN286" s="315">
        <v>1400000000</v>
      </c>
      <c r="AO286" s="319">
        <v>0.14374999999999999</v>
      </c>
      <c r="AP286" s="315">
        <v>3.75</v>
      </c>
      <c r="AQ286" s="316">
        <v>97600</v>
      </c>
      <c r="AR286" s="316">
        <v>57600</v>
      </c>
      <c r="AS286" s="320">
        <v>1.6944444444444444</v>
      </c>
      <c r="AT286" s="321">
        <v>0.42930000000000001</v>
      </c>
      <c r="AU286" s="321">
        <v>0.57069999999999999</v>
      </c>
      <c r="AV286" s="316">
        <v>10862</v>
      </c>
      <c r="AW286" s="316">
        <v>6609</v>
      </c>
      <c r="AX286" s="316">
        <v>6782</v>
      </c>
      <c r="AY286" s="316"/>
      <c r="AZ286" s="316">
        <v>5000</v>
      </c>
      <c r="BA286" s="20"/>
    </row>
    <row r="287" spans="1:53" ht="15.75" customHeight="1">
      <c r="A287" s="314">
        <v>97</v>
      </c>
      <c r="B287" s="16" t="s">
        <v>1071</v>
      </c>
      <c r="C287" s="315" t="s">
        <v>720</v>
      </c>
      <c r="D287" s="316"/>
      <c r="E287" s="316"/>
      <c r="F287" s="316"/>
      <c r="G287" s="316"/>
      <c r="H287" s="316"/>
      <c r="I287" s="317"/>
      <c r="J287" s="316"/>
      <c r="K287" s="316"/>
      <c r="L287" s="316"/>
      <c r="M287" s="316"/>
      <c r="N287" s="318"/>
      <c r="O287" s="316"/>
      <c r="P287" s="316"/>
      <c r="Q287" s="316"/>
      <c r="R287" s="316"/>
      <c r="S287" s="321"/>
      <c r="T287" s="317"/>
      <c r="U287" s="315"/>
      <c r="V287" s="315"/>
      <c r="W287" s="315"/>
      <c r="X287" s="315"/>
      <c r="Y287" s="315"/>
      <c r="Z287" s="315"/>
      <c r="AA287" s="340"/>
      <c r="AB287" s="315">
        <v>0</v>
      </c>
      <c r="AC287" s="187">
        <v>0</v>
      </c>
      <c r="AD287" s="187">
        <v>0</v>
      </c>
      <c r="AE287" s="187">
        <v>0</v>
      </c>
      <c r="AF287" s="187">
        <v>0</v>
      </c>
      <c r="AG287" s="315"/>
      <c r="AH287" s="315"/>
      <c r="AI287" s="315"/>
      <c r="AJ287" s="315"/>
      <c r="AK287" s="315">
        <v>57</v>
      </c>
      <c r="AL287" s="315">
        <v>42</v>
      </c>
      <c r="AM287" s="316"/>
      <c r="AN287" s="315"/>
      <c r="AO287" s="319">
        <v>3.888888888888889E-2</v>
      </c>
      <c r="AP287" s="315">
        <v>1.5</v>
      </c>
      <c r="AQ287" s="316">
        <v>2100</v>
      </c>
      <c r="AR287" s="316">
        <v>2100</v>
      </c>
      <c r="AS287" s="320">
        <v>1</v>
      </c>
      <c r="AT287" s="321">
        <v>0.5</v>
      </c>
      <c r="AU287" s="321">
        <v>0.5</v>
      </c>
      <c r="AV287" s="316"/>
      <c r="AW287" s="316">
        <v>5000</v>
      </c>
      <c r="AX287" s="316"/>
      <c r="AY287" s="316"/>
      <c r="AZ287" s="316"/>
      <c r="BA287" s="20"/>
    </row>
    <row r="288" spans="1:53" ht="15.75" customHeight="1">
      <c r="A288" s="314">
        <v>98</v>
      </c>
      <c r="B288" s="16" t="s">
        <v>1072</v>
      </c>
      <c r="C288" s="315" t="s">
        <v>720</v>
      </c>
      <c r="D288" s="316">
        <v>970</v>
      </c>
      <c r="E288" s="316">
        <v>48</v>
      </c>
      <c r="F288" s="316">
        <v>2</v>
      </c>
      <c r="G288" s="316">
        <v>19</v>
      </c>
      <c r="H288" s="316">
        <v>15</v>
      </c>
      <c r="I288" s="317">
        <v>2.6462399999999998E-4</v>
      </c>
      <c r="J288" s="316"/>
      <c r="K288" s="316"/>
      <c r="L288" s="316"/>
      <c r="M288" s="316"/>
      <c r="N288" s="318"/>
      <c r="O288" s="316">
        <v>225</v>
      </c>
      <c r="P288" s="316">
        <v>14</v>
      </c>
      <c r="Q288" s="316">
        <v>8</v>
      </c>
      <c r="R288" s="316">
        <v>7</v>
      </c>
      <c r="S288" s="321">
        <v>0</v>
      </c>
      <c r="T288" s="317">
        <v>1.0018000000000001E-4</v>
      </c>
      <c r="U288" s="315">
        <v>8</v>
      </c>
      <c r="V288" s="315">
        <v>36</v>
      </c>
      <c r="W288" s="315">
        <v>0</v>
      </c>
      <c r="X288" s="315">
        <v>0</v>
      </c>
      <c r="Y288" s="315">
        <v>5</v>
      </c>
      <c r="Z288" s="315">
        <v>1</v>
      </c>
      <c r="AA288" s="340"/>
      <c r="AB288" s="315">
        <v>3</v>
      </c>
      <c r="AC288" s="187">
        <v>0</v>
      </c>
      <c r="AD288" s="187">
        <v>0</v>
      </c>
      <c r="AE288" s="187">
        <v>1</v>
      </c>
      <c r="AF288" s="187">
        <v>0</v>
      </c>
      <c r="AG288" s="315">
        <v>1.4</v>
      </c>
      <c r="AH288" s="315">
        <v>0.5</v>
      </c>
      <c r="AI288" s="315">
        <v>2</v>
      </c>
      <c r="AJ288" s="315">
        <v>0.111</v>
      </c>
      <c r="AK288" s="315">
        <v>71</v>
      </c>
      <c r="AL288" s="315">
        <v>58</v>
      </c>
      <c r="AM288" s="316">
        <v>8100</v>
      </c>
      <c r="AN288" s="315">
        <v>26900000</v>
      </c>
      <c r="AO288" s="319">
        <v>0.32500000000000001</v>
      </c>
      <c r="AP288" s="315">
        <v>5.0999999999999996</v>
      </c>
      <c r="AQ288" s="316">
        <v>41700</v>
      </c>
      <c r="AR288" s="316">
        <v>29900</v>
      </c>
      <c r="AS288" s="320">
        <v>1.3946488294314381</v>
      </c>
      <c r="AT288" s="321">
        <v>0.35060000000000002</v>
      </c>
      <c r="AU288" s="321">
        <v>0.64939999999999998</v>
      </c>
      <c r="AV288" s="316">
        <v>5000</v>
      </c>
      <c r="AW288" s="316">
        <v>29854</v>
      </c>
      <c r="AX288" s="316">
        <v>5000</v>
      </c>
      <c r="AY288" s="316">
        <v>5000</v>
      </c>
      <c r="AZ288" s="316"/>
      <c r="BA288" s="20"/>
    </row>
    <row r="289" spans="1:53" ht="15.75" customHeight="1">
      <c r="A289" s="314">
        <v>99</v>
      </c>
      <c r="B289" s="16" t="s">
        <v>1076</v>
      </c>
      <c r="C289" s="315" t="s">
        <v>720</v>
      </c>
      <c r="D289" s="316">
        <v>942</v>
      </c>
      <c r="E289" s="316">
        <v>453</v>
      </c>
      <c r="F289" s="316">
        <v>6</v>
      </c>
      <c r="G289" s="316">
        <v>37</v>
      </c>
      <c r="H289" s="316">
        <v>32</v>
      </c>
      <c r="I289" s="317">
        <v>1.6999999999999999E-3</v>
      </c>
      <c r="J289" s="316"/>
      <c r="K289" s="316"/>
      <c r="L289" s="316"/>
      <c r="M289" s="316"/>
      <c r="N289" s="318"/>
      <c r="O289" s="316">
        <v>779</v>
      </c>
      <c r="P289" s="316">
        <v>14</v>
      </c>
      <c r="Q289" s="316">
        <v>18</v>
      </c>
      <c r="R289" s="316">
        <v>11</v>
      </c>
      <c r="S289" s="321">
        <v>0</v>
      </c>
      <c r="T289" s="317">
        <v>1.15637E-4</v>
      </c>
      <c r="U289" s="315">
        <v>4</v>
      </c>
      <c r="V289" s="315">
        <v>22</v>
      </c>
      <c r="W289" s="315">
        <v>0</v>
      </c>
      <c r="X289" s="315">
        <v>0</v>
      </c>
      <c r="Y289" s="315">
        <v>3</v>
      </c>
      <c r="Z289" s="315">
        <v>1</v>
      </c>
      <c r="AA289" s="340"/>
      <c r="AB289" s="315">
        <v>3</v>
      </c>
      <c r="AC289" s="187">
        <v>0</v>
      </c>
      <c r="AD289" s="187">
        <v>1</v>
      </c>
      <c r="AE289" s="187">
        <v>0</v>
      </c>
      <c r="AF289" s="187">
        <v>1</v>
      </c>
      <c r="AG289" s="315">
        <v>1</v>
      </c>
      <c r="AH289" s="315">
        <v>0</v>
      </c>
      <c r="AI289" s="315">
        <v>3.5</v>
      </c>
      <c r="AJ289" s="315"/>
      <c r="AK289" s="315">
        <v>57</v>
      </c>
      <c r="AL289" s="315">
        <v>44</v>
      </c>
      <c r="AM289" s="316">
        <v>3600</v>
      </c>
      <c r="AN289" s="315">
        <v>459000000</v>
      </c>
      <c r="AO289" s="319">
        <v>0.21180555555555555</v>
      </c>
      <c r="AP289" s="315">
        <v>4.5999999999999996</v>
      </c>
      <c r="AQ289" s="316">
        <v>31700</v>
      </c>
      <c r="AR289" s="316">
        <v>19100</v>
      </c>
      <c r="AS289" s="320">
        <v>1.6596858638743455</v>
      </c>
      <c r="AT289" s="321">
        <v>0.25280000000000002</v>
      </c>
      <c r="AU289" s="321">
        <v>0.74719999999999998</v>
      </c>
      <c r="AV289" s="316">
        <v>18133</v>
      </c>
      <c r="AW289" s="316">
        <v>10149</v>
      </c>
      <c r="AX289" s="316">
        <v>5000</v>
      </c>
      <c r="AY289" s="316"/>
      <c r="AZ289" s="316"/>
      <c r="BA289" s="20"/>
    </row>
    <row r="290" spans="1:53" ht="15.75" customHeight="1">
      <c r="A290" s="314">
        <v>100</v>
      </c>
      <c r="B290" s="16" t="s">
        <v>1079</v>
      </c>
      <c r="C290" s="315" t="s">
        <v>720</v>
      </c>
      <c r="D290" s="316">
        <v>270</v>
      </c>
      <c r="E290" s="316">
        <v>229</v>
      </c>
      <c r="F290" s="316">
        <v>1</v>
      </c>
      <c r="G290" s="316">
        <v>16</v>
      </c>
      <c r="H290" s="316">
        <v>31</v>
      </c>
      <c r="I290" s="317">
        <v>2.7000000000000001E-3</v>
      </c>
      <c r="J290" s="316"/>
      <c r="K290" s="316"/>
      <c r="L290" s="316"/>
      <c r="M290" s="316"/>
      <c r="N290" s="318"/>
      <c r="O290" s="316">
        <v>236</v>
      </c>
      <c r="P290" s="316">
        <v>38</v>
      </c>
      <c r="Q290" s="316">
        <v>59</v>
      </c>
      <c r="R290" s="316">
        <v>25</v>
      </c>
      <c r="S290" s="321">
        <v>0</v>
      </c>
      <c r="T290" s="317">
        <v>1.08019E-3</v>
      </c>
      <c r="U290" s="315">
        <v>11</v>
      </c>
      <c r="V290" s="315"/>
      <c r="W290" s="315"/>
      <c r="X290" s="315"/>
      <c r="Y290" s="315">
        <v>9</v>
      </c>
      <c r="Z290" s="315">
        <v>2</v>
      </c>
      <c r="AA290" s="340"/>
      <c r="AB290" s="315">
        <v>2</v>
      </c>
      <c r="AC290" s="187">
        <v>0</v>
      </c>
      <c r="AD290" s="187">
        <v>0</v>
      </c>
      <c r="AE290" s="187">
        <v>0</v>
      </c>
      <c r="AF290" s="187">
        <v>0</v>
      </c>
      <c r="AG290" s="315"/>
      <c r="AH290" s="315"/>
      <c r="AI290" s="315"/>
      <c r="AJ290" s="315"/>
      <c r="AK290" s="315">
        <v>38</v>
      </c>
      <c r="AL290" s="315">
        <v>53</v>
      </c>
      <c r="AM290" s="316">
        <v>1000</v>
      </c>
      <c r="AN290" s="315">
        <v>94200</v>
      </c>
      <c r="AO290" s="319">
        <v>0.72986111111111107</v>
      </c>
      <c r="AP290" s="315">
        <v>2.65</v>
      </c>
      <c r="AQ290" s="316">
        <v>37700</v>
      </c>
      <c r="AR290" s="316">
        <v>5500</v>
      </c>
      <c r="AS290" s="320">
        <v>6.8545454545454545</v>
      </c>
      <c r="AT290" s="321">
        <v>0.23530000000000001</v>
      </c>
      <c r="AU290" s="321">
        <v>0.76469999999999994</v>
      </c>
      <c r="AV290" s="316">
        <v>5000</v>
      </c>
      <c r="AW290" s="316">
        <v>5000</v>
      </c>
      <c r="AX290" s="316">
        <v>5000</v>
      </c>
      <c r="AY290" s="316">
        <v>5000</v>
      </c>
      <c r="AZ290" s="316">
        <v>5000</v>
      </c>
      <c r="BA290" s="20"/>
    </row>
    <row r="291" spans="1:53" ht="15.75" customHeight="1">
      <c r="A291" s="314">
        <v>1</v>
      </c>
      <c r="B291" s="16" t="s">
        <v>1082</v>
      </c>
      <c r="C291" s="315" t="s">
        <v>1083</v>
      </c>
      <c r="D291" s="316">
        <v>613</v>
      </c>
      <c r="E291" s="316">
        <v>37</v>
      </c>
      <c r="F291" s="316">
        <v>7</v>
      </c>
      <c r="G291" s="316">
        <v>10</v>
      </c>
      <c r="H291" s="316">
        <v>23</v>
      </c>
      <c r="I291" s="317">
        <v>5.0000000000000001E-4</v>
      </c>
      <c r="J291" s="316"/>
      <c r="K291" s="316"/>
      <c r="L291" s="316"/>
      <c r="M291" s="316"/>
      <c r="N291" s="318"/>
      <c r="O291" s="316">
        <v>467</v>
      </c>
      <c r="P291" s="316">
        <v>24</v>
      </c>
      <c r="Q291" s="316">
        <v>8</v>
      </c>
      <c r="R291" s="316">
        <v>2</v>
      </c>
      <c r="S291" s="321">
        <v>0</v>
      </c>
      <c r="T291" s="317">
        <v>7.2626799999999994E-5</v>
      </c>
      <c r="U291" s="315">
        <v>22</v>
      </c>
      <c r="V291" s="315"/>
      <c r="W291" s="315"/>
      <c r="X291" s="315"/>
      <c r="Y291" s="315">
        <v>20</v>
      </c>
      <c r="Z291" s="315">
        <v>7</v>
      </c>
      <c r="AA291" s="340"/>
      <c r="AB291" s="315">
        <v>2</v>
      </c>
      <c r="AC291" s="187">
        <v>0</v>
      </c>
      <c r="AD291" s="187">
        <v>0</v>
      </c>
      <c r="AE291" s="187">
        <v>0</v>
      </c>
      <c r="AF291" s="187">
        <v>0</v>
      </c>
      <c r="AG291" s="315"/>
      <c r="AH291" s="315"/>
      <c r="AI291" s="315"/>
      <c r="AJ291" s="315"/>
      <c r="AK291" s="315">
        <v>22</v>
      </c>
      <c r="AL291" s="315">
        <v>40</v>
      </c>
      <c r="AM291" s="316">
        <v>1300</v>
      </c>
      <c r="AN291" s="315">
        <v>958000000</v>
      </c>
      <c r="AO291" s="319">
        <v>0</v>
      </c>
      <c r="AP291" s="315">
        <v>1</v>
      </c>
      <c r="AQ291" s="316">
        <v>4500</v>
      </c>
      <c r="AR291" s="316">
        <v>4300</v>
      </c>
      <c r="AS291" s="320">
        <v>1.0465116279069768</v>
      </c>
      <c r="AT291" s="321">
        <v>1</v>
      </c>
      <c r="AU291" s="321">
        <v>0</v>
      </c>
      <c r="AV291" s="316">
        <v>5000</v>
      </c>
      <c r="AW291" s="316">
        <v>5000</v>
      </c>
      <c r="AX291" s="316"/>
      <c r="AY291" s="316"/>
      <c r="AZ291" s="316"/>
      <c r="BA291" s="20"/>
    </row>
    <row r="292" spans="1:53" ht="15.75" customHeight="1">
      <c r="A292" s="314">
        <v>2</v>
      </c>
      <c r="B292" s="16" t="s">
        <v>1086</v>
      </c>
      <c r="C292" s="315" t="s">
        <v>1083</v>
      </c>
      <c r="D292" s="316">
        <v>3527</v>
      </c>
      <c r="E292" s="316">
        <v>275</v>
      </c>
      <c r="F292" s="316">
        <v>6</v>
      </c>
      <c r="G292" s="316">
        <v>7</v>
      </c>
      <c r="H292" s="316">
        <v>205</v>
      </c>
      <c r="I292" s="317">
        <v>1E-3</v>
      </c>
      <c r="J292" s="316"/>
      <c r="K292" s="316"/>
      <c r="L292" s="316"/>
      <c r="M292" s="316"/>
      <c r="N292" s="318"/>
      <c r="O292" s="316">
        <v>5817</v>
      </c>
      <c r="P292" s="316">
        <v>194</v>
      </c>
      <c r="Q292" s="316">
        <v>1310</v>
      </c>
      <c r="R292" s="316">
        <v>264</v>
      </c>
      <c r="S292" s="321">
        <v>0</v>
      </c>
      <c r="T292" s="317">
        <v>2.9987429999999999E-3</v>
      </c>
      <c r="U292" s="315">
        <v>143</v>
      </c>
      <c r="V292" s="315">
        <v>963</v>
      </c>
      <c r="W292" s="315">
        <v>12</v>
      </c>
      <c r="X292" s="315">
        <v>8</v>
      </c>
      <c r="Y292" s="315">
        <v>106</v>
      </c>
      <c r="Z292" s="315">
        <v>23</v>
      </c>
      <c r="AA292" s="340"/>
      <c r="AB292" s="315">
        <v>3</v>
      </c>
      <c r="AC292" s="187">
        <v>0</v>
      </c>
      <c r="AD292" s="187">
        <v>1</v>
      </c>
      <c r="AE292" s="187">
        <v>0</v>
      </c>
      <c r="AF292" s="187">
        <v>1</v>
      </c>
      <c r="AG292" s="315">
        <v>4.2</v>
      </c>
      <c r="AH292" s="315"/>
      <c r="AI292" s="315"/>
      <c r="AJ292" s="315"/>
      <c r="AK292" s="315">
        <v>4</v>
      </c>
      <c r="AL292" s="315">
        <v>52</v>
      </c>
      <c r="AM292" s="316">
        <v>3600</v>
      </c>
      <c r="AN292" s="315">
        <v>1900000</v>
      </c>
      <c r="AO292" s="319">
        <v>0.13055555555555556</v>
      </c>
      <c r="AP292" s="315">
        <v>2.72</v>
      </c>
      <c r="AQ292" s="316">
        <v>85800</v>
      </c>
      <c r="AR292" s="316">
        <v>55200</v>
      </c>
      <c r="AS292" s="320">
        <v>1.5543478260869565</v>
      </c>
      <c r="AT292" s="321">
        <v>0.51839999999999997</v>
      </c>
      <c r="AU292" s="321">
        <v>0.48160000000000003</v>
      </c>
      <c r="AV292" s="316">
        <v>5000</v>
      </c>
      <c r="AW292" s="316">
        <v>13209</v>
      </c>
      <c r="AX292" s="316">
        <v>7277</v>
      </c>
      <c r="AY292" s="316">
        <v>5000</v>
      </c>
      <c r="AZ292" s="316"/>
      <c r="BA292" s="20"/>
    </row>
    <row r="293" spans="1:53" ht="15.75" customHeight="1">
      <c r="A293" s="314">
        <v>3</v>
      </c>
      <c r="B293" s="16" t="s">
        <v>1090</v>
      </c>
      <c r="C293" s="315" t="s">
        <v>1083</v>
      </c>
      <c r="D293" s="316">
        <v>2840466</v>
      </c>
      <c r="E293" s="316">
        <v>24930</v>
      </c>
      <c r="F293" s="316">
        <v>14817</v>
      </c>
      <c r="G293" s="316">
        <v>3157</v>
      </c>
      <c r="H293" s="316">
        <v>100</v>
      </c>
      <c r="I293" s="317">
        <v>2.0000000000000001E-4</v>
      </c>
      <c r="J293" s="316"/>
      <c r="K293" s="316"/>
      <c r="L293" s="316"/>
      <c r="M293" s="316"/>
      <c r="N293" s="318"/>
      <c r="O293" s="316">
        <v>134516</v>
      </c>
      <c r="P293" s="316">
        <v>147</v>
      </c>
      <c r="Q293" s="316">
        <v>479</v>
      </c>
      <c r="R293" s="316">
        <v>163</v>
      </c>
      <c r="S293" s="321">
        <v>0.5</v>
      </c>
      <c r="T293" s="317">
        <v>5.1810100000000001E-5</v>
      </c>
      <c r="U293" s="315">
        <v>83</v>
      </c>
      <c r="V293" s="315">
        <v>106000</v>
      </c>
      <c r="W293" s="315">
        <v>10</v>
      </c>
      <c r="X293" s="315">
        <v>281</v>
      </c>
      <c r="Y293" s="315">
        <v>25</v>
      </c>
      <c r="Z293" s="315">
        <v>24</v>
      </c>
      <c r="AA293" s="340"/>
      <c r="AB293" s="315">
        <v>3</v>
      </c>
      <c r="AC293" s="187">
        <v>0</v>
      </c>
      <c r="AD293" s="187">
        <v>1</v>
      </c>
      <c r="AE293" s="187">
        <v>0</v>
      </c>
      <c r="AF293" s="187">
        <v>1</v>
      </c>
      <c r="AG293" s="315">
        <v>4.8</v>
      </c>
      <c r="AH293" s="315">
        <v>0.42599999999999999</v>
      </c>
      <c r="AI293" s="315">
        <v>4.5999999999999996</v>
      </c>
      <c r="AJ293" s="315">
        <v>0.77500000000000002</v>
      </c>
      <c r="AK293" s="315">
        <v>35</v>
      </c>
      <c r="AL293" s="315">
        <v>52</v>
      </c>
      <c r="AM293" s="316">
        <v>8100</v>
      </c>
      <c r="AN293" s="315">
        <v>95</v>
      </c>
      <c r="AO293" s="319">
        <v>8.6805555555555552E-2</v>
      </c>
      <c r="AP293" s="315">
        <v>1.51</v>
      </c>
      <c r="AQ293" s="316">
        <v>251600</v>
      </c>
      <c r="AR293" s="316">
        <v>206300</v>
      </c>
      <c r="AS293" s="320">
        <v>1.219583131362094</v>
      </c>
      <c r="AT293" s="321">
        <v>0.74399999999999999</v>
      </c>
      <c r="AU293" s="321">
        <v>0.25600000000000001</v>
      </c>
      <c r="AV293" s="316">
        <v>5000</v>
      </c>
      <c r="AW293" s="316">
        <v>216915</v>
      </c>
      <c r="AX293" s="316">
        <v>5211</v>
      </c>
      <c r="AY293" s="316">
        <v>107527</v>
      </c>
      <c r="AZ293" s="316">
        <v>24382</v>
      </c>
      <c r="BA293" s="20"/>
    </row>
    <row r="294" spans="1:53" ht="15.75" customHeight="1">
      <c r="A294" s="314">
        <v>4</v>
      </c>
      <c r="B294" s="16" t="s">
        <v>1092</v>
      </c>
      <c r="C294" s="315" t="s">
        <v>1083</v>
      </c>
      <c r="D294" s="316">
        <v>234011</v>
      </c>
      <c r="E294" s="316">
        <v>144</v>
      </c>
      <c r="F294" s="316">
        <v>321</v>
      </c>
      <c r="G294" s="316">
        <v>66</v>
      </c>
      <c r="H294" s="316">
        <v>11</v>
      </c>
      <c r="I294" s="317">
        <v>0</v>
      </c>
      <c r="J294" s="316">
        <v>5821</v>
      </c>
      <c r="K294" s="316">
        <v>411</v>
      </c>
      <c r="L294" s="316">
        <v>49</v>
      </c>
      <c r="M294" s="316">
        <v>11</v>
      </c>
      <c r="N294" s="318">
        <v>9.3863400000000004E-4</v>
      </c>
      <c r="O294" s="316">
        <v>50613</v>
      </c>
      <c r="P294" s="316">
        <v>145</v>
      </c>
      <c r="Q294" s="316">
        <v>750</v>
      </c>
      <c r="R294" s="316">
        <v>90</v>
      </c>
      <c r="S294" s="321">
        <v>0</v>
      </c>
      <c r="T294" s="317">
        <v>1.8041300000000001E-4</v>
      </c>
      <c r="U294" s="315">
        <v>149</v>
      </c>
      <c r="V294" s="315">
        <v>5110</v>
      </c>
      <c r="W294" s="315">
        <v>1</v>
      </c>
      <c r="X294" s="315">
        <v>4</v>
      </c>
      <c r="Y294" s="315">
        <v>458</v>
      </c>
      <c r="Z294" s="315">
        <v>37</v>
      </c>
      <c r="AA294" s="340"/>
      <c r="AB294" s="315">
        <v>4</v>
      </c>
      <c r="AC294" s="187">
        <v>0</v>
      </c>
      <c r="AD294" s="187">
        <v>1</v>
      </c>
      <c r="AE294" s="187">
        <v>0</v>
      </c>
      <c r="AF294" s="187">
        <v>1</v>
      </c>
      <c r="AG294" s="315">
        <v>4.4000000000000004</v>
      </c>
      <c r="AH294" s="315">
        <v>0.18</v>
      </c>
      <c r="AI294" s="315">
        <v>3.9</v>
      </c>
      <c r="AJ294" s="315">
        <v>0.29799999999999999</v>
      </c>
      <c r="AK294" s="315">
        <v>31</v>
      </c>
      <c r="AL294" s="315">
        <v>61</v>
      </c>
      <c r="AM294" s="316">
        <v>1600</v>
      </c>
      <c r="AN294" s="315">
        <v>29700000</v>
      </c>
      <c r="AO294" s="319"/>
      <c r="AP294" s="315"/>
      <c r="AQ294" s="316"/>
      <c r="AR294" s="316"/>
      <c r="AS294" s="320"/>
      <c r="AT294" s="321"/>
      <c r="AU294" s="321"/>
      <c r="AV294" s="316">
        <v>5000</v>
      </c>
      <c r="AW294" s="316">
        <v>8592</v>
      </c>
      <c r="AX294" s="316">
        <v>50000</v>
      </c>
      <c r="AY294" s="316">
        <v>12318</v>
      </c>
      <c r="AZ294" s="316">
        <v>5000</v>
      </c>
      <c r="BA294" s="20"/>
    </row>
    <row r="295" spans="1:53" ht="15.75" customHeight="1">
      <c r="A295" s="314">
        <v>5</v>
      </c>
      <c r="B295" s="16" t="s">
        <v>1097</v>
      </c>
      <c r="C295" s="315" t="s">
        <v>1083</v>
      </c>
      <c r="D295" s="316">
        <v>232679</v>
      </c>
      <c r="E295" s="316">
        <v>0</v>
      </c>
      <c r="F295" s="316">
        <v>0</v>
      </c>
      <c r="G295" s="316">
        <v>0</v>
      </c>
      <c r="H295" s="316">
        <v>0</v>
      </c>
      <c r="I295" s="317">
        <v>0</v>
      </c>
      <c r="J295" s="316">
        <v>12540</v>
      </c>
      <c r="K295" s="316">
        <v>0</v>
      </c>
      <c r="L295" s="316">
        <v>0</v>
      </c>
      <c r="M295" s="316">
        <v>0</v>
      </c>
      <c r="N295" s="318">
        <v>0</v>
      </c>
      <c r="O295" s="316">
        <v>12012</v>
      </c>
      <c r="P295" s="316">
        <v>826</v>
      </c>
      <c r="Q295" s="316">
        <v>94</v>
      </c>
      <c r="R295" s="316">
        <v>4</v>
      </c>
      <c r="S295" s="321">
        <v>1</v>
      </c>
      <c r="T295" s="317">
        <v>8.99943E-5</v>
      </c>
      <c r="U295" s="315">
        <v>861</v>
      </c>
      <c r="V295" s="315">
        <v>2880</v>
      </c>
      <c r="W295" s="315">
        <v>0</v>
      </c>
      <c r="X295" s="315">
        <v>0</v>
      </c>
      <c r="Y295" s="315">
        <v>435</v>
      </c>
      <c r="Z295" s="315">
        <v>187</v>
      </c>
      <c r="AA295" s="340"/>
      <c r="AB295" s="315">
        <v>4</v>
      </c>
      <c r="AC295" s="187">
        <v>0</v>
      </c>
      <c r="AD295" s="187">
        <v>1</v>
      </c>
      <c r="AE295" s="187">
        <v>0</v>
      </c>
      <c r="AF295" s="187">
        <v>1</v>
      </c>
      <c r="AG295" s="315">
        <v>4.8</v>
      </c>
      <c r="AH295" s="315">
        <v>0.46899999999999997</v>
      </c>
      <c r="AI295" s="315">
        <v>4.5999999999999996</v>
      </c>
      <c r="AJ295" s="315">
        <v>0.79500000000000004</v>
      </c>
      <c r="AK295" s="315">
        <v>26</v>
      </c>
      <c r="AL295" s="315">
        <v>35</v>
      </c>
      <c r="AM295" s="316">
        <v>210</v>
      </c>
      <c r="AN295" s="315">
        <v>335000</v>
      </c>
      <c r="AO295" s="319">
        <v>8.1944444444444445E-2</v>
      </c>
      <c r="AP295" s="315">
        <v>1.83</v>
      </c>
      <c r="AQ295" s="316">
        <v>8400</v>
      </c>
      <c r="AR295" s="316">
        <v>5600</v>
      </c>
      <c r="AS295" s="320">
        <v>1.5</v>
      </c>
      <c r="AT295" s="321">
        <v>0.5</v>
      </c>
      <c r="AU295" s="321">
        <v>0.5</v>
      </c>
      <c r="AV295" s="316"/>
      <c r="AW295" s="316">
        <v>5714</v>
      </c>
      <c r="AX295" s="316">
        <v>5000</v>
      </c>
      <c r="AY295" s="316">
        <v>5000</v>
      </c>
      <c r="AZ295" s="316">
        <v>5000</v>
      </c>
      <c r="BA295" s="20"/>
    </row>
    <row r="296" spans="1:53" ht="15.75" customHeight="1">
      <c r="A296" s="314">
        <v>6</v>
      </c>
      <c r="B296" s="16" t="s">
        <v>1098</v>
      </c>
      <c r="C296" s="315" t="s">
        <v>1083</v>
      </c>
      <c r="D296" s="316">
        <v>173102</v>
      </c>
      <c r="E296" s="316">
        <v>2051</v>
      </c>
      <c r="F296" s="316">
        <v>982</v>
      </c>
      <c r="G296" s="316">
        <v>351</v>
      </c>
      <c r="H296" s="316">
        <v>110</v>
      </c>
      <c r="I296" s="317">
        <v>2.0000000000000001E-4</v>
      </c>
      <c r="J296" s="316">
        <v>18124</v>
      </c>
      <c r="K296" s="316">
        <v>2403</v>
      </c>
      <c r="L296" s="316">
        <v>364</v>
      </c>
      <c r="M296" s="316">
        <v>21</v>
      </c>
      <c r="N296" s="318">
        <v>1.71736E-3</v>
      </c>
      <c r="O296" s="316">
        <v>54183</v>
      </c>
      <c r="P296" s="316">
        <v>1171</v>
      </c>
      <c r="Q296" s="316">
        <v>646</v>
      </c>
      <c r="R296" s="316">
        <v>166</v>
      </c>
      <c r="S296" s="321">
        <v>0.87019641299999995</v>
      </c>
      <c r="T296" s="317">
        <v>1.63723E-4</v>
      </c>
      <c r="U296" s="315">
        <v>9441</v>
      </c>
      <c r="V296" s="315">
        <v>8380</v>
      </c>
      <c r="W296" s="315">
        <v>54</v>
      </c>
      <c r="X296" s="315">
        <v>698</v>
      </c>
      <c r="Y296" s="315">
        <v>5296</v>
      </c>
      <c r="Z296" s="315">
        <v>1890</v>
      </c>
      <c r="AA296" s="340"/>
      <c r="AB296" s="315">
        <v>4</v>
      </c>
      <c r="AC296" s="187">
        <v>1</v>
      </c>
      <c r="AD296" s="187">
        <v>0</v>
      </c>
      <c r="AE296" s="187">
        <v>0</v>
      </c>
      <c r="AF296" s="187">
        <v>1</v>
      </c>
      <c r="AG296" s="315">
        <v>4.8</v>
      </c>
      <c r="AH296" s="315">
        <v>0.29399999999999998</v>
      </c>
      <c r="AI296" s="315">
        <v>4.5999999999999996</v>
      </c>
      <c r="AJ296" s="315">
        <v>0.46</v>
      </c>
      <c r="AK296" s="315">
        <v>22</v>
      </c>
      <c r="AL296" s="315">
        <v>83</v>
      </c>
      <c r="AM296" s="316">
        <v>2900</v>
      </c>
      <c r="AN296" s="315">
        <v>4300000</v>
      </c>
      <c r="AO296" s="319"/>
      <c r="AP296" s="315"/>
      <c r="AQ296" s="316"/>
      <c r="AR296" s="316"/>
      <c r="AS296" s="320"/>
      <c r="AT296" s="321"/>
      <c r="AU296" s="321"/>
      <c r="AV296" s="316">
        <v>5000</v>
      </c>
      <c r="AW296" s="316">
        <v>13129</v>
      </c>
      <c r="AX296" s="316">
        <v>5000</v>
      </c>
      <c r="AY296" s="316"/>
      <c r="AZ296" s="316">
        <v>5000</v>
      </c>
      <c r="BA296" s="20"/>
    </row>
    <row r="297" spans="1:53" ht="15.75" customHeight="1">
      <c r="A297" s="314">
        <v>7</v>
      </c>
      <c r="B297" s="16" t="s">
        <v>1103</v>
      </c>
      <c r="C297" s="315" t="s">
        <v>1083</v>
      </c>
      <c r="D297" s="316"/>
      <c r="E297" s="316"/>
      <c r="F297" s="316"/>
      <c r="G297" s="316"/>
      <c r="H297" s="316"/>
      <c r="I297" s="317"/>
      <c r="J297" s="316">
        <v>25172</v>
      </c>
      <c r="K297" s="316">
        <v>957</v>
      </c>
      <c r="L297" s="316">
        <v>45</v>
      </c>
      <c r="M297" s="316">
        <v>8</v>
      </c>
      <c r="N297" s="318">
        <v>4.4614399999999999E-4</v>
      </c>
      <c r="O297" s="316">
        <v>72526</v>
      </c>
      <c r="P297" s="316">
        <v>642</v>
      </c>
      <c r="Q297" s="316">
        <v>4880</v>
      </c>
      <c r="R297" s="316">
        <v>3358</v>
      </c>
      <c r="S297" s="321">
        <v>0.251953125</v>
      </c>
      <c r="T297" s="317">
        <v>1.238849E-3</v>
      </c>
      <c r="U297" s="315">
        <v>647</v>
      </c>
      <c r="V297" s="315">
        <v>39800</v>
      </c>
      <c r="W297" s="315">
        <v>50</v>
      </c>
      <c r="X297" s="315">
        <v>356</v>
      </c>
      <c r="Y297" s="315">
        <v>1244</v>
      </c>
      <c r="Z297" s="315">
        <v>210</v>
      </c>
      <c r="AA297" s="340"/>
      <c r="AB297" s="315">
        <v>3</v>
      </c>
      <c r="AC297" s="187">
        <v>0</v>
      </c>
      <c r="AD297" s="187">
        <v>0</v>
      </c>
      <c r="AE297" s="187">
        <v>0</v>
      </c>
      <c r="AF297" s="187">
        <v>1</v>
      </c>
      <c r="AG297" s="315">
        <v>3.6</v>
      </c>
      <c r="AH297" s="315">
        <v>8.1000000000000003E-2</v>
      </c>
      <c r="AI297" s="315">
        <v>3.7</v>
      </c>
      <c r="AJ297" s="315">
        <v>0.311</v>
      </c>
      <c r="AK297" s="315">
        <v>64</v>
      </c>
      <c r="AL297" s="315">
        <v>78</v>
      </c>
      <c r="AM297" s="316">
        <v>22200</v>
      </c>
      <c r="AN297" s="315">
        <v>36500000</v>
      </c>
      <c r="AO297" s="319">
        <v>0.31527777777777777</v>
      </c>
      <c r="AP297" s="315">
        <v>4.6500000000000004</v>
      </c>
      <c r="AQ297" s="316">
        <v>274700</v>
      </c>
      <c r="AR297" s="316">
        <v>181600</v>
      </c>
      <c r="AS297" s="320">
        <v>1.5126651982378854</v>
      </c>
      <c r="AT297" s="321">
        <v>0.64410000000000001</v>
      </c>
      <c r="AU297" s="321">
        <v>0.35589999999999999</v>
      </c>
      <c r="AV297" s="316">
        <v>5000</v>
      </c>
      <c r="AW297" s="316">
        <v>31102</v>
      </c>
      <c r="AX297" s="316">
        <v>5000</v>
      </c>
      <c r="AY297" s="316"/>
      <c r="AZ297" s="316">
        <v>5000</v>
      </c>
      <c r="BA297" s="20"/>
    </row>
    <row r="298" spans="1:53" ht="15.75" customHeight="1">
      <c r="A298" s="314">
        <v>8</v>
      </c>
      <c r="B298" s="16" t="s">
        <v>1106</v>
      </c>
      <c r="C298" s="315" t="s">
        <v>1083</v>
      </c>
      <c r="D298" s="316"/>
      <c r="E298" s="316"/>
      <c r="F298" s="316"/>
      <c r="G298" s="316"/>
      <c r="H298" s="316"/>
      <c r="I298" s="317"/>
      <c r="J298" s="316"/>
      <c r="K298" s="316"/>
      <c r="L298" s="316"/>
      <c r="M298" s="316"/>
      <c r="N298" s="318"/>
      <c r="O298" s="316"/>
      <c r="P298" s="316"/>
      <c r="Q298" s="316"/>
      <c r="R298" s="316"/>
      <c r="S298" s="321"/>
      <c r="T298" s="317"/>
      <c r="U298" s="315"/>
      <c r="V298" s="315"/>
      <c r="W298" s="315"/>
      <c r="X298" s="315"/>
      <c r="Y298" s="315"/>
      <c r="Z298" s="315"/>
      <c r="AA298" s="340"/>
      <c r="AB298" s="315">
        <v>0</v>
      </c>
      <c r="AC298" s="187">
        <v>0</v>
      </c>
      <c r="AD298" s="187">
        <v>0</v>
      </c>
      <c r="AE298" s="187">
        <v>0</v>
      </c>
      <c r="AF298" s="187">
        <v>0</v>
      </c>
      <c r="AG298" s="315"/>
      <c r="AH298" s="315"/>
      <c r="AI298" s="315"/>
      <c r="AJ298" s="315"/>
      <c r="AK298" s="315">
        <v>31</v>
      </c>
      <c r="AL298" s="315">
        <v>12</v>
      </c>
      <c r="AM298" s="316">
        <v>20</v>
      </c>
      <c r="AN298" s="315"/>
      <c r="AO298" s="319"/>
      <c r="AP298" s="315"/>
      <c r="AQ298" s="316"/>
      <c r="AR298" s="316"/>
      <c r="AS298" s="320"/>
      <c r="AT298" s="321"/>
      <c r="AU298" s="321"/>
      <c r="AV298" s="316"/>
      <c r="AW298" s="316"/>
      <c r="AX298" s="316"/>
      <c r="AY298" s="316"/>
      <c r="AZ298" s="316"/>
      <c r="BA298" s="20"/>
    </row>
    <row r="299" spans="1:53" ht="15.75" customHeight="1">
      <c r="A299" s="314">
        <v>9</v>
      </c>
      <c r="B299" s="16" t="s">
        <v>1107</v>
      </c>
      <c r="C299" s="315" t="s">
        <v>1083</v>
      </c>
      <c r="D299" s="316">
        <v>518</v>
      </c>
      <c r="E299" s="316">
        <v>248</v>
      </c>
      <c r="F299" s="316">
        <v>7</v>
      </c>
      <c r="G299" s="316">
        <v>6</v>
      </c>
      <c r="H299" s="316">
        <v>15</v>
      </c>
      <c r="I299" s="317">
        <v>5.8999999999999999E-3</v>
      </c>
      <c r="J299" s="316"/>
      <c r="K299" s="316"/>
      <c r="L299" s="316"/>
      <c r="M299" s="316"/>
      <c r="N299" s="318"/>
      <c r="O299" s="316">
        <v>165</v>
      </c>
      <c r="P299" s="316">
        <v>96</v>
      </c>
      <c r="Q299" s="316">
        <v>107</v>
      </c>
      <c r="R299" s="316">
        <v>32</v>
      </c>
      <c r="S299" s="321">
        <v>0</v>
      </c>
      <c r="T299" s="317">
        <v>6.83653E-4</v>
      </c>
      <c r="U299" s="315">
        <v>56</v>
      </c>
      <c r="V299" s="315"/>
      <c r="W299" s="315"/>
      <c r="X299" s="315"/>
      <c r="Y299" s="315">
        <v>30</v>
      </c>
      <c r="Z299" s="315">
        <v>19</v>
      </c>
      <c r="AA299" s="340"/>
      <c r="AB299" s="315">
        <v>2</v>
      </c>
      <c r="AC299" s="187">
        <v>0</v>
      </c>
      <c r="AD299" s="187">
        <v>0</v>
      </c>
      <c r="AE299" s="187">
        <v>0</v>
      </c>
      <c r="AF299" s="187">
        <v>0</v>
      </c>
      <c r="AG299" s="315"/>
      <c r="AH299" s="315"/>
      <c r="AI299" s="315"/>
      <c r="AJ299" s="315"/>
      <c r="AK299" s="315">
        <v>33</v>
      </c>
      <c r="AL299" s="315">
        <v>50</v>
      </c>
      <c r="AM299" s="316">
        <v>9900</v>
      </c>
      <c r="AN299" s="315">
        <v>2200000</v>
      </c>
      <c r="AO299" s="319">
        <v>0.54513888888888884</v>
      </c>
      <c r="AP299" s="315">
        <v>1.82</v>
      </c>
      <c r="AQ299" s="316">
        <v>381200</v>
      </c>
      <c r="AR299" s="316">
        <v>36400</v>
      </c>
      <c r="AS299" s="320">
        <v>10.472527472527473</v>
      </c>
      <c r="AT299" s="321">
        <v>0.80569999999999997</v>
      </c>
      <c r="AU299" s="321">
        <v>0.19430000000000003</v>
      </c>
      <c r="AV299" s="316">
        <v>5637</v>
      </c>
      <c r="AW299" s="316">
        <v>11618</v>
      </c>
      <c r="AX299" s="316">
        <v>5000</v>
      </c>
      <c r="AY299" s="316"/>
      <c r="AZ299" s="316"/>
      <c r="BA299" s="20"/>
    </row>
    <row r="300" spans="1:53" ht="15.75" customHeight="1">
      <c r="A300" s="314">
        <v>10</v>
      </c>
      <c r="B300" s="16" t="s">
        <v>1110</v>
      </c>
      <c r="C300" s="315" t="s">
        <v>1083</v>
      </c>
      <c r="D300" s="316"/>
      <c r="E300" s="316"/>
      <c r="F300" s="316"/>
      <c r="G300" s="316"/>
      <c r="H300" s="316"/>
      <c r="I300" s="317"/>
      <c r="J300" s="316"/>
      <c r="K300" s="316"/>
      <c r="L300" s="316"/>
      <c r="M300" s="316"/>
      <c r="N300" s="318"/>
      <c r="O300" s="316"/>
      <c r="P300" s="316"/>
      <c r="Q300" s="316"/>
      <c r="R300" s="316"/>
      <c r="S300" s="321"/>
      <c r="T300" s="317"/>
      <c r="U300" s="315">
        <v>346</v>
      </c>
      <c r="V300" s="315"/>
      <c r="W300" s="315"/>
      <c r="X300" s="315"/>
      <c r="Y300" s="315">
        <v>417</v>
      </c>
      <c r="Z300" s="315">
        <v>82</v>
      </c>
      <c r="AA300" s="340"/>
      <c r="AB300" s="315">
        <v>0</v>
      </c>
      <c r="AC300" s="187">
        <v>0</v>
      </c>
      <c r="AD300" s="187">
        <v>0</v>
      </c>
      <c r="AE300" s="187">
        <v>0</v>
      </c>
      <c r="AF300" s="187">
        <v>0</v>
      </c>
      <c r="AG300" s="315"/>
      <c r="AH300" s="315"/>
      <c r="AI300" s="315"/>
      <c r="AJ300" s="315"/>
      <c r="AK300" s="315">
        <v>20</v>
      </c>
      <c r="AL300" s="315">
        <v>50</v>
      </c>
      <c r="AM300" s="316">
        <v>12100</v>
      </c>
      <c r="AN300" s="315">
        <v>3800000</v>
      </c>
      <c r="AO300" s="319">
        <v>0.40902777777777777</v>
      </c>
      <c r="AP300" s="315">
        <v>12.6</v>
      </c>
      <c r="AQ300" s="316">
        <v>33900</v>
      </c>
      <c r="AR300" s="316">
        <v>19600</v>
      </c>
      <c r="AS300" s="320">
        <v>1.7295918367346939</v>
      </c>
      <c r="AT300" s="321">
        <v>0.28239999999999998</v>
      </c>
      <c r="AU300" s="321">
        <v>0.71760000000000002</v>
      </c>
      <c r="AV300" s="316">
        <v>5000</v>
      </c>
      <c r="AW300" s="316">
        <v>5000</v>
      </c>
      <c r="AX300" s="316">
        <v>5000</v>
      </c>
      <c r="AY300" s="316"/>
      <c r="AZ300" s="316"/>
      <c r="BA300" s="20"/>
    </row>
    <row r="301" spans="1:53" ht="15.75" customHeight="1">
      <c r="A301" s="314">
        <v>11</v>
      </c>
      <c r="B301" s="16" t="s">
        <v>1111</v>
      </c>
      <c r="C301" s="315" t="s">
        <v>1083</v>
      </c>
      <c r="D301" s="316"/>
      <c r="E301" s="316"/>
      <c r="F301" s="316"/>
      <c r="G301" s="316"/>
      <c r="H301" s="316"/>
      <c r="I301" s="317"/>
      <c r="J301" s="316"/>
      <c r="K301" s="316"/>
      <c r="L301" s="316"/>
      <c r="M301" s="316"/>
      <c r="N301" s="318"/>
      <c r="O301" s="316"/>
      <c r="P301" s="316"/>
      <c r="Q301" s="316"/>
      <c r="R301" s="316"/>
      <c r="S301" s="321"/>
      <c r="T301" s="317"/>
      <c r="U301" s="315">
        <v>4</v>
      </c>
      <c r="V301" s="315"/>
      <c r="W301" s="315"/>
      <c r="X301" s="315"/>
      <c r="Y301" s="315">
        <v>19</v>
      </c>
      <c r="Z301" s="315">
        <v>1</v>
      </c>
      <c r="AA301" s="340"/>
      <c r="AB301" s="315">
        <v>0</v>
      </c>
      <c r="AC301" s="187">
        <v>0</v>
      </c>
      <c r="AD301" s="187">
        <v>0</v>
      </c>
      <c r="AE301" s="187">
        <v>0</v>
      </c>
      <c r="AF301" s="187">
        <v>0</v>
      </c>
      <c r="AG301" s="315"/>
      <c r="AH301" s="315"/>
      <c r="AI301" s="315"/>
      <c r="AJ301" s="315"/>
      <c r="AK301" s="315">
        <v>29</v>
      </c>
      <c r="AL301" s="315">
        <v>38</v>
      </c>
      <c r="AM301" s="316">
        <v>5400</v>
      </c>
      <c r="AN301" s="315">
        <v>461000</v>
      </c>
      <c r="AO301" s="319">
        <v>6.8750000000000006E-2</v>
      </c>
      <c r="AP301" s="315">
        <v>1.91</v>
      </c>
      <c r="AQ301" s="316">
        <v>27400</v>
      </c>
      <c r="AR301" s="316">
        <v>17000</v>
      </c>
      <c r="AS301" s="320">
        <v>1.611764705882353</v>
      </c>
      <c r="AT301" s="321">
        <v>0.51119999999999999</v>
      </c>
      <c r="AU301" s="321">
        <v>0.48880000000000001</v>
      </c>
      <c r="AV301" s="316">
        <v>5000</v>
      </c>
      <c r="AW301" s="316">
        <v>5000</v>
      </c>
      <c r="AX301" s="316">
        <v>5000</v>
      </c>
      <c r="AY301" s="316"/>
      <c r="AZ301" s="316"/>
      <c r="BA301" s="20"/>
    </row>
    <row r="302" spans="1:53" ht="15.75" customHeight="1">
      <c r="A302" s="314">
        <v>12</v>
      </c>
      <c r="B302" s="16" t="s">
        <v>1112</v>
      </c>
      <c r="C302" s="315" t="s">
        <v>1083</v>
      </c>
      <c r="D302" s="316">
        <v>8079</v>
      </c>
      <c r="E302" s="316">
        <v>300</v>
      </c>
      <c r="F302" s="316">
        <v>64</v>
      </c>
      <c r="G302" s="316">
        <v>59</v>
      </c>
      <c r="H302" s="316">
        <v>25</v>
      </c>
      <c r="I302" s="317">
        <v>5.9999999999999995E-4</v>
      </c>
      <c r="J302" s="316">
        <v>1761</v>
      </c>
      <c r="K302" s="316">
        <v>58</v>
      </c>
      <c r="L302" s="316">
        <v>3</v>
      </c>
      <c r="M302" s="316">
        <v>5</v>
      </c>
      <c r="N302" s="318">
        <v>3.8688200000000001E-4</v>
      </c>
      <c r="O302" s="316">
        <v>1980</v>
      </c>
      <c r="P302" s="316">
        <v>20</v>
      </c>
      <c r="Q302" s="316">
        <v>30</v>
      </c>
      <c r="R302" s="316">
        <v>4</v>
      </c>
      <c r="S302" s="321">
        <v>0.66666666699999999</v>
      </c>
      <c r="T302" s="317">
        <v>8.9140600000000005E-5</v>
      </c>
      <c r="U302" s="315">
        <v>29</v>
      </c>
      <c r="V302" s="315">
        <v>245</v>
      </c>
      <c r="W302" s="315">
        <v>5</v>
      </c>
      <c r="X302" s="315">
        <v>7</v>
      </c>
      <c r="Y302" s="315">
        <v>18</v>
      </c>
      <c r="Z302" s="315">
        <v>3</v>
      </c>
      <c r="AA302" s="340"/>
      <c r="AB302" s="315">
        <v>4</v>
      </c>
      <c r="AC302" s="187">
        <v>0</v>
      </c>
      <c r="AD302" s="187">
        <v>0</v>
      </c>
      <c r="AE302" s="187">
        <v>0</v>
      </c>
      <c r="AF302" s="187">
        <v>1</v>
      </c>
      <c r="AG302" s="315">
        <v>4.4000000000000004</v>
      </c>
      <c r="AH302" s="315">
        <v>0.78</v>
      </c>
      <c r="AI302" s="315">
        <v>4.5999999999999996</v>
      </c>
      <c r="AJ302" s="315">
        <v>0.79200000000000004</v>
      </c>
      <c r="AK302" s="315">
        <v>26</v>
      </c>
      <c r="AL302" s="315">
        <v>40</v>
      </c>
      <c r="AM302" s="316">
        <v>22200</v>
      </c>
      <c r="AN302" s="315">
        <v>87</v>
      </c>
      <c r="AO302" s="319">
        <v>0.25208333333333333</v>
      </c>
      <c r="AP302" s="315">
        <v>4.49</v>
      </c>
      <c r="AQ302" s="316">
        <v>665900</v>
      </c>
      <c r="AR302" s="316">
        <v>114100</v>
      </c>
      <c r="AS302" s="320">
        <v>5.8361086765994745</v>
      </c>
      <c r="AT302" s="321">
        <v>0.20050000000000001</v>
      </c>
      <c r="AU302" s="321">
        <v>0.79949999999999999</v>
      </c>
      <c r="AV302" s="316">
        <v>67613</v>
      </c>
      <c r="AW302" s="316">
        <v>9167</v>
      </c>
      <c r="AX302" s="316">
        <v>20008</v>
      </c>
      <c r="AY302" s="316">
        <v>19435</v>
      </c>
      <c r="AZ302" s="316">
        <v>5000</v>
      </c>
      <c r="BA302" s="20"/>
    </row>
    <row r="303" spans="1:53" ht="15.75" customHeight="1">
      <c r="A303" s="314">
        <v>13</v>
      </c>
      <c r="B303" s="16" t="s">
        <v>1115</v>
      </c>
      <c r="C303" s="315" t="s">
        <v>1083</v>
      </c>
      <c r="D303" s="316"/>
      <c r="E303" s="316"/>
      <c r="F303" s="316"/>
      <c r="G303" s="316"/>
      <c r="H303" s="316"/>
      <c r="I303" s="317"/>
      <c r="J303" s="316"/>
      <c r="K303" s="316"/>
      <c r="L303" s="316"/>
      <c r="M303" s="316"/>
      <c r="N303" s="318"/>
      <c r="O303" s="316"/>
      <c r="P303" s="316"/>
      <c r="Q303" s="316"/>
      <c r="R303" s="316"/>
      <c r="S303" s="321"/>
      <c r="T303" s="317"/>
      <c r="U303" s="315"/>
      <c r="V303" s="315"/>
      <c r="W303" s="315"/>
      <c r="X303" s="315"/>
      <c r="Y303" s="315"/>
      <c r="Z303" s="315"/>
      <c r="AA303" s="340"/>
      <c r="AB303" s="315">
        <v>0</v>
      </c>
      <c r="AC303" s="187">
        <v>0</v>
      </c>
      <c r="AD303" s="187">
        <v>0</v>
      </c>
      <c r="AE303" s="187">
        <v>0</v>
      </c>
      <c r="AF303" s="187">
        <v>1</v>
      </c>
      <c r="AG303" s="315">
        <v>4.8</v>
      </c>
      <c r="AH303" s="315">
        <v>0.25</v>
      </c>
      <c r="AI303" s="315">
        <v>4.2</v>
      </c>
      <c r="AJ303" s="315">
        <v>0.25</v>
      </c>
      <c r="AK303" s="315">
        <v>36</v>
      </c>
      <c r="AL303" s="315">
        <v>67</v>
      </c>
      <c r="AM303" s="316">
        <v>70</v>
      </c>
      <c r="AN303" s="315">
        <v>9700000</v>
      </c>
      <c r="AO303" s="319">
        <v>0.2590277777777778</v>
      </c>
      <c r="AP303" s="315">
        <v>3.18</v>
      </c>
      <c r="AQ303" s="316">
        <v>2200000</v>
      </c>
      <c r="AR303" s="316">
        <v>885300</v>
      </c>
      <c r="AS303" s="320">
        <v>2.4850333220377272</v>
      </c>
      <c r="AT303" s="321">
        <v>0.41689999999999999</v>
      </c>
      <c r="AU303" s="321">
        <v>0.58309999999999995</v>
      </c>
      <c r="AV303" s="316">
        <v>130816</v>
      </c>
      <c r="AW303" s="316">
        <v>7011000</v>
      </c>
      <c r="AX303" s="316">
        <v>95505</v>
      </c>
      <c r="AY303" s="316">
        <v>5000</v>
      </c>
      <c r="AZ303" s="316">
        <v>8012</v>
      </c>
      <c r="BA303" s="20"/>
    </row>
    <row r="304" spans="1:53" ht="15.75" customHeight="1">
      <c r="A304" s="314">
        <v>14</v>
      </c>
      <c r="B304" s="16" t="s">
        <v>1117</v>
      </c>
      <c r="C304" s="315" t="s">
        <v>1083</v>
      </c>
      <c r="D304" s="316">
        <v>410547</v>
      </c>
      <c r="E304" s="316">
        <v>4181</v>
      </c>
      <c r="F304" s="316">
        <v>1345</v>
      </c>
      <c r="G304" s="316">
        <v>437</v>
      </c>
      <c r="H304" s="316">
        <v>92</v>
      </c>
      <c r="I304" s="317">
        <v>2.0000000000000001E-4</v>
      </c>
      <c r="J304" s="316">
        <v>32544</v>
      </c>
      <c r="K304" s="316">
        <v>3267</v>
      </c>
      <c r="L304" s="316">
        <v>183</v>
      </c>
      <c r="M304" s="316">
        <v>28</v>
      </c>
      <c r="N304" s="318">
        <v>1.1832139999999999E-3</v>
      </c>
      <c r="O304" s="316">
        <v>119949</v>
      </c>
      <c r="P304" s="316">
        <v>1544</v>
      </c>
      <c r="Q304" s="316">
        <v>552</v>
      </c>
      <c r="R304" s="316">
        <v>85</v>
      </c>
      <c r="S304" s="321">
        <v>0.96373056999999995</v>
      </c>
      <c r="T304" s="317">
        <v>5.7707500000000003E-5</v>
      </c>
      <c r="U304" s="315">
        <v>1139</v>
      </c>
      <c r="V304" s="315">
        <v>18800</v>
      </c>
      <c r="W304" s="315">
        <v>40</v>
      </c>
      <c r="X304" s="315">
        <v>188</v>
      </c>
      <c r="Y304" s="315">
        <v>1452</v>
      </c>
      <c r="Z304" s="315">
        <v>668</v>
      </c>
      <c r="AA304" s="340"/>
      <c r="AB304" s="315">
        <v>4</v>
      </c>
      <c r="AC304" s="187">
        <v>1</v>
      </c>
      <c r="AD304" s="187">
        <v>0</v>
      </c>
      <c r="AE304" s="187">
        <v>0</v>
      </c>
      <c r="AF304" s="187">
        <v>1</v>
      </c>
      <c r="AG304" s="315">
        <v>4.5</v>
      </c>
      <c r="AH304" s="315">
        <v>0.44500000000000001</v>
      </c>
      <c r="AI304" s="315">
        <v>4.2</v>
      </c>
      <c r="AJ304" s="315">
        <v>0.58699999999999997</v>
      </c>
      <c r="AK304" s="315">
        <v>33</v>
      </c>
      <c r="AL304" s="315">
        <v>31</v>
      </c>
      <c r="AM304" s="316">
        <v>90</v>
      </c>
      <c r="AN304" s="315">
        <v>201000</v>
      </c>
      <c r="AO304" s="319">
        <v>0.38819444444444445</v>
      </c>
      <c r="AP304" s="315">
        <v>1.83</v>
      </c>
      <c r="AQ304" s="316">
        <v>8700</v>
      </c>
      <c r="AR304" s="316">
        <v>8000</v>
      </c>
      <c r="AS304" s="320">
        <v>1.0874999999999999</v>
      </c>
      <c r="AT304" s="321">
        <v>0.58020000000000005</v>
      </c>
      <c r="AU304" s="321">
        <v>0.41979999999999995</v>
      </c>
      <c r="AV304" s="316"/>
      <c r="AW304" s="316">
        <v>5000</v>
      </c>
      <c r="AX304" s="316">
        <v>5000</v>
      </c>
      <c r="AY304" s="316"/>
      <c r="AZ304" s="316"/>
      <c r="BA304" s="20"/>
    </row>
    <row r="305" spans="1:53" ht="15.75" customHeight="1">
      <c r="A305" s="314">
        <v>15</v>
      </c>
      <c r="B305" s="16" t="s">
        <v>1120</v>
      </c>
      <c r="C305" s="315" t="s">
        <v>1083</v>
      </c>
      <c r="D305" s="316">
        <v>1201886</v>
      </c>
      <c r="E305" s="316">
        <v>51099</v>
      </c>
      <c r="F305" s="316">
        <v>1046</v>
      </c>
      <c r="G305" s="316">
        <v>799</v>
      </c>
      <c r="H305" s="316">
        <v>49</v>
      </c>
      <c r="I305" s="317">
        <v>5.0000000000000001E-4</v>
      </c>
      <c r="J305" s="316">
        <v>66604</v>
      </c>
      <c r="K305" s="316">
        <v>8982</v>
      </c>
      <c r="L305" s="316">
        <v>430</v>
      </c>
      <c r="M305" s="316">
        <v>37</v>
      </c>
      <c r="N305" s="318">
        <v>1.6024870000000001E-3</v>
      </c>
      <c r="O305" s="316">
        <v>903769</v>
      </c>
      <c r="P305" s="316">
        <v>201</v>
      </c>
      <c r="Q305" s="316">
        <v>6222</v>
      </c>
      <c r="R305" s="316">
        <v>1502</v>
      </c>
      <c r="S305" s="321">
        <v>0.33333333300000001</v>
      </c>
      <c r="T305" s="317">
        <v>9.2901399999999998E-5</v>
      </c>
      <c r="U305" s="315">
        <v>31793</v>
      </c>
      <c r="V305" s="315">
        <v>52600</v>
      </c>
      <c r="W305" s="315">
        <v>49</v>
      </c>
      <c r="X305" s="315">
        <v>1070</v>
      </c>
      <c r="Y305" s="315">
        <v>16550</v>
      </c>
      <c r="Z305" s="315">
        <v>8619</v>
      </c>
      <c r="AA305" s="340"/>
      <c r="AB305" s="315">
        <v>4</v>
      </c>
      <c r="AC305" s="187">
        <v>1</v>
      </c>
      <c r="AD305" s="187">
        <v>0</v>
      </c>
      <c r="AE305" s="187">
        <v>0</v>
      </c>
      <c r="AF305" s="187">
        <v>1</v>
      </c>
      <c r="AG305" s="315">
        <v>4.9000000000000004</v>
      </c>
      <c r="AH305" s="315">
        <v>0.60199999999999998</v>
      </c>
      <c r="AI305" s="315">
        <v>4.7</v>
      </c>
      <c r="AJ305" s="315">
        <v>0.871</v>
      </c>
      <c r="AK305" s="315">
        <v>24</v>
      </c>
      <c r="AL305" s="315">
        <v>80</v>
      </c>
      <c r="AM305" s="316">
        <v>33100</v>
      </c>
      <c r="AN305" s="315">
        <v>99</v>
      </c>
      <c r="AO305" s="319">
        <v>0.16180555555555556</v>
      </c>
      <c r="AP305" s="315">
        <v>1.99</v>
      </c>
      <c r="AQ305" s="316">
        <v>2300000</v>
      </c>
      <c r="AR305" s="316">
        <v>812700</v>
      </c>
      <c r="AS305" s="320">
        <v>2.8300725975144578</v>
      </c>
      <c r="AT305" s="321">
        <v>0.42820000000000003</v>
      </c>
      <c r="AU305" s="321">
        <v>0.57179999999999997</v>
      </c>
      <c r="AV305" s="316">
        <v>178440</v>
      </c>
      <c r="AW305" s="316">
        <v>2352000</v>
      </c>
      <c r="AX305" s="316">
        <v>67139</v>
      </c>
      <c r="AY305" s="316">
        <v>50000</v>
      </c>
      <c r="AZ305" s="316">
        <v>165650</v>
      </c>
      <c r="BA305" s="20"/>
    </row>
    <row r="306" spans="1:53" ht="15.75" customHeight="1">
      <c r="A306" s="314">
        <v>16</v>
      </c>
      <c r="B306" s="16" t="s">
        <v>1121</v>
      </c>
      <c r="C306" s="315" t="s">
        <v>1083</v>
      </c>
      <c r="D306" s="316">
        <v>153665</v>
      </c>
      <c r="E306" s="316">
        <v>3273</v>
      </c>
      <c r="F306" s="316">
        <v>174</v>
      </c>
      <c r="G306" s="316">
        <v>381</v>
      </c>
      <c r="H306" s="316">
        <v>63</v>
      </c>
      <c r="I306" s="317">
        <v>2.9999999999999997E-4</v>
      </c>
      <c r="J306" s="316"/>
      <c r="K306" s="316"/>
      <c r="L306" s="316"/>
      <c r="M306" s="316"/>
      <c r="N306" s="318"/>
      <c r="O306" s="316">
        <v>361410</v>
      </c>
      <c r="P306" s="316">
        <v>52</v>
      </c>
      <c r="Q306" s="316">
        <v>5083</v>
      </c>
      <c r="R306" s="316">
        <v>1076</v>
      </c>
      <c r="S306" s="321">
        <v>0.33333333300000001</v>
      </c>
      <c r="T306" s="317">
        <v>1.8568999999999999E-4</v>
      </c>
      <c r="U306" s="315">
        <v>4662</v>
      </c>
      <c r="V306" s="315">
        <v>29200</v>
      </c>
      <c r="W306" s="315">
        <v>30</v>
      </c>
      <c r="X306" s="315">
        <v>141</v>
      </c>
      <c r="Y306" s="315">
        <v>4297</v>
      </c>
      <c r="Z306" s="315">
        <v>1994</v>
      </c>
      <c r="AA306" s="340"/>
      <c r="AB306" s="315">
        <v>3</v>
      </c>
      <c r="AC306" s="187">
        <v>1</v>
      </c>
      <c r="AD306" s="187">
        <v>0</v>
      </c>
      <c r="AE306" s="187">
        <v>0</v>
      </c>
      <c r="AF306" s="187">
        <v>1</v>
      </c>
      <c r="AG306" s="315">
        <v>4.5999999999999996</v>
      </c>
      <c r="AH306" s="315">
        <v>0.33300000000000002</v>
      </c>
      <c r="AI306" s="315">
        <v>2.8</v>
      </c>
      <c r="AJ306" s="315">
        <v>0.11</v>
      </c>
      <c r="AK306" s="315">
        <v>32</v>
      </c>
      <c r="AL306" s="315">
        <v>75</v>
      </c>
      <c r="AM306" s="316">
        <v>49500</v>
      </c>
      <c r="AN306" s="315">
        <v>87</v>
      </c>
      <c r="AO306" s="319">
        <v>0.40555555555555556</v>
      </c>
      <c r="AP306" s="315">
        <v>4.21</v>
      </c>
      <c r="AQ306" s="316">
        <v>3500000</v>
      </c>
      <c r="AR306" s="316">
        <v>905700</v>
      </c>
      <c r="AS306" s="320">
        <v>3.8644142652092306</v>
      </c>
      <c r="AT306" s="321">
        <v>0.35020000000000001</v>
      </c>
      <c r="AU306" s="321">
        <v>0.64979999999999993</v>
      </c>
      <c r="AV306" s="316">
        <v>181085</v>
      </c>
      <c r="AW306" s="316">
        <v>76090</v>
      </c>
      <c r="AX306" s="316">
        <v>103055</v>
      </c>
      <c r="AY306" s="316">
        <v>5000</v>
      </c>
      <c r="AZ306" s="316">
        <v>15644</v>
      </c>
      <c r="BA306" s="20"/>
    </row>
    <row r="307" spans="1:53" ht="15.75" customHeight="1">
      <c r="A307" s="314">
        <v>17</v>
      </c>
      <c r="B307" s="16" t="s">
        <v>1124</v>
      </c>
      <c r="C307" s="315" t="s">
        <v>1083</v>
      </c>
      <c r="D307" s="316">
        <v>120129</v>
      </c>
      <c r="E307" s="316">
        <v>6462</v>
      </c>
      <c r="F307" s="316">
        <v>370</v>
      </c>
      <c r="G307" s="316">
        <v>359</v>
      </c>
      <c r="H307" s="316">
        <v>35</v>
      </c>
      <c r="I307" s="317">
        <v>6.9999999999999999E-4</v>
      </c>
      <c r="J307" s="316">
        <v>39807</v>
      </c>
      <c r="K307" s="316">
        <v>13293</v>
      </c>
      <c r="L307" s="316">
        <v>490</v>
      </c>
      <c r="M307" s="316">
        <v>32</v>
      </c>
      <c r="N307" s="318">
        <v>3.8780970000000001E-3</v>
      </c>
      <c r="O307" s="316">
        <v>674113</v>
      </c>
      <c r="P307" s="316">
        <v>394</v>
      </c>
      <c r="Q307" s="316">
        <v>1091</v>
      </c>
      <c r="R307" s="316">
        <v>455</v>
      </c>
      <c r="S307" s="321">
        <v>0.707124011</v>
      </c>
      <c r="T307" s="317">
        <v>2.4915100000000001E-5</v>
      </c>
      <c r="U307" s="315">
        <v>5208</v>
      </c>
      <c r="V307" s="315">
        <v>28400</v>
      </c>
      <c r="W307" s="315">
        <v>49</v>
      </c>
      <c r="X307" s="315">
        <v>700</v>
      </c>
      <c r="Y307" s="315">
        <v>4780</v>
      </c>
      <c r="Z307" s="315">
        <v>641</v>
      </c>
      <c r="AA307" s="340"/>
      <c r="AB307" s="315">
        <v>4</v>
      </c>
      <c r="AC307" s="187">
        <v>1</v>
      </c>
      <c r="AD307" s="187">
        <v>0</v>
      </c>
      <c r="AE307" s="187">
        <v>0</v>
      </c>
      <c r="AF307" s="187">
        <v>1</v>
      </c>
      <c r="AG307" s="315">
        <v>4.7</v>
      </c>
      <c r="AH307" s="315">
        <v>0.42299999999999999</v>
      </c>
      <c r="AI307" s="315">
        <v>4.5</v>
      </c>
      <c r="AJ307" s="315">
        <v>0.71899999999999997</v>
      </c>
      <c r="AK307" s="315">
        <v>48</v>
      </c>
      <c r="AL307" s="315">
        <v>68</v>
      </c>
      <c r="AM307" s="316">
        <v>110000</v>
      </c>
      <c r="AN307" s="315">
        <v>98</v>
      </c>
      <c r="AO307" s="319">
        <v>0.36388888888888887</v>
      </c>
      <c r="AP307" s="315">
        <v>4.5999999999999996</v>
      </c>
      <c r="AQ307" s="316">
        <v>2700000</v>
      </c>
      <c r="AR307" s="316">
        <v>772900</v>
      </c>
      <c r="AS307" s="320">
        <v>3.4933367835425022</v>
      </c>
      <c r="AT307" s="321">
        <v>0.34710000000000002</v>
      </c>
      <c r="AU307" s="321">
        <v>0.65290000000000004</v>
      </c>
      <c r="AV307" s="316">
        <v>33098</v>
      </c>
      <c r="AW307" s="316">
        <v>138910</v>
      </c>
      <c r="AX307" s="316">
        <v>15290</v>
      </c>
      <c r="AY307" s="316">
        <v>5026</v>
      </c>
      <c r="AZ307" s="316">
        <v>15774</v>
      </c>
      <c r="BA307" s="20"/>
    </row>
    <row r="308" spans="1:53" ht="15.75" customHeight="1">
      <c r="A308" s="314">
        <v>18</v>
      </c>
      <c r="B308" s="16" t="s">
        <v>1127</v>
      </c>
      <c r="C308" s="315" t="s">
        <v>1083</v>
      </c>
      <c r="D308" s="316">
        <v>5590</v>
      </c>
      <c r="E308" s="316">
        <v>623</v>
      </c>
      <c r="F308" s="316">
        <v>66</v>
      </c>
      <c r="G308" s="316">
        <v>38</v>
      </c>
      <c r="H308" s="316">
        <v>74</v>
      </c>
      <c r="I308" s="317">
        <v>5.9999999999999995E-4</v>
      </c>
      <c r="J308" s="316">
        <v>664</v>
      </c>
      <c r="K308" s="316">
        <v>301</v>
      </c>
      <c r="L308" s="316">
        <v>5</v>
      </c>
      <c r="M308" s="316">
        <v>81</v>
      </c>
      <c r="N308" s="318">
        <v>2.001966E-3</v>
      </c>
      <c r="O308" s="316">
        <v>866</v>
      </c>
      <c r="P308" s="316">
        <v>84</v>
      </c>
      <c r="Q308" s="316">
        <v>56</v>
      </c>
      <c r="R308" s="316">
        <v>26</v>
      </c>
      <c r="S308" s="321">
        <v>0.5</v>
      </c>
      <c r="T308" s="317">
        <v>4.74346E-4</v>
      </c>
      <c r="U308" s="315">
        <v>51</v>
      </c>
      <c r="V308" s="315">
        <v>0</v>
      </c>
      <c r="W308" s="315">
        <v>2</v>
      </c>
      <c r="X308" s="315">
        <v>0</v>
      </c>
      <c r="Y308" s="315">
        <v>38</v>
      </c>
      <c r="Z308" s="315">
        <v>4</v>
      </c>
      <c r="AA308" s="340"/>
      <c r="AB308" s="315">
        <v>4</v>
      </c>
      <c r="AC308" s="187">
        <v>0</v>
      </c>
      <c r="AD308" s="187">
        <v>0</v>
      </c>
      <c r="AE308" s="187">
        <v>1</v>
      </c>
      <c r="AF308" s="187">
        <v>1</v>
      </c>
      <c r="AG308" s="315">
        <v>4.0999999999999996</v>
      </c>
      <c r="AH308" s="315">
        <v>0.69799999999999995</v>
      </c>
      <c r="AI308" s="315">
        <v>3.9</v>
      </c>
      <c r="AJ308" s="315">
        <v>0.54300000000000004</v>
      </c>
      <c r="AK308" s="315">
        <v>12</v>
      </c>
      <c r="AL308" s="315">
        <v>46</v>
      </c>
      <c r="AM308" s="316">
        <v>0</v>
      </c>
      <c r="AN308" s="315"/>
      <c r="AO308" s="319">
        <v>0.375</v>
      </c>
      <c r="AP308" s="315">
        <v>3.4</v>
      </c>
      <c r="AQ308" s="316">
        <v>265100</v>
      </c>
      <c r="AR308" s="316">
        <v>49700</v>
      </c>
      <c r="AS308" s="320">
        <v>5.3340040241448694</v>
      </c>
      <c r="AT308" s="321">
        <v>0.2908</v>
      </c>
      <c r="AU308" s="321">
        <v>0.70920000000000005</v>
      </c>
      <c r="AV308" s="316">
        <v>200358</v>
      </c>
      <c r="AW308" s="316">
        <v>44037</v>
      </c>
      <c r="AX308" s="316">
        <v>22333</v>
      </c>
      <c r="AY308" s="316">
        <v>6373</v>
      </c>
      <c r="AZ308" s="316">
        <v>5000</v>
      </c>
      <c r="BA308" s="20"/>
    </row>
    <row r="309" spans="1:53" ht="15.75" customHeight="1">
      <c r="A309" s="314">
        <v>19</v>
      </c>
      <c r="B309" s="16" t="s">
        <v>1132</v>
      </c>
      <c r="C309" s="315" t="s">
        <v>1083</v>
      </c>
      <c r="D309" s="316">
        <v>7670</v>
      </c>
      <c r="E309" s="316">
        <v>2176</v>
      </c>
      <c r="F309" s="316">
        <v>406</v>
      </c>
      <c r="G309" s="316">
        <v>1517</v>
      </c>
      <c r="H309" s="316">
        <v>80</v>
      </c>
      <c r="I309" s="317">
        <v>6.6E-3</v>
      </c>
      <c r="J309" s="316">
        <v>1172</v>
      </c>
      <c r="K309" s="316">
        <v>1243</v>
      </c>
      <c r="L309" s="316">
        <v>30</v>
      </c>
      <c r="M309" s="316">
        <v>58</v>
      </c>
      <c r="N309" s="318">
        <v>2.8775390000000001E-3</v>
      </c>
      <c r="O309" s="316">
        <v>395</v>
      </c>
      <c r="P309" s="316">
        <v>4</v>
      </c>
      <c r="Q309" s="316">
        <v>12</v>
      </c>
      <c r="R309" s="316">
        <v>4</v>
      </c>
      <c r="S309" s="321">
        <v>0</v>
      </c>
      <c r="T309" s="317">
        <v>0</v>
      </c>
      <c r="U309" s="315">
        <v>2</v>
      </c>
      <c r="V309" s="315">
        <v>19</v>
      </c>
      <c r="W309" s="315">
        <v>4</v>
      </c>
      <c r="X309" s="315">
        <v>0</v>
      </c>
      <c r="Y309" s="315">
        <v>1</v>
      </c>
      <c r="Z309" s="315">
        <v>1</v>
      </c>
      <c r="AA309" s="340"/>
      <c r="AB309" s="315">
        <v>4</v>
      </c>
      <c r="AC309" s="187">
        <v>0</v>
      </c>
      <c r="AD309" s="187">
        <v>0</v>
      </c>
      <c r="AE309" s="187">
        <v>0</v>
      </c>
      <c r="AF309" s="187">
        <v>1</v>
      </c>
      <c r="AG309" s="315">
        <v>4.8</v>
      </c>
      <c r="AH309" s="315">
        <v>1</v>
      </c>
      <c r="AI309" s="315">
        <v>4.7</v>
      </c>
      <c r="AJ309" s="315">
        <v>0.95</v>
      </c>
      <c r="AK309" s="315">
        <v>44</v>
      </c>
      <c r="AL309" s="315">
        <v>35</v>
      </c>
      <c r="AM309" s="316">
        <v>720</v>
      </c>
      <c r="AN309" s="315">
        <v>71900000</v>
      </c>
      <c r="AO309" s="319">
        <v>0.3611111111111111</v>
      </c>
      <c r="AP309" s="315">
        <v>1.61</v>
      </c>
      <c r="AQ309" s="316">
        <v>49700</v>
      </c>
      <c r="AR309" s="316">
        <v>8500</v>
      </c>
      <c r="AS309" s="320">
        <v>5.8470588235294114</v>
      </c>
      <c r="AT309" s="321">
        <v>0.46339999999999998</v>
      </c>
      <c r="AU309" s="321">
        <v>0.53659999999999997</v>
      </c>
      <c r="AV309" s="316"/>
      <c r="AW309" s="316">
        <v>5000</v>
      </c>
      <c r="AX309" s="316"/>
      <c r="AY309" s="316">
        <v>5846</v>
      </c>
      <c r="AZ309" s="316">
        <v>5000</v>
      </c>
      <c r="BA309" s="20"/>
    </row>
    <row r="310" spans="1:53" ht="15.75" customHeight="1">
      <c r="A310" s="314">
        <v>20</v>
      </c>
      <c r="B310" s="16" t="s">
        <v>1137</v>
      </c>
      <c r="C310" s="315" t="s">
        <v>1083</v>
      </c>
      <c r="D310" s="316">
        <v>11072</v>
      </c>
      <c r="E310" s="316">
        <v>345</v>
      </c>
      <c r="F310" s="316">
        <v>19</v>
      </c>
      <c r="G310" s="316">
        <v>119</v>
      </c>
      <c r="H310" s="316">
        <v>49</v>
      </c>
      <c r="I310" s="317">
        <v>2.0000000000000001E-4</v>
      </c>
      <c r="J310" s="316">
        <v>762</v>
      </c>
      <c r="K310" s="316">
        <v>229</v>
      </c>
      <c r="L310" s="316">
        <v>5</v>
      </c>
      <c r="M310" s="316">
        <v>59</v>
      </c>
      <c r="N310" s="318">
        <v>1.3255039999999999E-3</v>
      </c>
      <c r="O310" s="316">
        <v>664</v>
      </c>
      <c r="P310" s="316">
        <v>82</v>
      </c>
      <c r="Q310" s="316">
        <v>15</v>
      </c>
      <c r="R310" s="316">
        <v>2</v>
      </c>
      <c r="S310" s="321">
        <v>0.5</v>
      </c>
      <c r="T310" s="317">
        <v>1.33702E-4</v>
      </c>
      <c r="U310" s="315">
        <v>64</v>
      </c>
      <c r="V310" s="315"/>
      <c r="W310" s="315"/>
      <c r="X310" s="315"/>
      <c r="Y310" s="315">
        <v>40</v>
      </c>
      <c r="Z310" s="315">
        <v>13</v>
      </c>
      <c r="AA310" s="340"/>
      <c r="AB310" s="315">
        <v>3</v>
      </c>
      <c r="AC310" s="187">
        <v>0</v>
      </c>
      <c r="AD310" s="187">
        <v>0</v>
      </c>
      <c r="AE310" s="187">
        <v>1</v>
      </c>
      <c r="AF310" s="187">
        <v>1</v>
      </c>
      <c r="AG310" s="315">
        <v>2.4</v>
      </c>
      <c r="AH310" s="315">
        <v>0.2</v>
      </c>
      <c r="AI310" s="315"/>
      <c r="AJ310" s="315"/>
      <c r="AK310" s="315">
        <v>17</v>
      </c>
      <c r="AL310" s="315">
        <v>42</v>
      </c>
      <c r="AM310" s="316">
        <v>49500</v>
      </c>
      <c r="AN310" s="315">
        <v>2800000000</v>
      </c>
      <c r="AO310" s="319">
        <v>0.33124999999999999</v>
      </c>
      <c r="AP310" s="315">
        <v>4.97</v>
      </c>
      <c r="AQ310" s="316">
        <v>241600</v>
      </c>
      <c r="AR310" s="316">
        <v>62100</v>
      </c>
      <c r="AS310" s="320">
        <v>3.8904991948470209</v>
      </c>
      <c r="AT310" s="321">
        <v>0.2631</v>
      </c>
      <c r="AU310" s="321">
        <v>0.7369</v>
      </c>
      <c r="AV310" s="316">
        <v>31639</v>
      </c>
      <c r="AW310" s="316">
        <v>12502</v>
      </c>
      <c r="AX310" s="316">
        <v>19648</v>
      </c>
      <c r="AY310" s="316">
        <v>15089</v>
      </c>
      <c r="AZ310" s="316">
        <v>5000</v>
      </c>
      <c r="BA310" s="20"/>
    </row>
    <row r="311" spans="1:53" ht="15.75" customHeight="1">
      <c r="A311" s="314">
        <v>21</v>
      </c>
      <c r="B311" s="16" t="s">
        <v>1140</v>
      </c>
      <c r="C311" s="315" t="s">
        <v>1083</v>
      </c>
      <c r="D311" s="316">
        <v>490</v>
      </c>
      <c r="E311" s="316">
        <v>104</v>
      </c>
      <c r="F311" s="316">
        <v>13</v>
      </c>
      <c r="G311" s="316">
        <v>20</v>
      </c>
      <c r="H311" s="316">
        <v>13</v>
      </c>
      <c r="I311" s="317">
        <v>1.1999999999999999E-3</v>
      </c>
      <c r="J311" s="316"/>
      <c r="K311" s="316"/>
      <c r="L311" s="316"/>
      <c r="M311" s="316"/>
      <c r="N311" s="318"/>
      <c r="O311" s="316"/>
      <c r="P311" s="316"/>
      <c r="Q311" s="316"/>
      <c r="R311" s="316"/>
      <c r="S311" s="321"/>
      <c r="T311" s="317"/>
      <c r="U311" s="315">
        <v>6</v>
      </c>
      <c r="V311" s="315"/>
      <c r="W311" s="315"/>
      <c r="X311" s="315"/>
      <c r="Y311" s="315">
        <v>3</v>
      </c>
      <c r="Z311" s="315">
        <v>2</v>
      </c>
      <c r="AA311" s="340"/>
      <c r="AB311" s="315">
        <v>1</v>
      </c>
      <c r="AC311" s="187">
        <v>0</v>
      </c>
      <c r="AD311" s="187">
        <v>0</v>
      </c>
      <c r="AE311" s="187">
        <v>0</v>
      </c>
      <c r="AF311" s="187">
        <v>1</v>
      </c>
      <c r="AG311" s="315"/>
      <c r="AH311" s="315"/>
      <c r="AI311" s="315"/>
      <c r="AJ311" s="315"/>
      <c r="AK311" s="315">
        <v>0</v>
      </c>
      <c r="AL311" s="315">
        <v>27</v>
      </c>
      <c r="AM311" s="316">
        <v>1900</v>
      </c>
      <c r="AN311" s="315">
        <v>1500000000</v>
      </c>
      <c r="AO311" s="319"/>
      <c r="AP311" s="315"/>
      <c r="AQ311" s="316"/>
      <c r="AR311" s="316"/>
      <c r="AS311" s="320"/>
      <c r="AT311" s="321"/>
      <c r="AU311" s="321"/>
      <c r="AV311" s="316">
        <v>5000</v>
      </c>
      <c r="AW311" s="316">
        <v>5000</v>
      </c>
      <c r="AX311" s="316">
        <v>5000</v>
      </c>
      <c r="AY311" s="316"/>
      <c r="AZ311" s="316"/>
      <c r="BA311" s="20"/>
    </row>
    <row r="312" spans="1:53" ht="15.75" customHeight="1">
      <c r="A312" s="314">
        <v>22</v>
      </c>
      <c r="B312" s="16" t="s">
        <v>117</v>
      </c>
      <c r="C312" s="315" t="s">
        <v>1083</v>
      </c>
      <c r="D312" s="316">
        <v>9943</v>
      </c>
      <c r="E312" s="316">
        <v>1061</v>
      </c>
      <c r="F312" s="316">
        <v>79</v>
      </c>
      <c r="G312" s="316">
        <v>304</v>
      </c>
      <c r="H312" s="316">
        <v>37</v>
      </c>
      <c r="I312" s="317">
        <v>1.6999999999999999E-3</v>
      </c>
      <c r="J312" s="316"/>
      <c r="K312" s="316"/>
      <c r="L312" s="316"/>
      <c r="M312" s="316"/>
      <c r="N312" s="318"/>
      <c r="O312" s="316">
        <v>2039</v>
      </c>
      <c r="P312" s="316">
        <v>47</v>
      </c>
      <c r="Q312" s="316">
        <v>52</v>
      </c>
      <c r="R312" s="316">
        <v>10</v>
      </c>
      <c r="S312" s="321">
        <v>0.66666666699999999</v>
      </c>
      <c r="T312" s="317">
        <v>3.3279400000000003E-4</v>
      </c>
      <c r="U312" s="315">
        <v>98</v>
      </c>
      <c r="V312" s="315">
        <v>1300</v>
      </c>
      <c r="W312" s="315">
        <v>0</v>
      </c>
      <c r="X312" s="315">
        <v>0</v>
      </c>
      <c r="Y312" s="315">
        <v>72</v>
      </c>
      <c r="Z312" s="315">
        <v>19</v>
      </c>
      <c r="AA312" s="340"/>
      <c r="AB312" s="315">
        <v>3</v>
      </c>
      <c r="AC312" s="187">
        <v>1</v>
      </c>
      <c r="AD312" s="187">
        <v>0</v>
      </c>
      <c r="AE312" s="187">
        <v>0</v>
      </c>
      <c r="AF312" s="187">
        <v>1</v>
      </c>
      <c r="AG312" s="315">
        <v>4.5999999999999996</v>
      </c>
      <c r="AH312" s="315">
        <v>0.81899999999999995</v>
      </c>
      <c r="AI312" s="315">
        <v>4.5</v>
      </c>
      <c r="AJ312" s="315">
        <v>0.72399999999999998</v>
      </c>
      <c r="AK312" s="315">
        <v>16</v>
      </c>
      <c r="AL312" s="315">
        <v>52</v>
      </c>
      <c r="AM312" s="316">
        <v>368000</v>
      </c>
      <c r="AN312" s="315">
        <v>481000000</v>
      </c>
      <c r="AO312" s="319">
        <v>0.29583333333333334</v>
      </c>
      <c r="AP312" s="315">
        <v>4</v>
      </c>
      <c r="AQ312" s="316">
        <v>4100000</v>
      </c>
      <c r="AR312" s="316">
        <v>768600</v>
      </c>
      <c r="AS312" s="320">
        <v>5.3343741868332035</v>
      </c>
      <c r="AT312" s="321">
        <v>0.20200000000000001</v>
      </c>
      <c r="AU312" s="321">
        <v>0.79800000000000004</v>
      </c>
      <c r="AV312" s="316">
        <v>857251</v>
      </c>
      <c r="AW312" s="316">
        <v>152007</v>
      </c>
      <c r="AX312" s="316">
        <v>226945</v>
      </c>
      <c r="AY312" s="316">
        <v>396075</v>
      </c>
      <c r="AZ312" s="316">
        <v>26486</v>
      </c>
      <c r="BA312" s="20"/>
    </row>
    <row r="313" spans="1:53" ht="15.75" customHeight="1">
      <c r="A313" s="314">
        <v>23</v>
      </c>
      <c r="B313" s="16" t="s">
        <v>1142</v>
      </c>
      <c r="C313" s="315" t="s">
        <v>1083</v>
      </c>
      <c r="D313" s="316"/>
      <c r="E313" s="316"/>
      <c r="F313" s="316"/>
      <c r="G313" s="316"/>
      <c r="H313" s="316"/>
      <c r="I313" s="317"/>
      <c r="J313" s="316"/>
      <c r="K313" s="316"/>
      <c r="L313" s="316"/>
      <c r="M313" s="316"/>
      <c r="N313" s="318"/>
      <c r="O313" s="316"/>
      <c r="P313" s="316"/>
      <c r="Q313" s="316"/>
      <c r="R313" s="316"/>
      <c r="S313" s="321"/>
      <c r="T313" s="317"/>
      <c r="U313" s="315">
        <v>23</v>
      </c>
      <c r="V313" s="315"/>
      <c r="W313" s="315"/>
      <c r="X313" s="315"/>
      <c r="Y313" s="315">
        <v>9</v>
      </c>
      <c r="Z313" s="315">
        <v>10</v>
      </c>
      <c r="AA313" s="16"/>
      <c r="AB313" s="315">
        <v>0</v>
      </c>
      <c r="AC313" s="187">
        <v>0</v>
      </c>
      <c r="AD313" s="187">
        <v>0</v>
      </c>
      <c r="AE313" s="187">
        <v>0</v>
      </c>
      <c r="AF313" s="187">
        <v>1</v>
      </c>
      <c r="AG313" s="315">
        <v>4.8</v>
      </c>
      <c r="AH313" s="315"/>
      <c r="AI313" s="315">
        <v>4.8</v>
      </c>
      <c r="AJ313" s="315"/>
      <c r="AK313" s="315">
        <v>49</v>
      </c>
      <c r="AL313" s="315">
        <v>26</v>
      </c>
      <c r="AM313" s="316">
        <v>5400</v>
      </c>
      <c r="AN313" s="315">
        <v>1300000000</v>
      </c>
      <c r="AO313" s="319">
        <v>7.013888888888889E-2</v>
      </c>
      <c r="AP313" s="315">
        <v>1.99</v>
      </c>
      <c r="AQ313" s="316">
        <v>2700</v>
      </c>
      <c r="AR313" s="316">
        <v>2700</v>
      </c>
      <c r="AS313" s="320">
        <v>1</v>
      </c>
      <c r="AT313" s="321">
        <v>0.1081</v>
      </c>
      <c r="AU313" s="321">
        <v>0.89190000000000003</v>
      </c>
      <c r="AV313" s="316"/>
      <c r="AW313" s="316"/>
      <c r="AX313" s="316"/>
      <c r="AY313" s="316"/>
      <c r="AZ313" s="316">
        <v>5000</v>
      </c>
      <c r="BA313" s="16"/>
    </row>
    <row r="314" spans="1:53" ht="15.75" customHeight="1">
      <c r="A314" s="314">
        <v>24</v>
      </c>
      <c r="B314" s="16" t="s">
        <v>1143</v>
      </c>
      <c r="C314" s="315" t="s">
        <v>1083</v>
      </c>
      <c r="D314" s="316">
        <v>2014</v>
      </c>
      <c r="E314" s="316">
        <v>33</v>
      </c>
      <c r="F314" s="316">
        <v>0</v>
      </c>
      <c r="G314" s="316">
        <v>14</v>
      </c>
      <c r="H314" s="316">
        <v>4</v>
      </c>
      <c r="I314" s="317">
        <v>0</v>
      </c>
      <c r="J314" s="316">
        <v>266</v>
      </c>
      <c r="K314" s="316">
        <v>0</v>
      </c>
      <c r="L314" s="316">
        <v>0</v>
      </c>
      <c r="M314" s="316">
        <v>0</v>
      </c>
      <c r="N314" s="318">
        <v>0</v>
      </c>
      <c r="O314" s="316"/>
      <c r="P314" s="316"/>
      <c r="Q314" s="316"/>
      <c r="R314" s="316"/>
      <c r="S314" s="321"/>
      <c r="T314" s="317"/>
      <c r="U314" s="315">
        <v>1</v>
      </c>
      <c r="V314" s="315">
        <v>4</v>
      </c>
      <c r="W314" s="315">
        <v>0</v>
      </c>
      <c r="X314" s="315">
        <v>0</v>
      </c>
      <c r="Y314" s="315">
        <v>0</v>
      </c>
      <c r="Z314" s="315">
        <v>0</v>
      </c>
      <c r="AA314" s="16"/>
      <c r="AB314" s="315">
        <v>3</v>
      </c>
      <c r="AC314" s="187">
        <v>0</v>
      </c>
      <c r="AD314" s="187">
        <v>0</v>
      </c>
      <c r="AE314" s="187">
        <v>0</v>
      </c>
      <c r="AF314" s="187">
        <v>1</v>
      </c>
      <c r="AG314" s="315">
        <v>2.4</v>
      </c>
      <c r="AH314" s="315">
        <v>0</v>
      </c>
      <c r="AI314" s="315"/>
      <c r="AJ314" s="315"/>
      <c r="AK314" s="315">
        <v>57</v>
      </c>
      <c r="AL314" s="315">
        <v>35</v>
      </c>
      <c r="AM314" s="316">
        <v>170</v>
      </c>
      <c r="AN314" s="315">
        <v>23800000</v>
      </c>
      <c r="AO314" s="319">
        <v>0.16458333333333333</v>
      </c>
      <c r="AP314" s="315">
        <v>5.13</v>
      </c>
      <c r="AQ314" s="316">
        <v>103500</v>
      </c>
      <c r="AR314" s="316">
        <v>13500</v>
      </c>
      <c r="AS314" s="320">
        <v>7.666666666666667</v>
      </c>
      <c r="AT314" s="321">
        <v>0.19570000000000001</v>
      </c>
      <c r="AU314" s="321">
        <v>0.80430000000000001</v>
      </c>
      <c r="AV314" s="316">
        <v>6287</v>
      </c>
      <c r="AW314" s="316">
        <v>5000</v>
      </c>
      <c r="AX314" s="316">
        <v>5000</v>
      </c>
      <c r="AY314" s="316"/>
      <c r="AZ314" s="316"/>
      <c r="BA314" s="16"/>
    </row>
    <row r="315" spans="1:53" ht="15.75" customHeight="1">
      <c r="A315" s="314">
        <v>25</v>
      </c>
      <c r="B315" s="16" t="s">
        <v>1146</v>
      </c>
      <c r="C315" s="315" t="s">
        <v>1083</v>
      </c>
      <c r="D315" s="316">
        <v>5267</v>
      </c>
      <c r="E315" s="316">
        <v>433</v>
      </c>
      <c r="F315" s="316">
        <v>47</v>
      </c>
      <c r="G315" s="316">
        <v>263</v>
      </c>
      <c r="H315" s="316">
        <v>25</v>
      </c>
      <c r="I315" s="317">
        <v>5.9999999999999995E-4</v>
      </c>
      <c r="J315" s="316">
        <v>404</v>
      </c>
      <c r="K315" s="316">
        <v>463</v>
      </c>
      <c r="L315" s="316">
        <v>38</v>
      </c>
      <c r="M315" s="316">
        <v>73</v>
      </c>
      <c r="N315" s="318">
        <v>3.337568E-3</v>
      </c>
      <c r="O315" s="316">
        <v>195</v>
      </c>
      <c r="P315" s="316">
        <v>113</v>
      </c>
      <c r="Q315" s="316">
        <v>41</v>
      </c>
      <c r="R315" s="316">
        <v>8</v>
      </c>
      <c r="S315" s="321">
        <v>0.625</v>
      </c>
      <c r="T315" s="317">
        <v>6.82689E-4</v>
      </c>
      <c r="U315" s="315">
        <v>41</v>
      </c>
      <c r="V315" s="315"/>
      <c r="W315" s="315"/>
      <c r="X315" s="315"/>
      <c r="Y315" s="315">
        <v>25</v>
      </c>
      <c r="Z315" s="315">
        <v>1</v>
      </c>
      <c r="AA315" s="16"/>
      <c r="AB315" s="315">
        <v>3</v>
      </c>
      <c r="AC315" s="187">
        <v>0</v>
      </c>
      <c r="AD315" s="187">
        <v>0</v>
      </c>
      <c r="AE315" s="187">
        <v>0</v>
      </c>
      <c r="AF315" s="187">
        <v>0</v>
      </c>
      <c r="AG315" s="315"/>
      <c r="AH315" s="315"/>
      <c r="AI315" s="315"/>
      <c r="AJ315" s="315"/>
      <c r="AK315" s="315">
        <v>45</v>
      </c>
      <c r="AL315" s="315">
        <v>63</v>
      </c>
      <c r="AM315" s="316"/>
      <c r="AN315" s="315"/>
      <c r="AO315" s="319">
        <v>1.4583333333333334E-2</v>
      </c>
      <c r="AP315" s="315">
        <v>1.75</v>
      </c>
      <c r="AQ315" s="316">
        <v>11100</v>
      </c>
      <c r="AR315" s="316">
        <v>5500</v>
      </c>
      <c r="AS315" s="320">
        <v>2.0181818181818181</v>
      </c>
      <c r="AT315" s="321">
        <v>0.5</v>
      </c>
      <c r="AU315" s="321">
        <v>0.5</v>
      </c>
      <c r="AV315" s="316"/>
      <c r="AW315" s="316"/>
      <c r="AX315" s="316"/>
      <c r="AY315" s="316"/>
      <c r="AZ315" s="316"/>
      <c r="BA315" s="16"/>
    </row>
    <row r="316" spans="1:53" ht="15.75" customHeight="1">
      <c r="A316" s="314">
        <v>26</v>
      </c>
      <c r="B316" s="16" t="s">
        <v>1149</v>
      </c>
      <c r="C316" s="315" t="s">
        <v>1083</v>
      </c>
      <c r="D316" s="316">
        <v>2563</v>
      </c>
      <c r="E316" s="316">
        <v>1182</v>
      </c>
      <c r="F316" s="316">
        <v>109</v>
      </c>
      <c r="G316" s="316">
        <v>459</v>
      </c>
      <c r="H316" s="316">
        <v>72</v>
      </c>
      <c r="I316" s="317">
        <v>2.5000000000000001E-3</v>
      </c>
      <c r="J316" s="316">
        <v>430</v>
      </c>
      <c r="K316" s="316">
        <v>742</v>
      </c>
      <c r="L316" s="316">
        <v>6</v>
      </c>
      <c r="M316" s="316">
        <v>66</v>
      </c>
      <c r="N316" s="318">
        <v>7.215628E-3</v>
      </c>
      <c r="O316" s="316">
        <v>255</v>
      </c>
      <c r="P316" s="316">
        <v>5</v>
      </c>
      <c r="Q316" s="316">
        <v>0</v>
      </c>
      <c r="R316" s="316">
        <v>0</v>
      </c>
      <c r="S316" s="321">
        <v>0</v>
      </c>
      <c r="T316" s="317">
        <v>0</v>
      </c>
      <c r="U316" s="315">
        <v>1</v>
      </c>
      <c r="V316" s="315">
        <v>26</v>
      </c>
      <c r="W316" s="315">
        <v>0</v>
      </c>
      <c r="X316" s="315">
        <v>0</v>
      </c>
      <c r="Y316" s="315">
        <v>0</v>
      </c>
      <c r="Z316" s="315">
        <v>1</v>
      </c>
      <c r="AA316" s="16"/>
      <c r="AB316" s="315">
        <v>4</v>
      </c>
      <c r="AC316" s="187">
        <v>0</v>
      </c>
      <c r="AD316" s="187">
        <v>0</v>
      </c>
      <c r="AE316" s="187">
        <v>0</v>
      </c>
      <c r="AF316" s="187">
        <v>1</v>
      </c>
      <c r="AG316" s="315">
        <v>4.8</v>
      </c>
      <c r="AH316" s="315">
        <v>0.66700000000000004</v>
      </c>
      <c r="AI316" s="315">
        <v>4.3</v>
      </c>
      <c r="AJ316" s="315">
        <v>0.8</v>
      </c>
      <c r="AK316" s="315">
        <v>17</v>
      </c>
      <c r="AL316" s="315">
        <v>38</v>
      </c>
      <c r="AM316" s="316"/>
      <c r="AN316" s="315"/>
      <c r="AO316" s="319">
        <v>0.34791666666666665</v>
      </c>
      <c r="AP316" s="315">
        <v>2.95</v>
      </c>
      <c r="AQ316" s="316">
        <v>59500</v>
      </c>
      <c r="AR316" s="316">
        <v>15800</v>
      </c>
      <c r="AS316" s="320">
        <v>3.7658227848101267</v>
      </c>
      <c r="AT316" s="321">
        <v>0.25330000000000003</v>
      </c>
      <c r="AU316" s="321">
        <v>0.74669999999999992</v>
      </c>
      <c r="AV316" s="316">
        <v>46051</v>
      </c>
      <c r="AW316" s="316">
        <v>5000</v>
      </c>
      <c r="AX316" s="316">
        <v>5000</v>
      </c>
      <c r="AY316" s="316"/>
      <c r="AZ316" s="316">
        <v>5000</v>
      </c>
      <c r="BA316" s="16"/>
    </row>
    <row r="317" spans="1:53" ht="15.75" customHeight="1">
      <c r="A317" s="314">
        <v>27</v>
      </c>
      <c r="B317" s="16" t="s">
        <v>1153</v>
      </c>
      <c r="C317" s="315" t="s">
        <v>1083</v>
      </c>
      <c r="D317" s="316">
        <v>8456</v>
      </c>
      <c r="E317" s="316">
        <v>683</v>
      </c>
      <c r="F317" s="316">
        <v>43</v>
      </c>
      <c r="G317" s="316">
        <v>45</v>
      </c>
      <c r="H317" s="316">
        <v>36</v>
      </c>
      <c r="I317" s="317">
        <v>1.1000000000000001E-3</v>
      </c>
      <c r="J317" s="316">
        <v>3648</v>
      </c>
      <c r="K317" s="316">
        <v>2579</v>
      </c>
      <c r="L317" s="316">
        <v>1963</v>
      </c>
      <c r="M317" s="316">
        <v>34</v>
      </c>
      <c r="N317" s="318">
        <v>1.3784302E-2</v>
      </c>
      <c r="O317" s="316">
        <v>1244</v>
      </c>
      <c r="P317" s="316">
        <v>1</v>
      </c>
      <c r="Q317" s="316">
        <v>0</v>
      </c>
      <c r="R317" s="316">
        <v>0</v>
      </c>
      <c r="S317" s="321">
        <v>1</v>
      </c>
      <c r="T317" s="317">
        <v>0</v>
      </c>
      <c r="U317" s="315">
        <v>47</v>
      </c>
      <c r="V317" s="315">
        <v>746</v>
      </c>
      <c r="W317" s="315">
        <v>8</v>
      </c>
      <c r="X317" s="315">
        <v>6</v>
      </c>
      <c r="Y317" s="315">
        <v>50</v>
      </c>
      <c r="Z317" s="315">
        <v>30</v>
      </c>
      <c r="AA317" s="16"/>
      <c r="AB317" s="315">
        <v>4</v>
      </c>
      <c r="AC317" s="187">
        <v>0</v>
      </c>
      <c r="AD317" s="187">
        <v>0</v>
      </c>
      <c r="AE317" s="187">
        <v>1</v>
      </c>
      <c r="AF317" s="187">
        <v>1</v>
      </c>
      <c r="AG317" s="315">
        <v>4.7</v>
      </c>
      <c r="AH317" s="315">
        <v>9.8000000000000004E-2</v>
      </c>
      <c r="AI317" s="315">
        <v>2.9</v>
      </c>
      <c r="AJ317" s="315">
        <v>0.34200000000000003</v>
      </c>
      <c r="AK317" s="315">
        <v>21</v>
      </c>
      <c r="AL317" s="315">
        <v>53</v>
      </c>
      <c r="AM317" s="316">
        <v>90500</v>
      </c>
      <c r="AN317" s="315">
        <v>47400000</v>
      </c>
      <c r="AO317" s="319">
        <v>0.26458333333333334</v>
      </c>
      <c r="AP317" s="315">
        <v>6.99</v>
      </c>
      <c r="AQ317" s="316">
        <v>855600</v>
      </c>
      <c r="AR317" s="316">
        <v>156100</v>
      </c>
      <c r="AS317" s="320">
        <v>5.4811018577834725</v>
      </c>
      <c r="AT317" s="321">
        <v>0.1105</v>
      </c>
      <c r="AU317" s="321">
        <v>0.88949999999999996</v>
      </c>
      <c r="AV317" s="316">
        <v>88367</v>
      </c>
      <c r="AW317" s="316">
        <v>18110</v>
      </c>
      <c r="AX317" s="316">
        <v>31701</v>
      </c>
      <c r="AY317" s="316">
        <v>5748</v>
      </c>
      <c r="AZ317" s="316">
        <v>6723</v>
      </c>
      <c r="BA317" s="16"/>
    </row>
    <row r="318" spans="1:53" ht="15.75" customHeight="1">
      <c r="A318" s="314">
        <v>28</v>
      </c>
      <c r="B318" s="16" t="s">
        <v>1158</v>
      </c>
      <c r="C318" s="315" t="s">
        <v>1083</v>
      </c>
      <c r="D318" s="316"/>
      <c r="E318" s="316"/>
      <c r="F318" s="316"/>
      <c r="G318" s="316"/>
      <c r="H318" s="316"/>
      <c r="I318" s="317"/>
      <c r="J318" s="316"/>
      <c r="K318" s="316"/>
      <c r="L318" s="316"/>
      <c r="M318" s="316"/>
      <c r="N318" s="318"/>
      <c r="O318" s="316"/>
      <c r="P318" s="316"/>
      <c r="Q318" s="316"/>
      <c r="R318" s="316"/>
      <c r="S318" s="321"/>
      <c r="T318" s="317"/>
      <c r="U318" s="315"/>
      <c r="V318" s="315"/>
      <c r="W318" s="315"/>
      <c r="X318" s="315"/>
      <c r="Y318" s="315"/>
      <c r="Z318" s="315"/>
      <c r="AA318" s="16"/>
      <c r="AB318" s="315">
        <v>0</v>
      </c>
      <c r="AC318" s="187">
        <v>0</v>
      </c>
      <c r="AD318" s="187">
        <v>0</v>
      </c>
      <c r="AE318" s="187">
        <v>0</v>
      </c>
      <c r="AF318" s="187">
        <v>0</v>
      </c>
      <c r="AG318" s="315"/>
      <c r="AH318" s="315"/>
      <c r="AI318" s="315"/>
      <c r="AJ318" s="315"/>
      <c r="AK318" s="315"/>
      <c r="AL318" s="315"/>
      <c r="AM318" s="316">
        <v>20</v>
      </c>
      <c r="AN318" s="315"/>
      <c r="AO318" s="319"/>
      <c r="AP318" s="315"/>
      <c r="AQ318" s="316"/>
      <c r="AR318" s="316"/>
      <c r="AS318" s="320"/>
      <c r="AT318" s="321"/>
      <c r="AU318" s="321"/>
      <c r="AV318" s="316"/>
      <c r="AW318" s="316"/>
      <c r="AX318" s="316"/>
      <c r="AY318" s="316"/>
      <c r="AZ318" s="316"/>
      <c r="BA318" s="16"/>
    </row>
    <row r="319" spans="1:53" ht="15.75" customHeight="1">
      <c r="A319" s="314">
        <v>29</v>
      </c>
      <c r="B319" s="16" t="s">
        <v>1159</v>
      </c>
      <c r="C319" s="315" t="s">
        <v>1083</v>
      </c>
      <c r="D319" s="316">
        <v>60771</v>
      </c>
      <c r="E319" s="316">
        <v>12780</v>
      </c>
      <c r="F319" s="316">
        <v>966</v>
      </c>
      <c r="G319" s="316">
        <v>2640</v>
      </c>
      <c r="H319" s="316">
        <v>84</v>
      </c>
      <c r="I319" s="317">
        <v>3.2000000000000002E-3</v>
      </c>
      <c r="J319" s="316">
        <v>3222</v>
      </c>
      <c r="K319" s="316">
        <v>0</v>
      </c>
      <c r="L319" s="316">
        <v>0</v>
      </c>
      <c r="M319" s="316">
        <v>0</v>
      </c>
      <c r="N319" s="318">
        <v>0</v>
      </c>
      <c r="O319" s="316">
        <v>3572</v>
      </c>
      <c r="P319" s="316">
        <v>22</v>
      </c>
      <c r="Q319" s="316">
        <v>22</v>
      </c>
      <c r="R319" s="316">
        <v>3</v>
      </c>
      <c r="S319" s="321">
        <v>0.66666666699999999</v>
      </c>
      <c r="T319" s="317">
        <v>3.1555299999999999E-5</v>
      </c>
      <c r="U319" s="315">
        <v>35</v>
      </c>
      <c r="V319" s="315">
        <v>97</v>
      </c>
      <c r="W319" s="315">
        <v>2</v>
      </c>
      <c r="X319" s="315">
        <v>5</v>
      </c>
      <c r="Y319" s="315">
        <v>31</v>
      </c>
      <c r="Z319" s="315">
        <v>7</v>
      </c>
      <c r="AA319" s="16"/>
      <c r="AB319" s="315">
        <v>4</v>
      </c>
      <c r="AC319" s="187">
        <v>0</v>
      </c>
      <c r="AD319" s="187">
        <v>0</v>
      </c>
      <c r="AE319" s="187">
        <v>0</v>
      </c>
      <c r="AF319" s="187">
        <v>1</v>
      </c>
      <c r="AG319" s="315">
        <v>4.8</v>
      </c>
      <c r="AH319" s="315">
        <v>0.378</v>
      </c>
      <c r="AI319" s="315">
        <v>3.9</v>
      </c>
      <c r="AJ319" s="315">
        <v>0.11799999999999999</v>
      </c>
      <c r="AK319" s="315">
        <v>32</v>
      </c>
      <c r="AL319" s="315">
        <v>40</v>
      </c>
      <c r="AM319" s="316">
        <v>74000</v>
      </c>
      <c r="AN319" s="315">
        <v>2500000000</v>
      </c>
      <c r="AO319" s="319">
        <v>0.3347222222222222</v>
      </c>
      <c r="AP319" s="315">
        <v>1.63</v>
      </c>
      <c r="AQ319" s="316">
        <v>305300</v>
      </c>
      <c r="AR319" s="316">
        <v>64000</v>
      </c>
      <c r="AS319" s="320">
        <v>4.7703125000000002</v>
      </c>
      <c r="AT319" s="321">
        <v>0.58279999999999998</v>
      </c>
      <c r="AU319" s="321">
        <v>0.41720000000000002</v>
      </c>
      <c r="AV319" s="316">
        <v>5000</v>
      </c>
      <c r="AW319" s="316">
        <v>5000</v>
      </c>
      <c r="AX319" s="316">
        <v>5000</v>
      </c>
      <c r="AY319" s="316"/>
      <c r="AZ319" s="316">
        <v>5000</v>
      </c>
      <c r="BA319" s="16"/>
    </row>
    <row r="320" spans="1:53" ht="15.75" customHeight="1">
      <c r="A320" s="314">
        <v>30</v>
      </c>
      <c r="B320" s="16" t="s">
        <v>1162</v>
      </c>
      <c r="C320" s="315" t="s">
        <v>1083</v>
      </c>
      <c r="D320" s="316">
        <v>6268</v>
      </c>
      <c r="E320" s="316">
        <v>913</v>
      </c>
      <c r="F320" s="316">
        <v>48</v>
      </c>
      <c r="G320" s="316">
        <v>262</v>
      </c>
      <c r="H320" s="316">
        <v>48</v>
      </c>
      <c r="I320" s="317">
        <v>2.3E-3</v>
      </c>
      <c r="J320" s="316">
        <v>664</v>
      </c>
      <c r="K320" s="316">
        <v>202</v>
      </c>
      <c r="L320" s="316">
        <v>3</v>
      </c>
      <c r="M320" s="316">
        <v>17</v>
      </c>
      <c r="N320" s="318">
        <v>3.4047830000000002E-3</v>
      </c>
      <c r="O320" s="316">
        <v>1538</v>
      </c>
      <c r="P320" s="316">
        <v>42</v>
      </c>
      <c r="Q320" s="316">
        <v>83</v>
      </c>
      <c r="R320" s="316">
        <v>36</v>
      </c>
      <c r="S320" s="321">
        <v>0.33333333300000001</v>
      </c>
      <c r="T320" s="317">
        <v>8.4022899999999995E-4</v>
      </c>
      <c r="U320" s="315">
        <v>35</v>
      </c>
      <c r="V320" s="315">
        <v>278</v>
      </c>
      <c r="W320" s="315">
        <v>7</v>
      </c>
      <c r="X320" s="315">
        <v>29</v>
      </c>
      <c r="Y320" s="315">
        <v>21</v>
      </c>
      <c r="Z320" s="315">
        <v>11</v>
      </c>
      <c r="AA320" s="16"/>
      <c r="AB320" s="315">
        <v>4</v>
      </c>
      <c r="AC320" s="187">
        <v>0</v>
      </c>
      <c r="AD320" s="187">
        <v>0</v>
      </c>
      <c r="AE320" s="187">
        <v>1</v>
      </c>
      <c r="AF320" s="187">
        <v>1</v>
      </c>
      <c r="AG320" s="315">
        <v>4.8</v>
      </c>
      <c r="AH320" s="315">
        <v>0.4</v>
      </c>
      <c r="AI320" s="315">
        <v>4.5999999999999996</v>
      </c>
      <c r="AJ320" s="315">
        <v>0.73399999999999999</v>
      </c>
      <c r="AK320" s="315">
        <v>16</v>
      </c>
      <c r="AL320" s="315">
        <v>44</v>
      </c>
      <c r="AM320" s="316">
        <v>22200</v>
      </c>
      <c r="AN320" s="315">
        <v>2300000000</v>
      </c>
      <c r="AO320" s="319">
        <v>0.28402777777777777</v>
      </c>
      <c r="AP320" s="315">
        <v>3.56</v>
      </c>
      <c r="AQ320" s="316">
        <v>509300</v>
      </c>
      <c r="AR320" s="316">
        <v>101100</v>
      </c>
      <c r="AS320" s="320">
        <v>5.037586547972305</v>
      </c>
      <c r="AT320" s="321">
        <v>0.185</v>
      </c>
      <c r="AU320" s="321">
        <v>0.81499999999999995</v>
      </c>
      <c r="AV320" s="316">
        <v>62436</v>
      </c>
      <c r="AW320" s="316">
        <v>10716</v>
      </c>
      <c r="AX320" s="316">
        <v>9955</v>
      </c>
      <c r="AY320" s="316">
        <v>5000</v>
      </c>
      <c r="AZ320" s="316">
        <v>5000</v>
      </c>
      <c r="BA320" s="16"/>
    </row>
    <row r="321" spans="1:53" ht="15.75" customHeight="1">
      <c r="A321" s="314">
        <v>31</v>
      </c>
      <c r="B321" s="16" t="s">
        <v>1166</v>
      </c>
      <c r="C321" s="315" t="s">
        <v>1083</v>
      </c>
      <c r="D321" s="316"/>
      <c r="E321" s="316"/>
      <c r="F321" s="316"/>
      <c r="G321" s="316"/>
      <c r="H321" s="316"/>
      <c r="I321" s="317"/>
      <c r="J321" s="316"/>
      <c r="K321" s="316"/>
      <c r="L321" s="316"/>
      <c r="M321" s="316"/>
      <c r="N321" s="318"/>
      <c r="O321" s="316"/>
      <c r="P321" s="316"/>
      <c r="Q321" s="316"/>
      <c r="R321" s="316"/>
      <c r="S321" s="321"/>
      <c r="T321" s="317"/>
      <c r="U321" s="315"/>
      <c r="V321" s="315"/>
      <c r="W321" s="315"/>
      <c r="X321" s="315"/>
      <c r="Y321" s="315"/>
      <c r="Z321" s="315"/>
      <c r="AA321" s="16"/>
      <c r="AB321" s="315">
        <v>0</v>
      </c>
      <c r="AC321" s="187">
        <v>0</v>
      </c>
      <c r="AD321" s="187">
        <v>0</v>
      </c>
      <c r="AE321" s="187">
        <v>0</v>
      </c>
      <c r="AF321" s="187">
        <v>0</v>
      </c>
      <c r="AG321" s="315"/>
      <c r="AH321" s="315"/>
      <c r="AI321" s="315"/>
      <c r="AJ321" s="315"/>
      <c r="AK321" s="315"/>
      <c r="AL321" s="315"/>
      <c r="AM321" s="316">
        <v>30</v>
      </c>
      <c r="AN321" s="315">
        <v>365000000</v>
      </c>
      <c r="AO321" s="319"/>
      <c r="AP321" s="315"/>
      <c r="AQ321" s="316"/>
      <c r="AR321" s="316"/>
      <c r="AS321" s="320"/>
      <c r="AT321" s="321"/>
      <c r="AU321" s="321"/>
      <c r="AV321" s="316"/>
      <c r="AW321" s="316"/>
      <c r="AX321" s="316"/>
      <c r="AY321" s="316"/>
      <c r="AZ321" s="316"/>
      <c r="BA321" s="16"/>
    </row>
    <row r="322" spans="1:53" ht="15.75" customHeight="1">
      <c r="A322" s="314">
        <v>32</v>
      </c>
      <c r="B322" s="16" t="s">
        <v>1168</v>
      </c>
      <c r="C322" s="315" t="s">
        <v>1083</v>
      </c>
      <c r="D322" s="316"/>
      <c r="E322" s="316"/>
      <c r="F322" s="316"/>
      <c r="G322" s="316"/>
      <c r="H322" s="316"/>
      <c r="I322" s="317"/>
      <c r="J322" s="316"/>
      <c r="K322" s="316"/>
      <c r="L322" s="316"/>
      <c r="M322" s="316"/>
      <c r="N322" s="318"/>
      <c r="O322" s="316"/>
      <c r="P322" s="316"/>
      <c r="Q322" s="316"/>
      <c r="R322" s="316"/>
      <c r="S322" s="321"/>
      <c r="T322" s="317"/>
      <c r="U322" s="315"/>
      <c r="V322" s="315"/>
      <c r="W322" s="315"/>
      <c r="X322" s="315"/>
      <c r="Y322" s="315"/>
      <c r="Z322" s="315"/>
      <c r="AA322" s="16"/>
      <c r="AB322" s="315">
        <v>0</v>
      </c>
      <c r="AC322" s="187">
        <v>0</v>
      </c>
      <c r="AD322" s="187">
        <v>0</v>
      </c>
      <c r="AE322" s="187">
        <v>0</v>
      </c>
      <c r="AF322" s="187">
        <v>0</v>
      </c>
      <c r="AG322" s="315"/>
      <c r="AH322" s="315"/>
      <c r="AI322" s="315"/>
      <c r="AJ322" s="315"/>
      <c r="AK322" s="315"/>
      <c r="AL322" s="315"/>
      <c r="AM322" s="316">
        <v>390</v>
      </c>
      <c r="AN322" s="315">
        <v>2600000000</v>
      </c>
      <c r="AO322" s="319"/>
      <c r="AP322" s="315"/>
      <c r="AQ322" s="316"/>
      <c r="AR322" s="316"/>
      <c r="AS322" s="320"/>
      <c r="AT322" s="321"/>
      <c r="AU322" s="321"/>
      <c r="AV322" s="316"/>
      <c r="AW322" s="316"/>
      <c r="AX322" s="316"/>
      <c r="AY322" s="316"/>
      <c r="AZ322" s="316"/>
      <c r="BA322" s="16"/>
    </row>
    <row r="323" spans="1:53" ht="15.75" customHeight="1">
      <c r="A323" s="314">
        <v>33</v>
      </c>
      <c r="B323" s="16" t="s">
        <v>1169</v>
      </c>
      <c r="C323" s="315" t="s">
        <v>1083</v>
      </c>
      <c r="D323" s="316">
        <v>1040</v>
      </c>
      <c r="E323" s="316">
        <v>30</v>
      </c>
      <c r="F323" s="316">
        <v>1</v>
      </c>
      <c r="G323" s="316">
        <v>4</v>
      </c>
      <c r="H323" s="316">
        <v>40</v>
      </c>
      <c r="I323" s="317">
        <v>4.0000000000000002E-4</v>
      </c>
      <c r="J323" s="316">
        <v>306</v>
      </c>
      <c r="K323" s="316">
        <v>172</v>
      </c>
      <c r="L323" s="316">
        <v>0</v>
      </c>
      <c r="M323" s="316">
        <v>40</v>
      </c>
      <c r="N323" s="318">
        <v>6.1552519999999999E-3</v>
      </c>
      <c r="O323" s="316">
        <v>76</v>
      </c>
      <c r="P323" s="316">
        <v>29</v>
      </c>
      <c r="Q323" s="316">
        <v>2</v>
      </c>
      <c r="R323" s="316">
        <v>1</v>
      </c>
      <c r="S323" s="321">
        <v>1</v>
      </c>
      <c r="T323" s="317">
        <v>4.34783E-4</v>
      </c>
      <c r="U323" s="315">
        <v>11</v>
      </c>
      <c r="V323" s="315">
        <v>6</v>
      </c>
      <c r="W323" s="315">
        <v>0</v>
      </c>
      <c r="X323" s="315">
        <v>0</v>
      </c>
      <c r="Y323" s="315">
        <v>5</v>
      </c>
      <c r="Z323" s="315">
        <v>3</v>
      </c>
      <c r="AA323" s="16"/>
      <c r="AB323" s="315">
        <v>4</v>
      </c>
      <c r="AC323" s="187">
        <v>0</v>
      </c>
      <c r="AD323" s="187">
        <v>0</v>
      </c>
      <c r="AE323" s="187">
        <v>1</v>
      </c>
      <c r="AF323" s="187">
        <v>1</v>
      </c>
      <c r="AG323" s="315">
        <v>4.8</v>
      </c>
      <c r="AH323" s="315"/>
      <c r="AI323" s="315">
        <v>4</v>
      </c>
      <c r="AJ323" s="315">
        <v>0.66700000000000004</v>
      </c>
      <c r="AK323" s="315">
        <v>1</v>
      </c>
      <c r="AL323" s="315">
        <v>39</v>
      </c>
      <c r="AM323" s="316">
        <v>1300</v>
      </c>
      <c r="AN323" s="315">
        <v>432000000</v>
      </c>
      <c r="AO323" s="319">
        <v>0.24652777777777779</v>
      </c>
      <c r="AP323" s="315">
        <v>2.62</v>
      </c>
      <c r="AQ323" s="316">
        <v>408600</v>
      </c>
      <c r="AR323" s="316">
        <v>179200</v>
      </c>
      <c r="AS323" s="320">
        <v>2.2801339285714284</v>
      </c>
      <c r="AT323" s="321">
        <v>0.42180000000000001</v>
      </c>
      <c r="AU323" s="321">
        <v>0.57820000000000005</v>
      </c>
      <c r="AV323" s="316">
        <v>10891</v>
      </c>
      <c r="AW323" s="316">
        <v>9245</v>
      </c>
      <c r="AX323" s="316">
        <v>5000</v>
      </c>
      <c r="AY323" s="316">
        <v>5000</v>
      </c>
      <c r="AZ323" s="316">
        <v>5000</v>
      </c>
      <c r="BA323" s="16"/>
    </row>
    <row r="324" spans="1:53" ht="15.75" customHeight="1">
      <c r="A324" s="314">
        <v>34</v>
      </c>
      <c r="B324" s="16" t="s">
        <v>1174</v>
      </c>
      <c r="C324" s="315" t="s">
        <v>1083</v>
      </c>
      <c r="D324" s="316">
        <v>732</v>
      </c>
      <c r="E324" s="316">
        <v>266</v>
      </c>
      <c r="F324" s="316">
        <v>18</v>
      </c>
      <c r="G324" s="316">
        <v>45</v>
      </c>
      <c r="H324" s="316">
        <v>29</v>
      </c>
      <c r="I324" s="317">
        <v>1.5E-3</v>
      </c>
      <c r="J324" s="316"/>
      <c r="K324" s="316"/>
      <c r="L324" s="316"/>
      <c r="M324" s="316"/>
      <c r="N324" s="318"/>
      <c r="O324" s="316"/>
      <c r="P324" s="316"/>
      <c r="Q324" s="316"/>
      <c r="R324" s="316"/>
      <c r="S324" s="321"/>
      <c r="T324" s="317"/>
      <c r="U324" s="315">
        <v>0</v>
      </c>
      <c r="V324" s="315"/>
      <c r="W324" s="315"/>
      <c r="X324" s="315"/>
      <c r="Y324" s="315">
        <v>2</v>
      </c>
      <c r="Z324" s="315">
        <v>0</v>
      </c>
      <c r="AA324" s="16"/>
      <c r="AB324" s="315">
        <v>1</v>
      </c>
      <c r="AC324" s="187">
        <v>0</v>
      </c>
      <c r="AD324" s="187">
        <v>0</v>
      </c>
      <c r="AE324" s="187">
        <v>1</v>
      </c>
      <c r="AF324" s="187">
        <v>1</v>
      </c>
      <c r="AG324" s="315">
        <v>4.8</v>
      </c>
      <c r="AH324" s="315">
        <v>1</v>
      </c>
      <c r="AI324" s="315">
        <v>4</v>
      </c>
      <c r="AJ324" s="315">
        <v>0.5</v>
      </c>
      <c r="AK324" s="315">
        <v>24</v>
      </c>
      <c r="AL324" s="315">
        <v>25</v>
      </c>
      <c r="AM324" s="316">
        <v>5400</v>
      </c>
      <c r="AN324" s="315">
        <v>171000000</v>
      </c>
      <c r="AO324" s="319">
        <v>0.46319444444444446</v>
      </c>
      <c r="AP324" s="315">
        <v>1.1399999999999999</v>
      </c>
      <c r="AQ324" s="316">
        <v>23800</v>
      </c>
      <c r="AR324" s="316">
        <v>6600</v>
      </c>
      <c r="AS324" s="320">
        <v>3.606060606060606</v>
      </c>
      <c r="AT324" s="321">
        <v>0.89659999999999995</v>
      </c>
      <c r="AU324" s="321">
        <v>0.10340000000000005</v>
      </c>
      <c r="AV324" s="316"/>
      <c r="AW324" s="316">
        <v>5000</v>
      </c>
      <c r="AX324" s="316">
        <v>5000</v>
      </c>
      <c r="AY324" s="316"/>
      <c r="AZ324" s="316"/>
      <c r="BA324" s="16"/>
    </row>
    <row r="325" spans="1:53" ht="15.75" customHeight="1">
      <c r="A325" s="314">
        <v>35</v>
      </c>
      <c r="B325" s="16" t="s">
        <v>1176</v>
      </c>
      <c r="C325" s="315" t="s">
        <v>1083</v>
      </c>
      <c r="D325" s="316"/>
      <c r="E325" s="316"/>
      <c r="F325" s="316"/>
      <c r="G325" s="316"/>
      <c r="H325" s="316"/>
      <c r="I325" s="317"/>
      <c r="J325" s="316"/>
      <c r="K325" s="316"/>
      <c r="L325" s="316"/>
      <c r="M325" s="316"/>
      <c r="N325" s="318"/>
      <c r="O325" s="316">
        <v>715</v>
      </c>
      <c r="P325" s="316">
        <v>133</v>
      </c>
      <c r="Q325" s="316">
        <v>265</v>
      </c>
      <c r="R325" s="316">
        <v>99</v>
      </c>
      <c r="S325" s="321">
        <v>0</v>
      </c>
      <c r="T325" s="317">
        <v>2.4054179999999999E-3</v>
      </c>
      <c r="U325" s="315">
        <v>0</v>
      </c>
      <c r="V325" s="315"/>
      <c r="W325" s="315"/>
      <c r="X325" s="315"/>
      <c r="Y325" s="315">
        <v>0</v>
      </c>
      <c r="Z325" s="315">
        <v>0</v>
      </c>
      <c r="AA325" s="16"/>
      <c r="AB325" s="315">
        <v>1</v>
      </c>
      <c r="AC325" s="187">
        <v>0</v>
      </c>
      <c r="AD325" s="187">
        <v>0</v>
      </c>
      <c r="AE325" s="187">
        <v>0</v>
      </c>
      <c r="AF325" s="187">
        <v>0</v>
      </c>
      <c r="AG325" s="315"/>
      <c r="AH325" s="315"/>
      <c r="AI325" s="315"/>
      <c r="AJ325" s="315"/>
      <c r="AK325" s="315">
        <v>79</v>
      </c>
      <c r="AL325" s="315">
        <v>47</v>
      </c>
      <c r="AM325" s="316">
        <v>20</v>
      </c>
      <c r="AN325" s="315"/>
      <c r="AO325" s="319">
        <v>0.40833333333333333</v>
      </c>
      <c r="AP325" s="315">
        <v>2.2400000000000002</v>
      </c>
      <c r="AQ325" s="316">
        <v>25200</v>
      </c>
      <c r="AR325" s="316">
        <v>15500</v>
      </c>
      <c r="AS325" s="320">
        <v>1.6258064516129032</v>
      </c>
      <c r="AT325" s="321">
        <v>0.41270000000000001</v>
      </c>
      <c r="AU325" s="321">
        <v>0.58729999999999993</v>
      </c>
      <c r="AV325" s="316"/>
      <c r="AW325" s="316">
        <v>5000</v>
      </c>
      <c r="AX325" s="316">
        <v>5000</v>
      </c>
      <c r="AY325" s="316"/>
      <c r="AZ325" s="316"/>
      <c r="BA325" s="16"/>
    </row>
    <row r="326" spans="1:53" ht="15.75" customHeight="1">
      <c r="A326" s="314">
        <v>36</v>
      </c>
      <c r="B326" s="16" t="s">
        <v>1179</v>
      </c>
      <c r="C326" s="315" t="s">
        <v>1083</v>
      </c>
      <c r="D326" s="316"/>
      <c r="E326" s="316"/>
      <c r="F326" s="316"/>
      <c r="G326" s="316"/>
      <c r="H326" s="316"/>
      <c r="I326" s="317"/>
      <c r="J326" s="316"/>
      <c r="K326" s="316"/>
      <c r="L326" s="316"/>
      <c r="M326" s="316"/>
      <c r="N326" s="318"/>
      <c r="O326" s="316"/>
      <c r="P326" s="316"/>
      <c r="Q326" s="316"/>
      <c r="R326" s="316"/>
      <c r="S326" s="321"/>
      <c r="T326" s="317"/>
      <c r="U326" s="315"/>
      <c r="V326" s="315"/>
      <c r="W326" s="315"/>
      <c r="X326" s="315"/>
      <c r="Y326" s="315"/>
      <c r="Z326" s="315"/>
      <c r="AA326" s="16"/>
      <c r="AB326" s="315">
        <v>0</v>
      </c>
      <c r="AC326" s="187">
        <v>0</v>
      </c>
      <c r="AD326" s="187">
        <v>0</v>
      </c>
      <c r="AE326" s="187">
        <v>0</v>
      </c>
      <c r="AF326" s="187">
        <v>0</v>
      </c>
      <c r="AG326" s="315"/>
      <c r="AH326" s="315"/>
      <c r="AI326" s="315"/>
      <c r="AJ326" s="315"/>
      <c r="AK326" s="315"/>
      <c r="AL326" s="315"/>
      <c r="AM326" s="316">
        <v>110</v>
      </c>
      <c r="AN326" s="315">
        <v>508000000</v>
      </c>
      <c r="AO326" s="319"/>
      <c r="AP326" s="315"/>
      <c r="AQ326" s="316"/>
      <c r="AR326" s="316"/>
      <c r="AS326" s="320"/>
      <c r="AT326" s="321"/>
      <c r="AU326" s="321"/>
      <c r="AV326" s="316"/>
      <c r="AW326" s="316"/>
      <c r="AX326" s="316"/>
      <c r="AY326" s="316"/>
      <c r="AZ326" s="316"/>
      <c r="BA326" s="16"/>
    </row>
    <row r="327" spans="1:53" ht="15.75" customHeight="1">
      <c r="A327" s="314">
        <v>37</v>
      </c>
      <c r="B327" s="16" t="s">
        <v>274</v>
      </c>
      <c r="C327" s="315" t="s">
        <v>1083</v>
      </c>
      <c r="D327" s="316">
        <v>1108</v>
      </c>
      <c r="E327" s="316">
        <v>127</v>
      </c>
      <c r="F327" s="316">
        <v>0</v>
      </c>
      <c r="G327" s="316">
        <v>33</v>
      </c>
      <c r="H327" s="316">
        <v>22</v>
      </c>
      <c r="I327" s="317">
        <v>1.4E-3</v>
      </c>
      <c r="J327" s="316">
        <v>64</v>
      </c>
      <c r="K327" s="316">
        <v>39</v>
      </c>
      <c r="L327" s="316">
        <v>0</v>
      </c>
      <c r="M327" s="316">
        <v>6</v>
      </c>
      <c r="N327" s="318">
        <v>6.5652719999999996E-3</v>
      </c>
      <c r="O327" s="316"/>
      <c r="P327" s="316"/>
      <c r="Q327" s="316"/>
      <c r="R327" s="316"/>
      <c r="S327" s="321"/>
      <c r="T327" s="317"/>
      <c r="U327" s="315">
        <v>2</v>
      </c>
      <c r="V327" s="315"/>
      <c r="W327" s="315"/>
      <c r="X327" s="315"/>
      <c r="Y327" s="315">
        <v>4</v>
      </c>
      <c r="Z327" s="315">
        <v>0</v>
      </c>
      <c r="AA327" s="16"/>
      <c r="AB327" s="315">
        <v>2</v>
      </c>
      <c r="AC327" s="187">
        <v>0</v>
      </c>
      <c r="AD327" s="187">
        <v>0</v>
      </c>
      <c r="AE327" s="187">
        <v>0</v>
      </c>
      <c r="AF327" s="187">
        <v>1</v>
      </c>
      <c r="AG327" s="315">
        <v>2.1</v>
      </c>
      <c r="AH327" s="315">
        <v>0</v>
      </c>
      <c r="AI327" s="315">
        <v>3.2</v>
      </c>
      <c r="AJ327" s="315">
        <v>0.217</v>
      </c>
      <c r="AK327" s="315">
        <v>53</v>
      </c>
      <c r="AL327" s="315">
        <v>39</v>
      </c>
      <c r="AM327" s="316">
        <v>49500</v>
      </c>
      <c r="AN327" s="315">
        <v>37600000</v>
      </c>
      <c r="AO327" s="319">
        <v>0.3972222222222222</v>
      </c>
      <c r="AP327" s="315">
        <v>1.28</v>
      </c>
      <c r="AQ327" s="316">
        <v>1000000</v>
      </c>
      <c r="AR327" s="316">
        <v>231700</v>
      </c>
      <c r="AS327" s="320">
        <v>4.3159257660768233</v>
      </c>
      <c r="AT327" s="321">
        <v>0.83209999999999995</v>
      </c>
      <c r="AU327" s="321">
        <v>0.16790000000000005</v>
      </c>
      <c r="AV327" s="316">
        <v>5000</v>
      </c>
      <c r="AW327" s="316">
        <v>1350000</v>
      </c>
      <c r="AX327" s="316">
        <v>5000</v>
      </c>
      <c r="AY327" s="316"/>
      <c r="AZ327" s="316">
        <v>5000</v>
      </c>
      <c r="BA327" s="16"/>
    </row>
    <row r="328" spans="1:53" ht="15.75" customHeight="1">
      <c r="A328" s="314">
        <v>38</v>
      </c>
      <c r="B328" s="16" t="s">
        <v>1181</v>
      </c>
      <c r="C328" s="315" t="s">
        <v>1083</v>
      </c>
      <c r="D328" s="316"/>
      <c r="E328" s="316"/>
      <c r="F328" s="316"/>
      <c r="G328" s="316"/>
      <c r="H328" s="316"/>
      <c r="I328" s="317"/>
      <c r="J328" s="316"/>
      <c r="K328" s="316"/>
      <c r="L328" s="316"/>
      <c r="M328" s="316"/>
      <c r="N328" s="318"/>
      <c r="O328" s="316"/>
      <c r="P328" s="316"/>
      <c r="Q328" s="316"/>
      <c r="R328" s="316"/>
      <c r="S328" s="321"/>
      <c r="T328" s="317"/>
      <c r="U328" s="315"/>
      <c r="V328" s="315"/>
      <c r="W328" s="315"/>
      <c r="X328" s="315"/>
      <c r="Y328" s="315"/>
      <c r="Z328" s="315"/>
      <c r="AA328" s="16"/>
      <c r="AB328" s="315">
        <v>0</v>
      </c>
      <c r="AC328" s="187">
        <v>0</v>
      </c>
      <c r="AD328" s="187">
        <v>0</v>
      </c>
      <c r="AE328" s="187">
        <v>0</v>
      </c>
      <c r="AF328" s="187">
        <v>0</v>
      </c>
      <c r="AG328" s="315"/>
      <c r="AH328" s="315"/>
      <c r="AI328" s="315"/>
      <c r="AJ328" s="315"/>
      <c r="AK328" s="315"/>
      <c r="AL328" s="315"/>
      <c r="AM328" s="316">
        <v>110</v>
      </c>
      <c r="AN328" s="315">
        <v>6900000</v>
      </c>
      <c r="AO328" s="319"/>
      <c r="AP328" s="315"/>
      <c r="AQ328" s="316"/>
      <c r="AR328" s="316"/>
      <c r="AS328" s="320"/>
      <c r="AT328" s="321"/>
      <c r="AU328" s="321"/>
      <c r="AV328" s="316"/>
      <c r="AW328" s="316"/>
      <c r="AX328" s="316"/>
      <c r="AY328" s="316"/>
      <c r="AZ328" s="316"/>
      <c r="BA328" s="16"/>
    </row>
    <row r="329" spans="1:53" ht="15.75" customHeight="1">
      <c r="A329" s="314">
        <v>39</v>
      </c>
      <c r="B329" s="16" t="s">
        <v>1182</v>
      </c>
      <c r="C329" s="315" t="s">
        <v>1083</v>
      </c>
      <c r="D329" s="316">
        <v>250696</v>
      </c>
      <c r="E329" s="316">
        <v>2035</v>
      </c>
      <c r="F329" s="316">
        <v>609</v>
      </c>
      <c r="G329" s="316">
        <v>304</v>
      </c>
      <c r="H329" s="316">
        <v>87</v>
      </c>
      <c r="I329" s="317">
        <v>1E-4</v>
      </c>
      <c r="J329" s="316">
        <v>170148</v>
      </c>
      <c r="K329" s="316">
        <v>55995</v>
      </c>
      <c r="L329" s="316">
        <v>1012</v>
      </c>
      <c r="M329" s="316">
        <v>36</v>
      </c>
      <c r="N329" s="318">
        <v>3.7695129999999999E-3</v>
      </c>
      <c r="O329" s="316">
        <v>864686</v>
      </c>
      <c r="P329" s="316">
        <v>258</v>
      </c>
      <c r="Q329" s="316">
        <v>5063</v>
      </c>
      <c r="R329" s="316">
        <v>1365</v>
      </c>
      <c r="S329" s="321">
        <v>0.28125</v>
      </c>
      <c r="T329" s="317">
        <v>8.1508599999999994E-5</v>
      </c>
      <c r="U329" s="315">
        <v>78</v>
      </c>
      <c r="V329" s="315">
        <v>175000</v>
      </c>
      <c r="W329" s="315">
        <v>40</v>
      </c>
      <c r="X329" s="315">
        <v>0</v>
      </c>
      <c r="Y329" s="315">
        <v>44</v>
      </c>
      <c r="Z329" s="315">
        <v>8</v>
      </c>
      <c r="AA329" s="16"/>
      <c r="AB329" s="315">
        <v>4</v>
      </c>
      <c r="AC329" s="187">
        <v>1</v>
      </c>
      <c r="AD329" s="187">
        <v>0</v>
      </c>
      <c r="AE329" s="187">
        <v>0</v>
      </c>
      <c r="AF329" s="187">
        <v>0</v>
      </c>
      <c r="AG329" s="315">
        <v>4.7</v>
      </c>
      <c r="AH329" s="315">
        <v>0</v>
      </c>
      <c r="AI329" s="315">
        <v>3</v>
      </c>
      <c r="AJ329" s="315">
        <v>0.216</v>
      </c>
      <c r="AK329" s="315">
        <v>22</v>
      </c>
      <c r="AL329" s="315">
        <v>73</v>
      </c>
      <c r="AM329" s="316">
        <v>301000</v>
      </c>
      <c r="AN329" s="315">
        <v>90400000</v>
      </c>
      <c r="AO329" s="319">
        <v>0.24652777777777779</v>
      </c>
      <c r="AP329" s="315">
        <v>2.25</v>
      </c>
      <c r="AQ329" s="316">
        <v>1500000</v>
      </c>
      <c r="AR329" s="316">
        <v>952800</v>
      </c>
      <c r="AS329" s="320">
        <v>1.5743073047858942</v>
      </c>
      <c r="AT329" s="321">
        <v>0.57940000000000003</v>
      </c>
      <c r="AU329" s="321">
        <v>0.42059999999999997</v>
      </c>
      <c r="AV329" s="316">
        <v>113674</v>
      </c>
      <c r="AW329" s="316">
        <v>250986</v>
      </c>
      <c r="AX329" s="316">
        <v>96457</v>
      </c>
      <c r="AY329" s="316">
        <v>143117</v>
      </c>
      <c r="AZ329" s="316">
        <v>5000</v>
      </c>
      <c r="BA329" s="16"/>
    </row>
    <row r="330" spans="1:53" ht="15.75" customHeight="1">
      <c r="A330" s="314">
        <v>40</v>
      </c>
      <c r="B330" s="16" t="s">
        <v>1185</v>
      </c>
      <c r="C330" s="315" t="s">
        <v>1083</v>
      </c>
      <c r="D330" s="316"/>
      <c r="E330" s="316"/>
      <c r="F330" s="316"/>
      <c r="G330" s="316"/>
      <c r="H330" s="316"/>
      <c r="I330" s="317"/>
      <c r="J330" s="316"/>
      <c r="K330" s="316"/>
      <c r="L330" s="316"/>
      <c r="M330" s="316"/>
      <c r="N330" s="318"/>
      <c r="O330" s="316"/>
      <c r="P330" s="316"/>
      <c r="Q330" s="316"/>
      <c r="R330" s="316"/>
      <c r="S330" s="321"/>
      <c r="T330" s="317"/>
      <c r="U330" s="315">
        <v>16</v>
      </c>
      <c r="V330" s="315"/>
      <c r="W330" s="315"/>
      <c r="X330" s="315"/>
      <c r="Y330" s="315">
        <v>10</v>
      </c>
      <c r="Z330" s="315">
        <v>3</v>
      </c>
      <c r="AA330" s="16"/>
      <c r="AB330" s="315">
        <v>0</v>
      </c>
      <c r="AC330" s="187">
        <v>0</v>
      </c>
      <c r="AD330" s="187">
        <v>0</v>
      </c>
      <c r="AE330" s="187">
        <v>1</v>
      </c>
      <c r="AF330" s="187">
        <v>1</v>
      </c>
      <c r="AG330" s="315"/>
      <c r="AH330" s="315"/>
      <c r="AI330" s="315">
        <v>5</v>
      </c>
      <c r="AJ330" s="315"/>
      <c r="AK330" s="315">
        <v>81</v>
      </c>
      <c r="AL330" s="315">
        <v>28</v>
      </c>
      <c r="AM330" s="316">
        <v>14800</v>
      </c>
      <c r="AN330" s="315">
        <v>307000000</v>
      </c>
      <c r="AO330" s="319">
        <v>4.5138888888888888E-2</v>
      </c>
      <c r="AP330" s="315">
        <v>1.67</v>
      </c>
      <c r="AQ330" s="316">
        <v>5200</v>
      </c>
      <c r="AR330" s="316">
        <v>3500</v>
      </c>
      <c r="AS330" s="320">
        <v>1.4857142857142858</v>
      </c>
      <c r="AT330" s="321">
        <v>0.66669999999999996</v>
      </c>
      <c r="AU330" s="321">
        <v>0.33330000000000004</v>
      </c>
      <c r="AV330" s="316"/>
      <c r="AW330" s="316">
        <v>5000</v>
      </c>
      <c r="AX330" s="316"/>
      <c r="AY330" s="316"/>
      <c r="AZ330" s="316"/>
      <c r="BA330" s="16"/>
    </row>
    <row r="331" spans="1:53" ht="15.75" customHeight="1">
      <c r="A331" s="314">
        <v>41</v>
      </c>
      <c r="B331" s="16" t="s">
        <v>1186</v>
      </c>
      <c r="C331" s="315" t="s">
        <v>1083</v>
      </c>
      <c r="D331" s="316">
        <v>3106</v>
      </c>
      <c r="E331" s="316">
        <v>64</v>
      </c>
      <c r="F331" s="316">
        <v>4</v>
      </c>
      <c r="G331" s="316">
        <v>2</v>
      </c>
      <c r="H331" s="316">
        <v>37</v>
      </c>
      <c r="I331" s="317">
        <v>2.9999999999999997E-4</v>
      </c>
      <c r="J331" s="316"/>
      <c r="K331" s="316"/>
      <c r="L331" s="316"/>
      <c r="M331" s="316"/>
      <c r="N331" s="318"/>
      <c r="O331" s="316">
        <v>1392</v>
      </c>
      <c r="P331" s="316">
        <v>65</v>
      </c>
      <c r="Q331" s="316">
        <v>15</v>
      </c>
      <c r="R331" s="316">
        <v>1</v>
      </c>
      <c r="S331" s="321">
        <v>0</v>
      </c>
      <c r="T331" s="317">
        <v>8.1542099999999996E-6</v>
      </c>
      <c r="U331" s="315">
        <v>7</v>
      </c>
      <c r="V331" s="315">
        <v>19</v>
      </c>
      <c r="W331" s="315">
        <v>1</v>
      </c>
      <c r="X331" s="315">
        <v>0</v>
      </c>
      <c r="Y331" s="315">
        <v>9</v>
      </c>
      <c r="Z331" s="315">
        <v>0</v>
      </c>
      <c r="AA331" s="16"/>
      <c r="AB331" s="315">
        <v>3</v>
      </c>
      <c r="AC331" s="187">
        <v>0</v>
      </c>
      <c r="AD331" s="187">
        <v>0</v>
      </c>
      <c r="AE331" s="187">
        <v>0</v>
      </c>
      <c r="AF331" s="187">
        <v>1</v>
      </c>
      <c r="AG331" s="315">
        <v>4.8</v>
      </c>
      <c r="AH331" s="315">
        <v>0.16700000000000001</v>
      </c>
      <c r="AI331" s="315">
        <v>4.0999999999999996</v>
      </c>
      <c r="AJ331" s="315">
        <v>0.57299999999999995</v>
      </c>
      <c r="AK331" s="315">
        <v>31</v>
      </c>
      <c r="AL331" s="315">
        <v>33</v>
      </c>
      <c r="AM331" s="316">
        <v>4400</v>
      </c>
      <c r="AN331" s="315">
        <v>38000000</v>
      </c>
      <c r="AO331" s="319">
        <v>2.013888888888889E-2</v>
      </c>
      <c r="AP331" s="315">
        <v>1.44</v>
      </c>
      <c r="AQ331" s="316">
        <v>9900</v>
      </c>
      <c r="AR331" s="316" t="s">
        <v>2685</v>
      </c>
      <c r="AS331" s="320"/>
      <c r="AT331" s="321">
        <v>0.66669999999999996</v>
      </c>
      <c r="AU331" s="321">
        <v>0.33330000000000004</v>
      </c>
      <c r="AV331" s="316"/>
      <c r="AW331" s="316">
        <v>5000</v>
      </c>
      <c r="AX331" s="316">
        <v>5000</v>
      </c>
      <c r="AY331" s="316"/>
      <c r="AZ331" s="316">
        <v>5000</v>
      </c>
      <c r="BA331" s="16"/>
    </row>
    <row r="332" spans="1:53" ht="15.75" customHeight="1">
      <c r="A332" s="314">
        <v>42</v>
      </c>
      <c r="B332" s="16" t="s">
        <v>1189</v>
      </c>
      <c r="C332" s="315" t="s">
        <v>1083</v>
      </c>
      <c r="D332" s="316">
        <v>6909</v>
      </c>
      <c r="E332" s="316">
        <v>566</v>
      </c>
      <c r="F332" s="316">
        <v>18</v>
      </c>
      <c r="G332" s="316">
        <v>435</v>
      </c>
      <c r="H332" s="316">
        <v>58</v>
      </c>
      <c r="I332" s="317">
        <v>1.6999999999999999E-3</v>
      </c>
      <c r="J332" s="316">
        <v>1118</v>
      </c>
      <c r="K332" s="316">
        <v>99</v>
      </c>
      <c r="L332" s="316">
        <v>3</v>
      </c>
      <c r="M332" s="316">
        <v>12</v>
      </c>
      <c r="N332" s="318">
        <v>1.09592E-4</v>
      </c>
      <c r="O332" s="316">
        <v>1119</v>
      </c>
      <c r="P332" s="316">
        <v>14</v>
      </c>
      <c r="Q332" s="316">
        <v>15</v>
      </c>
      <c r="R332" s="316">
        <v>4</v>
      </c>
      <c r="S332" s="321">
        <v>0</v>
      </c>
      <c r="T332" s="317">
        <v>1.9907599999999999E-5</v>
      </c>
      <c r="U332" s="315">
        <v>12</v>
      </c>
      <c r="V332" s="315">
        <v>87</v>
      </c>
      <c r="W332" s="315">
        <v>0</v>
      </c>
      <c r="X332" s="315">
        <v>0</v>
      </c>
      <c r="Y332" s="315">
        <v>11</v>
      </c>
      <c r="Z332" s="315">
        <v>0</v>
      </c>
      <c r="AA332" s="16"/>
      <c r="AB332" s="315">
        <v>4</v>
      </c>
      <c r="AC332" s="187">
        <v>0</v>
      </c>
      <c r="AD332" s="187">
        <v>0</v>
      </c>
      <c r="AE332" s="187">
        <v>0</v>
      </c>
      <c r="AF332" s="187">
        <v>1</v>
      </c>
      <c r="AG332" s="315">
        <v>4.5</v>
      </c>
      <c r="AH332" s="315">
        <v>0.78200000000000003</v>
      </c>
      <c r="AI332" s="315">
        <v>4.7</v>
      </c>
      <c r="AJ332" s="315">
        <v>0.78900000000000003</v>
      </c>
      <c r="AK332" s="315">
        <v>31</v>
      </c>
      <c r="AL332" s="315">
        <v>40</v>
      </c>
      <c r="AM332" s="316">
        <v>320</v>
      </c>
      <c r="AN332" s="315">
        <v>28500000</v>
      </c>
      <c r="AO332" s="319">
        <v>0.32361111111111113</v>
      </c>
      <c r="AP332" s="315">
        <v>3.53</v>
      </c>
      <c r="AQ332" s="316">
        <v>109800</v>
      </c>
      <c r="AR332" s="316">
        <v>33200</v>
      </c>
      <c r="AS332" s="320">
        <v>3.3072289156626504</v>
      </c>
      <c r="AT332" s="321">
        <v>0.28410000000000002</v>
      </c>
      <c r="AU332" s="321">
        <v>0.71589999999999998</v>
      </c>
      <c r="AV332" s="316">
        <v>17833</v>
      </c>
      <c r="AW332" s="316">
        <v>5000</v>
      </c>
      <c r="AX332" s="316">
        <v>5000</v>
      </c>
      <c r="AY332" s="316">
        <v>5000</v>
      </c>
      <c r="AZ332" s="316"/>
      <c r="BA332" s="16"/>
    </row>
    <row r="333" spans="1:53" ht="15.75" customHeight="1">
      <c r="A333" s="314">
        <v>43</v>
      </c>
      <c r="B333" s="16" t="s">
        <v>1193</v>
      </c>
      <c r="C333" s="315" t="s">
        <v>1083</v>
      </c>
      <c r="D333" s="316"/>
      <c r="E333" s="316"/>
      <c r="F333" s="316"/>
      <c r="G333" s="316"/>
      <c r="H333" s="316"/>
      <c r="I333" s="317"/>
      <c r="J333" s="316"/>
      <c r="K333" s="316"/>
      <c r="L333" s="316"/>
      <c r="M333" s="316"/>
      <c r="N333" s="318"/>
      <c r="O333" s="316"/>
      <c r="P333" s="316"/>
      <c r="Q333" s="316"/>
      <c r="R333" s="316"/>
      <c r="S333" s="321"/>
      <c r="T333" s="317"/>
      <c r="U333" s="315">
        <v>6</v>
      </c>
      <c r="V333" s="315"/>
      <c r="W333" s="315"/>
      <c r="X333" s="315"/>
      <c r="Y333" s="315">
        <v>3</v>
      </c>
      <c r="Z333" s="315">
        <v>1</v>
      </c>
      <c r="AA333" s="16"/>
      <c r="AB333" s="315">
        <v>0</v>
      </c>
      <c r="AC333" s="187">
        <v>0</v>
      </c>
      <c r="AD333" s="187">
        <v>0</v>
      </c>
      <c r="AE333" s="187">
        <v>0</v>
      </c>
      <c r="AF333" s="187">
        <v>1</v>
      </c>
      <c r="AG333" s="315">
        <v>4.5999999999999996</v>
      </c>
      <c r="AH333" s="315"/>
      <c r="AI333" s="315">
        <v>3.4</v>
      </c>
      <c r="AJ333" s="315">
        <v>0</v>
      </c>
      <c r="AK333" s="315">
        <v>50</v>
      </c>
      <c r="AL333" s="315">
        <v>38</v>
      </c>
      <c r="AM333" s="316">
        <v>5400</v>
      </c>
      <c r="AN333" s="315">
        <v>39500000</v>
      </c>
      <c r="AO333" s="319">
        <v>0.53541666666666665</v>
      </c>
      <c r="AP333" s="315">
        <v>1.1599999999999999</v>
      </c>
      <c r="AQ333" s="316">
        <v>32100</v>
      </c>
      <c r="AR333" s="316">
        <v>14500</v>
      </c>
      <c r="AS333" s="320">
        <v>2.2137931034482761</v>
      </c>
      <c r="AT333" s="321">
        <v>0.8387</v>
      </c>
      <c r="AU333" s="321">
        <v>0.1613</v>
      </c>
      <c r="AV333" s="316"/>
      <c r="AW333" s="316">
        <v>5000</v>
      </c>
      <c r="AX333" s="316"/>
      <c r="AY333" s="316"/>
      <c r="AZ333" s="316">
        <v>5000</v>
      </c>
      <c r="BA333" s="16"/>
    </row>
    <row r="334" spans="1:53" ht="15.75" customHeight="1">
      <c r="A334" s="314">
        <v>44</v>
      </c>
      <c r="B334" s="16" t="s">
        <v>176</v>
      </c>
      <c r="C334" s="315" t="s">
        <v>1083</v>
      </c>
      <c r="D334" s="316">
        <v>2927681</v>
      </c>
      <c r="E334" s="316">
        <v>244</v>
      </c>
      <c r="F334" s="316">
        <v>112</v>
      </c>
      <c r="G334" s="316">
        <v>43</v>
      </c>
      <c r="H334" s="316">
        <v>26</v>
      </c>
      <c r="I334" s="317">
        <v>0</v>
      </c>
      <c r="J334" s="316">
        <v>42882</v>
      </c>
      <c r="K334" s="316">
        <v>3427</v>
      </c>
      <c r="L334" s="316">
        <v>439</v>
      </c>
      <c r="M334" s="316">
        <v>11</v>
      </c>
      <c r="N334" s="318">
        <v>9.9353799999999997E-4</v>
      </c>
      <c r="O334" s="316">
        <v>10854</v>
      </c>
      <c r="P334" s="316">
        <v>108</v>
      </c>
      <c r="Q334" s="316">
        <v>109</v>
      </c>
      <c r="R334" s="316">
        <v>13</v>
      </c>
      <c r="S334" s="321">
        <v>0.86734693900000004</v>
      </c>
      <c r="T334" s="317">
        <v>1.2309899999999999E-4</v>
      </c>
      <c r="U334" s="315">
        <v>10107</v>
      </c>
      <c r="V334" s="315">
        <v>32800</v>
      </c>
      <c r="W334" s="315">
        <v>6</v>
      </c>
      <c r="X334" s="315">
        <v>0</v>
      </c>
      <c r="Y334" s="315">
        <v>5399</v>
      </c>
      <c r="Z334" s="315">
        <v>4837</v>
      </c>
      <c r="AA334" s="16"/>
      <c r="AB334" s="315">
        <v>4</v>
      </c>
      <c r="AC334" s="187">
        <v>0</v>
      </c>
      <c r="AD334" s="187">
        <v>0</v>
      </c>
      <c r="AE334" s="187">
        <v>1</v>
      </c>
      <c r="AF334" s="187">
        <v>1</v>
      </c>
      <c r="AG334" s="315">
        <v>4.5999999999999996</v>
      </c>
      <c r="AH334" s="315">
        <v>0.11600000000000001</v>
      </c>
      <c r="AI334" s="315">
        <v>4.5</v>
      </c>
      <c r="AJ334" s="315">
        <v>0.42099999999999999</v>
      </c>
      <c r="AK334" s="315">
        <v>24</v>
      </c>
      <c r="AL334" s="315">
        <v>38</v>
      </c>
      <c r="AM334" s="316">
        <v>301000</v>
      </c>
      <c r="AN334" s="315">
        <v>98</v>
      </c>
      <c r="AO334" s="319"/>
      <c r="AP334" s="315"/>
      <c r="AQ334" s="316"/>
      <c r="AR334" s="316"/>
      <c r="AS334" s="320"/>
      <c r="AT334" s="321"/>
      <c r="AU334" s="321"/>
      <c r="AV334" s="316">
        <v>620637</v>
      </c>
      <c r="AW334" s="316">
        <v>2024000</v>
      </c>
      <c r="AX334" s="316">
        <v>164769</v>
      </c>
      <c r="AY334" s="316">
        <v>322357</v>
      </c>
      <c r="AZ334" s="316">
        <v>328974</v>
      </c>
      <c r="BA334" s="16"/>
    </row>
    <row r="335" spans="1:53" ht="15.75" customHeight="1">
      <c r="A335" s="314">
        <v>45</v>
      </c>
      <c r="B335" s="16" t="s">
        <v>1194</v>
      </c>
      <c r="C335" s="315" t="s">
        <v>1083</v>
      </c>
      <c r="D335" s="316"/>
      <c r="E335" s="316"/>
      <c r="F335" s="316"/>
      <c r="G335" s="316"/>
      <c r="H335" s="316"/>
      <c r="I335" s="317"/>
      <c r="J335" s="316"/>
      <c r="K335" s="316"/>
      <c r="L335" s="316"/>
      <c r="M335" s="316"/>
      <c r="N335" s="318"/>
      <c r="O335" s="316"/>
      <c r="P335" s="316"/>
      <c r="Q335" s="316"/>
      <c r="R335" s="316"/>
      <c r="S335" s="321"/>
      <c r="T335" s="317"/>
      <c r="U335" s="315"/>
      <c r="V335" s="315"/>
      <c r="W335" s="315"/>
      <c r="X335" s="315"/>
      <c r="Y335" s="315"/>
      <c r="Z335" s="315"/>
      <c r="AA335" s="16"/>
      <c r="AB335" s="315">
        <v>0</v>
      </c>
      <c r="AC335" s="187">
        <v>0</v>
      </c>
      <c r="AD335" s="187">
        <v>0</v>
      </c>
      <c r="AE335" s="187">
        <v>0</v>
      </c>
      <c r="AF335" s="187">
        <v>0</v>
      </c>
      <c r="AG335" s="315"/>
      <c r="AH335" s="315"/>
      <c r="AI335" s="315"/>
      <c r="AJ335" s="315"/>
      <c r="AK335" s="315"/>
      <c r="AL335" s="315"/>
      <c r="AM335" s="316">
        <v>50</v>
      </c>
      <c r="AN335" s="315">
        <v>69600000</v>
      </c>
      <c r="AO335" s="319"/>
      <c r="AP335" s="315"/>
      <c r="AQ335" s="316"/>
      <c r="AR335" s="316"/>
      <c r="AS335" s="320"/>
      <c r="AT335" s="321"/>
      <c r="AU335" s="321"/>
      <c r="AV335" s="316"/>
      <c r="AW335" s="316"/>
      <c r="AX335" s="316"/>
      <c r="AY335" s="316"/>
      <c r="AZ335" s="316"/>
      <c r="BA335" s="16"/>
    </row>
    <row r="336" spans="1:53" ht="15.75" customHeight="1">
      <c r="A336" s="314">
        <v>46</v>
      </c>
      <c r="B336" s="16" t="s">
        <v>1195</v>
      </c>
      <c r="C336" s="315" t="s">
        <v>1083</v>
      </c>
      <c r="D336" s="316"/>
      <c r="E336" s="316"/>
      <c r="F336" s="316"/>
      <c r="G336" s="316"/>
      <c r="H336" s="316"/>
      <c r="I336" s="317"/>
      <c r="J336" s="316"/>
      <c r="K336" s="316"/>
      <c r="L336" s="316"/>
      <c r="M336" s="316"/>
      <c r="N336" s="318"/>
      <c r="O336" s="316">
        <v>7509</v>
      </c>
      <c r="P336" s="316">
        <v>96</v>
      </c>
      <c r="Q336" s="316">
        <v>112</v>
      </c>
      <c r="R336" s="316">
        <v>30</v>
      </c>
      <c r="S336" s="321">
        <v>0.65671641800000002</v>
      </c>
      <c r="T336" s="317">
        <v>2.0555500000000001E-4</v>
      </c>
      <c r="U336" s="315">
        <v>80</v>
      </c>
      <c r="V336" s="315">
        <v>883</v>
      </c>
      <c r="W336" s="315">
        <v>0</v>
      </c>
      <c r="X336" s="315">
        <v>0</v>
      </c>
      <c r="Y336" s="315">
        <v>45</v>
      </c>
      <c r="Z336" s="315">
        <v>25</v>
      </c>
      <c r="AA336" s="16"/>
      <c r="AB336" s="315">
        <v>2</v>
      </c>
      <c r="AC336" s="187">
        <v>0</v>
      </c>
      <c r="AD336" s="187">
        <v>0</v>
      </c>
      <c r="AE336" s="187">
        <v>0</v>
      </c>
      <c r="AF336" s="187">
        <v>0</v>
      </c>
      <c r="AG336" s="315"/>
      <c r="AH336" s="315"/>
      <c r="AI336" s="315"/>
      <c r="AJ336" s="315"/>
      <c r="AK336" s="315">
        <v>80</v>
      </c>
      <c r="AL336" s="315">
        <v>38</v>
      </c>
      <c r="AM336" s="316">
        <v>10</v>
      </c>
      <c r="AN336" s="315"/>
      <c r="AO336" s="319"/>
      <c r="AP336" s="315"/>
      <c r="AQ336" s="316"/>
      <c r="AR336" s="316"/>
      <c r="AS336" s="320"/>
      <c r="AT336" s="321"/>
      <c r="AU336" s="321"/>
      <c r="AV336" s="316"/>
      <c r="AW336" s="316">
        <v>5000</v>
      </c>
      <c r="AX336" s="316"/>
      <c r="AY336" s="316">
        <v>5000</v>
      </c>
      <c r="AZ336" s="316"/>
      <c r="BA336" s="16"/>
    </row>
    <row r="337" spans="1:53" ht="15.75" customHeight="1">
      <c r="A337" s="314">
        <v>47</v>
      </c>
      <c r="B337" s="16" t="s">
        <v>1196</v>
      </c>
      <c r="C337" s="315" t="s">
        <v>1083</v>
      </c>
      <c r="D337" s="316">
        <v>263987</v>
      </c>
      <c r="E337" s="316">
        <v>6859</v>
      </c>
      <c r="F337" s="316">
        <v>4145</v>
      </c>
      <c r="G337" s="316">
        <v>542</v>
      </c>
      <c r="H337" s="316">
        <v>35</v>
      </c>
      <c r="I337" s="317">
        <v>5.9999999999999995E-4</v>
      </c>
      <c r="J337" s="316">
        <v>5631</v>
      </c>
      <c r="K337" s="316">
        <v>1794</v>
      </c>
      <c r="L337" s="316">
        <v>135</v>
      </c>
      <c r="M337" s="316">
        <v>23</v>
      </c>
      <c r="N337" s="318">
        <v>3.9962289999999996E-3</v>
      </c>
      <c r="O337" s="316">
        <v>21284</v>
      </c>
      <c r="P337" s="316">
        <v>72</v>
      </c>
      <c r="Q337" s="316">
        <v>105</v>
      </c>
      <c r="R337" s="316">
        <v>13</v>
      </c>
      <c r="S337" s="321">
        <v>0.87878787899999999</v>
      </c>
      <c r="T337" s="317">
        <v>6.0691299999999999E-5</v>
      </c>
      <c r="U337" s="315">
        <v>371</v>
      </c>
      <c r="V337" s="315">
        <v>2230</v>
      </c>
      <c r="W337" s="315">
        <v>3</v>
      </c>
      <c r="X337" s="315">
        <v>18</v>
      </c>
      <c r="Y337" s="315">
        <v>182</v>
      </c>
      <c r="Z337" s="315">
        <v>82</v>
      </c>
      <c r="AA337" s="16"/>
      <c r="AB337" s="315">
        <v>4</v>
      </c>
      <c r="AC337" s="187">
        <v>0</v>
      </c>
      <c r="AD337" s="187">
        <v>0</v>
      </c>
      <c r="AE337" s="187">
        <v>0</v>
      </c>
      <c r="AF337" s="187">
        <v>1</v>
      </c>
      <c r="AG337" s="315">
        <v>4.8</v>
      </c>
      <c r="AH337" s="315">
        <v>9.6000000000000002E-2</v>
      </c>
      <c r="AI337" s="315">
        <v>3.8</v>
      </c>
      <c r="AJ337" s="315">
        <v>0.254</v>
      </c>
      <c r="AK337" s="315">
        <v>20</v>
      </c>
      <c r="AL337" s="315">
        <v>57</v>
      </c>
      <c r="AM337" s="316">
        <v>3600</v>
      </c>
      <c r="AN337" s="315">
        <v>426000</v>
      </c>
      <c r="AO337" s="319">
        <v>0.29722222222222222</v>
      </c>
      <c r="AP337" s="315">
        <v>5.91</v>
      </c>
      <c r="AQ337" s="316">
        <v>12200000</v>
      </c>
      <c r="AR337" s="316">
        <v>2900000</v>
      </c>
      <c r="AS337" s="320">
        <v>4.2068965517241379</v>
      </c>
      <c r="AT337" s="321">
        <v>0.18290000000000001</v>
      </c>
      <c r="AU337" s="321">
        <v>0.81709999999999994</v>
      </c>
      <c r="AV337" s="316">
        <v>3290000</v>
      </c>
      <c r="AW337" s="316">
        <v>440746</v>
      </c>
      <c r="AX337" s="316">
        <v>1350000</v>
      </c>
      <c r="AY337" s="316">
        <v>292379</v>
      </c>
      <c r="AZ337" s="316">
        <v>102434</v>
      </c>
      <c r="BA337" s="16"/>
    </row>
    <row r="338" spans="1:53" ht="15.75" customHeight="1">
      <c r="A338" s="314">
        <v>48</v>
      </c>
      <c r="B338" s="16" t="s">
        <v>1197</v>
      </c>
      <c r="C338" s="315" t="s">
        <v>1083</v>
      </c>
      <c r="D338" s="316">
        <v>85518</v>
      </c>
      <c r="E338" s="316">
        <v>569</v>
      </c>
      <c r="F338" s="316">
        <v>29</v>
      </c>
      <c r="G338" s="316">
        <v>177</v>
      </c>
      <c r="H338" s="316">
        <v>188</v>
      </c>
      <c r="I338" s="317">
        <v>1E-4</v>
      </c>
      <c r="J338" s="316">
        <v>198288</v>
      </c>
      <c r="K338" s="316">
        <v>14604</v>
      </c>
      <c r="L338" s="316">
        <v>335</v>
      </c>
      <c r="M338" s="316">
        <v>54</v>
      </c>
      <c r="N338" s="318">
        <v>8.3386699999999996E-4</v>
      </c>
      <c r="O338" s="316">
        <v>58218</v>
      </c>
      <c r="P338" s="316">
        <v>356</v>
      </c>
      <c r="Q338" s="316">
        <v>1966</v>
      </c>
      <c r="R338" s="316">
        <v>639</v>
      </c>
      <c r="S338" s="321">
        <v>0.33333333300000001</v>
      </c>
      <c r="T338" s="317">
        <v>4.9125000000000004E-4</v>
      </c>
      <c r="U338" s="315">
        <v>729</v>
      </c>
      <c r="V338" s="315">
        <v>7040</v>
      </c>
      <c r="W338" s="315">
        <v>45</v>
      </c>
      <c r="X338" s="315">
        <v>230</v>
      </c>
      <c r="Y338" s="315">
        <v>496</v>
      </c>
      <c r="Z338" s="315">
        <v>80</v>
      </c>
      <c r="AA338" s="16"/>
      <c r="AB338" s="315">
        <v>4</v>
      </c>
      <c r="AC338" s="187">
        <v>0</v>
      </c>
      <c r="AD338" s="187">
        <v>0</v>
      </c>
      <c r="AE338" s="187">
        <v>0</v>
      </c>
      <c r="AF338" s="187">
        <v>0</v>
      </c>
      <c r="AG338" s="315"/>
      <c r="AH338" s="315"/>
      <c r="AI338" s="315"/>
      <c r="AJ338" s="315"/>
      <c r="AK338" s="315">
        <v>20</v>
      </c>
      <c r="AL338" s="315">
        <v>78</v>
      </c>
      <c r="AM338" s="316">
        <v>3600</v>
      </c>
      <c r="AN338" s="315">
        <v>191000000</v>
      </c>
      <c r="AO338" s="319">
        <v>0.4201388888888889</v>
      </c>
      <c r="AP338" s="315">
        <v>2</v>
      </c>
      <c r="AQ338" s="316">
        <v>1300000</v>
      </c>
      <c r="AR338" s="316">
        <v>899200</v>
      </c>
      <c r="AS338" s="320">
        <v>1.445729537366548</v>
      </c>
      <c r="AT338" s="321">
        <v>0.73680000000000001</v>
      </c>
      <c r="AU338" s="321">
        <v>0.26319999999999999</v>
      </c>
      <c r="AV338" s="316">
        <v>56748</v>
      </c>
      <c r="AW338" s="316">
        <v>166528</v>
      </c>
      <c r="AX338" s="316">
        <v>48692</v>
      </c>
      <c r="AY338" s="316"/>
      <c r="AZ338" s="316">
        <v>5371</v>
      </c>
      <c r="BA338" s="16"/>
    </row>
    <row r="339" spans="1:53" ht="15.75" customHeight="1">
      <c r="A339" s="314">
        <v>49</v>
      </c>
      <c r="B339" s="16" t="s">
        <v>1201</v>
      </c>
      <c r="C339" s="315" t="s">
        <v>1083</v>
      </c>
      <c r="D339" s="316">
        <v>65697</v>
      </c>
      <c r="E339" s="316">
        <v>2083</v>
      </c>
      <c r="F339" s="316">
        <v>618</v>
      </c>
      <c r="G339" s="316">
        <v>406</v>
      </c>
      <c r="H339" s="316">
        <v>58</v>
      </c>
      <c r="I339" s="317">
        <v>5.9999999999999995E-4</v>
      </c>
      <c r="J339" s="316">
        <v>217566</v>
      </c>
      <c r="K339" s="316">
        <v>15940</v>
      </c>
      <c r="L339" s="316">
        <v>387</v>
      </c>
      <c r="M339" s="316">
        <v>5</v>
      </c>
      <c r="N339" s="318">
        <v>8.4168000000000003E-4</v>
      </c>
      <c r="O339" s="316">
        <v>594561</v>
      </c>
      <c r="P339" s="316">
        <v>108</v>
      </c>
      <c r="Q339" s="316">
        <v>2883</v>
      </c>
      <c r="R339" s="316">
        <v>751</v>
      </c>
      <c r="S339" s="321">
        <v>0.71428571399999996</v>
      </c>
      <c r="T339" s="317">
        <v>6.7355100000000002E-5</v>
      </c>
      <c r="U339" s="315">
        <v>22960</v>
      </c>
      <c r="V339" s="315">
        <v>66500</v>
      </c>
      <c r="W339" s="315">
        <v>21</v>
      </c>
      <c r="X339" s="315">
        <v>0</v>
      </c>
      <c r="Y339" s="315">
        <v>12655</v>
      </c>
      <c r="Z339" s="315">
        <v>6579</v>
      </c>
      <c r="AA339" s="16"/>
      <c r="AB339" s="315">
        <v>4</v>
      </c>
      <c r="AC339" s="187">
        <v>0</v>
      </c>
      <c r="AD339" s="187">
        <v>0</v>
      </c>
      <c r="AE339" s="187">
        <v>0</v>
      </c>
      <c r="AF339" s="187">
        <v>1</v>
      </c>
      <c r="AG339" s="315">
        <v>4.8</v>
      </c>
      <c r="AH339" s="315"/>
      <c r="AI339" s="315">
        <v>4.2</v>
      </c>
      <c r="AJ339" s="315">
        <v>0.25</v>
      </c>
      <c r="AK339" s="315">
        <v>52</v>
      </c>
      <c r="AL339" s="315">
        <v>64</v>
      </c>
      <c r="AM339" s="316">
        <v>201000</v>
      </c>
      <c r="AN339" s="315">
        <v>91</v>
      </c>
      <c r="AO339" s="319">
        <v>0.43194444444444446</v>
      </c>
      <c r="AP339" s="315">
        <v>3.48</v>
      </c>
      <c r="AQ339" s="316">
        <v>3900000</v>
      </c>
      <c r="AR339" s="316">
        <v>1700000</v>
      </c>
      <c r="AS339" s="320">
        <v>2.2941176470588234</v>
      </c>
      <c r="AT339" s="321">
        <v>0.54400000000000004</v>
      </c>
      <c r="AU339" s="321">
        <v>0.45599999999999996</v>
      </c>
      <c r="AV339" s="316">
        <v>1190000</v>
      </c>
      <c r="AW339" s="316">
        <v>3832000</v>
      </c>
      <c r="AX339" s="316">
        <v>413263</v>
      </c>
      <c r="AY339" s="316">
        <v>274760</v>
      </c>
      <c r="AZ339" s="316">
        <v>144047</v>
      </c>
      <c r="BA339" s="16"/>
    </row>
    <row r="340" spans="1:53" ht="15.75" customHeight="1">
      <c r="A340" s="314">
        <v>50</v>
      </c>
      <c r="B340" s="16" t="s">
        <v>1204</v>
      </c>
      <c r="C340" s="315" t="s">
        <v>1083</v>
      </c>
      <c r="D340" s="316">
        <v>385423</v>
      </c>
      <c r="E340" s="316">
        <v>2594</v>
      </c>
      <c r="F340" s="316">
        <v>768</v>
      </c>
      <c r="G340" s="316">
        <v>419</v>
      </c>
      <c r="H340" s="316">
        <v>40</v>
      </c>
      <c r="I340" s="317">
        <v>1E-4</v>
      </c>
      <c r="J340" s="316">
        <v>199385</v>
      </c>
      <c r="K340" s="316">
        <v>16824</v>
      </c>
      <c r="L340" s="316">
        <v>1984</v>
      </c>
      <c r="M340" s="316">
        <v>32</v>
      </c>
      <c r="N340" s="318">
        <v>1.0438719999999999E-3</v>
      </c>
      <c r="O340" s="316">
        <v>386080</v>
      </c>
      <c r="P340" s="316">
        <v>37</v>
      </c>
      <c r="Q340" s="316">
        <v>568</v>
      </c>
      <c r="R340" s="316">
        <v>201</v>
      </c>
      <c r="S340" s="321">
        <v>0.83333333300000001</v>
      </c>
      <c r="T340" s="317">
        <v>2.1693200000000001E-5</v>
      </c>
      <c r="U340" s="315">
        <v>498480</v>
      </c>
      <c r="V340" s="315">
        <v>50900</v>
      </c>
      <c r="W340" s="315">
        <v>12</v>
      </c>
      <c r="X340" s="315">
        <v>258</v>
      </c>
      <c r="Y340" s="315">
        <v>185298</v>
      </c>
      <c r="Z340" s="315">
        <v>136214</v>
      </c>
      <c r="AA340" s="16"/>
      <c r="AB340" s="315">
        <v>4</v>
      </c>
      <c r="AC340" s="187">
        <v>0</v>
      </c>
      <c r="AD340" s="187">
        <v>1</v>
      </c>
      <c r="AE340" s="187">
        <v>1</v>
      </c>
      <c r="AF340" s="187">
        <v>1</v>
      </c>
      <c r="AG340" s="315">
        <v>4.8</v>
      </c>
      <c r="AH340" s="315">
        <v>0.51100000000000001</v>
      </c>
      <c r="AI340" s="315">
        <v>4.4000000000000004</v>
      </c>
      <c r="AJ340" s="315">
        <v>0.58699999999999997</v>
      </c>
      <c r="AK340" s="315">
        <v>25</v>
      </c>
      <c r="AL340" s="315">
        <v>67</v>
      </c>
      <c r="AM340" s="316">
        <v>49500</v>
      </c>
      <c r="AN340" s="315">
        <v>62100000</v>
      </c>
      <c r="AO340" s="319">
        <v>0.35347222222222224</v>
      </c>
      <c r="AP340" s="315">
        <v>4.03</v>
      </c>
      <c r="AQ340" s="316">
        <v>241600000</v>
      </c>
      <c r="AR340" s="316">
        <v>67900000</v>
      </c>
      <c r="AS340" s="320">
        <v>3.5581737849779085</v>
      </c>
      <c r="AT340" s="321">
        <v>0.25629999999999997</v>
      </c>
      <c r="AU340" s="321">
        <v>0.74370000000000003</v>
      </c>
      <c r="AV340" s="316">
        <v>21620000</v>
      </c>
      <c r="AW340" s="316">
        <v>23480000</v>
      </c>
      <c r="AX340" s="316">
        <v>5177000</v>
      </c>
      <c r="AY340" s="316">
        <v>7171000</v>
      </c>
      <c r="AZ340" s="316">
        <v>5662000</v>
      </c>
      <c r="BA340" s="16"/>
    </row>
    <row r="341" spans="1:53" ht="15.75" customHeight="1">
      <c r="A341" s="314">
        <v>51</v>
      </c>
      <c r="B341" s="16" t="s">
        <v>1205</v>
      </c>
      <c r="C341" s="315" t="s">
        <v>1083</v>
      </c>
      <c r="D341" s="316">
        <v>915</v>
      </c>
      <c r="E341" s="316">
        <v>95</v>
      </c>
      <c r="F341" s="316">
        <v>4</v>
      </c>
      <c r="G341" s="316">
        <v>10</v>
      </c>
      <c r="H341" s="316">
        <v>12</v>
      </c>
      <c r="I341" s="317">
        <v>4.0000000000000002E-4</v>
      </c>
      <c r="J341" s="316"/>
      <c r="K341" s="316"/>
      <c r="L341" s="316"/>
      <c r="M341" s="316"/>
      <c r="N341" s="318"/>
      <c r="O341" s="316"/>
      <c r="P341" s="316"/>
      <c r="Q341" s="316"/>
      <c r="R341" s="316"/>
      <c r="S341" s="321"/>
      <c r="T341" s="317"/>
      <c r="U341" s="315"/>
      <c r="V341" s="315"/>
      <c r="W341" s="315"/>
      <c r="X341" s="315"/>
      <c r="Y341" s="315"/>
      <c r="Z341" s="315"/>
      <c r="AA341" s="16"/>
      <c r="AB341" s="315">
        <v>1</v>
      </c>
      <c r="AC341" s="187">
        <v>0</v>
      </c>
      <c r="AD341" s="187">
        <v>0</v>
      </c>
      <c r="AE341" s="187">
        <v>0</v>
      </c>
      <c r="AF341" s="187">
        <v>1</v>
      </c>
      <c r="AG341" s="315">
        <v>2.7</v>
      </c>
      <c r="AH341" s="315">
        <v>0</v>
      </c>
      <c r="AI341" s="315">
        <v>3.5</v>
      </c>
      <c r="AJ341" s="315">
        <v>0.71399999999999997</v>
      </c>
      <c r="AK341" s="315">
        <v>35</v>
      </c>
      <c r="AL341" s="315">
        <v>18</v>
      </c>
      <c r="AM341" s="316">
        <v>1600</v>
      </c>
      <c r="AN341" s="315">
        <v>97</v>
      </c>
      <c r="AO341" s="319">
        <v>0.33194444444444443</v>
      </c>
      <c r="AP341" s="315">
        <v>1.1399999999999999</v>
      </c>
      <c r="AQ341" s="316">
        <v>7800</v>
      </c>
      <c r="AR341" s="316">
        <v>3300</v>
      </c>
      <c r="AS341" s="320">
        <v>2.3636363636363638</v>
      </c>
      <c r="AT341" s="321">
        <v>0.85709999999999997</v>
      </c>
      <c r="AU341" s="321">
        <v>0.14290000000000003</v>
      </c>
      <c r="AV341" s="316"/>
      <c r="AW341" s="316">
        <v>5000</v>
      </c>
      <c r="AX341" s="316"/>
      <c r="AY341" s="316"/>
      <c r="AZ341" s="316"/>
      <c r="BA341" s="16"/>
    </row>
    <row r="342" spans="1:53" ht="15.75" customHeight="1">
      <c r="A342" s="314">
        <v>52</v>
      </c>
      <c r="B342" s="16" t="s">
        <v>1207</v>
      </c>
      <c r="C342" s="315" t="s">
        <v>1083</v>
      </c>
      <c r="D342" s="316"/>
      <c r="E342" s="316"/>
      <c r="F342" s="316"/>
      <c r="G342" s="316"/>
      <c r="H342" s="316"/>
      <c r="I342" s="317"/>
      <c r="J342" s="316"/>
      <c r="K342" s="316"/>
      <c r="L342" s="316"/>
      <c r="M342" s="316"/>
      <c r="N342" s="318"/>
      <c r="O342" s="316"/>
      <c r="P342" s="316"/>
      <c r="Q342" s="316"/>
      <c r="R342" s="316"/>
      <c r="S342" s="321"/>
      <c r="T342" s="317"/>
      <c r="U342" s="315"/>
      <c r="V342" s="315"/>
      <c r="W342" s="315"/>
      <c r="X342" s="315"/>
      <c r="Y342" s="315"/>
      <c r="Z342" s="315"/>
      <c r="AA342" s="16"/>
      <c r="AB342" s="315">
        <v>0</v>
      </c>
      <c r="AC342" s="187">
        <v>0</v>
      </c>
      <c r="AD342" s="187">
        <v>0</v>
      </c>
      <c r="AE342" s="187">
        <v>0</v>
      </c>
      <c r="AF342" s="187">
        <v>0</v>
      </c>
      <c r="AG342" s="315"/>
      <c r="AH342" s="315"/>
      <c r="AI342" s="315"/>
      <c r="AJ342" s="315"/>
      <c r="AK342" s="315"/>
      <c r="AL342" s="315"/>
      <c r="AM342" s="316">
        <v>10</v>
      </c>
      <c r="AN342" s="315"/>
      <c r="AO342" s="319"/>
      <c r="AP342" s="315"/>
      <c r="AQ342" s="316"/>
      <c r="AR342" s="316"/>
      <c r="AS342" s="320"/>
      <c r="AT342" s="321"/>
      <c r="AU342" s="321"/>
      <c r="AV342" s="316"/>
      <c r="AW342" s="316"/>
      <c r="AX342" s="316"/>
      <c r="AY342" s="316"/>
      <c r="AZ342" s="316"/>
      <c r="BA342" s="16"/>
    </row>
    <row r="343" spans="1:53" ht="15.75" customHeight="1">
      <c r="A343" s="314">
        <v>53</v>
      </c>
      <c r="B343" s="16" t="s">
        <v>1208</v>
      </c>
      <c r="C343" s="315" t="s">
        <v>1083</v>
      </c>
      <c r="D343" s="316"/>
      <c r="E343" s="316"/>
      <c r="F343" s="316"/>
      <c r="G343" s="316"/>
      <c r="H343" s="316"/>
      <c r="I343" s="317"/>
      <c r="J343" s="316"/>
      <c r="K343" s="316"/>
      <c r="L343" s="316"/>
      <c r="M343" s="316"/>
      <c r="N343" s="318"/>
      <c r="O343" s="316"/>
      <c r="P343" s="316"/>
      <c r="Q343" s="316"/>
      <c r="R343" s="316"/>
      <c r="S343" s="321"/>
      <c r="T343" s="317"/>
      <c r="U343" s="315"/>
      <c r="V343" s="315"/>
      <c r="W343" s="315"/>
      <c r="X343" s="315"/>
      <c r="Y343" s="315"/>
      <c r="Z343" s="315"/>
      <c r="AA343" s="16"/>
      <c r="AB343" s="315">
        <v>0</v>
      </c>
      <c r="AC343" s="187">
        <v>0</v>
      </c>
      <c r="AD343" s="187">
        <v>0</v>
      </c>
      <c r="AE343" s="187">
        <v>0</v>
      </c>
      <c r="AF343" s="187">
        <v>0</v>
      </c>
      <c r="AG343" s="315"/>
      <c r="AH343" s="315"/>
      <c r="AI343" s="315"/>
      <c r="AJ343" s="315"/>
      <c r="AK343" s="315"/>
      <c r="AL343" s="315"/>
      <c r="AM343" s="316">
        <v>210</v>
      </c>
      <c r="AN343" s="315">
        <v>9900000</v>
      </c>
      <c r="AO343" s="319"/>
      <c r="AP343" s="315"/>
      <c r="AQ343" s="316"/>
      <c r="AR343" s="316"/>
      <c r="AS343" s="320"/>
      <c r="AT343" s="321"/>
      <c r="AU343" s="321"/>
      <c r="AV343" s="316"/>
      <c r="AW343" s="316"/>
      <c r="AX343" s="316"/>
      <c r="AY343" s="316"/>
      <c r="AZ343" s="316"/>
      <c r="BA343" s="16"/>
    </row>
    <row r="344" spans="1:53" ht="15.75" customHeight="1">
      <c r="A344" s="314">
        <v>54</v>
      </c>
      <c r="B344" s="16" t="s">
        <v>1209</v>
      </c>
      <c r="C344" s="315" t="s">
        <v>1083</v>
      </c>
      <c r="D344" s="316">
        <v>18803</v>
      </c>
      <c r="E344" s="316">
        <v>14140</v>
      </c>
      <c r="F344" s="316">
        <v>1057</v>
      </c>
      <c r="G344" s="316">
        <v>983</v>
      </c>
      <c r="H344" s="316">
        <v>108</v>
      </c>
      <c r="I344" s="317">
        <v>2.7000000000000001E-3</v>
      </c>
      <c r="J344" s="316">
        <v>1651</v>
      </c>
      <c r="K344" s="316">
        <v>2106</v>
      </c>
      <c r="L344" s="316">
        <v>90</v>
      </c>
      <c r="M344" s="316">
        <v>108</v>
      </c>
      <c r="N344" s="318">
        <v>4.0267990000000002E-3</v>
      </c>
      <c r="O344" s="316">
        <v>1136</v>
      </c>
      <c r="P344" s="316">
        <v>167</v>
      </c>
      <c r="Q344" s="316">
        <v>24</v>
      </c>
      <c r="R344" s="316">
        <v>1</v>
      </c>
      <c r="S344" s="321">
        <v>0.571428571</v>
      </c>
      <c r="T344" s="317">
        <v>5.82316E-5</v>
      </c>
      <c r="U344" s="315">
        <v>51</v>
      </c>
      <c r="V344" s="315">
        <v>133</v>
      </c>
      <c r="W344" s="315">
        <v>1</v>
      </c>
      <c r="X344" s="315">
        <v>2</v>
      </c>
      <c r="Y344" s="315">
        <v>35</v>
      </c>
      <c r="Z344" s="315">
        <v>1</v>
      </c>
      <c r="AA344" s="16"/>
      <c r="AB344" s="315">
        <v>4</v>
      </c>
      <c r="AC344" s="187">
        <v>0</v>
      </c>
      <c r="AD344" s="187">
        <v>1</v>
      </c>
      <c r="AE344" s="187">
        <v>1</v>
      </c>
      <c r="AF344" s="187">
        <v>1</v>
      </c>
      <c r="AG344" s="315">
        <v>2.4</v>
      </c>
      <c r="AH344" s="315">
        <v>0</v>
      </c>
      <c r="AI344" s="315">
        <v>4</v>
      </c>
      <c r="AJ344" s="315">
        <v>0</v>
      </c>
      <c r="AK344" s="315">
        <v>20</v>
      </c>
      <c r="AL344" s="315">
        <v>38</v>
      </c>
      <c r="AM344" s="316">
        <v>2400</v>
      </c>
      <c r="AN344" s="315">
        <v>45800000</v>
      </c>
      <c r="AO344" s="319">
        <v>0.25</v>
      </c>
      <c r="AP344" s="315">
        <v>1.77</v>
      </c>
      <c r="AQ344" s="316">
        <v>63100</v>
      </c>
      <c r="AR344" s="316">
        <v>17700</v>
      </c>
      <c r="AS344" s="320">
        <v>3.5649717514124295</v>
      </c>
      <c r="AT344" s="321">
        <v>0.60189999999999999</v>
      </c>
      <c r="AU344" s="321">
        <v>0.39810000000000001</v>
      </c>
      <c r="AV344" s="316">
        <v>5000</v>
      </c>
      <c r="AW344" s="316">
        <v>5000</v>
      </c>
      <c r="AX344" s="316"/>
      <c r="AY344" s="316">
        <v>20698</v>
      </c>
      <c r="AZ344" s="316">
        <v>5000</v>
      </c>
      <c r="BA344" s="16"/>
    </row>
    <row r="345" spans="1:53" ht="15.75" customHeight="1">
      <c r="A345" s="314">
        <v>55</v>
      </c>
      <c r="B345" s="16" t="s">
        <v>1213</v>
      </c>
      <c r="C345" s="315" t="s">
        <v>1083</v>
      </c>
      <c r="D345" s="316">
        <v>1763</v>
      </c>
      <c r="E345" s="316">
        <v>121</v>
      </c>
      <c r="F345" s="316">
        <v>35</v>
      </c>
      <c r="G345" s="316">
        <v>28</v>
      </c>
      <c r="H345" s="316">
        <v>17</v>
      </c>
      <c r="I345" s="317">
        <v>5.0000000000000001E-4</v>
      </c>
      <c r="J345" s="316">
        <v>528</v>
      </c>
      <c r="K345" s="316">
        <v>26</v>
      </c>
      <c r="L345" s="316">
        <v>1</v>
      </c>
      <c r="M345" s="316">
        <v>5</v>
      </c>
      <c r="N345" s="318">
        <v>5.6582799999999999E-4</v>
      </c>
      <c r="O345" s="316"/>
      <c r="P345" s="316"/>
      <c r="Q345" s="316"/>
      <c r="R345" s="316"/>
      <c r="S345" s="321"/>
      <c r="T345" s="317"/>
      <c r="U345" s="315">
        <v>1</v>
      </c>
      <c r="V345" s="315"/>
      <c r="W345" s="315"/>
      <c r="X345" s="315"/>
      <c r="Y345" s="315">
        <v>0</v>
      </c>
      <c r="Z345" s="315">
        <v>1</v>
      </c>
      <c r="AA345" s="16"/>
      <c r="AB345" s="315">
        <v>2</v>
      </c>
      <c r="AC345" s="187">
        <v>0</v>
      </c>
      <c r="AD345" s="187">
        <v>0</v>
      </c>
      <c r="AE345" s="187">
        <v>1</v>
      </c>
      <c r="AF345" s="187">
        <v>1</v>
      </c>
      <c r="AG345" s="315">
        <v>2.2999999999999998</v>
      </c>
      <c r="AH345" s="315"/>
      <c r="AI345" s="315">
        <v>3.5</v>
      </c>
      <c r="AJ345" s="315">
        <v>0</v>
      </c>
      <c r="AK345" s="315">
        <v>35</v>
      </c>
      <c r="AL345" s="315">
        <v>37</v>
      </c>
      <c r="AM345" s="316">
        <v>10</v>
      </c>
      <c r="AN345" s="315"/>
      <c r="AO345" s="319">
        <v>4.7222222222222221E-2</v>
      </c>
      <c r="AP345" s="315">
        <v>1.25</v>
      </c>
      <c r="AQ345" s="316">
        <v>30300</v>
      </c>
      <c r="AR345" s="316">
        <v>9500</v>
      </c>
      <c r="AS345" s="320">
        <v>3.1894736842105265</v>
      </c>
      <c r="AT345" s="321">
        <v>0.74750000000000005</v>
      </c>
      <c r="AU345" s="321">
        <v>0.25249999999999995</v>
      </c>
      <c r="AV345" s="316">
        <v>5000</v>
      </c>
      <c r="AW345" s="316">
        <v>9158</v>
      </c>
      <c r="AX345" s="316"/>
      <c r="AY345" s="316">
        <v>5000</v>
      </c>
      <c r="AZ345" s="316">
        <v>5000</v>
      </c>
      <c r="BA345" s="16"/>
    </row>
    <row r="346" spans="1:53" ht="15.75" customHeight="1">
      <c r="A346" s="314">
        <v>56</v>
      </c>
      <c r="B346" s="16" t="s">
        <v>1216</v>
      </c>
      <c r="C346" s="315" t="s">
        <v>1083</v>
      </c>
      <c r="D346" s="316"/>
      <c r="E346" s="316"/>
      <c r="F346" s="316"/>
      <c r="G346" s="316"/>
      <c r="H346" s="316"/>
      <c r="I346" s="317"/>
      <c r="J346" s="316"/>
      <c r="K346" s="316"/>
      <c r="L346" s="316"/>
      <c r="M346" s="316"/>
      <c r="N346" s="318"/>
      <c r="O346" s="316"/>
      <c r="P346" s="316"/>
      <c r="Q346" s="316"/>
      <c r="R346" s="316"/>
      <c r="S346" s="321"/>
      <c r="T346" s="317"/>
      <c r="U346" s="315"/>
      <c r="V346" s="315"/>
      <c r="W346" s="315"/>
      <c r="X346" s="315"/>
      <c r="Y346" s="315"/>
      <c r="Z346" s="315"/>
      <c r="AA346" s="16"/>
      <c r="AB346" s="315">
        <v>0</v>
      </c>
      <c r="AC346" s="187">
        <v>0</v>
      </c>
      <c r="AD346" s="187">
        <v>0</v>
      </c>
      <c r="AE346" s="187">
        <v>0</v>
      </c>
      <c r="AF346" s="187">
        <v>0</v>
      </c>
      <c r="AG346" s="315"/>
      <c r="AH346" s="315"/>
      <c r="AI346" s="315"/>
      <c r="AJ346" s="315"/>
      <c r="AK346" s="315"/>
      <c r="AL346" s="315"/>
      <c r="AM346" s="316">
        <v>10</v>
      </c>
      <c r="AN346" s="315"/>
      <c r="AO346" s="319"/>
      <c r="AP346" s="315"/>
      <c r="AQ346" s="316"/>
      <c r="AR346" s="316"/>
      <c r="AS346" s="320"/>
      <c r="AT346" s="321"/>
      <c r="AU346" s="321"/>
      <c r="AV346" s="316"/>
      <c r="AW346" s="316"/>
      <c r="AX346" s="316"/>
      <c r="AY346" s="316"/>
      <c r="AZ346" s="316"/>
      <c r="BA346" s="16"/>
    </row>
    <row r="347" spans="1:53" ht="15.75" customHeight="1">
      <c r="A347" s="314">
        <v>57</v>
      </c>
      <c r="B347" s="16" t="s">
        <v>1217</v>
      </c>
      <c r="C347" s="315" t="s">
        <v>1083</v>
      </c>
      <c r="D347" s="316">
        <v>13271</v>
      </c>
      <c r="E347" s="316">
        <v>1905</v>
      </c>
      <c r="F347" s="316">
        <v>86</v>
      </c>
      <c r="G347" s="316">
        <v>66</v>
      </c>
      <c r="H347" s="316">
        <v>35</v>
      </c>
      <c r="I347" s="317">
        <v>1.8E-3</v>
      </c>
      <c r="J347" s="316">
        <v>6686</v>
      </c>
      <c r="K347" s="316">
        <v>1706</v>
      </c>
      <c r="L347" s="316">
        <v>53</v>
      </c>
      <c r="M347" s="316">
        <v>11</v>
      </c>
      <c r="N347" s="318">
        <v>3.1091560000000001E-3</v>
      </c>
      <c r="O347" s="316">
        <v>35072</v>
      </c>
      <c r="P347" s="316">
        <v>75</v>
      </c>
      <c r="Q347" s="316">
        <v>1055</v>
      </c>
      <c r="R347" s="316">
        <v>219</v>
      </c>
      <c r="S347" s="321">
        <v>0</v>
      </c>
      <c r="T347" s="317">
        <v>4.0077500000000002E-4</v>
      </c>
      <c r="U347" s="315">
        <v>362</v>
      </c>
      <c r="V347" s="315">
        <v>1990</v>
      </c>
      <c r="W347" s="315">
        <v>0</v>
      </c>
      <c r="X347" s="315">
        <v>0</v>
      </c>
      <c r="Y347" s="315">
        <v>171</v>
      </c>
      <c r="Z347" s="315">
        <v>60</v>
      </c>
      <c r="AA347" s="16"/>
      <c r="AB347" s="315">
        <v>4</v>
      </c>
      <c r="AC347" s="187">
        <v>0</v>
      </c>
      <c r="AD347" s="187">
        <v>0</v>
      </c>
      <c r="AE347" s="187">
        <v>0</v>
      </c>
      <c r="AF347" s="187">
        <v>1</v>
      </c>
      <c r="AG347" s="315">
        <v>3.8</v>
      </c>
      <c r="AH347" s="315">
        <v>0</v>
      </c>
      <c r="AI347" s="315">
        <v>3.6</v>
      </c>
      <c r="AJ347" s="315"/>
      <c r="AK347" s="315">
        <v>35</v>
      </c>
      <c r="AL347" s="315">
        <v>63</v>
      </c>
      <c r="AM347" s="316">
        <v>2900</v>
      </c>
      <c r="AN347" s="315">
        <v>44100000</v>
      </c>
      <c r="AO347" s="319">
        <v>0.3611111111111111</v>
      </c>
      <c r="AP347" s="315">
        <v>5.03</v>
      </c>
      <c r="AQ347" s="316">
        <v>535900</v>
      </c>
      <c r="AR347" s="316">
        <v>259500</v>
      </c>
      <c r="AS347" s="320">
        <v>2.065125240847784</v>
      </c>
      <c r="AT347" s="321">
        <v>0.36099999999999999</v>
      </c>
      <c r="AU347" s="321">
        <v>0.63900000000000001</v>
      </c>
      <c r="AV347" s="316">
        <v>183989</v>
      </c>
      <c r="AW347" s="316">
        <v>1544000</v>
      </c>
      <c r="AX347" s="316">
        <v>291738</v>
      </c>
      <c r="AY347" s="316">
        <v>81695</v>
      </c>
      <c r="AZ347" s="316">
        <v>5877</v>
      </c>
      <c r="BA347" s="16"/>
    </row>
    <row r="348" spans="1:53" ht="15.75" customHeight="1">
      <c r="A348" s="314">
        <v>58</v>
      </c>
      <c r="B348" s="16" t="s">
        <v>1221</v>
      </c>
      <c r="C348" s="315" t="s">
        <v>1083</v>
      </c>
      <c r="D348" s="316"/>
      <c r="E348" s="316"/>
      <c r="F348" s="316"/>
      <c r="G348" s="316"/>
      <c r="H348" s="316"/>
      <c r="I348" s="317"/>
      <c r="J348" s="316"/>
      <c r="K348" s="316"/>
      <c r="L348" s="316"/>
      <c r="M348" s="316"/>
      <c r="N348" s="318"/>
      <c r="O348" s="316">
        <v>1245</v>
      </c>
      <c r="P348" s="316">
        <v>6</v>
      </c>
      <c r="Q348" s="316">
        <v>4</v>
      </c>
      <c r="R348" s="316">
        <v>3</v>
      </c>
      <c r="S348" s="321">
        <v>0</v>
      </c>
      <c r="T348" s="317">
        <v>0</v>
      </c>
      <c r="U348" s="315">
        <v>8</v>
      </c>
      <c r="V348" s="315">
        <v>108</v>
      </c>
      <c r="W348" s="315">
        <v>0</v>
      </c>
      <c r="X348" s="315">
        <v>0</v>
      </c>
      <c r="Y348" s="315">
        <v>5</v>
      </c>
      <c r="Z348" s="315">
        <v>2</v>
      </c>
      <c r="AA348" s="16"/>
      <c r="AB348" s="315">
        <v>2</v>
      </c>
      <c r="AC348" s="187">
        <v>0</v>
      </c>
      <c r="AD348" s="187">
        <v>0</v>
      </c>
      <c r="AE348" s="187">
        <v>0</v>
      </c>
      <c r="AF348" s="187">
        <v>0</v>
      </c>
      <c r="AG348" s="315"/>
      <c r="AH348" s="315"/>
      <c r="AI348" s="315"/>
      <c r="AJ348" s="315"/>
      <c r="AK348" s="315"/>
      <c r="AL348" s="315"/>
      <c r="AM348" s="316"/>
      <c r="AN348" s="315"/>
      <c r="AO348" s="319"/>
      <c r="AP348" s="315"/>
      <c r="AQ348" s="316"/>
      <c r="AR348" s="316"/>
      <c r="AS348" s="320"/>
      <c r="AT348" s="321"/>
      <c r="AU348" s="321"/>
      <c r="AV348" s="316"/>
      <c r="AW348" s="316"/>
      <c r="AX348" s="316"/>
      <c r="AY348" s="316"/>
      <c r="AZ348" s="316"/>
      <c r="BA348" s="16"/>
    </row>
    <row r="349" spans="1:53" ht="15.75" customHeight="1">
      <c r="A349" s="314">
        <v>59</v>
      </c>
      <c r="B349" s="16" t="s">
        <v>1224</v>
      </c>
      <c r="C349" s="315" t="s">
        <v>1083</v>
      </c>
      <c r="D349" s="316"/>
      <c r="E349" s="316"/>
      <c r="F349" s="316"/>
      <c r="G349" s="316"/>
      <c r="H349" s="316"/>
      <c r="I349" s="317"/>
      <c r="J349" s="316"/>
      <c r="K349" s="316"/>
      <c r="L349" s="316"/>
      <c r="M349" s="316"/>
      <c r="N349" s="318"/>
      <c r="O349" s="316"/>
      <c r="P349" s="316"/>
      <c r="Q349" s="316"/>
      <c r="R349" s="316"/>
      <c r="S349" s="321"/>
      <c r="T349" s="317"/>
      <c r="U349" s="315">
        <v>35</v>
      </c>
      <c r="V349" s="315"/>
      <c r="W349" s="315"/>
      <c r="X349" s="315"/>
      <c r="Y349" s="315">
        <v>32</v>
      </c>
      <c r="Z349" s="315">
        <v>1</v>
      </c>
      <c r="AA349" s="16"/>
      <c r="AB349" s="315">
        <v>0</v>
      </c>
      <c r="AC349" s="187">
        <v>0</v>
      </c>
      <c r="AD349" s="187">
        <v>1</v>
      </c>
      <c r="AE349" s="187">
        <v>0</v>
      </c>
      <c r="AF349" s="187">
        <v>1</v>
      </c>
      <c r="AG349" s="315">
        <v>4.8</v>
      </c>
      <c r="AH349" s="315"/>
      <c r="AI349" s="315">
        <v>4.3</v>
      </c>
      <c r="AJ349" s="315">
        <v>0.54500000000000004</v>
      </c>
      <c r="AK349" s="315">
        <v>0</v>
      </c>
      <c r="AL349" s="315">
        <v>32</v>
      </c>
      <c r="AM349" s="316">
        <v>8100</v>
      </c>
      <c r="AN349" s="315">
        <v>38800000</v>
      </c>
      <c r="AO349" s="319">
        <v>6.805555555555555E-2</v>
      </c>
      <c r="AP349" s="315">
        <v>1.43</v>
      </c>
      <c r="AQ349" s="316">
        <v>60700</v>
      </c>
      <c r="AR349" s="316">
        <v>11600</v>
      </c>
      <c r="AS349" s="320">
        <v>5.2327586206896548</v>
      </c>
      <c r="AT349" s="321">
        <v>0.8095</v>
      </c>
      <c r="AU349" s="321">
        <v>0.1905</v>
      </c>
      <c r="AV349" s="316"/>
      <c r="AW349" s="316">
        <v>5000</v>
      </c>
      <c r="AX349" s="316"/>
      <c r="AY349" s="316"/>
      <c r="AZ349" s="316"/>
      <c r="BA349" s="16"/>
    </row>
    <row r="350" spans="1:53" ht="15.75" customHeight="1">
      <c r="A350" s="314">
        <v>60</v>
      </c>
      <c r="B350" s="16" t="s">
        <v>1226</v>
      </c>
      <c r="C350" s="315" t="s">
        <v>1083</v>
      </c>
      <c r="D350" s="316">
        <v>412</v>
      </c>
      <c r="E350" s="316">
        <v>97</v>
      </c>
      <c r="F350" s="316">
        <v>4</v>
      </c>
      <c r="G350" s="316">
        <v>5</v>
      </c>
      <c r="H350" s="316">
        <v>9</v>
      </c>
      <c r="I350" s="317">
        <v>1E-3</v>
      </c>
      <c r="J350" s="316">
        <v>607</v>
      </c>
      <c r="K350" s="316">
        <v>128</v>
      </c>
      <c r="L350" s="316">
        <v>4</v>
      </c>
      <c r="M350" s="316">
        <v>4</v>
      </c>
      <c r="N350" s="318">
        <v>5.6918300000000002E-4</v>
      </c>
      <c r="O350" s="316">
        <v>516</v>
      </c>
      <c r="P350" s="316">
        <v>15</v>
      </c>
      <c r="Q350" s="316">
        <v>6</v>
      </c>
      <c r="R350" s="316">
        <v>10</v>
      </c>
      <c r="S350" s="321">
        <v>0</v>
      </c>
      <c r="T350" s="317">
        <v>1.08047E-4</v>
      </c>
      <c r="U350" s="315">
        <v>13</v>
      </c>
      <c r="V350" s="315">
        <v>2</v>
      </c>
      <c r="W350" s="315">
        <v>0</v>
      </c>
      <c r="X350" s="315">
        <v>0</v>
      </c>
      <c r="Y350" s="315">
        <v>14</v>
      </c>
      <c r="Z350" s="315">
        <v>0</v>
      </c>
      <c r="AA350" s="16"/>
      <c r="AB350" s="315">
        <v>4</v>
      </c>
      <c r="AC350" s="187">
        <v>0</v>
      </c>
      <c r="AD350" s="187">
        <v>0</v>
      </c>
      <c r="AE350" s="187">
        <v>0</v>
      </c>
      <c r="AF350" s="187">
        <v>1</v>
      </c>
      <c r="AG350" s="315"/>
      <c r="AH350" s="315">
        <v>0.21099999999999999</v>
      </c>
      <c r="AI350" s="315">
        <v>4.7</v>
      </c>
      <c r="AJ350" s="315"/>
      <c r="AK350" s="315">
        <v>42</v>
      </c>
      <c r="AL350" s="315">
        <v>38</v>
      </c>
      <c r="AM350" s="316">
        <v>4400</v>
      </c>
      <c r="AN350" s="315">
        <v>68300000</v>
      </c>
      <c r="AO350" s="319">
        <v>8.4027777777777785E-2</v>
      </c>
      <c r="AP350" s="315">
        <v>2.67</v>
      </c>
      <c r="AQ350" s="316">
        <v>3300</v>
      </c>
      <c r="AR350" s="316">
        <v>3300</v>
      </c>
      <c r="AS350" s="320">
        <v>1</v>
      </c>
      <c r="AT350" s="321">
        <v>0.66669999999999996</v>
      </c>
      <c r="AU350" s="321">
        <v>0.33330000000000004</v>
      </c>
      <c r="AV350" s="316">
        <v>5000</v>
      </c>
      <c r="AW350" s="316">
        <v>5000</v>
      </c>
      <c r="AX350" s="316">
        <v>5000</v>
      </c>
      <c r="AY350" s="316">
        <v>5000</v>
      </c>
      <c r="AZ350" s="316"/>
      <c r="BA350" s="16"/>
    </row>
    <row r="351" spans="1:53" ht="15.75" customHeight="1">
      <c r="A351" s="314">
        <v>61</v>
      </c>
      <c r="B351" s="16" t="s">
        <v>1230</v>
      </c>
      <c r="C351" s="315" t="s">
        <v>1083</v>
      </c>
      <c r="D351" s="316">
        <v>138</v>
      </c>
      <c r="E351" s="316">
        <v>0</v>
      </c>
      <c r="F351" s="316">
        <v>0</v>
      </c>
      <c r="G351" s="316">
        <v>0</v>
      </c>
      <c r="H351" s="316">
        <v>0</v>
      </c>
      <c r="I351" s="317">
        <v>0</v>
      </c>
      <c r="J351" s="316"/>
      <c r="K351" s="316"/>
      <c r="L351" s="316"/>
      <c r="M351" s="316"/>
      <c r="N351" s="318"/>
      <c r="O351" s="316"/>
      <c r="P351" s="316"/>
      <c r="Q351" s="316"/>
      <c r="R351" s="316"/>
      <c r="S351" s="321"/>
      <c r="T351" s="317"/>
      <c r="U351" s="315"/>
      <c r="V351" s="315"/>
      <c r="W351" s="315"/>
      <c r="X351" s="315"/>
      <c r="Y351" s="315"/>
      <c r="Z351" s="315"/>
      <c r="AA351" s="16"/>
      <c r="AB351" s="315">
        <v>1</v>
      </c>
      <c r="AC351" s="187">
        <v>0</v>
      </c>
      <c r="AD351" s="187">
        <v>0</v>
      </c>
      <c r="AE351" s="187">
        <v>0</v>
      </c>
      <c r="AF351" s="187">
        <v>1</v>
      </c>
      <c r="AG351" s="315">
        <v>4.3</v>
      </c>
      <c r="AH351" s="315"/>
      <c r="AI351" s="315">
        <v>3.1</v>
      </c>
      <c r="AJ351" s="315">
        <v>0</v>
      </c>
      <c r="AK351" s="315">
        <v>40</v>
      </c>
      <c r="AL351" s="315">
        <v>38</v>
      </c>
      <c r="AM351" s="316"/>
      <c r="AN351" s="315"/>
      <c r="AO351" s="319">
        <v>0.92708333333333337</v>
      </c>
      <c r="AP351" s="315">
        <v>4.5599999999999996</v>
      </c>
      <c r="AQ351" s="316">
        <v>40600</v>
      </c>
      <c r="AR351" s="316">
        <v>6700</v>
      </c>
      <c r="AS351" s="320">
        <v>6.0597014925373136</v>
      </c>
      <c r="AT351" s="321">
        <v>0.29049999999999998</v>
      </c>
      <c r="AU351" s="321">
        <v>0.70950000000000002</v>
      </c>
      <c r="AV351" s="316">
        <v>30807</v>
      </c>
      <c r="AW351" s="316">
        <v>23977</v>
      </c>
      <c r="AX351" s="316">
        <v>5000</v>
      </c>
      <c r="AY351" s="316"/>
      <c r="AZ351" s="316">
        <v>5000</v>
      </c>
      <c r="BA351" s="16"/>
    </row>
    <row r="352" spans="1:53" ht="15.75" customHeight="1">
      <c r="A352" s="314">
        <v>62</v>
      </c>
      <c r="B352" s="16" t="s">
        <v>1232</v>
      </c>
      <c r="C352" s="315" t="s">
        <v>1083</v>
      </c>
      <c r="D352" s="316"/>
      <c r="E352" s="316"/>
      <c r="F352" s="316"/>
      <c r="G352" s="316"/>
      <c r="H352" s="316"/>
      <c r="I352" s="317"/>
      <c r="J352" s="316"/>
      <c r="K352" s="316"/>
      <c r="L352" s="316"/>
      <c r="M352" s="316"/>
      <c r="N352" s="318"/>
      <c r="O352" s="316"/>
      <c r="P352" s="316"/>
      <c r="Q352" s="316"/>
      <c r="R352" s="316"/>
      <c r="S352" s="321"/>
      <c r="T352" s="317"/>
      <c r="U352" s="315"/>
      <c r="V352" s="315"/>
      <c r="W352" s="315"/>
      <c r="X352" s="315"/>
      <c r="Y352" s="315"/>
      <c r="Z352" s="315"/>
      <c r="AA352" s="16"/>
      <c r="AB352" s="315">
        <v>0</v>
      </c>
      <c r="AC352" s="187">
        <v>0</v>
      </c>
      <c r="AD352" s="187">
        <v>0</v>
      </c>
      <c r="AE352" s="187">
        <v>0</v>
      </c>
      <c r="AF352" s="187">
        <v>0</v>
      </c>
      <c r="AG352" s="315"/>
      <c r="AH352" s="315"/>
      <c r="AI352" s="315"/>
      <c r="AJ352" s="315"/>
      <c r="AK352" s="315"/>
      <c r="AL352" s="315"/>
      <c r="AM352" s="316">
        <v>10</v>
      </c>
      <c r="AN352" s="315"/>
      <c r="AO352" s="319"/>
      <c r="AP352" s="315"/>
      <c r="AQ352" s="316"/>
      <c r="AR352" s="316"/>
      <c r="AS352" s="320"/>
      <c r="AT352" s="321"/>
      <c r="AU352" s="321"/>
      <c r="AV352" s="316"/>
      <c r="AW352" s="316"/>
      <c r="AX352" s="316"/>
      <c r="AY352" s="316"/>
      <c r="AZ352" s="316"/>
      <c r="BA352" s="16"/>
    </row>
    <row r="353" spans="1:53" ht="15.75" customHeight="1">
      <c r="A353" s="314">
        <v>63</v>
      </c>
      <c r="B353" s="16" t="s">
        <v>1233</v>
      </c>
      <c r="C353" s="315" t="s">
        <v>1083</v>
      </c>
      <c r="D353" s="316">
        <v>99289</v>
      </c>
      <c r="E353" s="316">
        <v>6326</v>
      </c>
      <c r="F353" s="316">
        <v>812</v>
      </c>
      <c r="G353" s="316">
        <v>561</v>
      </c>
      <c r="H353" s="316">
        <v>196</v>
      </c>
      <c r="I353" s="317">
        <v>8.9999999999999998E-4</v>
      </c>
      <c r="J353" s="316">
        <v>253410</v>
      </c>
      <c r="K353" s="316">
        <v>73828</v>
      </c>
      <c r="L353" s="316">
        <v>1644</v>
      </c>
      <c r="M353" s="316">
        <v>108</v>
      </c>
      <c r="N353" s="318">
        <v>3.283855E-3</v>
      </c>
      <c r="O353" s="316">
        <v>608004</v>
      </c>
      <c r="P353" s="316">
        <v>262</v>
      </c>
      <c r="Q353" s="316">
        <v>6939</v>
      </c>
      <c r="R353" s="316">
        <v>1804</v>
      </c>
      <c r="S353" s="321">
        <v>0.52941176499999998</v>
      </c>
      <c r="T353" s="317">
        <v>1.5760399999999999E-4</v>
      </c>
      <c r="U353" s="315">
        <v>19917</v>
      </c>
      <c r="V353" s="315">
        <v>21200</v>
      </c>
      <c r="W353" s="315">
        <v>61</v>
      </c>
      <c r="X353" s="315">
        <v>373</v>
      </c>
      <c r="Y353" s="315">
        <v>15387</v>
      </c>
      <c r="Z353" s="315">
        <v>5884</v>
      </c>
      <c r="AA353" s="16"/>
      <c r="AB353" s="315">
        <v>4</v>
      </c>
      <c r="AC353" s="187">
        <v>0</v>
      </c>
      <c r="AD353" s="187">
        <v>0</v>
      </c>
      <c r="AE353" s="187">
        <v>0</v>
      </c>
      <c r="AF353" s="187">
        <v>0</v>
      </c>
      <c r="AG353" s="315">
        <v>3.3</v>
      </c>
      <c r="AH353" s="315"/>
      <c r="AI353" s="315">
        <v>3.4</v>
      </c>
      <c r="AJ353" s="315"/>
      <c r="AK353" s="315">
        <v>18</v>
      </c>
      <c r="AL353" s="315">
        <v>72</v>
      </c>
      <c r="AM353" s="316">
        <v>301000</v>
      </c>
      <c r="AN353" s="315">
        <v>198000000</v>
      </c>
      <c r="AO353" s="319">
        <v>0.23402777777777778</v>
      </c>
      <c r="AP353" s="315">
        <v>3.09</v>
      </c>
      <c r="AQ353" s="316">
        <v>7900000</v>
      </c>
      <c r="AR353" s="316">
        <v>2200000</v>
      </c>
      <c r="AS353" s="320">
        <v>3.5909090909090908</v>
      </c>
      <c r="AT353" s="321">
        <v>0.34639999999999999</v>
      </c>
      <c r="AU353" s="321">
        <v>0.65359999999999996</v>
      </c>
      <c r="AV353" s="316">
        <v>641345</v>
      </c>
      <c r="AW353" s="316">
        <v>1008000</v>
      </c>
      <c r="AX353" s="316">
        <v>396616</v>
      </c>
      <c r="AY353" s="316">
        <v>751879</v>
      </c>
      <c r="AZ353" s="316">
        <v>183138</v>
      </c>
      <c r="BA353" s="16"/>
    </row>
    <row r="354" spans="1:53" ht="15.75" customHeight="1">
      <c r="A354" s="314">
        <v>64</v>
      </c>
      <c r="B354" s="16" t="s">
        <v>1237</v>
      </c>
      <c r="C354" s="315" t="s">
        <v>1083</v>
      </c>
      <c r="D354" s="316">
        <v>699</v>
      </c>
      <c r="E354" s="316">
        <v>0</v>
      </c>
      <c r="F354" s="316">
        <v>0</v>
      </c>
      <c r="G354" s="316">
        <v>0</v>
      </c>
      <c r="H354" s="316">
        <v>0</v>
      </c>
      <c r="I354" s="317">
        <v>0</v>
      </c>
      <c r="J354" s="316"/>
      <c r="K354" s="316"/>
      <c r="L354" s="316"/>
      <c r="M354" s="316"/>
      <c r="N354" s="318"/>
      <c r="O354" s="316"/>
      <c r="P354" s="316"/>
      <c r="Q354" s="316"/>
      <c r="R354" s="316"/>
      <c r="S354" s="321"/>
      <c r="T354" s="317"/>
      <c r="U354" s="315">
        <v>2</v>
      </c>
      <c r="V354" s="315"/>
      <c r="W354" s="315"/>
      <c r="X354" s="315"/>
      <c r="Y354" s="315">
        <v>2</v>
      </c>
      <c r="Z354" s="315">
        <v>0</v>
      </c>
      <c r="AA354" s="16"/>
      <c r="AB354" s="315">
        <v>1</v>
      </c>
      <c r="AC354" s="187">
        <v>0</v>
      </c>
      <c r="AD354" s="187">
        <v>0</v>
      </c>
      <c r="AE354" s="187">
        <v>1</v>
      </c>
      <c r="AF354" s="187">
        <v>1</v>
      </c>
      <c r="AG354" s="315">
        <v>4.4000000000000004</v>
      </c>
      <c r="AH354" s="315">
        <v>0.78500000000000003</v>
      </c>
      <c r="AI354" s="315">
        <v>4.4000000000000004</v>
      </c>
      <c r="AJ354" s="315">
        <v>0.67900000000000005</v>
      </c>
      <c r="AK354" s="315">
        <v>21</v>
      </c>
      <c r="AL354" s="315">
        <v>48</v>
      </c>
      <c r="AM354" s="316">
        <v>1600</v>
      </c>
      <c r="AN354" s="315">
        <v>4600000</v>
      </c>
      <c r="AO354" s="319">
        <v>0.3923611111111111</v>
      </c>
      <c r="AP354" s="315">
        <v>1.43</v>
      </c>
      <c r="AQ354" s="316">
        <v>466400</v>
      </c>
      <c r="AR354" s="316">
        <v>93400</v>
      </c>
      <c r="AS354" s="320">
        <v>4.9935760171306214</v>
      </c>
      <c r="AT354" s="321">
        <v>0.73619999999999997</v>
      </c>
      <c r="AU354" s="321">
        <v>0.26380000000000003</v>
      </c>
      <c r="AV354" s="316">
        <v>90849</v>
      </c>
      <c r="AW354" s="316">
        <v>571485</v>
      </c>
      <c r="AX354" s="316">
        <v>18636</v>
      </c>
      <c r="AY354" s="316">
        <v>97268</v>
      </c>
      <c r="AZ354" s="316">
        <v>5000</v>
      </c>
      <c r="BA354" s="16"/>
    </row>
    <row r="355" spans="1:53" ht="15.75" customHeight="1">
      <c r="A355" s="314">
        <v>65</v>
      </c>
      <c r="B355" s="16" t="s">
        <v>1239</v>
      </c>
      <c r="C355" s="315" t="s">
        <v>1083</v>
      </c>
      <c r="D355" s="316">
        <v>303</v>
      </c>
      <c r="E355" s="316">
        <v>70</v>
      </c>
      <c r="F355" s="316">
        <v>2</v>
      </c>
      <c r="G355" s="316">
        <v>37</v>
      </c>
      <c r="H355" s="316">
        <v>6</v>
      </c>
      <c r="I355" s="317">
        <v>1.6999999999999999E-3</v>
      </c>
      <c r="J355" s="316">
        <v>55</v>
      </c>
      <c r="K355" s="316">
        <v>18</v>
      </c>
      <c r="L355" s="316">
        <v>0</v>
      </c>
      <c r="M355" s="316">
        <v>2</v>
      </c>
      <c r="N355" s="318">
        <v>3.6611669999999999E-3</v>
      </c>
      <c r="O355" s="316"/>
      <c r="P355" s="316"/>
      <c r="Q355" s="316"/>
      <c r="R355" s="316"/>
      <c r="S355" s="321"/>
      <c r="T355" s="317"/>
      <c r="U355" s="315"/>
      <c r="V355" s="315"/>
      <c r="W355" s="315"/>
      <c r="X355" s="315"/>
      <c r="Y355" s="315"/>
      <c r="Z355" s="315"/>
      <c r="AA355" s="16"/>
      <c r="AB355" s="315">
        <v>2</v>
      </c>
      <c r="AC355" s="187">
        <v>1</v>
      </c>
      <c r="AD355" s="187">
        <v>0</v>
      </c>
      <c r="AE355" s="187">
        <v>1</v>
      </c>
      <c r="AF355" s="187">
        <v>1</v>
      </c>
      <c r="AG355" s="315">
        <v>4.8</v>
      </c>
      <c r="AH355" s="315"/>
      <c r="AI355" s="315">
        <v>3.9</v>
      </c>
      <c r="AJ355" s="315">
        <v>0.375</v>
      </c>
      <c r="AK355" s="315">
        <v>69</v>
      </c>
      <c r="AL355" s="315">
        <v>57</v>
      </c>
      <c r="AM355" s="316">
        <v>9900</v>
      </c>
      <c r="AN355" s="315">
        <v>95</v>
      </c>
      <c r="AO355" s="319">
        <v>0.80486111111111114</v>
      </c>
      <c r="AP355" s="315">
        <v>1.35</v>
      </c>
      <c r="AQ355" s="316">
        <v>103900</v>
      </c>
      <c r="AR355" s="316">
        <v>12900</v>
      </c>
      <c r="AS355" s="320">
        <v>8.054263565891473</v>
      </c>
      <c r="AT355" s="321">
        <v>0.78820000000000001</v>
      </c>
      <c r="AU355" s="321">
        <v>0.21179999999999999</v>
      </c>
      <c r="AV355" s="316">
        <v>5000</v>
      </c>
      <c r="AW355" s="316">
        <v>5000</v>
      </c>
      <c r="AX355" s="316">
        <v>5000</v>
      </c>
      <c r="AY355" s="316"/>
      <c r="AZ355" s="316">
        <v>5000</v>
      </c>
      <c r="BA355" s="16"/>
    </row>
    <row r="356" spans="1:53" ht="15.75" customHeight="1">
      <c r="A356" s="314">
        <v>66</v>
      </c>
      <c r="B356" s="16" t="s">
        <v>1242</v>
      </c>
      <c r="C356" s="315" t="s">
        <v>1083</v>
      </c>
      <c r="D356" s="316">
        <v>1176623</v>
      </c>
      <c r="E356" s="316">
        <v>16683</v>
      </c>
      <c r="F356" s="316">
        <v>4290</v>
      </c>
      <c r="G356" s="316">
        <v>1715</v>
      </c>
      <c r="H356" s="316">
        <v>65</v>
      </c>
      <c r="I356" s="317">
        <v>2.9999999999999997E-4</v>
      </c>
      <c r="J356" s="316">
        <v>67963</v>
      </c>
      <c r="K356" s="316">
        <v>12311</v>
      </c>
      <c r="L356" s="316">
        <v>686</v>
      </c>
      <c r="M356" s="316">
        <v>43</v>
      </c>
      <c r="N356" s="318">
        <v>2.12539E-3</v>
      </c>
      <c r="O356" s="316">
        <v>80973</v>
      </c>
      <c r="P356" s="316">
        <v>845</v>
      </c>
      <c r="Q356" s="316">
        <v>1002</v>
      </c>
      <c r="R356" s="316">
        <v>170</v>
      </c>
      <c r="S356" s="321">
        <v>0.90047393399999998</v>
      </c>
      <c r="T356" s="317">
        <v>1.5758100000000001E-4</v>
      </c>
      <c r="U356" s="315">
        <v>702</v>
      </c>
      <c r="V356" s="315">
        <v>9140</v>
      </c>
      <c r="W356" s="315">
        <v>30</v>
      </c>
      <c r="X356" s="315">
        <v>141</v>
      </c>
      <c r="Y356" s="315">
        <v>301</v>
      </c>
      <c r="Z356" s="315">
        <v>146</v>
      </c>
      <c r="AA356" s="16"/>
      <c r="AB356" s="315">
        <v>4</v>
      </c>
      <c r="AC356" s="187">
        <v>0</v>
      </c>
      <c r="AD356" s="187">
        <v>0</v>
      </c>
      <c r="AE356" s="187">
        <v>0</v>
      </c>
      <c r="AF356" s="187">
        <v>0</v>
      </c>
      <c r="AG356" s="315">
        <v>4.8</v>
      </c>
      <c r="AH356" s="315">
        <v>0.45100000000000001</v>
      </c>
      <c r="AI356" s="315">
        <v>4</v>
      </c>
      <c r="AJ356" s="315">
        <v>0.35199999999999998</v>
      </c>
      <c r="AK356" s="315">
        <v>29</v>
      </c>
      <c r="AL356" s="315">
        <v>57</v>
      </c>
      <c r="AM356" s="316">
        <v>10</v>
      </c>
      <c r="AN356" s="315"/>
      <c r="AO356" s="319">
        <v>0.28888888888888886</v>
      </c>
      <c r="AP356" s="315">
        <v>7.59</v>
      </c>
      <c r="AQ356" s="316">
        <v>29200000</v>
      </c>
      <c r="AR356" s="316">
        <v>7300000</v>
      </c>
      <c r="AS356" s="320">
        <v>4</v>
      </c>
      <c r="AT356" s="321">
        <v>0.22090000000000001</v>
      </c>
      <c r="AU356" s="321">
        <v>0.77910000000000001</v>
      </c>
      <c r="AV356" s="316"/>
      <c r="AW356" s="316"/>
      <c r="AX356" s="316"/>
      <c r="AY356" s="316"/>
      <c r="AZ356" s="316"/>
      <c r="BA356" s="16"/>
    </row>
    <row r="357" spans="1:53" ht="15.75" customHeight="1">
      <c r="A357" s="314">
        <v>67</v>
      </c>
      <c r="B357" s="16" t="s">
        <v>1243</v>
      </c>
      <c r="C357" s="315" t="s">
        <v>1083</v>
      </c>
      <c r="D357" s="316"/>
      <c r="E357" s="316"/>
      <c r="F357" s="316"/>
      <c r="G357" s="316"/>
      <c r="H357" s="316"/>
      <c r="I357" s="317"/>
      <c r="J357" s="316"/>
      <c r="K357" s="316"/>
      <c r="L357" s="316"/>
      <c r="M357" s="316"/>
      <c r="N357" s="318"/>
      <c r="O357" s="316"/>
      <c r="P357" s="316"/>
      <c r="Q357" s="316"/>
      <c r="R357" s="316"/>
      <c r="S357" s="321"/>
      <c r="T357" s="317"/>
      <c r="U357" s="315"/>
      <c r="V357" s="315"/>
      <c r="W357" s="315"/>
      <c r="X357" s="315"/>
      <c r="Y357" s="315"/>
      <c r="Z357" s="315"/>
      <c r="AA357" s="16"/>
      <c r="AB357" s="315">
        <v>0</v>
      </c>
      <c r="AC357" s="187">
        <v>0</v>
      </c>
      <c r="AD357" s="187">
        <v>0</v>
      </c>
      <c r="AE357" s="187">
        <v>0</v>
      </c>
      <c r="AF357" s="187">
        <v>0</v>
      </c>
      <c r="AG357" s="315"/>
      <c r="AH357" s="315"/>
      <c r="AI357" s="315"/>
      <c r="AJ357" s="315"/>
      <c r="AK357" s="315">
        <v>75</v>
      </c>
      <c r="AL357" s="315">
        <v>27</v>
      </c>
      <c r="AM357" s="316"/>
      <c r="AN357" s="315"/>
      <c r="AO357" s="319"/>
      <c r="AP357" s="315"/>
      <c r="AQ357" s="316"/>
      <c r="AR357" s="316"/>
      <c r="AS357" s="320"/>
      <c r="AT357" s="321"/>
      <c r="AU357" s="321"/>
      <c r="AV357" s="316"/>
      <c r="AW357" s="316"/>
      <c r="AX357" s="316"/>
      <c r="AY357" s="316"/>
      <c r="AZ357" s="316"/>
      <c r="BA357" s="16"/>
    </row>
    <row r="358" spans="1:53" ht="15.75" customHeight="1">
      <c r="A358" s="314">
        <v>68</v>
      </c>
      <c r="B358" s="16" t="s">
        <v>1244</v>
      </c>
      <c r="C358" s="315" t="s">
        <v>1083</v>
      </c>
      <c r="D358" s="316">
        <v>988</v>
      </c>
      <c r="E358" s="316">
        <v>311</v>
      </c>
      <c r="F358" s="316">
        <v>14</v>
      </c>
      <c r="G358" s="316">
        <v>28</v>
      </c>
      <c r="H358" s="316">
        <v>47</v>
      </c>
      <c r="I358" s="317">
        <v>4.3E-3</v>
      </c>
      <c r="J358" s="316"/>
      <c r="K358" s="316"/>
      <c r="L358" s="316"/>
      <c r="M358" s="316"/>
      <c r="N358" s="318"/>
      <c r="O358" s="316">
        <v>609</v>
      </c>
      <c r="P358" s="316">
        <v>24</v>
      </c>
      <c r="Q358" s="316">
        <v>17</v>
      </c>
      <c r="R358" s="316">
        <v>6</v>
      </c>
      <c r="S358" s="321">
        <v>0</v>
      </c>
      <c r="T358" s="317">
        <v>3.70041E-5</v>
      </c>
      <c r="U358" s="315">
        <v>3</v>
      </c>
      <c r="V358" s="315">
        <v>20</v>
      </c>
      <c r="W358" s="315">
        <v>0</v>
      </c>
      <c r="X358" s="315">
        <v>0</v>
      </c>
      <c r="Y358" s="315">
        <v>5</v>
      </c>
      <c r="Z358" s="315">
        <v>0</v>
      </c>
      <c r="AA358" s="16"/>
      <c r="AB358" s="315">
        <v>3</v>
      </c>
      <c r="AC358" s="187">
        <v>0</v>
      </c>
      <c r="AD358" s="187">
        <v>0</v>
      </c>
      <c r="AE358" s="187">
        <v>0</v>
      </c>
      <c r="AF358" s="187">
        <v>0</v>
      </c>
      <c r="AG358" s="315">
        <v>4.7</v>
      </c>
      <c r="AH358" s="315">
        <v>0</v>
      </c>
      <c r="AI358" s="315"/>
      <c r="AJ358" s="315"/>
      <c r="AK358" s="315">
        <v>35</v>
      </c>
      <c r="AL358" s="315">
        <v>39</v>
      </c>
      <c r="AM358" s="316">
        <v>12100</v>
      </c>
      <c r="AN358" s="315">
        <v>221000</v>
      </c>
      <c r="AO358" s="319">
        <v>7.5694444444444439E-2</v>
      </c>
      <c r="AP358" s="315">
        <v>1.34</v>
      </c>
      <c r="AQ358" s="316">
        <v>229100</v>
      </c>
      <c r="AR358" s="316">
        <v>37300</v>
      </c>
      <c r="AS358" s="320">
        <v>6.1420911528150137</v>
      </c>
      <c r="AT358" s="321">
        <v>0.75890000000000002</v>
      </c>
      <c r="AU358" s="321">
        <v>0.24109999999999998</v>
      </c>
      <c r="AV358" s="316">
        <v>5000</v>
      </c>
      <c r="AW358" s="316">
        <v>6189</v>
      </c>
      <c r="AX358" s="316"/>
      <c r="AY358" s="316">
        <v>5000</v>
      </c>
      <c r="AZ358" s="316"/>
      <c r="BA358" s="16"/>
    </row>
    <row r="359" spans="1:53" ht="15.75" customHeight="1">
      <c r="A359" s="314">
        <v>69</v>
      </c>
      <c r="B359" s="16" t="s">
        <v>1247</v>
      </c>
      <c r="C359" s="315" t="s">
        <v>1083</v>
      </c>
      <c r="D359" s="316"/>
      <c r="E359" s="316"/>
      <c r="F359" s="316"/>
      <c r="G359" s="316"/>
      <c r="H359" s="316"/>
      <c r="I359" s="317"/>
      <c r="J359" s="316"/>
      <c r="K359" s="316"/>
      <c r="L359" s="316"/>
      <c r="M359" s="316"/>
      <c r="N359" s="318"/>
      <c r="O359" s="316"/>
      <c r="P359" s="316"/>
      <c r="Q359" s="316"/>
      <c r="R359" s="316"/>
      <c r="S359" s="321"/>
      <c r="T359" s="317"/>
      <c r="U359" s="315"/>
      <c r="V359" s="315"/>
      <c r="W359" s="315"/>
      <c r="X359" s="315"/>
      <c r="Y359" s="315"/>
      <c r="Z359" s="315"/>
      <c r="AA359" s="16"/>
      <c r="AB359" s="315">
        <v>0</v>
      </c>
      <c r="AC359" s="187">
        <v>0</v>
      </c>
      <c r="AD359" s="187">
        <v>0</v>
      </c>
      <c r="AE359" s="187">
        <v>0</v>
      </c>
      <c r="AF359" s="187">
        <v>0</v>
      </c>
      <c r="AG359" s="315"/>
      <c r="AH359" s="315"/>
      <c r="AI359" s="315"/>
      <c r="AJ359" s="315"/>
      <c r="AK359" s="315"/>
      <c r="AL359" s="315"/>
      <c r="AM359" s="316">
        <v>480</v>
      </c>
      <c r="AN359" s="315">
        <v>24800000</v>
      </c>
      <c r="AO359" s="319"/>
      <c r="AP359" s="315"/>
      <c r="AQ359" s="316"/>
      <c r="AR359" s="316"/>
      <c r="AS359" s="320"/>
      <c r="AT359" s="321"/>
      <c r="AU359" s="321"/>
      <c r="AV359" s="316"/>
      <c r="AW359" s="316"/>
      <c r="AX359" s="316"/>
      <c r="AY359" s="316"/>
      <c r="AZ359" s="316"/>
      <c r="BA359" s="16"/>
    </row>
    <row r="360" spans="1:53" ht="15.75" customHeight="1">
      <c r="A360" s="314">
        <v>70</v>
      </c>
      <c r="B360" s="16" t="s">
        <v>1248</v>
      </c>
      <c r="C360" s="315" t="s">
        <v>1083</v>
      </c>
      <c r="D360" s="316">
        <v>912</v>
      </c>
      <c r="E360" s="316">
        <v>358</v>
      </c>
      <c r="F360" s="316">
        <v>3</v>
      </c>
      <c r="G360" s="316">
        <v>22</v>
      </c>
      <c r="H360" s="316">
        <v>83</v>
      </c>
      <c r="I360" s="317">
        <v>1.5E-3</v>
      </c>
      <c r="J360" s="316">
        <v>772</v>
      </c>
      <c r="K360" s="316">
        <v>374</v>
      </c>
      <c r="L360" s="316">
        <v>7</v>
      </c>
      <c r="M360" s="316">
        <v>66</v>
      </c>
      <c r="N360" s="318">
        <v>1.75947E-3</v>
      </c>
      <c r="O360" s="316">
        <v>1206</v>
      </c>
      <c r="P360" s="316">
        <v>45</v>
      </c>
      <c r="Q360" s="316">
        <v>217</v>
      </c>
      <c r="R360" s="316">
        <v>60</v>
      </c>
      <c r="S360" s="321">
        <v>0.6875</v>
      </c>
      <c r="T360" s="317">
        <v>1.4481100000000001E-3</v>
      </c>
      <c r="U360" s="315">
        <v>52</v>
      </c>
      <c r="V360" s="315"/>
      <c r="W360" s="315"/>
      <c r="X360" s="315"/>
      <c r="Y360" s="315">
        <v>42</v>
      </c>
      <c r="Z360" s="315">
        <v>3</v>
      </c>
      <c r="AA360" s="16"/>
      <c r="AB360" s="315">
        <v>3</v>
      </c>
      <c r="AC360" s="187">
        <v>0</v>
      </c>
      <c r="AD360" s="187">
        <v>0</v>
      </c>
      <c r="AE360" s="187">
        <v>0</v>
      </c>
      <c r="AF360" s="187">
        <v>0</v>
      </c>
      <c r="AG360" s="315"/>
      <c r="AH360" s="315"/>
      <c r="AI360" s="315"/>
      <c r="AJ360" s="315"/>
      <c r="AK360" s="315"/>
      <c r="AL360" s="315">
        <v>38</v>
      </c>
      <c r="AM360" s="316">
        <v>390</v>
      </c>
      <c r="AN360" s="315">
        <v>21500000</v>
      </c>
      <c r="AO360" s="319"/>
      <c r="AP360" s="315"/>
      <c r="AQ360" s="316"/>
      <c r="AR360" s="316"/>
      <c r="AS360" s="320"/>
      <c r="AT360" s="321"/>
      <c r="AU360" s="321"/>
      <c r="AV360" s="316"/>
      <c r="AW360" s="316">
        <v>5000</v>
      </c>
      <c r="AX360" s="316"/>
      <c r="AY360" s="316"/>
      <c r="AZ360" s="316"/>
      <c r="BA360" s="16"/>
    </row>
    <row r="361" spans="1:53" ht="15.75" customHeight="1">
      <c r="A361" s="314">
        <v>71</v>
      </c>
      <c r="B361" s="16" t="s">
        <v>1251</v>
      </c>
      <c r="C361" s="315" t="s">
        <v>1083</v>
      </c>
      <c r="D361" s="316"/>
      <c r="E361" s="316"/>
      <c r="F361" s="316"/>
      <c r="G361" s="316"/>
      <c r="H361" s="316"/>
      <c r="I361" s="317"/>
      <c r="J361" s="316"/>
      <c r="K361" s="316"/>
      <c r="L361" s="316"/>
      <c r="M361" s="316"/>
      <c r="N361" s="318"/>
      <c r="O361" s="316"/>
      <c r="P361" s="316"/>
      <c r="Q361" s="316"/>
      <c r="R361" s="316"/>
      <c r="S361" s="321"/>
      <c r="T361" s="317"/>
      <c r="U361" s="315"/>
      <c r="V361" s="315"/>
      <c r="W361" s="315"/>
      <c r="X361" s="315"/>
      <c r="Y361" s="315"/>
      <c r="Z361" s="315"/>
      <c r="AA361" s="16"/>
      <c r="AB361" s="315">
        <v>0</v>
      </c>
      <c r="AC361" s="187">
        <v>0</v>
      </c>
      <c r="AD361" s="187">
        <v>0</v>
      </c>
      <c r="AE361" s="187">
        <v>0</v>
      </c>
      <c r="AF361" s="187">
        <v>0</v>
      </c>
      <c r="AG361" s="315"/>
      <c r="AH361" s="315"/>
      <c r="AI361" s="315"/>
      <c r="AJ361" s="315"/>
      <c r="AK361" s="315"/>
      <c r="AL361" s="315">
        <v>38</v>
      </c>
      <c r="AM361" s="316">
        <v>10</v>
      </c>
      <c r="AN361" s="315"/>
      <c r="AO361" s="319">
        <v>6.805555555555555E-2</v>
      </c>
      <c r="AP361" s="315">
        <v>1.43</v>
      </c>
      <c r="AQ361" s="316">
        <v>7400</v>
      </c>
      <c r="AR361" s="316">
        <v>4600</v>
      </c>
      <c r="AS361" s="320">
        <v>1.6086956521739131</v>
      </c>
      <c r="AT361" s="321">
        <v>0.78039999999999998</v>
      </c>
      <c r="AU361" s="321">
        <v>0.21960000000000002</v>
      </c>
      <c r="AV361" s="316"/>
      <c r="AW361" s="316"/>
      <c r="AX361" s="316">
        <v>5000</v>
      </c>
      <c r="AY361" s="316"/>
      <c r="AZ361" s="316"/>
      <c r="BA361" s="16"/>
    </row>
    <row r="362" spans="1:53" ht="15.75" customHeight="1">
      <c r="A362" s="314">
        <v>72</v>
      </c>
      <c r="B362" s="16" t="s">
        <v>1252</v>
      </c>
      <c r="C362" s="315" t="s">
        <v>1083</v>
      </c>
      <c r="D362" s="316"/>
      <c r="E362" s="316"/>
      <c r="F362" s="316"/>
      <c r="G362" s="316"/>
      <c r="H362" s="316"/>
      <c r="I362" s="317"/>
      <c r="J362" s="316"/>
      <c r="K362" s="316"/>
      <c r="L362" s="316"/>
      <c r="M362" s="316"/>
      <c r="N362" s="318"/>
      <c r="O362" s="316"/>
      <c r="P362" s="316"/>
      <c r="Q362" s="316"/>
      <c r="R362" s="316"/>
      <c r="S362" s="321"/>
      <c r="T362" s="317"/>
      <c r="U362" s="315"/>
      <c r="V362" s="315"/>
      <c r="W362" s="315"/>
      <c r="X362" s="315"/>
      <c r="Y362" s="315"/>
      <c r="Z362" s="315"/>
      <c r="AA362" s="16"/>
      <c r="AB362" s="315">
        <v>0</v>
      </c>
      <c r="AC362" s="187">
        <v>0</v>
      </c>
      <c r="AD362" s="187">
        <v>0</v>
      </c>
      <c r="AE362" s="187">
        <v>0</v>
      </c>
      <c r="AF362" s="187">
        <v>1</v>
      </c>
      <c r="AG362" s="315"/>
      <c r="AH362" s="315"/>
      <c r="AI362" s="315"/>
      <c r="AJ362" s="315"/>
      <c r="AK362" s="315"/>
      <c r="AL362" s="315">
        <v>21</v>
      </c>
      <c r="AM362" s="316"/>
      <c r="AN362" s="315"/>
      <c r="AO362" s="319"/>
      <c r="AP362" s="315"/>
      <c r="AQ362" s="316"/>
      <c r="AR362" s="316"/>
      <c r="AS362" s="320"/>
      <c r="AT362" s="321"/>
      <c r="AU362" s="321"/>
      <c r="AV362" s="316"/>
      <c r="AW362" s="316"/>
      <c r="AX362" s="316"/>
      <c r="AY362" s="316"/>
      <c r="AZ362" s="316"/>
      <c r="BA362" s="16"/>
    </row>
    <row r="363" spans="1:53" ht="15.75" customHeight="1">
      <c r="A363" s="314">
        <v>73</v>
      </c>
      <c r="B363" s="16" t="s">
        <v>1253</v>
      </c>
      <c r="C363" s="315" t="s">
        <v>1083</v>
      </c>
      <c r="D363" s="316">
        <v>30469</v>
      </c>
      <c r="E363" s="316">
        <v>1506</v>
      </c>
      <c r="F363" s="316">
        <v>95</v>
      </c>
      <c r="G363" s="316">
        <v>556</v>
      </c>
      <c r="H363" s="316">
        <v>97</v>
      </c>
      <c r="I363" s="317">
        <v>8.0000000000000004E-4</v>
      </c>
      <c r="J363" s="316"/>
      <c r="K363" s="316"/>
      <c r="L363" s="316"/>
      <c r="M363" s="316"/>
      <c r="N363" s="318"/>
      <c r="O363" s="316">
        <v>2347</v>
      </c>
      <c r="P363" s="316">
        <v>325</v>
      </c>
      <c r="Q363" s="316">
        <v>278</v>
      </c>
      <c r="R363" s="316">
        <v>30</v>
      </c>
      <c r="S363" s="321">
        <v>0.30952381000000001</v>
      </c>
      <c r="T363" s="317">
        <v>1.434514E-3</v>
      </c>
      <c r="U363" s="315">
        <v>128</v>
      </c>
      <c r="V363" s="315">
        <v>708</v>
      </c>
      <c r="W363" s="315">
        <v>0</v>
      </c>
      <c r="X363" s="315">
        <v>0</v>
      </c>
      <c r="Y363" s="315">
        <v>74</v>
      </c>
      <c r="Z363" s="315">
        <v>13</v>
      </c>
      <c r="AA363" s="16"/>
      <c r="AB363" s="315">
        <v>3</v>
      </c>
      <c r="AC363" s="187">
        <v>0</v>
      </c>
      <c r="AD363" s="187">
        <v>0</v>
      </c>
      <c r="AE363" s="187">
        <v>1</v>
      </c>
      <c r="AF363" s="187">
        <v>1</v>
      </c>
      <c r="AG363" s="315">
        <v>4.0999999999999996</v>
      </c>
      <c r="AH363" s="315">
        <v>3.7999999999999999E-2</v>
      </c>
      <c r="AI363" s="315">
        <v>4.2</v>
      </c>
      <c r="AJ363" s="315">
        <v>0.59699999999999998</v>
      </c>
      <c r="AK363" s="315">
        <v>16</v>
      </c>
      <c r="AL363" s="315">
        <v>62</v>
      </c>
      <c r="AM363" s="316">
        <v>10</v>
      </c>
      <c r="AN363" s="315"/>
      <c r="AO363" s="319">
        <v>0.28125</v>
      </c>
      <c r="AP363" s="315">
        <v>5.13</v>
      </c>
      <c r="AQ363" s="316">
        <v>18400000</v>
      </c>
      <c r="AR363" s="316">
        <v>3800000</v>
      </c>
      <c r="AS363" s="320">
        <v>4.8421052631578947</v>
      </c>
      <c r="AT363" s="321">
        <v>0.16059999999999999</v>
      </c>
      <c r="AU363" s="321">
        <v>0.83940000000000003</v>
      </c>
      <c r="AV363" s="316">
        <v>3171000</v>
      </c>
      <c r="AW363" s="316">
        <v>1487000</v>
      </c>
      <c r="AX363" s="316">
        <v>921106</v>
      </c>
      <c r="AY363" s="316">
        <v>144158</v>
      </c>
      <c r="AZ363" s="316">
        <v>119701</v>
      </c>
      <c r="BA363" s="16"/>
    </row>
    <row r="364" spans="1:53" ht="15.75" customHeight="1">
      <c r="A364" s="314">
        <v>74</v>
      </c>
      <c r="B364" s="16" t="s">
        <v>1254</v>
      </c>
      <c r="C364" s="315" t="s">
        <v>1083</v>
      </c>
      <c r="D364" s="316">
        <v>1807</v>
      </c>
      <c r="E364" s="316">
        <v>231</v>
      </c>
      <c r="F364" s="316">
        <v>24</v>
      </c>
      <c r="G364" s="316">
        <v>80</v>
      </c>
      <c r="H364" s="316">
        <v>30</v>
      </c>
      <c r="I364" s="317">
        <v>4.0000000000000002E-4</v>
      </c>
      <c r="J364" s="316">
        <v>162</v>
      </c>
      <c r="K364" s="316">
        <v>74</v>
      </c>
      <c r="L364" s="316">
        <v>1</v>
      </c>
      <c r="M364" s="316">
        <v>13</v>
      </c>
      <c r="N364" s="318">
        <v>1.530759E-3</v>
      </c>
      <c r="O364" s="316">
        <v>110</v>
      </c>
      <c r="P364" s="316">
        <v>17</v>
      </c>
      <c r="Q364" s="316">
        <v>2</v>
      </c>
      <c r="R364" s="316">
        <v>2</v>
      </c>
      <c r="S364" s="321">
        <v>0</v>
      </c>
      <c r="T364" s="317">
        <v>2.0606300000000001E-4</v>
      </c>
      <c r="U364" s="315">
        <v>10</v>
      </c>
      <c r="V364" s="315">
        <v>10</v>
      </c>
      <c r="W364" s="315">
        <v>0</v>
      </c>
      <c r="X364" s="315">
        <v>0</v>
      </c>
      <c r="Y364" s="315">
        <v>6</v>
      </c>
      <c r="Z364" s="315">
        <v>0</v>
      </c>
      <c r="AA364" s="16"/>
      <c r="AB364" s="315">
        <v>4</v>
      </c>
      <c r="AC364" s="187">
        <v>0</v>
      </c>
      <c r="AD364" s="187">
        <v>0</v>
      </c>
      <c r="AE364" s="187">
        <v>0</v>
      </c>
      <c r="AF364" s="187">
        <v>1</v>
      </c>
      <c r="AG364" s="315">
        <v>4.8</v>
      </c>
      <c r="AH364" s="315"/>
      <c r="AI364" s="315"/>
      <c r="AJ364" s="315">
        <v>0.5</v>
      </c>
      <c r="AK364" s="315">
        <v>18</v>
      </c>
      <c r="AL364" s="315">
        <v>33</v>
      </c>
      <c r="AM364" s="316">
        <v>6600</v>
      </c>
      <c r="AN364" s="315">
        <v>548000000</v>
      </c>
      <c r="AO364" s="319">
        <v>0.50694444444444442</v>
      </c>
      <c r="AP364" s="315">
        <v>2.11</v>
      </c>
      <c r="AQ364" s="316">
        <v>43000</v>
      </c>
      <c r="AR364" s="316">
        <v>8800</v>
      </c>
      <c r="AS364" s="320">
        <v>4.8863636363636367</v>
      </c>
      <c r="AT364" s="321">
        <v>0.38800000000000001</v>
      </c>
      <c r="AU364" s="321">
        <v>0.61199999999999999</v>
      </c>
      <c r="AV364" s="316"/>
      <c r="AW364" s="316">
        <v>5000</v>
      </c>
      <c r="AX364" s="316">
        <v>5000</v>
      </c>
      <c r="AY364" s="316"/>
      <c r="AZ364" s="316"/>
      <c r="BA364" s="16"/>
    </row>
    <row r="365" spans="1:53" ht="15.75" customHeight="1">
      <c r="A365" s="314">
        <v>75</v>
      </c>
      <c r="B365" s="16" t="s">
        <v>1258</v>
      </c>
      <c r="C365" s="315" t="s">
        <v>1083</v>
      </c>
      <c r="D365" s="316"/>
      <c r="E365" s="316"/>
      <c r="F365" s="316"/>
      <c r="G365" s="316"/>
      <c r="H365" s="316"/>
      <c r="I365" s="317"/>
      <c r="J365" s="316"/>
      <c r="K365" s="316"/>
      <c r="L365" s="316"/>
      <c r="M365" s="316"/>
      <c r="N365" s="318"/>
      <c r="O365" s="316"/>
      <c r="P365" s="316"/>
      <c r="Q365" s="316"/>
      <c r="R365" s="316"/>
      <c r="S365" s="321"/>
      <c r="T365" s="317"/>
      <c r="U365" s="315"/>
      <c r="V365" s="315"/>
      <c r="W365" s="315"/>
      <c r="X365" s="315"/>
      <c r="Y365" s="315"/>
      <c r="Z365" s="315"/>
      <c r="AA365" s="16"/>
      <c r="AB365" s="315">
        <v>0</v>
      </c>
      <c r="AC365" s="187">
        <v>0</v>
      </c>
      <c r="AD365" s="187">
        <v>0</v>
      </c>
      <c r="AE365" s="187">
        <v>0</v>
      </c>
      <c r="AF365" s="187">
        <v>0</v>
      </c>
      <c r="AG365" s="315"/>
      <c r="AH365" s="315"/>
      <c r="AI365" s="315"/>
      <c r="AJ365" s="315"/>
      <c r="AK365" s="315"/>
      <c r="AL365" s="315"/>
      <c r="AM365" s="316">
        <v>260</v>
      </c>
      <c r="AN365" s="315">
        <v>22400000</v>
      </c>
      <c r="AO365" s="319"/>
      <c r="AP365" s="315"/>
      <c r="AQ365" s="316"/>
      <c r="AR365" s="316"/>
      <c r="AS365" s="320"/>
      <c r="AT365" s="321"/>
      <c r="AU365" s="321"/>
      <c r="AV365" s="316"/>
      <c r="AW365" s="316"/>
      <c r="AX365" s="316"/>
      <c r="AY365" s="316"/>
      <c r="AZ365" s="316"/>
      <c r="BA365" s="16"/>
    </row>
    <row r="366" spans="1:53" ht="15.75" customHeight="1">
      <c r="A366" s="314">
        <v>76</v>
      </c>
      <c r="B366" s="16" t="s">
        <v>436</v>
      </c>
      <c r="C366" s="315" t="s">
        <v>1083</v>
      </c>
      <c r="D366" s="316">
        <v>31236</v>
      </c>
      <c r="E366" s="316">
        <v>3853</v>
      </c>
      <c r="F366" s="316">
        <v>315</v>
      </c>
      <c r="G366" s="316">
        <v>487</v>
      </c>
      <c r="H366" s="316">
        <v>45</v>
      </c>
      <c r="I366" s="317">
        <v>1.8E-3</v>
      </c>
      <c r="J366" s="316">
        <v>1743</v>
      </c>
      <c r="K366" s="316">
        <v>558</v>
      </c>
      <c r="L366" s="316">
        <v>27</v>
      </c>
      <c r="M366" s="316">
        <v>38</v>
      </c>
      <c r="N366" s="318">
        <v>1.3960820000000001E-3</v>
      </c>
      <c r="O366" s="316">
        <v>2018</v>
      </c>
      <c r="P366" s="316">
        <v>110</v>
      </c>
      <c r="Q366" s="316">
        <v>179</v>
      </c>
      <c r="R366" s="316">
        <v>8</v>
      </c>
      <c r="S366" s="321">
        <v>0.52857142899999998</v>
      </c>
      <c r="T366" s="317">
        <v>6.1846000000000004E-4</v>
      </c>
      <c r="U366" s="315">
        <v>165</v>
      </c>
      <c r="V366" s="315">
        <v>1070</v>
      </c>
      <c r="W366" s="315">
        <v>1</v>
      </c>
      <c r="X366" s="315">
        <v>1</v>
      </c>
      <c r="Y366" s="315">
        <v>155</v>
      </c>
      <c r="Z366" s="315">
        <v>20</v>
      </c>
      <c r="AA366" s="16"/>
      <c r="AB366" s="315">
        <v>4</v>
      </c>
      <c r="AC366" s="187">
        <v>0</v>
      </c>
      <c r="AD366" s="187">
        <v>0</v>
      </c>
      <c r="AE366" s="187">
        <v>0</v>
      </c>
      <c r="AF366" s="187">
        <v>1</v>
      </c>
      <c r="AG366" s="315">
        <v>4.8</v>
      </c>
      <c r="AH366" s="315">
        <v>0</v>
      </c>
      <c r="AI366" s="315">
        <v>4.5999999999999996</v>
      </c>
      <c r="AJ366" s="315">
        <v>0.49099999999999999</v>
      </c>
      <c r="AK366" s="315">
        <v>17</v>
      </c>
      <c r="AL366" s="315">
        <v>44</v>
      </c>
      <c r="AM366" s="316">
        <v>33100</v>
      </c>
      <c r="AN366" s="315">
        <v>95</v>
      </c>
      <c r="AO366" s="319">
        <v>0.37361111111111112</v>
      </c>
      <c r="AP366" s="315">
        <v>5.21</v>
      </c>
      <c r="AQ366" s="316">
        <v>1100000</v>
      </c>
      <c r="AR366" s="316">
        <v>259900</v>
      </c>
      <c r="AS366" s="320">
        <v>4.2323970757983842</v>
      </c>
      <c r="AT366" s="321">
        <v>0.2172</v>
      </c>
      <c r="AU366" s="321">
        <v>0.78279999999999994</v>
      </c>
      <c r="AV366" s="316">
        <v>247246</v>
      </c>
      <c r="AW366" s="316">
        <v>19124</v>
      </c>
      <c r="AX366" s="316">
        <v>96013</v>
      </c>
      <c r="AY366" s="316">
        <v>99896</v>
      </c>
      <c r="AZ366" s="316">
        <v>6071</v>
      </c>
      <c r="BA366" s="16"/>
    </row>
    <row r="367" spans="1:53" ht="15.75" customHeight="1">
      <c r="A367" s="314">
        <v>77</v>
      </c>
      <c r="B367" s="16" t="s">
        <v>1261</v>
      </c>
      <c r="C367" s="315" t="s">
        <v>1083</v>
      </c>
      <c r="D367" s="316">
        <v>389</v>
      </c>
      <c r="E367" s="316">
        <v>664</v>
      </c>
      <c r="F367" s="316">
        <v>15</v>
      </c>
      <c r="G367" s="316">
        <v>15</v>
      </c>
      <c r="H367" s="316">
        <v>48</v>
      </c>
      <c r="I367" s="317">
        <v>2.06E-2</v>
      </c>
      <c r="J367" s="316">
        <v>94</v>
      </c>
      <c r="K367" s="316">
        <v>77</v>
      </c>
      <c r="L367" s="316">
        <v>3</v>
      </c>
      <c r="M367" s="316">
        <v>47</v>
      </c>
      <c r="N367" s="318">
        <v>2.3723749999999999E-3</v>
      </c>
      <c r="O367" s="316"/>
      <c r="P367" s="316"/>
      <c r="Q367" s="316"/>
      <c r="R367" s="316"/>
      <c r="S367" s="321"/>
      <c r="T367" s="317"/>
      <c r="U367" s="315"/>
      <c r="V367" s="315">
        <v>29</v>
      </c>
      <c r="W367" s="315">
        <v>0</v>
      </c>
      <c r="X367" s="315">
        <v>0</v>
      </c>
      <c r="Y367" s="315"/>
      <c r="Z367" s="315"/>
      <c r="AA367" s="16"/>
      <c r="AB367" s="315">
        <v>3</v>
      </c>
      <c r="AC367" s="187">
        <v>0</v>
      </c>
      <c r="AD367" s="187">
        <v>0</v>
      </c>
      <c r="AE367" s="187">
        <v>1</v>
      </c>
      <c r="AF367" s="187">
        <v>1</v>
      </c>
      <c r="AG367" s="315"/>
      <c r="AH367" s="315"/>
      <c r="AI367" s="315">
        <v>4.3</v>
      </c>
      <c r="AJ367" s="315">
        <v>1</v>
      </c>
      <c r="AK367" s="315">
        <v>54</v>
      </c>
      <c r="AL367" s="315">
        <v>38</v>
      </c>
      <c r="AM367" s="316">
        <v>480</v>
      </c>
      <c r="AN367" s="315">
        <v>14400000</v>
      </c>
      <c r="AO367" s="319">
        <v>0.30694444444444446</v>
      </c>
      <c r="AP367" s="315">
        <v>1.63</v>
      </c>
      <c r="AQ367" s="316">
        <v>44800</v>
      </c>
      <c r="AR367" s="316">
        <v>6600</v>
      </c>
      <c r="AS367" s="320">
        <v>6.7878787878787881</v>
      </c>
      <c r="AT367" s="321">
        <v>0.80489999999999995</v>
      </c>
      <c r="AU367" s="321">
        <v>0.19510000000000005</v>
      </c>
      <c r="AV367" s="316">
        <v>5000</v>
      </c>
      <c r="AW367" s="316">
        <v>5000</v>
      </c>
      <c r="AX367" s="316">
        <v>5000</v>
      </c>
      <c r="AY367" s="316">
        <v>5000</v>
      </c>
      <c r="AZ367" s="316"/>
      <c r="BA367" s="16"/>
    </row>
    <row r="368" spans="1:53" ht="15.75" customHeight="1">
      <c r="A368" s="314">
        <v>78</v>
      </c>
      <c r="B368" s="16" t="s">
        <v>1265</v>
      </c>
      <c r="C368" s="315" t="s">
        <v>1083</v>
      </c>
      <c r="D368" s="316">
        <v>1603</v>
      </c>
      <c r="E368" s="316">
        <v>751</v>
      </c>
      <c r="F368" s="316">
        <v>87</v>
      </c>
      <c r="G368" s="316">
        <v>231</v>
      </c>
      <c r="H368" s="316">
        <v>48</v>
      </c>
      <c r="I368" s="317">
        <v>3.5000000000000001E-3</v>
      </c>
      <c r="J368" s="316">
        <v>538</v>
      </c>
      <c r="K368" s="316">
        <v>279</v>
      </c>
      <c r="L368" s="316">
        <v>2</v>
      </c>
      <c r="M368" s="316">
        <v>40</v>
      </c>
      <c r="N368" s="318">
        <v>1.7141400000000001E-3</v>
      </c>
      <c r="O368" s="316">
        <v>279</v>
      </c>
      <c r="P368" s="316">
        <v>42</v>
      </c>
      <c r="Q368" s="316">
        <v>102</v>
      </c>
      <c r="R368" s="316">
        <v>24</v>
      </c>
      <c r="S368" s="321">
        <v>0</v>
      </c>
      <c r="T368" s="317">
        <v>1.200338E-3</v>
      </c>
      <c r="U368" s="315">
        <v>959</v>
      </c>
      <c r="V368" s="315"/>
      <c r="W368" s="315"/>
      <c r="X368" s="315"/>
      <c r="Y368" s="315">
        <v>326</v>
      </c>
      <c r="Z368" s="315">
        <v>798</v>
      </c>
      <c r="AA368" s="16"/>
      <c r="AB368" s="315">
        <v>3</v>
      </c>
      <c r="AC368" s="187">
        <v>0</v>
      </c>
      <c r="AD368" s="187">
        <v>0</v>
      </c>
      <c r="AE368" s="187">
        <v>1</v>
      </c>
      <c r="AF368" s="187">
        <v>1</v>
      </c>
      <c r="AG368" s="315">
        <v>4.5999999999999996</v>
      </c>
      <c r="AH368" s="315">
        <v>0.78900000000000003</v>
      </c>
      <c r="AI368" s="315">
        <v>4.2</v>
      </c>
      <c r="AJ368" s="315">
        <v>0.82399999999999995</v>
      </c>
      <c r="AK368" s="315">
        <v>50</v>
      </c>
      <c r="AL368" s="315">
        <v>33</v>
      </c>
      <c r="AM368" s="316">
        <v>246000</v>
      </c>
      <c r="AN368" s="315">
        <v>240000000</v>
      </c>
      <c r="AO368" s="319">
        <v>5.5555555555555552E-2</v>
      </c>
      <c r="AP368" s="315">
        <v>2.98</v>
      </c>
      <c r="AQ368" s="316">
        <v>56800</v>
      </c>
      <c r="AR368" s="316">
        <v>4300</v>
      </c>
      <c r="AS368" s="320">
        <v>13.209302325581396</v>
      </c>
      <c r="AT368" s="321">
        <v>2.5000000000000001E-2</v>
      </c>
      <c r="AU368" s="321">
        <v>0.97499999999999998</v>
      </c>
      <c r="AV368" s="316">
        <v>5000</v>
      </c>
      <c r="AW368" s="316">
        <v>5000</v>
      </c>
      <c r="AX368" s="316">
        <v>5000</v>
      </c>
      <c r="AY368" s="316"/>
      <c r="AZ368" s="316">
        <v>5000</v>
      </c>
      <c r="BA368" s="16"/>
    </row>
    <row r="369" spans="1:53" ht="15.75" customHeight="1">
      <c r="A369" s="314">
        <v>79</v>
      </c>
      <c r="B369" s="16" t="s">
        <v>1269</v>
      </c>
      <c r="C369" s="315" t="s">
        <v>1083</v>
      </c>
      <c r="D369" s="316"/>
      <c r="E369" s="316"/>
      <c r="F369" s="316"/>
      <c r="G369" s="316"/>
      <c r="H369" s="316"/>
      <c r="I369" s="317"/>
      <c r="J369" s="316"/>
      <c r="K369" s="316"/>
      <c r="L369" s="316"/>
      <c r="M369" s="316"/>
      <c r="N369" s="318"/>
      <c r="O369" s="316"/>
      <c r="P369" s="316"/>
      <c r="Q369" s="316"/>
      <c r="R369" s="316"/>
      <c r="S369" s="321"/>
      <c r="T369" s="317"/>
      <c r="U369" s="315"/>
      <c r="V369" s="315"/>
      <c r="W369" s="315"/>
      <c r="X369" s="315"/>
      <c r="Y369" s="315"/>
      <c r="Z369" s="315"/>
      <c r="AA369" s="16"/>
      <c r="AB369" s="315">
        <v>0</v>
      </c>
      <c r="AC369" s="187">
        <v>0</v>
      </c>
      <c r="AD369" s="187">
        <v>0</v>
      </c>
      <c r="AE369" s="187">
        <v>0</v>
      </c>
      <c r="AF369" s="187">
        <v>0</v>
      </c>
      <c r="AG369" s="315"/>
      <c r="AH369" s="315"/>
      <c r="AI369" s="315"/>
      <c r="AJ369" s="315"/>
      <c r="AK369" s="315"/>
      <c r="AL369" s="315">
        <v>27</v>
      </c>
      <c r="AM369" s="316">
        <v>50</v>
      </c>
      <c r="AN369" s="315">
        <v>4900000</v>
      </c>
      <c r="AO369" s="319">
        <v>1.4583333333333334E-2</v>
      </c>
      <c r="AP369" s="315">
        <v>2.5</v>
      </c>
      <c r="AQ369" s="316">
        <v>4400</v>
      </c>
      <c r="AR369" s="316">
        <v>2200</v>
      </c>
      <c r="AS369" s="320">
        <v>2</v>
      </c>
      <c r="AT369" s="321">
        <v>0</v>
      </c>
      <c r="AU369" s="321">
        <v>1</v>
      </c>
      <c r="AV369" s="316">
        <v>5000</v>
      </c>
      <c r="AW369" s="316">
        <v>5000</v>
      </c>
      <c r="AX369" s="316"/>
      <c r="AY369" s="316"/>
      <c r="AZ369" s="316"/>
      <c r="BA369" s="16"/>
    </row>
    <row r="370" spans="1:53" ht="15.75" customHeight="1">
      <c r="A370" s="314">
        <v>80</v>
      </c>
      <c r="B370" s="16" t="s">
        <v>1270</v>
      </c>
      <c r="C370" s="315" t="s">
        <v>1083</v>
      </c>
      <c r="D370" s="316">
        <v>1620</v>
      </c>
      <c r="E370" s="316">
        <v>1070</v>
      </c>
      <c r="F370" s="316">
        <v>40</v>
      </c>
      <c r="G370" s="316">
        <v>154</v>
      </c>
      <c r="H370" s="316">
        <v>90</v>
      </c>
      <c r="I370" s="317">
        <v>3.0999999999999999E-3</v>
      </c>
      <c r="J370" s="316">
        <v>1002</v>
      </c>
      <c r="K370" s="316">
        <v>489</v>
      </c>
      <c r="L370" s="316">
        <v>18</v>
      </c>
      <c r="M370" s="316">
        <v>56</v>
      </c>
      <c r="N370" s="318">
        <v>2.254631E-3</v>
      </c>
      <c r="O370" s="316"/>
      <c r="P370" s="316"/>
      <c r="Q370" s="316"/>
      <c r="R370" s="316"/>
      <c r="S370" s="321"/>
      <c r="T370" s="317"/>
      <c r="U370" s="315">
        <v>47</v>
      </c>
      <c r="V370" s="315"/>
      <c r="W370" s="315"/>
      <c r="X370" s="315"/>
      <c r="Y370" s="315">
        <v>142</v>
      </c>
      <c r="Z370" s="315">
        <v>20</v>
      </c>
      <c r="AA370" s="16"/>
      <c r="AB370" s="315">
        <v>2</v>
      </c>
      <c r="AC370" s="187">
        <v>0</v>
      </c>
      <c r="AD370" s="187">
        <v>0</v>
      </c>
      <c r="AE370" s="187">
        <v>1</v>
      </c>
      <c r="AF370" s="187">
        <v>1</v>
      </c>
      <c r="AG370" s="315">
        <v>4.2</v>
      </c>
      <c r="AH370" s="315">
        <v>0.64</v>
      </c>
      <c r="AI370" s="315">
        <v>4.5</v>
      </c>
      <c r="AJ370" s="315">
        <v>0.78300000000000003</v>
      </c>
      <c r="AK370" s="315">
        <v>8</v>
      </c>
      <c r="AL370" s="315">
        <v>43</v>
      </c>
      <c r="AM370" s="316">
        <v>90500</v>
      </c>
      <c r="AN370" s="315">
        <v>479000000</v>
      </c>
      <c r="AO370" s="319">
        <v>0.18333333333333332</v>
      </c>
      <c r="AP370" s="315">
        <v>1.66</v>
      </c>
      <c r="AQ370" s="316">
        <v>1000000</v>
      </c>
      <c r="AR370" s="316">
        <v>491900</v>
      </c>
      <c r="AS370" s="320">
        <v>2.0329335230737953</v>
      </c>
      <c r="AT370" s="321">
        <v>0.66930000000000001</v>
      </c>
      <c r="AU370" s="321">
        <v>0.33069999999999999</v>
      </c>
      <c r="AV370" s="316">
        <v>5000</v>
      </c>
      <c r="AW370" s="316">
        <v>33387</v>
      </c>
      <c r="AX370" s="316">
        <v>5000</v>
      </c>
      <c r="AY370" s="316">
        <v>10485</v>
      </c>
      <c r="AZ370" s="316">
        <v>5000</v>
      </c>
      <c r="BA370" s="16"/>
    </row>
    <row r="371" spans="1:53" ht="15.75" customHeight="1">
      <c r="A371" s="314">
        <v>81</v>
      </c>
      <c r="B371" s="16" t="s">
        <v>1273</v>
      </c>
      <c r="C371" s="315" t="s">
        <v>1083</v>
      </c>
      <c r="D371" s="316"/>
      <c r="E371" s="316"/>
      <c r="F371" s="316"/>
      <c r="G371" s="316"/>
      <c r="H371" s="316"/>
      <c r="I371" s="317"/>
      <c r="J371" s="316"/>
      <c r="K371" s="316"/>
      <c r="L371" s="316"/>
      <c r="M371" s="316"/>
      <c r="N371" s="318"/>
      <c r="O371" s="316"/>
      <c r="P371" s="316"/>
      <c r="Q371" s="316"/>
      <c r="R371" s="316"/>
      <c r="S371" s="321"/>
      <c r="T371" s="317"/>
      <c r="U371" s="315"/>
      <c r="V371" s="315"/>
      <c r="W371" s="315"/>
      <c r="X371" s="315"/>
      <c r="Y371" s="315"/>
      <c r="Z371" s="315"/>
      <c r="AA371" s="16"/>
      <c r="AB371" s="315">
        <v>0</v>
      </c>
      <c r="AC371" s="187">
        <v>0</v>
      </c>
      <c r="AD371" s="187">
        <v>0</v>
      </c>
      <c r="AE371" s="187">
        <v>0</v>
      </c>
      <c r="AF371" s="187">
        <v>1</v>
      </c>
      <c r="AG371" s="315">
        <v>4.8</v>
      </c>
      <c r="AH371" s="315">
        <v>0</v>
      </c>
      <c r="AI371" s="315">
        <v>4.3</v>
      </c>
      <c r="AJ371" s="315">
        <v>0.66700000000000004</v>
      </c>
      <c r="AK371" s="315">
        <v>52</v>
      </c>
      <c r="AL371" s="315">
        <v>38</v>
      </c>
      <c r="AM371" s="316">
        <v>10</v>
      </c>
      <c r="AN371" s="315"/>
      <c r="AO371" s="319">
        <v>0.44583333333333336</v>
      </c>
      <c r="AP371" s="315">
        <v>2.17</v>
      </c>
      <c r="AQ371" s="316">
        <v>25100</v>
      </c>
      <c r="AR371" s="316">
        <v>9500</v>
      </c>
      <c r="AS371" s="320">
        <v>2.642105263157895</v>
      </c>
      <c r="AT371" s="321">
        <v>0.4138</v>
      </c>
      <c r="AU371" s="321">
        <v>0.58620000000000005</v>
      </c>
      <c r="AV371" s="316">
        <v>5000</v>
      </c>
      <c r="AW371" s="316">
        <v>9748</v>
      </c>
      <c r="AX371" s="316">
        <v>5000</v>
      </c>
      <c r="AY371" s="316">
        <v>5000</v>
      </c>
      <c r="AZ371" s="316"/>
      <c r="BA371" s="16"/>
    </row>
    <row r="372" spans="1:53" ht="15.75" customHeight="1">
      <c r="A372" s="314">
        <v>82</v>
      </c>
      <c r="B372" s="16" t="s">
        <v>1275</v>
      </c>
      <c r="C372" s="315" t="s">
        <v>1083</v>
      </c>
      <c r="D372" s="316">
        <v>11141</v>
      </c>
      <c r="E372" s="316">
        <v>697</v>
      </c>
      <c r="F372" s="316">
        <v>14</v>
      </c>
      <c r="G372" s="316">
        <v>43</v>
      </c>
      <c r="H372" s="316">
        <v>106</v>
      </c>
      <c r="I372" s="317">
        <v>8.0000000000000004E-4</v>
      </c>
      <c r="J372" s="316">
        <v>659</v>
      </c>
      <c r="K372" s="316">
        <v>91</v>
      </c>
      <c r="L372" s="316">
        <v>0</v>
      </c>
      <c r="M372" s="316">
        <v>10</v>
      </c>
      <c r="N372" s="318">
        <v>8.9728799999999999E-4</v>
      </c>
      <c r="O372" s="316">
        <v>1794</v>
      </c>
      <c r="P372" s="316">
        <v>109</v>
      </c>
      <c r="Q372" s="316">
        <v>98</v>
      </c>
      <c r="R372" s="316">
        <v>43</v>
      </c>
      <c r="S372" s="321">
        <v>0.44444444399999999</v>
      </c>
      <c r="T372" s="317">
        <v>4.27405E-4</v>
      </c>
      <c r="U372" s="315">
        <v>161</v>
      </c>
      <c r="V372" s="315">
        <v>9</v>
      </c>
      <c r="W372" s="315">
        <v>0</v>
      </c>
      <c r="X372" s="315">
        <v>0</v>
      </c>
      <c r="Y372" s="315">
        <v>100</v>
      </c>
      <c r="Z372" s="315">
        <v>19</v>
      </c>
      <c r="AA372" s="16"/>
      <c r="AB372" s="315">
        <v>4</v>
      </c>
      <c r="AC372" s="187">
        <v>0</v>
      </c>
      <c r="AD372" s="187">
        <v>0</v>
      </c>
      <c r="AE372" s="187">
        <v>1</v>
      </c>
      <c r="AF372" s="187">
        <v>1</v>
      </c>
      <c r="AG372" s="315">
        <v>4.7</v>
      </c>
      <c r="AH372" s="315"/>
      <c r="AI372" s="315">
        <v>3.7</v>
      </c>
      <c r="AJ372" s="315">
        <v>0.33300000000000002</v>
      </c>
      <c r="AK372" s="315">
        <v>74</v>
      </c>
      <c r="AL372" s="315">
        <v>40</v>
      </c>
      <c r="AM372" s="316">
        <v>60500</v>
      </c>
      <c r="AN372" s="315">
        <v>98</v>
      </c>
      <c r="AO372" s="319">
        <v>0.51666666666666672</v>
      </c>
      <c r="AP372" s="315">
        <v>1.69</v>
      </c>
      <c r="AQ372" s="316">
        <v>17900</v>
      </c>
      <c r="AR372" s="316">
        <v>5500</v>
      </c>
      <c r="AS372" s="320">
        <v>3.2545454545454544</v>
      </c>
      <c r="AT372" s="321">
        <v>0.6552</v>
      </c>
      <c r="AU372" s="321">
        <v>0.3448</v>
      </c>
      <c r="AV372" s="316">
        <v>5000</v>
      </c>
      <c r="AW372" s="316">
        <v>7646</v>
      </c>
      <c r="AX372" s="316">
        <v>5000</v>
      </c>
      <c r="AY372" s="316"/>
      <c r="AZ372" s="316"/>
      <c r="BA372" s="16"/>
    </row>
    <row r="373" spans="1:53" ht="15.75" customHeight="1">
      <c r="A373" s="314">
        <v>83</v>
      </c>
      <c r="B373" s="16" t="s">
        <v>1278</v>
      </c>
      <c r="C373" s="315" t="s">
        <v>1083</v>
      </c>
      <c r="D373" s="316"/>
      <c r="E373" s="316"/>
      <c r="F373" s="316"/>
      <c r="G373" s="316"/>
      <c r="H373" s="316"/>
      <c r="I373" s="317"/>
      <c r="J373" s="316"/>
      <c r="K373" s="316"/>
      <c r="L373" s="316"/>
      <c r="M373" s="316"/>
      <c r="N373" s="318"/>
      <c r="O373" s="316"/>
      <c r="P373" s="316"/>
      <c r="Q373" s="316"/>
      <c r="R373" s="316"/>
      <c r="S373" s="321"/>
      <c r="T373" s="317"/>
      <c r="U373" s="315"/>
      <c r="V373" s="315"/>
      <c r="W373" s="315"/>
      <c r="X373" s="315"/>
      <c r="Y373" s="315"/>
      <c r="Z373" s="315"/>
      <c r="AA373" s="16"/>
      <c r="AB373" s="315">
        <v>0</v>
      </c>
      <c r="AC373" s="187">
        <v>0</v>
      </c>
      <c r="AD373" s="187">
        <v>0</v>
      </c>
      <c r="AE373" s="187">
        <v>0</v>
      </c>
      <c r="AF373" s="187">
        <v>0</v>
      </c>
      <c r="AG373" s="315"/>
      <c r="AH373" s="315"/>
      <c r="AI373" s="315"/>
      <c r="AJ373" s="315"/>
      <c r="AK373" s="315"/>
      <c r="AL373" s="315"/>
      <c r="AM373" s="316">
        <v>10</v>
      </c>
      <c r="AN373" s="315"/>
      <c r="AO373" s="319"/>
      <c r="AP373" s="315"/>
      <c r="AQ373" s="316"/>
      <c r="AR373" s="316"/>
      <c r="AS373" s="320"/>
      <c r="AT373" s="321"/>
      <c r="AU373" s="321"/>
      <c r="AV373" s="316"/>
      <c r="AW373" s="316"/>
      <c r="AX373" s="316"/>
      <c r="AY373" s="316"/>
      <c r="AZ373" s="316"/>
      <c r="BA373" s="16"/>
    </row>
    <row r="374" spans="1:53" ht="15.75" customHeight="1">
      <c r="A374" s="314">
        <v>84</v>
      </c>
      <c r="B374" s="16" t="s">
        <v>1279</v>
      </c>
      <c r="C374" s="315" t="s">
        <v>1083</v>
      </c>
      <c r="D374" s="316">
        <v>14571</v>
      </c>
      <c r="E374" s="316">
        <v>1167</v>
      </c>
      <c r="F374" s="316">
        <v>22</v>
      </c>
      <c r="G374" s="316">
        <v>170</v>
      </c>
      <c r="H374" s="316">
        <v>86</v>
      </c>
      <c r="I374" s="317">
        <v>1.1000000000000001E-3</v>
      </c>
      <c r="J374" s="316">
        <v>1199</v>
      </c>
      <c r="K374" s="316">
        <v>646</v>
      </c>
      <c r="L374" s="316">
        <v>77</v>
      </c>
      <c r="M374" s="316">
        <v>51</v>
      </c>
      <c r="N374" s="318">
        <v>1.5895600000000001E-3</v>
      </c>
      <c r="O374" s="316">
        <v>2282</v>
      </c>
      <c r="P374" s="316">
        <v>56</v>
      </c>
      <c r="Q374" s="316">
        <v>52</v>
      </c>
      <c r="R374" s="316">
        <v>13</v>
      </c>
      <c r="S374" s="321">
        <v>0.89189189199999996</v>
      </c>
      <c r="T374" s="317">
        <v>3.0976000000000002E-4</v>
      </c>
      <c r="U374" s="315">
        <v>259</v>
      </c>
      <c r="V374" s="315">
        <v>146</v>
      </c>
      <c r="W374" s="315">
        <v>3</v>
      </c>
      <c r="X374" s="315">
        <v>0</v>
      </c>
      <c r="Y374" s="315">
        <v>128</v>
      </c>
      <c r="Z374" s="315">
        <v>16</v>
      </c>
      <c r="AA374" s="16"/>
      <c r="AB374" s="315">
        <v>4</v>
      </c>
      <c r="AC374" s="187">
        <v>0</v>
      </c>
      <c r="AD374" s="187">
        <v>0</v>
      </c>
      <c r="AE374" s="187">
        <v>1</v>
      </c>
      <c r="AF374" s="187">
        <v>1</v>
      </c>
      <c r="AG374" s="315">
        <v>4.8</v>
      </c>
      <c r="AH374" s="315">
        <v>1</v>
      </c>
      <c r="AI374" s="315">
        <v>4.5999999999999996</v>
      </c>
      <c r="AJ374" s="315">
        <v>0.72699999999999998</v>
      </c>
      <c r="AK374" s="315">
        <v>15</v>
      </c>
      <c r="AL374" s="315">
        <v>48</v>
      </c>
      <c r="AM374" s="316">
        <v>1300</v>
      </c>
      <c r="AN374" s="315">
        <v>90200000</v>
      </c>
      <c r="AO374" s="319">
        <v>0.23125000000000001</v>
      </c>
      <c r="AP374" s="315">
        <v>3.48</v>
      </c>
      <c r="AQ374" s="316">
        <v>354000</v>
      </c>
      <c r="AR374" s="316">
        <v>87700</v>
      </c>
      <c r="AS374" s="320">
        <v>4.0364880273660209</v>
      </c>
      <c r="AT374" s="321">
        <v>0.23760000000000001</v>
      </c>
      <c r="AU374" s="321">
        <v>0.76239999999999997</v>
      </c>
      <c r="AV374" s="316">
        <v>107183</v>
      </c>
      <c r="AW374" s="316">
        <v>14174</v>
      </c>
      <c r="AX374" s="316">
        <v>24594</v>
      </c>
      <c r="AY374" s="316">
        <v>5000</v>
      </c>
      <c r="AZ374" s="316">
        <v>5000</v>
      </c>
      <c r="BA374" s="16"/>
    </row>
    <row r="375" spans="1:53" ht="15.75" customHeight="1">
      <c r="A375" s="314">
        <v>85</v>
      </c>
      <c r="B375" s="16" t="s">
        <v>1283</v>
      </c>
      <c r="C375" s="315" t="s">
        <v>1083</v>
      </c>
      <c r="D375" s="316">
        <v>9384</v>
      </c>
      <c r="E375" s="316">
        <v>252</v>
      </c>
      <c r="F375" s="316">
        <v>12</v>
      </c>
      <c r="G375" s="316">
        <v>49</v>
      </c>
      <c r="H375" s="316">
        <v>57</v>
      </c>
      <c r="I375" s="317">
        <v>1E-4</v>
      </c>
      <c r="J375" s="316">
        <v>1199</v>
      </c>
      <c r="K375" s="316">
        <v>529</v>
      </c>
      <c r="L375" s="316">
        <v>8</v>
      </c>
      <c r="M375" s="316">
        <v>45</v>
      </c>
      <c r="N375" s="318">
        <v>1.2597280000000001E-3</v>
      </c>
      <c r="O375" s="316">
        <v>1402</v>
      </c>
      <c r="P375" s="316">
        <v>50</v>
      </c>
      <c r="Q375" s="316">
        <v>31</v>
      </c>
      <c r="R375" s="316">
        <v>10</v>
      </c>
      <c r="S375" s="321">
        <v>0.5</v>
      </c>
      <c r="T375" s="317">
        <v>9.5299999999999999E-5</v>
      </c>
      <c r="U375" s="315">
        <v>19</v>
      </c>
      <c r="V375" s="315">
        <v>77</v>
      </c>
      <c r="W375" s="315">
        <v>0</v>
      </c>
      <c r="X375" s="315">
        <v>0</v>
      </c>
      <c r="Y375" s="315">
        <v>11</v>
      </c>
      <c r="Z375" s="315">
        <v>5</v>
      </c>
      <c r="AA375" s="16"/>
      <c r="AB375" s="315">
        <v>4</v>
      </c>
      <c r="AC375" s="187">
        <v>0</v>
      </c>
      <c r="AD375" s="187">
        <v>0</v>
      </c>
      <c r="AE375" s="187">
        <v>1</v>
      </c>
      <c r="AF375" s="187">
        <v>1</v>
      </c>
      <c r="AG375" s="315">
        <v>4.7</v>
      </c>
      <c r="AH375" s="315">
        <v>0</v>
      </c>
      <c r="AI375" s="315">
        <v>4.2</v>
      </c>
      <c r="AJ375" s="315">
        <v>0.56499999999999995</v>
      </c>
      <c r="AK375" s="315">
        <v>28</v>
      </c>
      <c r="AL375" s="315">
        <v>41</v>
      </c>
      <c r="AM375" s="316">
        <v>480</v>
      </c>
      <c r="AN375" s="315">
        <v>793000</v>
      </c>
      <c r="AO375" s="319">
        <v>0.20347222222222222</v>
      </c>
      <c r="AP375" s="315">
        <v>7.4</v>
      </c>
      <c r="AQ375" s="316">
        <v>244500</v>
      </c>
      <c r="AR375" s="316" t="s">
        <v>2694</v>
      </c>
      <c r="AS375" s="320"/>
      <c r="AT375" s="321">
        <v>0.1002</v>
      </c>
      <c r="AU375" s="321">
        <v>0.89980000000000004</v>
      </c>
      <c r="AV375" s="316">
        <v>12201</v>
      </c>
      <c r="AW375" s="316">
        <v>14419</v>
      </c>
      <c r="AX375" s="316">
        <v>7861</v>
      </c>
      <c r="AY375" s="316">
        <v>11650</v>
      </c>
      <c r="AZ375" s="316">
        <v>5000</v>
      </c>
      <c r="BA375" s="16"/>
    </row>
    <row r="376" spans="1:53" ht="15.75" customHeight="1">
      <c r="A376" s="314">
        <v>86</v>
      </c>
      <c r="B376" s="16" t="s">
        <v>1288</v>
      </c>
      <c r="C376" s="315" t="s">
        <v>1083</v>
      </c>
      <c r="D376" s="316"/>
      <c r="E376" s="316"/>
      <c r="F376" s="316"/>
      <c r="G376" s="316"/>
      <c r="H376" s="316"/>
      <c r="I376" s="317"/>
      <c r="J376" s="316"/>
      <c r="K376" s="316"/>
      <c r="L376" s="316"/>
      <c r="M376" s="316"/>
      <c r="N376" s="318"/>
      <c r="O376" s="316"/>
      <c r="P376" s="316"/>
      <c r="Q376" s="316"/>
      <c r="R376" s="316"/>
      <c r="S376" s="321"/>
      <c r="T376" s="317"/>
      <c r="U376" s="315"/>
      <c r="V376" s="315"/>
      <c r="W376" s="315"/>
      <c r="X376" s="315"/>
      <c r="Y376" s="315"/>
      <c r="Z376" s="315"/>
      <c r="AA376" s="16"/>
      <c r="AB376" s="315">
        <v>0</v>
      </c>
      <c r="AC376" s="187">
        <v>0</v>
      </c>
      <c r="AD376" s="187">
        <v>0</v>
      </c>
      <c r="AE376" s="187">
        <v>0</v>
      </c>
      <c r="AF376" s="187">
        <v>0</v>
      </c>
      <c r="AG376" s="315"/>
      <c r="AH376" s="315"/>
      <c r="AI376" s="315"/>
      <c r="AJ376" s="315"/>
      <c r="AK376" s="315"/>
      <c r="AL376" s="315"/>
      <c r="AM376" s="316">
        <v>40</v>
      </c>
      <c r="AN376" s="315">
        <v>1100000</v>
      </c>
      <c r="AO376" s="319"/>
      <c r="AP376" s="315"/>
      <c r="AQ376" s="316"/>
      <c r="AR376" s="316"/>
      <c r="AS376" s="320"/>
      <c r="AT376" s="321"/>
      <c r="AU376" s="321"/>
      <c r="AV376" s="316"/>
      <c r="AW376" s="316"/>
      <c r="AX376" s="316"/>
      <c r="AY376" s="316"/>
      <c r="AZ376" s="316"/>
      <c r="BA376" s="16"/>
    </row>
    <row r="377" spans="1:53" ht="15.75" customHeight="1">
      <c r="A377" s="314">
        <v>87</v>
      </c>
      <c r="B377" s="16" t="s">
        <v>1289</v>
      </c>
      <c r="C377" s="315" t="s">
        <v>1083</v>
      </c>
      <c r="D377" s="316"/>
      <c r="E377" s="316"/>
      <c r="F377" s="316"/>
      <c r="G377" s="316"/>
      <c r="H377" s="316"/>
      <c r="I377" s="317"/>
      <c r="J377" s="316"/>
      <c r="K377" s="316"/>
      <c r="L377" s="316"/>
      <c r="M377" s="316"/>
      <c r="N377" s="318"/>
      <c r="O377" s="316"/>
      <c r="P377" s="316"/>
      <c r="Q377" s="316"/>
      <c r="R377" s="316"/>
      <c r="S377" s="321"/>
      <c r="T377" s="317"/>
      <c r="U377" s="315">
        <v>1</v>
      </c>
      <c r="V377" s="315"/>
      <c r="W377" s="315"/>
      <c r="X377" s="315"/>
      <c r="Y377" s="315">
        <v>0</v>
      </c>
      <c r="Z377" s="315">
        <v>0</v>
      </c>
      <c r="AA377" s="16"/>
      <c r="AB377" s="315">
        <v>0</v>
      </c>
      <c r="AC377" s="187">
        <v>0</v>
      </c>
      <c r="AD377" s="187">
        <v>0</v>
      </c>
      <c r="AE377" s="187">
        <v>0</v>
      </c>
      <c r="AF377" s="187">
        <v>0</v>
      </c>
      <c r="AG377" s="315"/>
      <c r="AH377" s="315"/>
      <c r="AI377" s="315"/>
      <c r="AJ377" s="315"/>
      <c r="AK377" s="315"/>
      <c r="AL377" s="315"/>
      <c r="AM377" s="316">
        <v>260</v>
      </c>
      <c r="AN377" s="315">
        <v>651000</v>
      </c>
      <c r="AO377" s="319"/>
      <c r="AP377" s="315"/>
      <c r="AQ377" s="316"/>
      <c r="AR377" s="316"/>
      <c r="AS377" s="320"/>
      <c r="AT377" s="321"/>
      <c r="AU377" s="321"/>
      <c r="AV377" s="316"/>
      <c r="AW377" s="316"/>
      <c r="AX377" s="316"/>
      <c r="AY377" s="316"/>
      <c r="AZ377" s="316"/>
      <c r="BA377" s="16"/>
    </row>
    <row r="378" spans="1:53" ht="15.75" customHeight="1">
      <c r="A378" s="314">
        <v>88</v>
      </c>
      <c r="B378" s="16" t="s">
        <v>1290</v>
      </c>
      <c r="C378" s="315" t="s">
        <v>1083</v>
      </c>
      <c r="D378" s="316"/>
      <c r="E378" s="316"/>
      <c r="F378" s="316"/>
      <c r="G378" s="316"/>
      <c r="H378" s="316"/>
      <c r="I378" s="317"/>
      <c r="J378" s="316"/>
      <c r="K378" s="316"/>
      <c r="L378" s="316"/>
      <c r="M378" s="316"/>
      <c r="N378" s="318"/>
      <c r="O378" s="316"/>
      <c r="P378" s="316"/>
      <c r="Q378" s="316"/>
      <c r="R378" s="316"/>
      <c r="S378" s="321"/>
      <c r="T378" s="317"/>
      <c r="U378" s="315"/>
      <c r="V378" s="315"/>
      <c r="W378" s="315"/>
      <c r="X378" s="315"/>
      <c r="Y378" s="315"/>
      <c r="Z378" s="315"/>
      <c r="AA378" s="16"/>
      <c r="AB378" s="315">
        <v>0</v>
      </c>
      <c r="AC378" s="187">
        <v>0</v>
      </c>
      <c r="AD378" s="187">
        <v>0</v>
      </c>
      <c r="AE378" s="187">
        <v>0</v>
      </c>
      <c r="AF378" s="187">
        <v>0</v>
      </c>
      <c r="AG378" s="315"/>
      <c r="AH378" s="315"/>
      <c r="AI378" s="315"/>
      <c r="AJ378" s="315"/>
      <c r="AK378" s="315"/>
      <c r="AL378" s="315"/>
      <c r="AM378" s="316"/>
      <c r="AN378" s="315"/>
      <c r="AO378" s="319"/>
      <c r="AP378" s="315"/>
      <c r="AQ378" s="316"/>
      <c r="AR378" s="316"/>
      <c r="AS378" s="320"/>
      <c r="AT378" s="321"/>
      <c r="AU378" s="321"/>
      <c r="AV378" s="316"/>
      <c r="AW378" s="316"/>
      <c r="AX378" s="316"/>
      <c r="AY378" s="316"/>
      <c r="AZ378" s="316"/>
      <c r="BA378" s="16"/>
    </row>
    <row r="379" spans="1:53" ht="15.75" customHeight="1">
      <c r="A379" s="314">
        <v>89</v>
      </c>
      <c r="B379" s="16" t="s">
        <v>690</v>
      </c>
      <c r="C379" s="315" t="s">
        <v>1083</v>
      </c>
      <c r="D379" s="316">
        <v>10276</v>
      </c>
      <c r="E379" s="316">
        <v>57</v>
      </c>
      <c r="F379" s="316">
        <v>0</v>
      </c>
      <c r="G379" s="316">
        <v>2</v>
      </c>
      <c r="H379" s="316">
        <v>30</v>
      </c>
      <c r="I379" s="317">
        <v>1E-4</v>
      </c>
      <c r="J379" s="316">
        <v>3454</v>
      </c>
      <c r="K379" s="316">
        <v>284</v>
      </c>
      <c r="L379" s="316">
        <v>10</v>
      </c>
      <c r="M379" s="316">
        <v>28</v>
      </c>
      <c r="N379" s="318">
        <v>4.1642699999999998E-4</v>
      </c>
      <c r="O379" s="316">
        <v>791</v>
      </c>
      <c r="P379" s="316">
        <v>45</v>
      </c>
      <c r="Q379" s="316">
        <v>23</v>
      </c>
      <c r="R379" s="316">
        <v>7</v>
      </c>
      <c r="S379" s="321">
        <v>0.5</v>
      </c>
      <c r="T379" s="317">
        <v>3.3442900000000002E-4</v>
      </c>
      <c r="U379" s="315">
        <v>26</v>
      </c>
      <c r="V379" s="315">
        <v>447</v>
      </c>
      <c r="W379" s="315">
        <v>1</v>
      </c>
      <c r="X379" s="315">
        <v>0</v>
      </c>
      <c r="Y379" s="315">
        <v>20</v>
      </c>
      <c r="Z379" s="315">
        <v>1</v>
      </c>
      <c r="AA379" s="16"/>
      <c r="AB379" s="315">
        <v>4</v>
      </c>
      <c r="AC379" s="187">
        <v>0</v>
      </c>
      <c r="AD379" s="187">
        <v>0</v>
      </c>
      <c r="AE379" s="187">
        <v>1</v>
      </c>
      <c r="AF379" s="187">
        <v>1</v>
      </c>
      <c r="AG379" s="315">
        <v>4.5999999999999996</v>
      </c>
      <c r="AH379" s="315">
        <v>0.79500000000000004</v>
      </c>
      <c r="AI379" s="315">
        <v>4.5999999999999996</v>
      </c>
      <c r="AJ379" s="315">
        <v>0.66700000000000004</v>
      </c>
      <c r="AK379" s="315">
        <v>16</v>
      </c>
      <c r="AL379" s="315">
        <v>40</v>
      </c>
      <c r="AM379" s="316">
        <v>33100</v>
      </c>
      <c r="AN379" s="315">
        <v>255000</v>
      </c>
      <c r="AO379" s="319">
        <v>0.26805555555555555</v>
      </c>
      <c r="AP379" s="315">
        <v>3.32</v>
      </c>
      <c r="AQ379" s="316">
        <v>444100</v>
      </c>
      <c r="AR379" s="316">
        <v>128400</v>
      </c>
      <c r="AS379" s="320">
        <v>3.4587227414330219</v>
      </c>
      <c r="AT379" s="321">
        <v>0.25359999999999999</v>
      </c>
      <c r="AU379" s="321">
        <v>0.74639999999999995</v>
      </c>
      <c r="AV379" s="316">
        <v>74854</v>
      </c>
      <c r="AW379" s="316">
        <v>15985</v>
      </c>
      <c r="AX379" s="316">
        <v>16727</v>
      </c>
      <c r="AY379" s="316">
        <v>27819</v>
      </c>
      <c r="AZ379" s="316">
        <v>5000</v>
      </c>
      <c r="BA379" s="16"/>
    </row>
    <row r="380" spans="1:53" ht="15.75" customHeight="1">
      <c r="A380" s="314">
        <v>90</v>
      </c>
      <c r="B380" s="16" t="s">
        <v>1291</v>
      </c>
      <c r="C380" s="315" t="s">
        <v>1083</v>
      </c>
      <c r="D380" s="316">
        <v>3421</v>
      </c>
      <c r="E380" s="316">
        <v>2350</v>
      </c>
      <c r="F380" s="316">
        <v>453</v>
      </c>
      <c r="G380" s="316">
        <v>192</v>
      </c>
      <c r="H380" s="316">
        <v>102</v>
      </c>
      <c r="I380" s="317">
        <v>4.3E-3</v>
      </c>
      <c r="J380" s="316"/>
      <c r="K380" s="316"/>
      <c r="L380" s="316"/>
      <c r="M380" s="316"/>
      <c r="N380" s="318"/>
      <c r="O380" s="316">
        <v>408</v>
      </c>
      <c r="P380" s="316">
        <v>99</v>
      </c>
      <c r="Q380" s="316">
        <v>263</v>
      </c>
      <c r="R380" s="316">
        <v>17</v>
      </c>
      <c r="S380" s="321">
        <v>0.33333333300000001</v>
      </c>
      <c r="T380" s="317">
        <v>2.2151810000000001E-3</v>
      </c>
      <c r="U380" s="315">
        <v>95</v>
      </c>
      <c r="V380" s="315">
        <v>179</v>
      </c>
      <c r="W380" s="315">
        <v>3</v>
      </c>
      <c r="X380" s="315">
        <v>3</v>
      </c>
      <c r="Y380" s="315">
        <v>97</v>
      </c>
      <c r="Z380" s="315">
        <v>12</v>
      </c>
      <c r="AA380" s="16"/>
      <c r="AB380" s="315">
        <v>3</v>
      </c>
      <c r="AC380" s="187">
        <v>0</v>
      </c>
      <c r="AD380" s="187">
        <v>0</v>
      </c>
      <c r="AE380" s="187">
        <v>0</v>
      </c>
      <c r="AF380" s="187">
        <v>1</v>
      </c>
      <c r="AG380" s="315">
        <v>4.8</v>
      </c>
      <c r="AH380" s="315">
        <v>0.25</v>
      </c>
      <c r="AI380" s="315">
        <v>4.7</v>
      </c>
      <c r="AJ380" s="315">
        <v>0.61099999999999999</v>
      </c>
      <c r="AK380" s="315">
        <v>13</v>
      </c>
      <c r="AL380" s="315">
        <v>41</v>
      </c>
      <c r="AM380" s="316">
        <v>9900</v>
      </c>
      <c r="AN380" s="315">
        <v>2100000000</v>
      </c>
      <c r="AO380" s="319">
        <v>0.32013888888888886</v>
      </c>
      <c r="AP380" s="315">
        <v>5.92</v>
      </c>
      <c r="AQ380" s="316">
        <v>219900</v>
      </c>
      <c r="AR380" s="316">
        <v>39200</v>
      </c>
      <c r="AS380" s="320">
        <v>5.6096938775510203</v>
      </c>
      <c r="AT380" s="321">
        <v>0.21260000000000001</v>
      </c>
      <c r="AU380" s="321">
        <v>0.78739999999999999</v>
      </c>
      <c r="AV380" s="316">
        <v>16084</v>
      </c>
      <c r="AW380" s="316">
        <v>30942</v>
      </c>
      <c r="AX380" s="316">
        <v>11121</v>
      </c>
      <c r="AY380" s="316">
        <v>5000</v>
      </c>
      <c r="AZ380" s="316">
        <v>5000</v>
      </c>
      <c r="BA380" s="16"/>
    </row>
    <row r="381" spans="1:53" ht="15.75" customHeight="1">
      <c r="A381" s="314">
        <v>91</v>
      </c>
      <c r="B381" s="16" t="s">
        <v>1295</v>
      </c>
      <c r="C381" s="315" t="s">
        <v>1083</v>
      </c>
      <c r="D381" s="316">
        <v>1355</v>
      </c>
      <c r="E381" s="316">
        <v>562</v>
      </c>
      <c r="F381" s="316">
        <v>6</v>
      </c>
      <c r="G381" s="316">
        <v>14</v>
      </c>
      <c r="H381" s="316">
        <v>48</v>
      </c>
      <c r="I381" s="317">
        <v>8.9999999999999998E-4</v>
      </c>
      <c r="J381" s="316"/>
      <c r="K381" s="316"/>
      <c r="L381" s="316"/>
      <c r="M381" s="316"/>
      <c r="N381" s="318"/>
      <c r="O381" s="316"/>
      <c r="P381" s="316"/>
      <c r="Q381" s="316"/>
      <c r="R381" s="316"/>
      <c r="S381" s="321"/>
      <c r="T381" s="317"/>
      <c r="U381" s="315">
        <v>1</v>
      </c>
      <c r="V381" s="315"/>
      <c r="W381" s="315"/>
      <c r="X381" s="315"/>
      <c r="Y381" s="315">
        <v>0</v>
      </c>
      <c r="Z381" s="315">
        <v>0</v>
      </c>
      <c r="AA381" s="16"/>
      <c r="AB381" s="315">
        <v>1</v>
      </c>
      <c r="AC381" s="187">
        <v>0</v>
      </c>
      <c r="AD381" s="187">
        <v>0</v>
      </c>
      <c r="AE381" s="187">
        <v>0</v>
      </c>
      <c r="AF381" s="187">
        <v>1</v>
      </c>
      <c r="AG381" s="315">
        <v>4.2</v>
      </c>
      <c r="AH381" s="315"/>
      <c r="AI381" s="315">
        <v>3.9</v>
      </c>
      <c r="AJ381" s="315"/>
      <c r="AK381" s="315">
        <v>37</v>
      </c>
      <c r="AL381" s="315">
        <v>38</v>
      </c>
      <c r="AM381" s="316">
        <v>140</v>
      </c>
      <c r="AN381" s="315">
        <v>1200000000</v>
      </c>
      <c r="AO381" s="319">
        <v>0.4236111111111111</v>
      </c>
      <c r="AP381" s="315">
        <v>2.2999999999999998</v>
      </c>
      <c r="AQ381" s="316">
        <v>9200</v>
      </c>
      <c r="AR381" s="316">
        <v>5500</v>
      </c>
      <c r="AS381" s="320">
        <v>1.6727272727272726</v>
      </c>
      <c r="AT381" s="321">
        <v>0.5</v>
      </c>
      <c r="AU381" s="321">
        <v>0.5</v>
      </c>
      <c r="AV381" s="316"/>
      <c r="AW381" s="316">
        <v>9947</v>
      </c>
      <c r="AX381" s="316">
        <v>5000</v>
      </c>
      <c r="AY381" s="316">
        <v>5000</v>
      </c>
      <c r="AZ381" s="316"/>
      <c r="BA381" s="16"/>
    </row>
    <row r="382" spans="1:53" ht="15.75" customHeight="1">
      <c r="A382" s="314">
        <v>92</v>
      </c>
      <c r="B382" s="16" t="s">
        <v>1297</v>
      </c>
      <c r="C382" s="315" t="s">
        <v>1083</v>
      </c>
      <c r="D382" s="316"/>
      <c r="E382" s="316"/>
      <c r="F382" s="316"/>
      <c r="G382" s="316"/>
      <c r="H382" s="316"/>
      <c r="I382" s="317"/>
      <c r="J382" s="316"/>
      <c r="K382" s="316"/>
      <c r="L382" s="316"/>
      <c r="M382" s="316"/>
      <c r="N382" s="318"/>
      <c r="O382" s="316"/>
      <c r="P382" s="316"/>
      <c r="Q382" s="316"/>
      <c r="R382" s="316"/>
      <c r="S382" s="321"/>
      <c r="T382" s="317"/>
      <c r="U382" s="315"/>
      <c r="V382" s="315"/>
      <c r="W382" s="315"/>
      <c r="X382" s="315"/>
      <c r="Y382" s="315"/>
      <c r="Z382" s="315"/>
      <c r="AA382" s="16"/>
      <c r="AB382" s="315">
        <v>0</v>
      </c>
      <c r="AC382" s="187">
        <v>0</v>
      </c>
      <c r="AD382" s="187">
        <v>0</v>
      </c>
      <c r="AE382" s="187">
        <v>0</v>
      </c>
      <c r="AF382" s="187">
        <v>0</v>
      </c>
      <c r="AG382" s="315"/>
      <c r="AH382" s="315"/>
      <c r="AI382" s="315"/>
      <c r="AJ382" s="315"/>
      <c r="AK382" s="315"/>
      <c r="AL382" s="315"/>
      <c r="AM382" s="316"/>
      <c r="AN382" s="315"/>
      <c r="AO382" s="319"/>
      <c r="AP382" s="315"/>
      <c r="AQ382" s="316"/>
      <c r="AR382" s="316"/>
      <c r="AS382" s="320"/>
      <c r="AT382" s="321"/>
      <c r="AU382" s="321"/>
      <c r="AV382" s="316"/>
      <c r="AW382" s="316"/>
      <c r="AX382" s="316"/>
      <c r="AY382" s="316"/>
      <c r="AZ382" s="316"/>
      <c r="BA382" s="16"/>
    </row>
    <row r="383" spans="1:53" ht="15.75" customHeight="1">
      <c r="A383" s="314">
        <v>93</v>
      </c>
      <c r="B383" s="16" t="s">
        <v>1298</v>
      </c>
      <c r="C383" s="315" t="s">
        <v>1083</v>
      </c>
      <c r="D383" s="316"/>
      <c r="E383" s="316"/>
      <c r="F383" s="316"/>
      <c r="G383" s="316"/>
      <c r="H383" s="316"/>
      <c r="I383" s="317"/>
      <c r="J383" s="316"/>
      <c r="K383" s="316"/>
      <c r="L383" s="316"/>
      <c r="M383" s="316"/>
      <c r="N383" s="318"/>
      <c r="O383" s="316"/>
      <c r="P383" s="316"/>
      <c r="Q383" s="316"/>
      <c r="R383" s="316"/>
      <c r="S383" s="321"/>
      <c r="T383" s="317"/>
      <c r="U383" s="315"/>
      <c r="V383" s="315"/>
      <c r="W383" s="315"/>
      <c r="X383" s="315"/>
      <c r="Y383" s="315"/>
      <c r="Z383" s="315"/>
      <c r="AA383" s="16"/>
      <c r="AB383" s="315">
        <v>0</v>
      </c>
      <c r="AC383" s="187">
        <v>0</v>
      </c>
      <c r="AD383" s="187">
        <v>0</v>
      </c>
      <c r="AE383" s="187">
        <v>0</v>
      </c>
      <c r="AF383" s="187">
        <v>0</v>
      </c>
      <c r="AG383" s="315"/>
      <c r="AH383" s="315"/>
      <c r="AI383" s="315"/>
      <c r="AJ383" s="315"/>
      <c r="AK383" s="315"/>
      <c r="AL383" s="315"/>
      <c r="AM383" s="316"/>
      <c r="AN383" s="315"/>
      <c r="AO383" s="319"/>
      <c r="AP383" s="315"/>
      <c r="AQ383" s="316"/>
      <c r="AR383" s="316"/>
      <c r="AS383" s="320"/>
      <c r="AT383" s="321"/>
      <c r="AU383" s="321"/>
      <c r="AV383" s="316"/>
      <c r="AW383" s="316"/>
      <c r="AX383" s="316"/>
      <c r="AY383" s="316"/>
      <c r="AZ383" s="316"/>
      <c r="BA383" s="16"/>
    </row>
    <row r="384" spans="1:53" ht="15.75" customHeight="1">
      <c r="A384" s="314">
        <v>94</v>
      </c>
      <c r="B384" s="16" t="s">
        <v>1299</v>
      </c>
      <c r="C384" s="315" t="s">
        <v>1083</v>
      </c>
      <c r="D384" s="316"/>
      <c r="E384" s="316"/>
      <c r="F384" s="316"/>
      <c r="G384" s="316"/>
      <c r="H384" s="316"/>
      <c r="I384" s="317"/>
      <c r="J384" s="316"/>
      <c r="K384" s="316"/>
      <c r="L384" s="316"/>
      <c r="M384" s="316"/>
      <c r="N384" s="318"/>
      <c r="O384" s="316"/>
      <c r="P384" s="316"/>
      <c r="Q384" s="316"/>
      <c r="R384" s="316"/>
      <c r="S384" s="321"/>
      <c r="T384" s="317"/>
      <c r="U384" s="315">
        <v>8</v>
      </c>
      <c r="V384" s="315"/>
      <c r="W384" s="315"/>
      <c r="X384" s="315"/>
      <c r="Y384" s="315">
        <v>4</v>
      </c>
      <c r="Z384" s="315">
        <v>7</v>
      </c>
      <c r="AA384" s="16"/>
      <c r="AB384" s="315">
        <v>0</v>
      </c>
      <c r="AC384" s="187">
        <v>0</v>
      </c>
      <c r="AD384" s="187">
        <v>0</v>
      </c>
      <c r="AE384" s="187">
        <v>0</v>
      </c>
      <c r="AF384" s="187">
        <v>0</v>
      </c>
      <c r="AG384" s="315"/>
      <c r="AH384" s="315"/>
      <c r="AI384" s="315"/>
      <c r="AJ384" s="315"/>
      <c r="AK384" s="315"/>
      <c r="AL384" s="315"/>
      <c r="AM384" s="316">
        <v>390</v>
      </c>
      <c r="AN384" s="315">
        <v>173000000</v>
      </c>
      <c r="AO384" s="319"/>
      <c r="AP384" s="315"/>
      <c r="AQ384" s="316"/>
      <c r="AR384" s="316"/>
      <c r="AS384" s="320"/>
      <c r="AT384" s="321"/>
      <c r="AU384" s="321"/>
      <c r="AV384" s="316"/>
      <c r="AW384" s="316"/>
      <c r="AX384" s="316"/>
      <c r="AY384" s="316"/>
      <c r="AZ384" s="316"/>
      <c r="BA384" s="16"/>
    </row>
    <row r="385" spans="1:53" ht="15.75" customHeight="1">
      <c r="A385" s="314">
        <v>95</v>
      </c>
      <c r="B385" s="16" t="s">
        <v>53</v>
      </c>
      <c r="C385" s="315" t="s">
        <v>1083</v>
      </c>
      <c r="D385" s="316">
        <v>326943</v>
      </c>
      <c r="E385" s="316">
        <v>5968</v>
      </c>
      <c r="F385" s="316">
        <v>2833</v>
      </c>
      <c r="G385" s="316">
        <v>1249</v>
      </c>
      <c r="H385" s="316">
        <v>60</v>
      </c>
      <c r="I385" s="317">
        <v>4.0000000000000002E-4</v>
      </c>
      <c r="J385" s="316">
        <v>23789</v>
      </c>
      <c r="K385" s="316">
        <v>6671</v>
      </c>
      <c r="L385" s="316">
        <v>583</v>
      </c>
      <c r="M385" s="316">
        <v>44</v>
      </c>
      <c r="N385" s="318">
        <v>3.371649E-3</v>
      </c>
      <c r="O385" s="316">
        <v>42490</v>
      </c>
      <c r="P385" s="316">
        <v>1182</v>
      </c>
      <c r="Q385" s="316">
        <v>789</v>
      </c>
      <c r="R385" s="316">
        <v>173</v>
      </c>
      <c r="S385" s="321">
        <v>0.90524534700000003</v>
      </c>
      <c r="T385" s="317">
        <v>2.4780000000000001E-4</v>
      </c>
      <c r="U385" s="315">
        <v>10443</v>
      </c>
      <c r="V385" s="315">
        <v>7130</v>
      </c>
      <c r="W385" s="315">
        <v>5</v>
      </c>
      <c r="X385" s="315">
        <v>22</v>
      </c>
      <c r="Y385" s="315">
        <v>5259</v>
      </c>
      <c r="Z385" s="315">
        <v>3544</v>
      </c>
      <c r="AA385" s="16"/>
      <c r="AB385" s="315">
        <v>4</v>
      </c>
      <c r="AC385" s="187">
        <v>0</v>
      </c>
      <c r="AD385" s="187">
        <v>1</v>
      </c>
      <c r="AE385" s="187">
        <v>1</v>
      </c>
      <c r="AF385" s="187">
        <v>1</v>
      </c>
      <c r="AG385" s="315">
        <v>4.8</v>
      </c>
      <c r="AH385" s="315">
        <v>0.9</v>
      </c>
      <c r="AI385" s="315">
        <v>4.5999999999999996</v>
      </c>
      <c r="AJ385" s="315">
        <v>0.82499999999999996</v>
      </c>
      <c r="AK385" s="315">
        <v>38</v>
      </c>
      <c r="AL385" s="315">
        <v>67</v>
      </c>
      <c r="AM385" s="316">
        <v>4100000</v>
      </c>
      <c r="AN385" s="315">
        <v>2600000000</v>
      </c>
      <c r="AO385" s="319">
        <v>0.3125</v>
      </c>
      <c r="AP385" s="315">
        <v>6.56</v>
      </c>
      <c r="AQ385" s="316">
        <v>35300000</v>
      </c>
      <c r="AR385" s="316">
        <v>10400000</v>
      </c>
      <c r="AS385" s="320">
        <v>3.3942307692307692</v>
      </c>
      <c r="AT385" s="321">
        <v>0.22700000000000001</v>
      </c>
      <c r="AU385" s="321">
        <v>0.77300000000000002</v>
      </c>
      <c r="AV385" s="316">
        <v>12140000</v>
      </c>
      <c r="AW385" s="316">
        <v>8390000</v>
      </c>
      <c r="AX385" s="316">
        <v>3482000</v>
      </c>
      <c r="AY385" s="316">
        <v>2285000</v>
      </c>
      <c r="AZ385" s="316">
        <v>1164000</v>
      </c>
      <c r="BA385" s="16"/>
    </row>
    <row r="386" spans="1:53" ht="15.75" customHeight="1">
      <c r="A386" s="314">
        <v>96</v>
      </c>
      <c r="B386" s="16" t="s">
        <v>1300</v>
      </c>
      <c r="C386" s="315" t="s">
        <v>1083</v>
      </c>
      <c r="D386" s="316">
        <v>219215</v>
      </c>
      <c r="E386" s="316">
        <v>2760</v>
      </c>
      <c r="F386" s="316">
        <v>398</v>
      </c>
      <c r="G386" s="316">
        <v>469</v>
      </c>
      <c r="H386" s="316">
        <v>132</v>
      </c>
      <c r="I386" s="317">
        <v>2.0000000000000001E-4</v>
      </c>
      <c r="J386" s="316">
        <v>83936</v>
      </c>
      <c r="K386" s="316">
        <v>32986</v>
      </c>
      <c r="L386" s="316">
        <v>277</v>
      </c>
      <c r="M386" s="316">
        <v>87</v>
      </c>
      <c r="N386" s="318">
        <v>4.3910360000000001E-3</v>
      </c>
      <c r="O386" s="316">
        <v>520594</v>
      </c>
      <c r="P386" s="316">
        <v>170</v>
      </c>
      <c r="Q386" s="316">
        <v>2872</v>
      </c>
      <c r="R386" s="316">
        <v>704</v>
      </c>
      <c r="S386" s="321">
        <v>0</v>
      </c>
      <c r="T386" s="317">
        <v>7.46167E-5</v>
      </c>
      <c r="U386" s="315">
        <v>4793</v>
      </c>
      <c r="V386" s="315">
        <v>28800</v>
      </c>
      <c r="W386" s="315">
        <v>28</v>
      </c>
      <c r="X386" s="315">
        <v>10</v>
      </c>
      <c r="Y386" s="315">
        <v>4136</v>
      </c>
      <c r="Z386" s="315">
        <v>2016</v>
      </c>
      <c r="AA386" s="16"/>
      <c r="AB386" s="315">
        <v>4</v>
      </c>
      <c r="AC386" s="187">
        <v>0</v>
      </c>
      <c r="AD386" s="187">
        <v>0</v>
      </c>
      <c r="AE386" s="187">
        <v>0</v>
      </c>
      <c r="AF386" s="187">
        <v>1</v>
      </c>
      <c r="AG386" s="315">
        <v>4.7</v>
      </c>
      <c r="AH386" s="315">
        <v>0.13800000000000001</v>
      </c>
      <c r="AI386" s="315">
        <v>4.3</v>
      </c>
      <c r="AJ386" s="315">
        <v>0.60099999999999998</v>
      </c>
      <c r="AK386" s="315">
        <v>60</v>
      </c>
      <c r="AL386" s="315">
        <v>67</v>
      </c>
      <c r="AM386" s="316">
        <v>1300</v>
      </c>
      <c r="AN386" s="315">
        <v>24900000</v>
      </c>
      <c r="AO386" s="319">
        <v>0.62152777777777779</v>
      </c>
      <c r="AP386" s="315">
        <v>6.38</v>
      </c>
      <c r="AQ386" s="316">
        <v>8000000</v>
      </c>
      <c r="AR386" s="316">
        <v>2100000</v>
      </c>
      <c r="AS386" s="320">
        <v>3.8095238095238093</v>
      </c>
      <c r="AT386" s="321">
        <v>0.24740000000000001</v>
      </c>
      <c r="AU386" s="321">
        <v>0.75259999999999994</v>
      </c>
      <c r="AV386" s="316">
        <v>5075000</v>
      </c>
      <c r="AW386" s="316">
        <v>699511</v>
      </c>
      <c r="AX386" s="316">
        <v>2037000</v>
      </c>
      <c r="AY386" s="316">
        <v>207343</v>
      </c>
      <c r="AZ386" s="316">
        <v>121114</v>
      </c>
      <c r="BA386" s="16"/>
    </row>
    <row r="387" spans="1:53" ht="15.75" customHeight="1">
      <c r="A387" s="314">
        <v>97</v>
      </c>
      <c r="B387" s="16" t="s">
        <v>297</v>
      </c>
      <c r="C387" s="315" t="s">
        <v>1083</v>
      </c>
      <c r="D387" s="316">
        <v>8687</v>
      </c>
      <c r="E387" s="316">
        <v>2242</v>
      </c>
      <c r="F387" s="316">
        <v>94</v>
      </c>
      <c r="G387" s="316">
        <v>204</v>
      </c>
      <c r="H387" s="316">
        <v>106</v>
      </c>
      <c r="I387" s="317">
        <v>3.5000000000000001E-3</v>
      </c>
      <c r="J387" s="316">
        <v>1026</v>
      </c>
      <c r="K387" s="316">
        <v>666</v>
      </c>
      <c r="L387" s="316">
        <v>9</v>
      </c>
      <c r="M387" s="316">
        <v>43</v>
      </c>
      <c r="N387" s="318">
        <v>7.3869840000000001E-3</v>
      </c>
      <c r="O387" s="316">
        <v>3579</v>
      </c>
      <c r="P387" s="316">
        <v>96</v>
      </c>
      <c r="Q387" s="316">
        <v>29</v>
      </c>
      <c r="R387" s="316">
        <v>4</v>
      </c>
      <c r="S387" s="321">
        <v>0.62962963000000005</v>
      </c>
      <c r="T387" s="317">
        <v>1.00276E-4</v>
      </c>
      <c r="U387" s="315">
        <v>111</v>
      </c>
      <c r="V387" s="315">
        <v>0</v>
      </c>
      <c r="W387" s="315">
        <v>0</v>
      </c>
      <c r="X387" s="315">
        <v>0</v>
      </c>
      <c r="Y387" s="315">
        <v>94</v>
      </c>
      <c r="Z387" s="315">
        <v>21</v>
      </c>
      <c r="AA387" s="16"/>
      <c r="AB387" s="315">
        <v>4</v>
      </c>
      <c r="AC387" s="187">
        <v>0</v>
      </c>
      <c r="AD387" s="187">
        <v>1</v>
      </c>
      <c r="AE387" s="187">
        <v>0</v>
      </c>
      <c r="AF387" s="187">
        <v>1</v>
      </c>
      <c r="AG387" s="315">
        <v>4.0999999999999996</v>
      </c>
      <c r="AH387" s="315">
        <v>0.79200000000000004</v>
      </c>
      <c r="AI387" s="315">
        <v>4.3</v>
      </c>
      <c r="AJ387" s="315">
        <v>0.57899999999999996</v>
      </c>
      <c r="AK387" s="315">
        <v>17</v>
      </c>
      <c r="AL387" s="315">
        <v>51</v>
      </c>
      <c r="AM387" s="316">
        <v>60500</v>
      </c>
      <c r="AN387" s="315">
        <v>3300000</v>
      </c>
      <c r="AO387" s="319">
        <v>0.19444444444444445</v>
      </c>
      <c r="AP387" s="315">
        <v>4.78</v>
      </c>
      <c r="AQ387" s="316">
        <v>1200000</v>
      </c>
      <c r="AR387" s="316">
        <v>272500</v>
      </c>
      <c r="AS387" s="320">
        <v>4.4036697247706424</v>
      </c>
      <c r="AT387" s="321">
        <v>0.15959999999999999</v>
      </c>
      <c r="AU387" s="321">
        <v>0.84040000000000004</v>
      </c>
      <c r="AV387" s="316">
        <v>137340</v>
      </c>
      <c r="AW387" s="316">
        <v>328229</v>
      </c>
      <c r="AX387" s="316">
        <v>33166</v>
      </c>
      <c r="AY387" s="316">
        <v>61711</v>
      </c>
      <c r="AZ387" s="316">
        <v>8549</v>
      </c>
      <c r="BA387" s="16"/>
    </row>
    <row r="388" spans="1:53" ht="15.75" customHeight="1">
      <c r="A388" s="314">
        <v>98</v>
      </c>
      <c r="B388" s="16" t="s">
        <v>1305</v>
      </c>
      <c r="C388" s="315" t="s">
        <v>1083</v>
      </c>
      <c r="D388" s="316">
        <v>18527</v>
      </c>
      <c r="E388" s="316">
        <v>1761</v>
      </c>
      <c r="F388" s="316">
        <v>173</v>
      </c>
      <c r="G388" s="316">
        <v>147</v>
      </c>
      <c r="H388" s="316">
        <v>60</v>
      </c>
      <c r="I388" s="317">
        <v>4.0000000000000002E-4</v>
      </c>
      <c r="J388" s="316">
        <v>2151</v>
      </c>
      <c r="K388" s="316">
        <v>1319</v>
      </c>
      <c r="L388" s="316">
        <v>20</v>
      </c>
      <c r="M388" s="316">
        <v>42</v>
      </c>
      <c r="N388" s="318">
        <v>2.1536760000000002E-3</v>
      </c>
      <c r="O388" s="316">
        <v>2773</v>
      </c>
      <c r="P388" s="316">
        <v>90</v>
      </c>
      <c r="Q388" s="316">
        <v>207</v>
      </c>
      <c r="R388" s="316">
        <v>22</v>
      </c>
      <c r="S388" s="321">
        <v>0.70270270300000004</v>
      </c>
      <c r="T388" s="317">
        <v>1.7359400000000001E-4</v>
      </c>
      <c r="U388" s="315">
        <v>73</v>
      </c>
      <c r="V388" s="315">
        <v>198</v>
      </c>
      <c r="W388" s="315">
        <v>0</v>
      </c>
      <c r="X388" s="315">
        <v>0</v>
      </c>
      <c r="Y388" s="315">
        <v>104</v>
      </c>
      <c r="Z388" s="315">
        <v>13</v>
      </c>
      <c r="AA388" s="16"/>
      <c r="AB388" s="315">
        <v>4</v>
      </c>
      <c r="AC388" s="187">
        <v>0</v>
      </c>
      <c r="AD388" s="187">
        <v>0</v>
      </c>
      <c r="AE388" s="187">
        <v>0</v>
      </c>
      <c r="AF388" s="187">
        <v>1</v>
      </c>
      <c r="AG388" s="315">
        <v>1.6</v>
      </c>
      <c r="AH388" s="315">
        <v>0</v>
      </c>
      <c r="AI388" s="315">
        <v>2.2000000000000002</v>
      </c>
      <c r="AJ388" s="315">
        <v>0.127</v>
      </c>
      <c r="AK388" s="315">
        <v>51</v>
      </c>
      <c r="AL388" s="315">
        <v>43</v>
      </c>
      <c r="AM388" s="316">
        <v>40500</v>
      </c>
      <c r="AN388" s="315">
        <v>111000000</v>
      </c>
      <c r="AO388" s="319">
        <v>0.2298611111111111</v>
      </c>
      <c r="AP388" s="315">
        <v>5.61</v>
      </c>
      <c r="AQ388" s="316">
        <v>2000000</v>
      </c>
      <c r="AR388" s="316">
        <v>305900</v>
      </c>
      <c r="AS388" s="320">
        <v>6.5380843412880028</v>
      </c>
      <c r="AT388" s="321">
        <v>0.1234</v>
      </c>
      <c r="AU388" s="321">
        <v>0.87660000000000005</v>
      </c>
      <c r="AV388" s="316">
        <v>130840</v>
      </c>
      <c r="AW388" s="316">
        <v>183625</v>
      </c>
      <c r="AX388" s="316">
        <v>34123</v>
      </c>
      <c r="AY388" s="316">
        <v>5000</v>
      </c>
      <c r="AZ388" s="316">
        <v>5000</v>
      </c>
      <c r="BA388" s="16"/>
    </row>
    <row r="389" spans="1:53" ht="15.75" customHeight="1">
      <c r="A389" s="314">
        <v>99</v>
      </c>
      <c r="B389" s="16" t="s">
        <v>1309</v>
      </c>
      <c r="C389" s="315" t="s">
        <v>1083</v>
      </c>
      <c r="D389" s="316"/>
      <c r="E389" s="316"/>
      <c r="F389" s="316"/>
      <c r="G389" s="316"/>
      <c r="H389" s="316"/>
      <c r="I389" s="317"/>
      <c r="J389" s="316"/>
      <c r="K389" s="316"/>
      <c r="L389" s="316"/>
      <c r="M389" s="316"/>
      <c r="N389" s="318"/>
      <c r="O389" s="316"/>
      <c r="P389" s="316"/>
      <c r="Q389" s="316"/>
      <c r="R389" s="316"/>
      <c r="S389" s="321"/>
      <c r="T389" s="317"/>
      <c r="U389" s="315"/>
      <c r="V389" s="315"/>
      <c r="W389" s="315"/>
      <c r="X389" s="315"/>
      <c r="Y389" s="315"/>
      <c r="Z389" s="315"/>
      <c r="AA389" s="16"/>
      <c r="AB389" s="315">
        <v>0</v>
      </c>
      <c r="AC389" s="187">
        <v>0</v>
      </c>
      <c r="AD389" s="187">
        <v>0</v>
      </c>
      <c r="AE389" s="187">
        <v>0</v>
      </c>
      <c r="AF389" s="187">
        <v>0</v>
      </c>
      <c r="AG389" s="315"/>
      <c r="AH389" s="315"/>
      <c r="AI389" s="315"/>
      <c r="AJ389" s="315"/>
      <c r="AK389" s="315"/>
      <c r="AL389" s="315"/>
      <c r="AM389" s="316"/>
      <c r="AN389" s="315"/>
      <c r="AO389" s="319"/>
      <c r="AP389" s="315"/>
      <c r="AQ389" s="316"/>
      <c r="AR389" s="316"/>
      <c r="AS389" s="320"/>
      <c r="AT389" s="321"/>
      <c r="AU389" s="321"/>
      <c r="AV389" s="316"/>
      <c r="AW389" s="316"/>
      <c r="AX389" s="316"/>
      <c r="AY389" s="316"/>
      <c r="AZ389" s="316"/>
      <c r="BA389" s="16"/>
    </row>
    <row r="390" spans="1:53" ht="15.75" customHeight="1">
      <c r="A390" s="314">
        <v>100</v>
      </c>
      <c r="B390" s="16" t="s">
        <v>1310</v>
      </c>
      <c r="C390" s="315" t="s">
        <v>1083</v>
      </c>
      <c r="D390" s="316"/>
      <c r="E390" s="316"/>
      <c r="F390" s="316"/>
      <c r="G390" s="316"/>
      <c r="H390" s="316"/>
      <c r="I390" s="317"/>
      <c r="J390" s="316"/>
      <c r="K390" s="316"/>
      <c r="L390" s="316"/>
      <c r="M390" s="316"/>
      <c r="N390" s="318"/>
      <c r="O390" s="316"/>
      <c r="P390" s="316"/>
      <c r="Q390" s="316"/>
      <c r="R390" s="316"/>
      <c r="S390" s="321"/>
      <c r="T390" s="317"/>
      <c r="U390" s="315">
        <v>1</v>
      </c>
      <c r="V390" s="315"/>
      <c r="W390" s="315"/>
      <c r="X390" s="315"/>
      <c r="Y390" s="315">
        <v>1</v>
      </c>
      <c r="Z390" s="315">
        <v>0</v>
      </c>
      <c r="AA390" s="16"/>
      <c r="AB390" s="315">
        <v>0</v>
      </c>
      <c r="AC390" s="187">
        <v>0</v>
      </c>
      <c r="AD390" s="187">
        <v>0</v>
      </c>
      <c r="AE390" s="187">
        <v>0</v>
      </c>
      <c r="AF390" s="187">
        <v>1</v>
      </c>
      <c r="AG390" s="315">
        <v>4.8</v>
      </c>
      <c r="AH390" s="315">
        <v>0.52400000000000002</v>
      </c>
      <c r="AI390" s="315">
        <v>4.0999999999999996</v>
      </c>
      <c r="AJ390" s="315">
        <v>0.57899999999999996</v>
      </c>
      <c r="AK390" s="315"/>
      <c r="AL390" s="315">
        <v>46</v>
      </c>
      <c r="AM390" s="316">
        <v>50</v>
      </c>
      <c r="AN390" s="315">
        <v>37500000</v>
      </c>
      <c r="AO390" s="319">
        <v>0.46736111111111112</v>
      </c>
      <c r="AP390" s="315">
        <v>1.4</v>
      </c>
      <c r="AQ390" s="316">
        <v>556500</v>
      </c>
      <c r="AR390" s="316">
        <v>132100</v>
      </c>
      <c r="AS390" s="320">
        <v>4.2127176381529141</v>
      </c>
      <c r="AT390" s="321">
        <v>0.79290000000000005</v>
      </c>
      <c r="AU390" s="321">
        <v>0.20709999999999995</v>
      </c>
      <c r="AV390" s="316">
        <v>9327</v>
      </c>
      <c r="AW390" s="316">
        <v>61963</v>
      </c>
      <c r="AX390" s="316">
        <v>8840</v>
      </c>
      <c r="AY390" s="316">
        <v>11495</v>
      </c>
      <c r="AZ390" s="316">
        <v>5000</v>
      </c>
      <c r="BA390" s="16"/>
    </row>
    <row r="391" spans="1:53" ht="15.75" customHeight="1">
      <c r="A391" s="314">
        <v>101</v>
      </c>
      <c r="B391" s="16" t="s">
        <v>1311</v>
      </c>
      <c r="C391" s="315" t="s">
        <v>1083</v>
      </c>
      <c r="D391" s="316">
        <v>1118795</v>
      </c>
      <c r="E391" s="316">
        <v>6241</v>
      </c>
      <c r="F391" s="316">
        <v>4211</v>
      </c>
      <c r="G391" s="316">
        <v>936</v>
      </c>
      <c r="H391" s="316">
        <v>50</v>
      </c>
      <c r="I391" s="317">
        <v>1E-4</v>
      </c>
      <c r="J391" s="316">
        <v>99708</v>
      </c>
      <c r="K391" s="316">
        <v>4928</v>
      </c>
      <c r="L391" s="316">
        <v>1075</v>
      </c>
      <c r="M391" s="316">
        <v>12</v>
      </c>
      <c r="N391" s="318">
        <v>6.6765499999999996E-4</v>
      </c>
      <c r="O391" s="316">
        <v>325436</v>
      </c>
      <c r="P391" s="316">
        <v>3113</v>
      </c>
      <c r="Q391" s="316">
        <v>1151</v>
      </c>
      <c r="R391" s="316">
        <v>281</v>
      </c>
      <c r="S391" s="321">
        <v>0.97205268199999995</v>
      </c>
      <c r="T391" s="317">
        <v>4.7963300000000002E-5</v>
      </c>
      <c r="U391" s="315">
        <v>7859</v>
      </c>
      <c r="V391" s="315">
        <v>296000</v>
      </c>
      <c r="W391" s="315">
        <v>79</v>
      </c>
      <c r="X391" s="315">
        <v>868</v>
      </c>
      <c r="Y391" s="315">
        <v>3578</v>
      </c>
      <c r="Z391" s="315">
        <v>2170</v>
      </c>
      <c r="AA391" s="16"/>
      <c r="AB391" s="315">
        <v>4</v>
      </c>
      <c r="AC391" s="187">
        <v>0</v>
      </c>
      <c r="AD391" s="187">
        <v>0</v>
      </c>
      <c r="AE391" s="187">
        <v>0</v>
      </c>
      <c r="AF391" s="187">
        <v>1</v>
      </c>
      <c r="AG391" s="315">
        <v>4.8</v>
      </c>
      <c r="AH391" s="315">
        <v>0.71499999999999997</v>
      </c>
      <c r="AI391" s="315">
        <v>4.8</v>
      </c>
      <c r="AJ391" s="315">
        <v>0.71</v>
      </c>
      <c r="AK391" s="315">
        <v>52</v>
      </c>
      <c r="AL391" s="315">
        <v>76</v>
      </c>
      <c r="AM391" s="316">
        <v>1000000</v>
      </c>
      <c r="AN391" s="315">
        <v>85</v>
      </c>
      <c r="AO391" s="319">
        <v>0.30972222222222223</v>
      </c>
      <c r="AP391" s="315">
        <v>6.08</v>
      </c>
      <c r="AQ391" s="316">
        <v>169100000</v>
      </c>
      <c r="AR391" s="316">
        <v>39300000</v>
      </c>
      <c r="AS391" s="320">
        <v>4.3027989821882953</v>
      </c>
      <c r="AT391" s="321">
        <v>0.22339999999999999</v>
      </c>
      <c r="AU391" s="321">
        <v>0.77659999999999996</v>
      </c>
      <c r="AV391" s="316">
        <v>38040000</v>
      </c>
      <c r="AW391" s="316">
        <v>13930000</v>
      </c>
      <c r="AX391" s="316">
        <v>11610000</v>
      </c>
      <c r="AY391" s="316">
        <v>738411</v>
      </c>
      <c r="AZ391" s="316">
        <v>2271000</v>
      </c>
      <c r="BA391" s="16"/>
    </row>
    <row r="392" spans="1:53" ht="15.75" customHeight="1">
      <c r="A392" s="314">
        <v>102</v>
      </c>
      <c r="B392" s="16" t="s">
        <v>1313</v>
      </c>
      <c r="C392" s="315" t="s">
        <v>1083</v>
      </c>
      <c r="D392" s="316">
        <v>898</v>
      </c>
      <c r="E392" s="316">
        <v>121</v>
      </c>
      <c r="F392" s="316">
        <v>6</v>
      </c>
      <c r="G392" s="316">
        <v>32</v>
      </c>
      <c r="H392" s="316">
        <v>24</v>
      </c>
      <c r="I392" s="317">
        <v>2.0999999999999999E-3</v>
      </c>
      <c r="J392" s="316">
        <v>140</v>
      </c>
      <c r="K392" s="316">
        <v>64</v>
      </c>
      <c r="L392" s="316">
        <v>0</v>
      </c>
      <c r="M392" s="316">
        <v>20</v>
      </c>
      <c r="N392" s="318">
        <v>3.11627E-3</v>
      </c>
      <c r="O392" s="316">
        <v>164</v>
      </c>
      <c r="P392" s="316">
        <v>22</v>
      </c>
      <c r="Q392" s="316">
        <v>5</v>
      </c>
      <c r="R392" s="316">
        <v>0</v>
      </c>
      <c r="S392" s="321">
        <v>0</v>
      </c>
      <c r="T392" s="317">
        <v>3.4397900000000001E-4</v>
      </c>
      <c r="U392" s="315">
        <v>26</v>
      </c>
      <c r="V392" s="315">
        <v>63</v>
      </c>
      <c r="W392" s="315">
        <v>0</v>
      </c>
      <c r="X392" s="315">
        <v>0</v>
      </c>
      <c r="Y392" s="315">
        <v>11</v>
      </c>
      <c r="Z392" s="315">
        <v>4</v>
      </c>
      <c r="AA392" s="16"/>
      <c r="AB392" s="315">
        <v>4</v>
      </c>
      <c r="AC392" s="187">
        <v>0</v>
      </c>
      <c r="AD392" s="187">
        <v>0</v>
      </c>
      <c r="AE392" s="187">
        <v>1</v>
      </c>
      <c r="AF392" s="187">
        <v>1</v>
      </c>
      <c r="AG392" s="315">
        <v>4.8</v>
      </c>
      <c r="AH392" s="315">
        <v>0.28599999999999998</v>
      </c>
      <c r="AI392" s="315">
        <v>4.2</v>
      </c>
      <c r="AJ392" s="315">
        <v>8.6999999999999994E-2</v>
      </c>
      <c r="AK392" s="315">
        <v>51</v>
      </c>
      <c r="AL392" s="315">
        <v>38</v>
      </c>
      <c r="AM392" s="316">
        <v>33100</v>
      </c>
      <c r="AN392" s="315">
        <v>51300000</v>
      </c>
      <c r="AO392" s="319">
        <v>0.3215277777777778</v>
      </c>
      <c r="AP392" s="315">
        <v>1.55</v>
      </c>
      <c r="AQ392" s="316">
        <v>862600</v>
      </c>
      <c r="AR392" s="316">
        <v>141800</v>
      </c>
      <c r="AS392" s="320">
        <v>6.0832157968970382</v>
      </c>
      <c r="AT392" s="321">
        <v>0.65690000000000004</v>
      </c>
      <c r="AU392" s="321">
        <v>0.34309999999999996</v>
      </c>
      <c r="AV392" s="316">
        <v>5000</v>
      </c>
      <c r="AW392" s="316">
        <v>47144</v>
      </c>
      <c r="AX392" s="316">
        <v>5000</v>
      </c>
      <c r="AY392" s="316">
        <v>5000</v>
      </c>
      <c r="AZ392" s="316">
        <v>5000</v>
      </c>
      <c r="BA392" s="16"/>
    </row>
    <row r="393" spans="1:53" ht="15.75" customHeight="1">
      <c r="A393" s="314">
        <v>103</v>
      </c>
      <c r="B393" s="16" t="s">
        <v>1317</v>
      </c>
      <c r="C393" s="315" t="s">
        <v>1083</v>
      </c>
      <c r="D393" s="316"/>
      <c r="E393" s="316"/>
      <c r="F393" s="316"/>
      <c r="G393" s="316"/>
      <c r="H393" s="316"/>
      <c r="I393" s="317"/>
      <c r="J393" s="316"/>
      <c r="K393" s="316"/>
      <c r="L393" s="316"/>
      <c r="M393" s="316"/>
      <c r="N393" s="318"/>
      <c r="O393" s="316"/>
      <c r="P393" s="316"/>
      <c r="Q393" s="316"/>
      <c r="R393" s="316"/>
      <c r="S393" s="321"/>
      <c r="T393" s="317"/>
      <c r="U393" s="315">
        <v>2</v>
      </c>
      <c r="V393" s="315"/>
      <c r="W393" s="315"/>
      <c r="X393" s="315"/>
      <c r="Y393" s="315">
        <v>2</v>
      </c>
      <c r="Z393" s="315">
        <v>0</v>
      </c>
      <c r="AA393" s="16"/>
      <c r="AB393" s="315">
        <v>0</v>
      </c>
      <c r="AC393" s="187">
        <v>0</v>
      </c>
      <c r="AD393" s="187">
        <v>0</v>
      </c>
      <c r="AE393" s="187">
        <v>0</v>
      </c>
      <c r="AF393" s="187">
        <v>0</v>
      </c>
      <c r="AG393" s="315"/>
      <c r="AH393" s="315"/>
      <c r="AI393" s="315"/>
      <c r="AJ393" s="315"/>
      <c r="AK393" s="315"/>
      <c r="AL393" s="315"/>
      <c r="AM393" s="316">
        <v>210</v>
      </c>
      <c r="AN393" s="315">
        <v>17900000</v>
      </c>
      <c r="AO393" s="319"/>
      <c r="AP393" s="315"/>
      <c r="AQ393" s="316"/>
      <c r="AR393" s="316"/>
      <c r="AS393" s="320"/>
      <c r="AT393" s="321"/>
      <c r="AU393" s="321"/>
      <c r="AV393" s="316"/>
      <c r="AW393" s="316"/>
      <c r="AX393" s="316"/>
      <c r="AY393" s="316"/>
      <c r="AZ393" s="316"/>
      <c r="BA393" s="16"/>
    </row>
    <row r="394" spans="1:53" ht="15.75" customHeight="1">
      <c r="A394" s="314">
        <v>104</v>
      </c>
      <c r="B394" s="16" t="s">
        <v>1318</v>
      </c>
      <c r="C394" s="315" t="s">
        <v>1083</v>
      </c>
      <c r="D394" s="316">
        <v>1457</v>
      </c>
      <c r="E394" s="316">
        <v>474</v>
      </c>
      <c r="F394" s="316">
        <v>87</v>
      </c>
      <c r="G394" s="316">
        <v>33</v>
      </c>
      <c r="H394" s="316">
        <v>118</v>
      </c>
      <c r="I394" s="317">
        <v>1.9E-3</v>
      </c>
      <c r="J394" s="316"/>
      <c r="K394" s="316"/>
      <c r="L394" s="316"/>
      <c r="M394" s="316"/>
      <c r="N394" s="318"/>
      <c r="O394" s="316"/>
      <c r="P394" s="316"/>
      <c r="Q394" s="316"/>
      <c r="R394" s="316"/>
      <c r="S394" s="321"/>
      <c r="T394" s="317"/>
      <c r="U394" s="315"/>
      <c r="V394" s="315">
        <v>6</v>
      </c>
      <c r="W394" s="315">
        <v>5</v>
      </c>
      <c r="X394" s="315">
        <v>0</v>
      </c>
      <c r="Y394" s="315"/>
      <c r="Z394" s="315"/>
      <c r="AA394" s="16"/>
      <c r="AB394" s="315">
        <v>2</v>
      </c>
      <c r="AC394" s="187">
        <v>0</v>
      </c>
      <c r="AD394" s="187">
        <v>0</v>
      </c>
      <c r="AE394" s="187">
        <v>0</v>
      </c>
      <c r="AF394" s="187">
        <v>1</v>
      </c>
      <c r="AG394" s="315">
        <v>3.4</v>
      </c>
      <c r="AH394" s="315"/>
      <c r="AI394" s="315">
        <v>3.8</v>
      </c>
      <c r="AJ394" s="315">
        <v>0</v>
      </c>
      <c r="AK394" s="315">
        <v>71</v>
      </c>
      <c r="AL394" s="315">
        <v>33</v>
      </c>
      <c r="AM394" s="316"/>
      <c r="AN394" s="315"/>
      <c r="AO394" s="319">
        <v>0.21736111111111112</v>
      </c>
      <c r="AP394" s="315">
        <v>1.86</v>
      </c>
      <c r="AQ394" s="316">
        <v>68000</v>
      </c>
      <c r="AR394" s="316">
        <v>12200</v>
      </c>
      <c r="AS394" s="320">
        <v>5.5737704918032787</v>
      </c>
      <c r="AT394" s="321">
        <v>0.36649999999999999</v>
      </c>
      <c r="AU394" s="321">
        <v>0.63349999999999995</v>
      </c>
      <c r="AV394" s="316"/>
      <c r="AW394" s="316">
        <v>5000</v>
      </c>
      <c r="AX394" s="316"/>
      <c r="AY394" s="316"/>
      <c r="AZ394" s="316"/>
      <c r="BA394" s="16"/>
    </row>
    <row r="395" spans="1:53" ht="15.75" customHeight="1">
      <c r="A395" s="314">
        <v>105</v>
      </c>
      <c r="B395" s="16" t="s">
        <v>1320</v>
      </c>
      <c r="C395" s="315" t="s">
        <v>1083</v>
      </c>
      <c r="D395" s="316">
        <v>7112</v>
      </c>
      <c r="E395" s="316">
        <v>1101</v>
      </c>
      <c r="F395" s="316">
        <v>14</v>
      </c>
      <c r="G395" s="316">
        <v>227</v>
      </c>
      <c r="H395" s="316">
        <v>131</v>
      </c>
      <c r="I395" s="317">
        <v>2.2000000000000001E-3</v>
      </c>
      <c r="J395" s="316">
        <v>1683</v>
      </c>
      <c r="K395" s="316">
        <v>2803</v>
      </c>
      <c r="L395" s="316">
        <v>15</v>
      </c>
      <c r="M395" s="316">
        <v>63</v>
      </c>
      <c r="N395" s="318">
        <v>1.8599999999999998E-2</v>
      </c>
      <c r="O395" s="316"/>
      <c r="P395" s="316"/>
      <c r="Q395" s="316"/>
      <c r="R395" s="316"/>
      <c r="S395" s="321"/>
      <c r="T395" s="317"/>
      <c r="U395" s="315">
        <v>749</v>
      </c>
      <c r="V395" s="315">
        <v>0</v>
      </c>
      <c r="W395" s="315"/>
      <c r="X395" s="315">
        <v>0</v>
      </c>
      <c r="Y395" s="315">
        <v>0</v>
      </c>
      <c r="Z395" s="315">
        <v>0</v>
      </c>
      <c r="AA395" s="16"/>
      <c r="AB395" s="315">
        <v>3</v>
      </c>
      <c r="AC395" s="187">
        <v>0</v>
      </c>
      <c r="AD395" s="187">
        <v>0</v>
      </c>
      <c r="AE395" s="187">
        <v>0</v>
      </c>
      <c r="AF395" s="187">
        <v>0</v>
      </c>
      <c r="AG395" s="315">
        <v>2</v>
      </c>
      <c r="AH395" s="315"/>
      <c r="AI395" s="315">
        <v>3.4</v>
      </c>
      <c r="AJ395" s="315">
        <v>0.5</v>
      </c>
      <c r="AK395" s="315">
        <v>33</v>
      </c>
      <c r="AL395" s="315">
        <v>61</v>
      </c>
      <c r="AM395" s="316"/>
      <c r="AN395" s="315"/>
      <c r="AO395" s="319">
        <v>0.29444444444444445</v>
      </c>
      <c r="AP395" s="315">
        <v>3.97</v>
      </c>
      <c r="AQ395" s="316">
        <v>0.63590000000000002</v>
      </c>
      <c r="AR395" s="316">
        <v>76400</v>
      </c>
      <c r="AS395" s="320">
        <v>8.3232984293193726E-6</v>
      </c>
      <c r="AT395" s="321">
        <v>0.31209999999999999</v>
      </c>
      <c r="AU395" s="321">
        <v>0.68789999999999996</v>
      </c>
      <c r="AV395" s="316">
        <v>60018</v>
      </c>
      <c r="AW395" s="316">
        <v>209846</v>
      </c>
      <c r="AX395" s="316">
        <v>54279</v>
      </c>
      <c r="AY395" s="316">
        <v>5000</v>
      </c>
      <c r="AZ395" s="316">
        <v>5000</v>
      </c>
      <c r="BA395" s="16"/>
    </row>
    <row r="396" spans="1:53" ht="15.75" customHeight="1">
      <c r="A396" s="314">
        <v>1</v>
      </c>
      <c r="B396" s="16" t="s">
        <v>52</v>
      </c>
      <c r="C396" s="315" t="s">
        <v>1323</v>
      </c>
      <c r="D396" s="316">
        <v>2841903</v>
      </c>
      <c r="E396" s="316">
        <v>24898</v>
      </c>
      <c r="F396" s="316">
        <v>15685</v>
      </c>
      <c r="G396" s="316">
        <v>3436</v>
      </c>
      <c r="H396" s="316">
        <v>103</v>
      </c>
      <c r="I396" s="317">
        <v>1.9149082122550204E-4</v>
      </c>
      <c r="J396" s="316">
        <v>163632</v>
      </c>
      <c r="K396" s="316">
        <v>20418</v>
      </c>
      <c r="L396" s="316">
        <v>1401</v>
      </c>
      <c r="M396" s="316">
        <v>54</v>
      </c>
      <c r="N396" s="318">
        <v>1.4847990498294522E-3</v>
      </c>
      <c r="O396" s="316">
        <v>561698</v>
      </c>
      <c r="P396" s="316">
        <v>234</v>
      </c>
      <c r="Q396" s="316">
        <v>2251</v>
      </c>
      <c r="R396" s="316">
        <v>610</v>
      </c>
      <c r="S396" s="321">
        <v>0.6649746192893401</v>
      </c>
      <c r="T396" s="317">
        <v>5.5434347714029741E-5</v>
      </c>
      <c r="U396" s="315">
        <v>38325</v>
      </c>
      <c r="V396" s="315">
        <v>105000</v>
      </c>
      <c r="W396" s="315">
        <v>20</v>
      </c>
      <c r="X396" s="315">
        <v>311</v>
      </c>
      <c r="Y396" s="315">
        <v>13575</v>
      </c>
      <c r="Z396" s="315">
        <v>8220</v>
      </c>
      <c r="AA396" s="16"/>
      <c r="AB396" s="315">
        <v>4</v>
      </c>
      <c r="AC396" s="187">
        <v>1</v>
      </c>
      <c r="AD396" s="187">
        <v>1</v>
      </c>
      <c r="AE396" s="187">
        <v>1</v>
      </c>
      <c r="AF396" s="187">
        <v>1</v>
      </c>
      <c r="AG396" s="315">
        <v>4.8</v>
      </c>
      <c r="AH396" s="315">
        <v>0.46</v>
      </c>
      <c r="AI396" s="315">
        <v>4.5999999999999996</v>
      </c>
      <c r="AJ396" s="315">
        <v>0.73899999999999999</v>
      </c>
      <c r="AK396" s="315">
        <v>24</v>
      </c>
      <c r="AL396" s="315">
        <v>44</v>
      </c>
      <c r="AM396" s="316">
        <v>4400</v>
      </c>
      <c r="AN396" s="315">
        <v>74</v>
      </c>
      <c r="AO396" s="319">
        <v>0.45277777777777778</v>
      </c>
      <c r="AP396" s="315">
        <v>6.9</v>
      </c>
      <c r="AQ396" s="316">
        <v>128400</v>
      </c>
      <c r="AR396" s="316">
        <v>39000</v>
      </c>
      <c r="AS396" s="320">
        <v>3.2923076923076922</v>
      </c>
      <c r="AT396" s="321">
        <v>9.1899999999999996E-2</v>
      </c>
      <c r="AU396" s="321">
        <v>0.90810000000000002</v>
      </c>
      <c r="AV396" s="316">
        <v>5999000</v>
      </c>
      <c r="AW396" s="316">
        <v>2540000</v>
      </c>
      <c r="AX396" s="316">
        <v>1662000</v>
      </c>
      <c r="AY396" s="316">
        <v>2076000</v>
      </c>
      <c r="AZ396" s="316">
        <v>591076</v>
      </c>
      <c r="BA396" s="16"/>
    </row>
    <row r="397" spans="1:53" ht="15.75" customHeight="1">
      <c r="A397" s="314">
        <v>2</v>
      </c>
      <c r="B397" s="16" t="s">
        <v>1324</v>
      </c>
      <c r="C397" s="315" t="s">
        <v>1323</v>
      </c>
      <c r="D397" s="316">
        <v>99145</v>
      </c>
      <c r="E397" s="316">
        <v>5890</v>
      </c>
      <c r="F397" s="316">
        <v>712</v>
      </c>
      <c r="G397" s="316">
        <v>523</v>
      </c>
      <c r="H397" s="316">
        <v>177</v>
      </c>
      <c r="I397" s="317">
        <v>8.6101370261665582E-4</v>
      </c>
      <c r="J397" s="316">
        <v>252237</v>
      </c>
      <c r="K397" s="316">
        <v>68379</v>
      </c>
      <c r="L397" s="316">
        <v>1551</v>
      </c>
      <c r="M397" s="316">
        <v>101</v>
      </c>
      <c r="N397" s="318">
        <v>3.0578017986414769E-3</v>
      </c>
      <c r="O397" s="316">
        <v>23312</v>
      </c>
      <c r="P397" s="316">
        <v>527</v>
      </c>
      <c r="Q397" s="316">
        <v>1259</v>
      </c>
      <c r="R397" s="316">
        <v>291</v>
      </c>
      <c r="S397" s="321">
        <v>0.38461538461538458</v>
      </c>
      <c r="T397" s="317">
        <v>7.244092276834658E-4</v>
      </c>
      <c r="U397" s="315">
        <v>12536</v>
      </c>
      <c r="V397" s="315">
        <v>20800</v>
      </c>
      <c r="W397" s="315">
        <v>48</v>
      </c>
      <c r="X397" s="315">
        <v>345</v>
      </c>
      <c r="Y397" s="315">
        <v>10548</v>
      </c>
      <c r="Z397" s="315">
        <v>3605</v>
      </c>
      <c r="AA397" s="16"/>
      <c r="AB397" s="315">
        <v>4</v>
      </c>
      <c r="AC397" s="187">
        <v>1</v>
      </c>
      <c r="AD397" s="187">
        <v>1</v>
      </c>
      <c r="AE397" s="187">
        <v>1</v>
      </c>
      <c r="AF397" s="187">
        <v>1</v>
      </c>
      <c r="AG397" s="315">
        <v>3.9</v>
      </c>
      <c r="AH397" s="315">
        <v>0.5</v>
      </c>
      <c r="AI397" s="315">
        <v>3.9</v>
      </c>
      <c r="AJ397" s="315">
        <v>0.375</v>
      </c>
      <c r="AK397" s="315">
        <v>18</v>
      </c>
      <c r="AL397" s="315">
        <v>60</v>
      </c>
      <c r="AM397" s="316">
        <v>3600</v>
      </c>
      <c r="AN397" s="315">
        <v>71</v>
      </c>
      <c r="AO397" s="319">
        <v>0.25208333333333333</v>
      </c>
      <c r="AP397" s="315">
        <v>3.32</v>
      </c>
      <c r="AQ397" s="316">
        <v>25600000</v>
      </c>
      <c r="AR397" s="316">
        <v>14300000</v>
      </c>
      <c r="AS397" s="320">
        <v>1.7902097902097902</v>
      </c>
      <c r="AT397" s="321">
        <v>0.42649999999999999</v>
      </c>
      <c r="AU397" s="321">
        <v>0.57350000000000001</v>
      </c>
      <c r="AV397" s="316">
        <v>107064</v>
      </c>
      <c r="AW397" s="316">
        <v>244158</v>
      </c>
      <c r="AX397" s="316">
        <v>82199</v>
      </c>
      <c r="AY397" s="316">
        <v>190649</v>
      </c>
      <c r="AZ397" s="316">
        <v>40118</v>
      </c>
      <c r="BA397" s="16"/>
    </row>
    <row r="398" spans="1:53" ht="15.75" customHeight="1">
      <c r="A398" s="314">
        <v>3</v>
      </c>
      <c r="B398" s="16" t="s">
        <v>1325</v>
      </c>
      <c r="C398" s="315" t="s">
        <v>1323</v>
      </c>
      <c r="D398" s="316">
        <v>65468</v>
      </c>
      <c r="E398" s="316">
        <v>1798</v>
      </c>
      <c r="F398" s="316">
        <v>570</v>
      </c>
      <c r="G398" s="316">
        <v>356</v>
      </c>
      <c r="H398" s="316">
        <v>58</v>
      </c>
      <c r="I398" s="317">
        <v>4.9855855440792156E-4</v>
      </c>
      <c r="J398" s="316">
        <v>215588</v>
      </c>
      <c r="K398" s="316">
        <v>15916</v>
      </c>
      <c r="L398" s="316">
        <v>386</v>
      </c>
      <c r="M398" s="316">
        <v>5</v>
      </c>
      <c r="N398" s="318">
        <v>8.4040427262583499E-4</v>
      </c>
      <c r="O398" s="316">
        <v>592382</v>
      </c>
      <c r="P398" s="316">
        <v>110</v>
      </c>
      <c r="Q398" s="316">
        <v>3068</v>
      </c>
      <c r="R398" s="316">
        <v>818</v>
      </c>
      <c r="S398" s="321">
        <v>0.69230769230769229</v>
      </c>
      <c r="T398" s="317">
        <v>7.2196380674573486E-5</v>
      </c>
      <c r="U398" s="315">
        <v>2173</v>
      </c>
      <c r="V398" s="315">
        <v>64700</v>
      </c>
      <c r="W398" s="315">
        <v>21</v>
      </c>
      <c r="X398" s="315">
        <v>0</v>
      </c>
      <c r="Y398" s="315">
        <v>3133</v>
      </c>
      <c r="Z398" s="315">
        <v>810</v>
      </c>
      <c r="AA398" s="16"/>
      <c r="AB398" s="315">
        <v>4</v>
      </c>
      <c r="AC398" s="187">
        <v>1</v>
      </c>
      <c r="AD398" s="187">
        <v>0</v>
      </c>
      <c r="AE398" s="187">
        <v>1</v>
      </c>
      <c r="AF398" s="187">
        <v>0</v>
      </c>
      <c r="AG398" s="315">
        <v>5</v>
      </c>
      <c r="AH398" s="315">
        <v>0</v>
      </c>
      <c r="AI398" s="315">
        <v>4.3</v>
      </c>
      <c r="AJ398" s="315">
        <v>0</v>
      </c>
      <c r="AK398" s="315">
        <v>24</v>
      </c>
      <c r="AL398" s="315">
        <v>63</v>
      </c>
      <c r="AM398" s="316">
        <v>4400</v>
      </c>
      <c r="AN398" s="315">
        <v>69500000</v>
      </c>
      <c r="AO398" s="319">
        <v>0.25972222222222224</v>
      </c>
      <c r="AP398" s="315">
        <v>3.78</v>
      </c>
      <c r="AQ398" s="316">
        <v>19300000</v>
      </c>
      <c r="AR398" s="316">
        <v>10700000</v>
      </c>
      <c r="AS398" s="320">
        <v>1.8037383177570094</v>
      </c>
      <c r="AT398" s="321">
        <v>0.4163</v>
      </c>
      <c r="AU398" s="321">
        <v>0.5837</v>
      </c>
      <c r="AV398" s="316">
        <v>141734</v>
      </c>
      <c r="AW398" s="316">
        <v>526985</v>
      </c>
      <c r="AX398" s="316">
        <v>37718</v>
      </c>
      <c r="AY398" s="316">
        <v>6363</v>
      </c>
      <c r="AZ398" s="316">
        <v>16170</v>
      </c>
      <c r="BA398" s="16"/>
    </row>
    <row r="399" spans="1:53" ht="15.75" customHeight="1">
      <c r="A399" s="314">
        <v>4</v>
      </c>
      <c r="B399" s="16" t="s">
        <v>42</v>
      </c>
      <c r="C399" s="315" t="s">
        <v>1323</v>
      </c>
      <c r="D399" s="316">
        <v>1118710</v>
      </c>
      <c r="E399" s="316">
        <v>7073</v>
      </c>
      <c r="F399" s="316">
        <v>4328</v>
      </c>
      <c r="G399" s="316">
        <v>1036</v>
      </c>
      <c r="H399" s="316">
        <v>61</v>
      </c>
      <c r="I399" s="317">
        <v>1.3674757201979446E-4</v>
      </c>
      <c r="J399" s="316">
        <v>99116</v>
      </c>
      <c r="K399" s="316">
        <v>6843</v>
      </c>
      <c r="L399" s="316">
        <v>1083</v>
      </c>
      <c r="M399" s="316">
        <v>16</v>
      </c>
      <c r="N399" s="318">
        <v>8.8681973212719541E-4</v>
      </c>
      <c r="O399" s="316">
        <v>325077</v>
      </c>
      <c r="P399" s="316">
        <v>3275</v>
      </c>
      <c r="Q399" s="316">
        <v>1804</v>
      </c>
      <c r="R399" s="316">
        <v>458</v>
      </c>
      <c r="S399" s="321">
        <v>0.963969465648855</v>
      </c>
      <c r="T399" s="317">
        <v>7.5590089158937015E-5</v>
      </c>
      <c r="U399" s="315">
        <v>11715</v>
      </c>
      <c r="V399" s="315">
        <v>295000</v>
      </c>
      <c r="W399" s="315">
        <v>84</v>
      </c>
      <c r="X399" s="315">
        <v>683</v>
      </c>
      <c r="Y399" s="315">
        <v>7985</v>
      </c>
      <c r="Z399" s="315">
        <v>4452</v>
      </c>
      <c r="AA399" s="16"/>
      <c r="AB399" s="315">
        <v>4</v>
      </c>
      <c r="AC399" s="187">
        <v>1</v>
      </c>
      <c r="AD399" s="187">
        <v>0</v>
      </c>
      <c r="AE399" s="187">
        <v>1</v>
      </c>
      <c r="AF399" s="187">
        <v>0</v>
      </c>
      <c r="AG399" s="315">
        <v>4.8</v>
      </c>
      <c r="AH399" s="315">
        <v>0.71</v>
      </c>
      <c r="AI399" s="315">
        <v>4.8</v>
      </c>
      <c r="AJ399" s="315">
        <v>0.71299999999999997</v>
      </c>
      <c r="AK399" s="315">
        <v>76</v>
      </c>
      <c r="AL399" s="315">
        <v>67</v>
      </c>
      <c r="AM399" s="316">
        <v>2900</v>
      </c>
      <c r="AN399" s="315">
        <v>63</v>
      </c>
      <c r="AO399" s="319">
        <v>0.29722222222222222</v>
      </c>
      <c r="AP399" s="315">
        <v>3.77</v>
      </c>
      <c r="AQ399" s="316">
        <v>7300000</v>
      </c>
      <c r="AR399" s="316">
        <v>4100000</v>
      </c>
      <c r="AS399" s="320">
        <v>1.7804878048780488</v>
      </c>
      <c r="AT399" s="321">
        <v>0.38700000000000001</v>
      </c>
      <c r="AU399" s="321">
        <v>0.61299999999999999</v>
      </c>
      <c r="AV399" s="316">
        <v>8573000</v>
      </c>
      <c r="AW399" s="316">
        <v>3376000</v>
      </c>
      <c r="AX399" s="316">
        <v>2342000</v>
      </c>
      <c r="AY399" s="316">
        <v>262243</v>
      </c>
      <c r="AZ399" s="316">
        <v>667754</v>
      </c>
      <c r="BA399" s="16"/>
    </row>
    <row r="400" spans="1:53" ht="15.75" customHeight="1">
      <c r="A400" s="314">
        <v>5</v>
      </c>
      <c r="B400" s="16" t="s">
        <v>1326</v>
      </c>
      <c r="C400" s="315" t="s">
        <v>1323</v>
      </c>
      <c r="D400" s="316">
        <v>219125</v>
      </c>
      <c r="E400" s="316">
        <v>2863</v>
      </c>
      <c r="F400" s="316">
        <v>427</v>
      </c>
      <c r="G400" s="316">
        <v>467</v>
      </c>
      <c r="H400" s="316">
        <v>143</v>
      </c>
      <c r="I400" s="317">
        <v>1.9516070576848822E-4</v>
      </c>
      <c r="J400" s="316">
        <v>83032</v>
      </c>
      <c r="K400" s="316">
        <v>33633</v>
      </c>
      <c r="L400" s="316">
        <v>298</v>
      </c>
      <c r="M400" s="316">
        <v>92</v>
      </c>
      <c r="N400" s="318">
        <v>4.5029245246614837E-3</v>
      </c>
      <c r="O400" s="316">
        <v>520795</v>
      </c>
      <c r="P400" s="316">
        <v>190</v>
      </c>
      <c r="Q400" s="316">
        <v>3014</v>
      </c>
      <c r="R400" s="316">
        <v>768</v>
      </c>
      <c r="S400" s="321">
        <v>0.33333333333333331</v>
      </c>
      <c r="T400" s="317">
        <v>7.8847805858891986E-5</v>
      </c>
      <c r="U400" s="315">
        <v>6072</v>
      </c>
      <c r="V400" s="315">
        <v>28700</v>
      </c>
      <c r="W400" s="315">
        <v>32</v>
      </c>
      <c r="X400" s="315">
        <v>5</v>
      </c>
      <c r="Y400" s="315">
        <v>4969</v>
      </c>
      <c r="Z400" s="315">
        <v>2174</v>
      </c>
      <c r="AA400" s="16"/>
      <c r="AB400" s="315">
        <v>4</v>
      </c>
      <c r="AC400" s="187">
        <v>1</v>
      </c>
      <c r="AD400" s="187">
        <v>1</v>
      </c>
      <c r="AE400" s="187">
        <v>1</v>
      </c>
      <c r="AF400" s="187">
        <v>1</v>
      </c>
      <c r="AG400" s="315">
        <v>3.2</v>
      </c>
      <c r="AH400" s="315">
        <v>0.222</v>
      </c>
      <c r="AI400" s="315">
        <v>2.8</v>
      </c>
      <c r="AJ400" s="315">
        <v>0.25</v>
      </c>
      <c r="AK400" s="315">
        <v>53</v>
      </c>
      <c r="AL400" s="315">
        <v>60</v>
      </c>
      <c r="AM400" s="316">
        <v>1000</v>
      </c>
      <c r="AN400" s="315">
        <v>10900000</v>
      </c>
      <c r="AO400" s="319">
        <v>0.39097222222222222</v>
      </c>
      <c r="AP400" s="315">
        <v>5.47</v>
      </c>
      <c r="AQ400" s="316">
        <v>5000000</v>
      </c>
      <c r="AR400" s="316">
        <v>2500000</v>
      </c>
      <c r="AS400" s="320">
        <v>2</v>
      </c>
      <c r="AT400" s="321">
        <v>0.2792</v>
      </c>
      <c r="AU400" s="321">
        <v>0.7208</v>
      </c>
      <c r="AV400" s="316">
        <v>1669000</v>
      </c>
      <c r="AW400" s="316">
        <v>192322</v>
      </c>
      <c r="AX400" s="316">
        <v>599855</v>
      </c>
      <c r="AY400" s="316">
        <v>56349</v>
      </c>
      <c r="AZ400" s="316">
        <v>24314</v>
      </c>
      <c r="BA400" s="16"/>
    </row>
    <row r="401" spans="1:53" ht="15.75" customHeight="1">
      <c r="A401" s="314">
        <v>6</v>
      </c>
      <c r="B401" s="16" t="s">
        <v>1328</v>
      </c>
      <c r="C401" s="315" t="s">
        <v>1323</v>
      </c>
      <c r="D401" s="316">
        <v>254646</v>
      </c>
      <c r="E401" s="316">
        <v>1831</v>
      </c>
      <c r="F401" s="316">
        <v>580</v>
      </c>
      <c r="G401" s="316">
        <v>225</v>
      </c>
      <c r="H401" s="316">
        <v>99</v>
      </c>
      <c r="I401" s="317">
        <v>1.1832544558553508E-4</v>
      </c>
      <c r="J401" s="316">
        <v>21915</v>
      </c>
      <c r="K401" s="316">
        <v>1961</v>
      </c>
      <c r="L401" s="316">
        <v>147</v>
      </c>
      <c r="M401" s="316">
        <v>12</v>
      </c>
      <c r="N401" s="318">
        <v>1.1322539582891541E-3</v>
      </c>
      <c r="O401" s="316">
        <v>141570</v>
      </c>
      <c r="P401" s="316">
        <v>82</v>
      </c>
      <c r="Q401" s="316">
        <v>144</v>
      </c>
      <c r="R401" s="316">
        <v>36</v>
      </c>
      <c r="S401" s="321">
        <v>0.5714285714285714</v>
      </c>
      <c r="T401" s="317">
        <v>1.3788126277877372E-5</v>
      </c>
      <c r="U401" s="315">
        <v>1361</v>
      </c>
      <c r="V401" s="315">
        <v>57100</v>
      </c>
      <c r="W401" s="315">
        <v>17</v>
      </c>
      <c r="X401" s="315">
        <v>944</v>
      </c>
      <c r="Y401" s="315">
        <v>1370</v>
      </c>
      <c r="Z401" s="315">
        <v>616</v>
      </c>
      <c r="AA401" s="16"/>
      <c r="AB401" s="315">
        <v>4</v>
      </c>
      <c r="AC401" s="187">
        <v>1</v>
      </c>
      <c r="AD401" s="187">
        <v>1</v>
      </c>
      <c r="AE401" s="187">
        <v>1</v>
      </c>
      <c r="AF401" s="187">
        <v>1</v>
      </c>
      <c r="AG401" s="315">
        <v>4.8</v>
      </c>
      <c r="AH401" s="315">
        <v>0.38700000000000001</v>
      </c>
      <c r="AI401" s="315">
        <v>3.5</v>
      </c>
      <c r="AJ401" s="315">
        <v>0.34100000000000003</v>
      </c>
      <c r="AK401" s="315">
        <v>30</v>
      </c>
      <c r="AL401" s="315">
        <v>75</v>
      </c>
      <c r="AM401" s="316">
        <v>320</v>
      </c>
      <c r="AN401" s="315">
        <v>3430000</v>
      </c>
      <c r="AO401" s="319">
        <v>0.36249999999999999</v>
      </c>
      <c r="AP401" s="315">
        <v>6.24</v>
      </c>
      <c r="AQ401" s="316">
        <v>30400000</v>
      </c>
      <c r="AR401" s="316">
        <v>12000000</v>
      </c>
      <c r="AS401" s="320">
        <v>2.5333333333333332</v>
      </c>
      <c r="AT401" s="321">
        <v>0.28100000000000003</v>
      </c>
      <c r="AU401" s="321">
        <v>0.71899999999999997</v>
      </c>
      <c r="AV401" s="316">
        <v>3029000</v>
      </c>
      <c r="AW401" s="316">
        <v>2120000</v>
      </c>
      <c r="AX401" s="316">
        <v>813767</v>
      </c>
      <c r="AY401" s="316">
        <v>537156</v>
      </c>
      <c r="AZ401" s="316">
        <v>354375</v>
      </c>
      <c r="BA401" s="16"/>
    </row>
    <row r="402" spans="1:53" ht="15.75" customHeight="1">
      <c r="A402" s="314">
        <v>7</v>
      </c>
      <c r="B402" s="16" t="s">
        <v>1330</v>
      </c>
      <c r="C402" s="315" t="s">
        <v>1323</v>
      </c>
      <c r="D402" s="316">
        <v>230931</v>
      </c>
      <c r="E402" s="316">
        <v>2827</v>
      </c>
      <c r="F402" s="316">
        <v>914</v>
      </c>
      <c r="G402" s="316">
        <v>253</v>
      </c>
      <c r="H402" s="316">
        <v>75</v>
      </c>
      <c r="I402" s="317">
        <v>1.962042076404866E-4</v>
      </c>
      <c r="J402" s="316">
        <v>712</v>
      </c>
      <c r="K402" s="316">
        <v>0</v>
      </c>
      <c r="L402" s="316">
        <v>48</v>
      </c>
      <c r="M402" s="316">
        <v>9</v>
      </c>
      <c r="N402" s="318">
        <v>1.5330839516771937E-5</v>
      </c>
      <c r="O402" s="316">
        <v>322292</v>
      </c>
      <c r="P402" s="316">
        <v>737</v>
      </c>
      <c r="Q402" s="316">
        <v>3140</v>
      </c>
      <c r="R402" s="316">
        <v>589</v>
      </c>
      <c r="S402" s="321">
        <v>0.74207492795389041</v>
      </c>
      <c r="T402" s="317">
        <v>1.2641009123668401E-4</v>
      </c>
      <c r="U402" s="315">
        <v>50183</v>
      </c>
      <c r="V402" s="315">
        <v>32300</v>
      </c>
      <c r="W402" s="315">
        <v>5</v>
      </c>
      <c r="X402" s="315">
        <v>107</v>
      </c>
      <c r="Y402" s="315">
        <v>34256</v>
      </c>
      <c r="Z402" s="315">
        <v>17432</v>
      </c>
      <c r="AA402" s="16"/>
      <c r="AB402" s="315">
        <v>4</v>
      </c>
      <c r="AC402" s="187">
        <v>1</v>
      </c>
      <c r="AD402" s="187">
        <v>0</v>
      </c>
      <c r="AE402" s="187">
        <v>1</v>
      </c>
      <c r="AF402" s="187">
        <v>1</v>
      </c>
      <c r="AG402" s="315">
        <v>4.7</v>
      </c>
      <c r="AH402" s="315">
        <v>0</v>
      </c>
      <c r="AI402" s="315">
        <v>1.6</v>
      </c>
      <c r="AJ402" s="315">
        <v>3.5000000000000003E-2</v>
      </c>
      <c r="AK402" s="315">
        <v>44</v>
      </c>
      <c r="AL402" s="315">
        <v>48</v>
      </c>
      <c r="AM402" s="316">
        <v>390</v>
      </c>
      <c r="AN402" s="315">
        <v>7790000</v>
      </c>
      <c r="AO402" s="319"/>
      <c r="AP402" s="315"/>
      <c r="AQ402" s="316"/>
      <c r="AR402" s="316"/>
      <c r="AS402" s="320"/>
      <c r="AT402" s="321"/>
      <c r="AU402" s="321"/>
      <c r="AV402" s="316">
        <v>2015000</v>
      </c>
      <c r="AW402" s="316">
        <v>384992</v>
      </c>
      <c r="AX402" s="316">
        <v>917183</v>
      </c>
      <c r="AY402" s="316">
        <v>462381</v>
      </c>
      <c r="AZ402" s="316">
        <v>166978</v>
      </c>
      <c r="BA402" s="16"/>
    </row>
    <row r="403" spans="1:53" ht="15.75" customHeight="1">
      <c r="A403" s="314">
        <v>8</v>
      </c>
      <c r="B403" s="16" t="s">
        <v>1332</v>
      </c>
      <c r="C403" s="315" t="s">
        <v>1323</v>
      </c>
      <c r="D403" s="316">
        <v>1202335</v>
      </c>
      <c r="E403" s="316">
        <v>51267</v>
      </c>
      <c r="F403" s="316">
        <v>1094</v>
      </c>
      <c r="G403" s="316">
        <v>821</v>
      </c>
      <c r="H403" s="316">
        <v>50</v>
      </c>
      <c r="I403" s="317">
        <v>4.9346645925977585E-4</v>
      </c>
      <c r="J403" s="316">
        <v>3462</v>
      </c>
      <c r="K403" s="316">
        <v>1994</v>
      </c>
      <c r="L403" s="316">
        <v>67</v>
      </c>
      <c r="M403" s="316">
        <v>54</v>
      </c>
      <c r="N403" s="318">
        <v>6.9763051801469082E-3</v>
      </c>
      <c r="O403" s="316">
        <v>903455</v>
      </c>
      <c r="P403" s="316">
        <v>198</v>
      </c>
      <c r="Q403" s="316">
        <v>5516</v>
      </c>
      <c r="R403" s="316">
        <v>1554</v>
      </c>
      <c r="S403" s="321">
        <v>0.33333333333333331</v>
      </c>
      <c r="T403" s="317">
        <v>8.4909221931241122E-5</v>
      </c>
      <c r="U403" s="315">
        <v>530</v>
      </c>
      <c r="V403" s="315">
        <v>52200</v>
      </c>
      <c r="W403" s="315">
        <v>44</v>
      </c>
      <c r="X403" s="315">
        <v>1133</v>
      </c>
      <c r="Y403" s="315">
        <v>1031</v>
      </c>
      <c r="Z403" s="315">
        <v>220</v>
      </c>
      <c r="AA403" s="16"/>
      <c r="AB403" s="315">
        <v>4</v>
      </c>
      <c r="AC403" s="187">
        <v>1</v>
      </c>
      <c r="AD403" s="187">
        <v>1</v>
      </c>
      <c r="AE403" s="187">
        <v>1</v>
      </c>
      <c r="AF403" s="187">
        <v>1</v>
      </c>
      <c r="AG403" s="315">
        <v>4.8</v>
      </c>
      <c r="AH403" s="315">
        <v>0.316</v>
      </c>
      <c r="AI403" s="315">
        <v>4.4000000000000004</v>
      </c>
      <c r="AJ403" s="315">
        <v>0.629</v>
      </c>
      <c r="AK403" s="315">
        <v>16</v>
      </c>
      <c r="AL403" s="315">
        <v>48</v>
      </c>
      <c r="AM403" s="316">
        <v>3350000</v>
      </c>
      <c r="AN403" s="315">
        <v>167000000</v>
      </c>
      <c r="AO403" s="319">
        <v>0.26250000000000001</v>
      </c>
      <c r="AP403" s="315">
        <v>4.5999999999999996</v>
      </c>
      <c r="AQ403" s="316">
        <v>6500000</v>
      </c>
      <c r="AR403" s="316">
        <v>3200000</v>
      </c>
      <c r="AS403" s="320">
        <v>2.03125</v>
      </c>
      <c r="AT403" s="321">
        <v>0.33639999999999998</v>
      </c>
      <c r="AU403" s="321">
        <v>0.66359999999999997</v>
      </c>
      <c r="AV403" s="316">
        <v>5818000</v>
      </c>
      <c r="AW403" s="316">
        <v>2104000</v>
      </c>
      <c r="AX403" s="316">
        <v>2532000</v>
      </c>
      <c r="AY403" s="316">
        <v>2708000</v>
      </c>
      <c r="AZ403" s="316">
        <v>418002</v>
      </c>
      <c r="BA403" s="16"/>
    </row>
    <row r="404" spans="1:53" ht="15.75" customHeight="1">
      <c r="A404" s="314">
        <v>9</v>
      </c>
      <c r="B404" s="16" t="s">
        <v>1182</v>
      </c>
      <c r="C404" s="315" t="s">
        <v>1323</v>
      </c>
      <c r="D404" s="316">
        <v>250539</v>
      </c>
      <c r="E404" s="316">
        <v>2538</v>
      </c>
      <c r="F404" s="316">
        <v>661</v>
      </c>
      <c r="G404" s="316">
        <v>350</v>
      </c>
      <c r="H404" s="316">
        <v>107</v>
      </c>
      <c r="I404" s="317">
        <v>1.6590148665066476E-4</v>
      </c>
      <c r="J404" s="316">
        <v>168506</v>
      </c>
      <c r="K404" s="316">
        <v>53323</v>
      </c>
      <c r="L404" s="316">
        <v>793</v>
      </c>
      <c r="M404" s="316">
        <v>37</v>
      </c>
      <c r="N404" s="318">
        <v>3.5922975630423631E-3</v>
      </c>
      <c r="O404" s="316">
        <v>861424</v>
      </c>
      <c r="P404" s="316">
        <v>269</v>
      </c>
      <c r="Q404" s="316">
        <v>6016</v>
      </c>
      <c r="R404" s="316">
        <v>1629</v>
      </c>
      <c r="S404" s="321">
        <v>0.28125</v>
      </c>
      <c r="T404" s="317">
        <v>9.7161039867764065E-5</v>
      </c>
      <c r="U404" s="315">
        <v>14611</v>
      </c>
      <c r="V404" s="315">
        <v>173000</v>
      </c>
      <c r="W404" s="315">
        <v>52</v>
      </c>
      <c r="X404" s="315">
        <v>0</v>
      </c>
      <c r="Y404" s="315">
        <v>9319</v>
      </c>
      <c r="Z404" s="315">
        <v>5604</v>
      </c>
      <c r="AA404" s="16"/>
      <c r="AB404" s="315">
        <v>4</v>
      </c>
      <c r="AC404" s="187">
        <v>1</v>
      </c>
      <c r="AD404" s="187">
        <v>1</v>
      </c>
      <c r="AE404" s="187">
        <v>1</v>
      </c>
      <c r="AF404" s="187">
        <v>0</v>
      </c>
      <c r="AG404" s="315">
        <v>4.5999999999999996</v>
      </c>
      <c r="AH404" s="315">
        <v>0.33300000000000002</v>
      </c>
      <c r="AI404" s="315"/>
      <c r="AJ404" s="315"/>
      <c r="AK404" s="315">
        <v>25</v>
      </c>
      <c r="AL404" s="315">
        <v>0</v>
      </c>
      <c r="AM404" s="316">
        <v>1000</v>
      </c>
      <c r="AN404" s="315">
        <v>6330000</v>
      </c>
      <c r="AO404" s="319">
        <v>0.25416666666666665</v>
      </c>
      <c r="AP404" s="315">
        <v>3.4</v>
      </c>
      <c r="AQ404" s="316">
        <v>4000000</v>
      </c>
      <c r="AR404" s="316">
        <v>2700000</v>
      </c>
      <c r="AS404" s="320">
        <v>1.4814814814814814</v>
      </c>
      <c r="AT404" s="321">
        <v>0.46910000000000002</v>
      </c>
      <c r="AU404" s="321">
        <v>0.53089999999999993</v>
      </c>
      <c r="AV404" s="316">
        <v>29970</v>
      </c>
      <c r="AW404" s="316">
        <v>60670</v>
      </c>
      <c r="AX404" s="316">
        <v>25772</v>
      </c>
      <c r="AY404" s="316">
        <v>37021</v>
      </c>
      <c r="AZ404" s="316">
        <v>5000</v>
      </c>
      <c r="BA404" s="16"/>
    </row>
    <row r="405" spans="1:53" ht="15.75" customHeight="1">
      <c r="A405" s="314">
        <v>10</v>
      </c>
      <c r="B405" s="16" t="s">
        <v>1337</v>
      </c>
      <c r="C405" s="315" t="s">
        <v>1323</v>
      </c>
      <c r="D405" s="316">
        <v>99145</v>
      </c>
      <c r="E405" s="316">
        <v>5890</v>
      </c>
      <c r="F405" s="316">
        <v>712</v>
      </c>
      <c r="G405" s="316">
        <v>523</v>
      </c>
      <c r="H405" s="316">
        <v>177</v>
      </c>
      <c r="I405" s="317">
        <v>8.6101370261665582E-4</v>
      </c>
      <c r="J405" s="316">
        <v>3325</v>
      </c>
      <c r="K405" s="316">
        <v>541</v>
      </c>
      <c r="L405" s="316">
        <v>0</v>
      </c>
      <c r="M405" s="316">
        <v>5</v>
      </c>
      <c r="N405" s="318">
        <v>1.8494268285681357E-3</v>
      </c>
      <c r="O405" s="316">
        <v>17483</v>
      </c>
      <c r="P405" s="316">
        <v>65</v>
      </c>
      <c r="Q405" s="316">
        <v>378</v>
      </c>
      <c r="R405" s="316">
        <v>123</v>
      </c>
      <c r="S405" s="321">
        <v>0.39999999999999997</v>
      </c>
      <c r="T405" s="317">
        <v>3.1306903876966063E-4</v>
      </c>
      <c r="U405" s="315">
        <v>835</v>
      </c>
      <c r="V405" s="315">
        <v>20800</v>
      </c>
      <c r="W405" s="315">
        <v>48</v>
      </c>
      <c r="X405" s="315">
        <v>345</v>
      </c>
      <c r="Y405" s="315">
        <v>1162</v>
      </c>
      <c r="Z405" s="315">
        <v>204</v>
      </c>
      <c r="AA405" s="16"/>
      <c r="AB405" s="315">
        <v>4</v>
      </c>
      <c r="AC405" s="187">
        <v>1</v>
      </c>
      <c r="AD405" s="187">
        <v>1</v>
      </c>
      <c r="AE405" s="187">
        <v>1</v>
      </c>
      <c r="AF405" s="187">
        <v>1</v>
      </c>
      <c r="AG405" s="315">
        <v>3.3</v>
      </c>
      <c r="AH405" s="315"/>
      <c r="AI405" s="315">
        <v>3.8</v>
      </c>
      <c r="AJ405" s="315">
        <v>0.6</v>
      </c>
      <c r="AK405" s="315"/>
      <c r="AL405" s="315">
        <v>64</v>
      </c>
      <c r="AM405" s="316">
        <v>320</v>
      </c>
      <c r="AN405" s="315">
        <v>93</v>
      </c>
      <c r="AO405" s="319">
        <v>0.40902777777777777</v>
      </c>
      <c r="AP405" s="315">
        <v>5.72</v>
      </c>
      <c r="AQ405" s="316">
        <v>2000000</v>
      </c>
      <c r="AR405" s="316">
        <v>609600</v>
      </c>
      <c r="AS405" s="320">
        <v>3.2808398950131235</v>
      </c>
      <c r="AT405" s="321">
        <v>0.30080000000000001</v>
      </c>
      <c r="AU405" s="321">
        <v>0.69920000000000004</v>
      </c>
      <c r="AV405" s="316">
        <v>15369</v>
      </c>
      <c r="AW405" s="316">
        <v>28893</v>
      </c>
      <c r="AX405" s="316">
        <v>29776</v>
      </c>
      <c r="AY405" s="316">
        <v>20696</v>
      </c>
      <c r="AZ405" s="316">
        <v>8626</v>
      </c>
      <c r="BA405" s="16"/>
    </row>
    <row r="406" spans="1:53" ht="15.75" customHeight="1">
      <c r="A406" s="314">
        <v>11</v>
      </c>
      <c r="B406" s="16" t="s">
        <v>1341</v>
      </c>
      <c r="C406" s="315" t="s">
        <v>1323</v>
      </c>
      <c r="D406" s="316">
        <v>13271</v>
      </c>
      <c r="E406" s="316">
        <v>1928</v>
      </c>
      <c r="F406" s="316">
        <v>86</v>
      </c>
      <c r="G406" s="316">
        <v>61</v>
      </c>
      <c r="H406" s="316">
        <v>39</v>
      </c>
      <c r="I406" s="317">
        <v>1.8401402118370205E-3</v>
      </c>
      <c r="J406" s="316">
        <v>3075</v>
      </c>
      <c r="K406" s="316">
        <v>0</v>
      </c>
      <c r="L406" s="316">
        <v>0</v>
      </c>
      <c r="M406" s="316">
        <v>0</v>
      </c>
      <c r="N406" s="318">
        <v>0</v>
      </c>
      <c r="O406" s="316">
        <v>34985</v>
      </c>
      <c r="P406" s="316">
        <v>88</v>
      </c>
      <c r="Q406" s="316">
        <v>1224</v>
      </c>
      <c r="R406" s="316">
        <v>274</v>
      </c>
      <c r="S406" s="321">
        <v>0</v>
      </c>
      <c r="T406" s="317">
        <v>4.7253599555118273E-4</v>
      </c>
      <c r="U406" s="315">
        <v>996</v>
      </c>
      <c r="V406" s="315">
        <v>1980</v>
      </c>
      <c r="W406" s="315">
        <v>1</v>
      </c>
      <c r="X406" s="315">
        <v>0</v>
      </c>
      <c r="Y406" s="315">
        <v>492</v>
      </c>
      <c r="Z406" s="315">
        <v>276</v>
      </c>
      <c r="AA406" s="16"/>
      <c r="AB406" s="315">
        <v>4</v>
      </c>
      <c r="AC406" s="187">
        <v>1</v>
      </c>
      <c r="AD406" s="187">
        <v>1</v>
      </c>
      <c r="AE406" s="187">
        <v>1</v>
      </c>
      <c r="AF406" s="187">
        <v>1</v>
      </c>
      <c r="AG406" s="315">
        <v>4</v>
      </c>
      <c r="AH406" s="315"/>
      <c r="AI406" s="315">
        <v>3.5</v>
      </c>
      <c r="AJ406" s="315"/>
      <c r="AK406" s="315">
        <v>38</v>
      </c>
      <c r="AL406" s="315">
        <v>59</v>
      </c>
      <c r="AM406" s="316">
        <v>2400</v>
      </c>
      <c r="AN406" s="315">
        <v>1490000</v>
      </c>
      <c r="AO406" s="319">
        <v>0.2361111111111111</v>
      </c>
      <c r="AP406" s="315">
        <v>2.68</v>
      </c>
      <c r="AQ406" s="316">
        <v>2300000</v>
      </c>
      <c r="AR406" s="316">
        <v>1500000</v>
      </c>
      <c r="AS406" s="320">
        <v>1.5333333333333334</v>
      </c>
      <c r="AT406" s="321">
        <v>0.4163</v>
      </c>
      <c r="AU406" s="321">
        <v>0.5837</v>
      </c>
      <c r="AV406" s="316">
        <v>5000</v>
      </c>
      <c r="AW406" s="316">
        <v>5000</v>
      </c>
      <c r="AX406" s="316">
        <v>5000</v>
      </c>
      <c r="AY406" s="316">
        <v>5000</v>
      </c>
      <c r="AZ406" s="316">
        <v>5000</v>
      </c>
      <c r="BA406" s="16"/>
    </row>
    <row r="407" spans="1:53" ht="15.75" customHeight="1">
      <c r="A407" s="314">
        <v>12</v>
      </c>
      <c r="B407" s="16" t="s">
        <v>1343</v>
      </c>
      <c r="C407" s="315" t="s">
        <v>1323</v>
      </c>
      <c r="D407" s="316">
        <v>15627</v>
      </c>
      <c r="E407" s="316">
        <v>2594</v>
      </c>
      <c r="F407" s="316">
        <v>60</v>
      </c>
      <c r="G407" s="316">
        <v>325</v>
      </c>
      <c r="H407" s="316">
        <v>104</v>
      </c>
      <c r="I407" s="317">
        <v>2.2176892190840852E-3</v>
      </c>
      <c r="J407" s="316">
        <v>15991</v>
      </c>
      <c r="K407" s="316">
        <v>2817</v>
      </c>
      <c r="L407" s="316">
        <v>356</v>
      </c>
      <c r="M407" s="316">
        <v>29</v>
      </c>
      <c r="N407" s="318">
        <v>2.3330986211496261E-3</v>
      </c>
      <c r="O407" s="316">
        <v>15987</v>
      </c>
      <c r="P407" s="316">
        <v>244</v>
      </c>
      <c r="Q407" s="316">
        <v>573</v>
      </c>
      <c r="R407" s="316">
        <v>270</v>
      </c>
      <c r="S407" s="321">
        <v>0.18181818181818182</v>
      </c>
      <c r="T407" s="317">
        <v>5.7509074762044689E-4</v>
      </c>
      <c r="U407" s="315">
        <v>3244</v>
      </c>
      <c r="V407" s="315">
        <v>807</v>
      </c>
      <c r="W407" s="315">
        <v>6</v>
      </c>
      <c r="X407" s="315">
        <v>13</v>
      </c>
      <c r="Y407" s="315">
        <v>4233</v>
      </c>
      <c r="Z407" s="315">
        <v>886</v>
      </c>
      <c r="AA407" s="16"/>
      <c r="AB407" s="315">
        <v>4</v>
      </c>
      <c r="AC407" s="187">
        <v>0</v>
      </c>
      <c r="AD407" s="187">
        <v>1</v>
      </c>
      <c r="AE407" s="187">
        <v>1</v>
      </c>
      <c r="AF407" s="187">
        <v>1</v>
      </c>
      <c r="AG407" s="315">
        <v>3.1</v>
      </c>
      <c r="AH407" s="315">
        <v>0</v>
      </c>
      <c r="AI407" s="315">
        <v>2.2999999999999998</v>
      </c>
      <c r="AJ407" s="315">
        <v>0.2</v>
      </c>
      <c r="AK407" s="315">
        <v>24</v>
      </c>
      <c r="AL407" s="315">
        <v>60</v>
      </c>
      <c r="AM407" s="316">
        <v>5400</v>
      </c>
      <c r="AN407" s="315">
        <v>67</v>
      </c>
      <c r="AO407" s="319"/>
      <c r="AP407" s="315"/>
      <c r="AQ407" s="316"/>
      <c r="AR407" s="316"/>
      <c r="AS407" s="320"/>
      <c r="AT407" s="321"/>
      <c r="AU407" s="321"/>
      <c r="AV407" s="316">
        <v>25106</v>
      </c>
      <c r="AW407" s="316">
        <v>192928</v>
      </c>
      <c r="AX407" s="316">
        <v>8705</v>
      </c>
      <c r="AY407" s="316">
        <v>5000</v>
      </c>
      <c r="AZ407" s="316">
        <v>7555</v>
      </c>
      <c r="BA407" s="16"/>
    </row>
    <row r="408" spans="1:53" ht="15.75" customHeight="1">
      <c r="A408" s="314">
        <v>13</v>
      </c>
      <c r="B408" s="16" t="s">
        <v>1347</v>
      </c>
      <c r="C408" s="315" t="s">
        <v>1323</v>
      </c>
      <c r="D408" s="316">
        <v>1202335</v>
      </c>
      <c r="E408" s="316">
        <v>51267</v>
      </c>
      <c r="F408" s="316">
        <v>1094</v>
      </c>
      <c r="G408" s="316">
        <v>821</v>
      </c>
      <c r="H408" s="316">
        <v>50</v>
      </c>
      <c r="I408" s="317">
        <v>4.9346645925977585E-4</v>
      </c>
      <c r="J408" s="316">
        <v>65602</v>
      </c>
      <c r="K408" s="316">
        <v>8807</v>
      </c>
      <c r="L408" s="316">
        <v>430</v>
      </c>
      <c r="M408" s="316">
        <v>31</v>
      </c>
      <c r="N408" s="318">
        <v>1.5852465250712109E-3</v>
      </c>
      <c r="O408" s="316">
        <v>903455</v>
      </c>
      <c r="P408" s="316">
        <v>198</v>
      </c>
      <c r="Q408" s="316">
        <v>5516</v>
      </c>
      <c r="R408" s="316">
        <v>1554</v>
      </c>
      <c r="S408" s="321">
        <v>0.33333333333333331</v>
      </c>
      <c r="T408" s="317">
        <v>8.4909221931241122E-5</v>
      </c>
      <c r="U408" s="315">
        <v>28954</v>
      </c>
      <c r="V408" s="315">
        <v>52200</v>
      </c>
      <c r="W408" s="315">
        <v>44</v>
      </c>
      <c r="X408" s="315">
        <v>1133</v>
      </c>
      <c r="Y408" s="315">
        <v>13510</v>
      </c>
      <c r="Z408" s="315">
        <v>7352</v>
      </c>
      <c r="AA408" s="16"/>
      <c r="AB408" s="315">
        <v>4</v>
      </c>
      <c r="AC408" s="187">
        <v>0</v>
      </c>
      <c r="AD408" s="187">
        <v>1</v>
      </c>
      <c r="AE408" s="187">
        <v>1</v>
      </c>
      <c r="AF408" s="187">
        <v>1</v>
      </c>
      <c r="AG408" s="315">
        <v>2.6</v>
      </c>
      <c r="AH408" s="315">
        <v>0.33300000000000002</v>
      </c>
      <c r="AI408" s="315">
        <v>2.5</v>
      </c>
      <c r="AJ408" s="315">
        <v>0</v>
      </c>
      <c r="AK408" s="315">
        <v>16</v>
      </c>
      <c r="AL408" s="315">
        <v>36</v>
      </c>
      <c r="AM408" s="316">
        <v>720</v>
      </c>
      <c r="AN408" s="315">
        <v>3850000</v>
      </c>
      <c r="AO408" s="319"/>
      <c r="AP408" s="315"/>
      <c r="AQ408" s="316"/>
      <c r="AR408" s="316"/>
      <c r="AS408" s="320"/>
      <c r="AT408" s="321"/>
      <c r="AU408" s="321"/>
      <c r="AV408" s="316">
        <v>6022000</v>
      </c>
      <c r="AW408" s="316">
        <v>99500000</v>
      </c>
      <c r="AX408" s="316">
        <v>1552000</v>
      </c>
      <c r="AY408" s="316">
        <v>12160</v>
      </c>
      <c r="AZ408" s="316">
        <v>591280</v>
      </c>
      <c r="BA408" s="16"/>
    </row>
    <row r="409" spans="1:53" ht="15.75" customHeight="1">
      <c r="A409" s="314">
        <v>14</v>
      </c>
      <c r="B409" s="16" t="s">
        <v>1348</v>
      </c>
      <c r="C409" s="315" t="s">
        <v>1323</v>
      </c>
      <c r="D409" s="316">
        <v>10077</v>
      </c>
      <c r="E409" s="316">
        <v>84</v>
      </c>
      <c r="F409" s="316">
        <v>38</v>
      </c>
      <c r="G409" s="316">
        <v>9</v>
      </c>
      <c r="H409" s="316">
        <v>16</v>
      </c>
      <c r="I409" s="317">
        <v>1.5153805221947869E-4</v>
      </c>
      <c r="J409" s="316"/>
      <c r="K409" s="316"/>
      <c r="L409" s="316"/>
      <c r="M409" s="316"/>
      <c r="N409" s="318"/>
      <c r="O409" s="316">
        <v>102946</v>
      </c>
      <c r="P409" s="316">
        <v>1160</v>
      </c>
      <c r="Q409" s="316">
        <v>1438</v>
      </c>
      <c r="R409" s="316">
        <v>345</v>
      </c>
      <c r="S409" s="321">
        <v>0.8343399482312337</v>
      </c>
      <c r="T409" s="317">
        <v>1.8879172941266411E-4</v>
      </c>
      <c r="U409" s="315">
        <v>8050</v>
      </c>
      <c r="V409" s="315">
        <v>34300</v>
      </c>
      <c r="W409" s="315">
        <v>119</v>
      </c>
      <c r="X409" s="315">
        <v>207</v>
      </c>
      <c r="Y409" s="315">
        <v>4462</v>
      </c>
      <c r="Z409" s="315">
        <v>1984</v>
      </c>
      <c r="AA409" s="16"/>
      <c r="AB409" s="315">
        <v>3</v>
      </c>
      <c r="AC409" s="187">
        <v>0</v>
      </c>
      <c r="AD409" s="187">
        <v>1</v>
      </c>
      <c r="AE409" s="187">
        <v>1</v>
      </c>
      <c r="AF409" s="187">
        <v>1</v>
      </c>
      <c r="AG409" s="315">
        <v>3.9</v>
      </c>
      <c r="AH409" s="315">
        <v>0</v>
      </c>
      <c r="AI409" s="315">
        <v>4.0999999999999996</v>
      </c>
      <c r="AJ409" s="315">
        <v>0.375</v>
      </c>
      <c r="AK409" s="315"/>
      <c r="AL409" s="315">
        <v>44</v>
      </c>
      <c r="AM409" s="316">
        <v>33100</v>
      </c>
      <c r="AN409" s="315">
        <v>86</v>
      </c>
      <c r="AO409" s="319">
        <v>0.3298611111111111</v>
      </c>
      <c r="AP409" s="315">
        <v>1.62</v>
      </c>
      <c r="AQ409" s="316">
        <v>9900</v>
      </c>
      <c r="AR409" s="316">
        <v>6000</v>
      </c>
      <c r="AS409" s="320">
        <v>1.65</v>
      </c>
      <c r="AT409" s="321">
        <v>0.61140000000000005</v>
      </c>
      <c r="AU409" s="321">
        <v>0.38859999999999995</v>
      </c>
      <c r="AV409" s="316"/>
      <c r="AW409" s="316">
        <v>5000</v>
      </c>
      <c r="AX409" s="316">
        <v>5000</v>
      </c>
      <c r="AY409" s="316">
        <v>5000</v>
      </c>
      <c r="AZ409" s="316"/>
      <c r="BA409" s="16"/>
    </row>
    <row r="410" spans="1:53" ht="15.75" customHeight="1">
      <c r="A410" s="314">
        <v>15</v>
      </c>
      <c r="B410" s="16" t="s">
        <v>1352</v>
      </c>
      <c r="C410" s="315" t="s">
        <v>1323</v>
      </c>
      <c r="D410" s="316">
        <v>286</v>
      </c>
      <c r="E410" s="316">
        <v>0</v>
      </c>
      <c r="F410" s="316">
        <v>0</v>
      </c>
      <c r="G410" s="316">
        <v>0</v>
      </c>
      <c r="H410" s="316">
        <v>0</v>
      </c>
      <c r="I410" s="317">
        <v>0</v>
      </c>
      <c r="J410" s="316"/>
      <c r="K410" s="316"/>
      <c r="L410" s="316"/>
      <c r="M410" s="316"/>
      <c r="N410" s="318"/>
      <c r="O410" s="316">
        <v>380</v>
      </c>
      <c r="P410" s="316">
        <v>0</v>
      </c>
      <c r="Q410" s="316">
        <v>0</v>
      </c>
      <c r="R410" s="316">
        <v>0</v>
      </c>
      <c r="S410" s="321">
        <v>0</v>
      </c>
      <c r="T410" s="317">
        <v>0</v>
      </c>
      <c r="U410" s="315">
        <v>33</v>
      </c>
      <c r="V410" s="315"/>
      <c r="W410" s="315"/>
      <c r="X410" s="315"/>
      <c r="Y410" s="315">
        <v>39</v>
      </c>
      <c r="Z410" s="315">
        <v>97</v>
      </c>
      <c r="AA410" s="16"/>
      <c r="AB410" s="315">
        <v>2</v>
      </c>
      <c r="AC410" s="187">
        <v>1</v>
      </c>
      <c r="AD410" s="187">
        <v>1</v>
      </c>
      <c r="AE410" s="187">
        <v>1</v>
      </c>
      <c r="AF410" s="187">
        <v>1</v>
      </c>
      <c r="AG410" s="315">
        <v>4.3</v>
      </c>
      <c r="AH410" s="315">
        <v>0</v>
      </c>
      <c r="AI410" s="315"/>
      <c r="AJ410" s="315">
        <v>0</v>
      </c>
      <c r="AK410" s="315">
        <v>35</v>
      </c>
      <c r="AL410" s="315">
        <v>56</v>
      </c>
      <c r="AM410" s="316">
        <v>6600</v>
      </c>
      <c r="AN410" s="315">
        <v>1630000</v>
      </c>
      <c r="AO410" s="319">
        <v>0.22847222222222222</v>
      </c>
      <c r="AP410" s="315">
        <v>4.97</v>
      </c>
      <c r="AQ410" s="316">
        <v>969400</v>
      </c>
      <c r="AR410" s="316">
        <v>635200</v>
      </c>
      <c r="AS410" s="320">
        <v>1.5261335012594459</v>
      </c>
      <c r="AT410" s="321">
        <v>0.45469999999999999</v>
      </c>
      <c r="AU410" s="321">
        <v>0.54530000000000001</v>
      </c>
      <c r="AV410" s="316"/>
      <c r="AW410" s="316">
        <v>5000</v>
      </c>
      <c r="AX410" s="316">
        <v>5000</v>
      </c>
      <c r="AY410" s="316">
        <v>5000</v>
      </c>
      <c r="AZ410" s="316"/>
      <c r="BA410" s="16"/>
    </row>
    <row r="411" spans="1:53" ht="15.75" customHeight="1">
      <c r="A411" s="314">
        <v>16</v>
      </c>
      <c r="B411" s="16" t="s">
        <v>1354</v>
      </c>
      <c r="C411" s="315" t="s">
        <v>1323</v>
      </c>
      <c r="D411" s="316">
        <v>392</v>
      </c>
      <c r="E411" s="316">
        <v>68</v>
      </c>
      <c r="F411" s="316">
        <v>0</v>
      </c>
      <c r="G411" s="316">
        <v>22</v>
      </c>
      <c r="H411" s="316">
        <v>70</v>
      </c>
      <c r="I411" s="317">
        <v>2.5704296496015066E-3</v>
      </c>
      <c r="J411" s="316">
        <v>504</v>
      </c>
      <c r="K411" s="316">
        <v>324</v>
      </c>
      <c r="L411" s="316">
        <v>5</v>
      </c>
      <c r="M411" s="316">
        <v>13</v>
      </c>
      <c r="N411" s="318">
        <v>3.6876167164085131E-3</v>
      </c>
      <c r="O411" s="316">
        <v>540</v>
      </c>
      <c r="P411" s="316">
        <v>52</v>
      </c>
      <c r="Q411" s="316">
        <v>16</v>
      </c>
      <c r="R411" s="316">
        <v>5</v>
      </c>
      <c r="S411" s="321">
        <v>0</v>
      </c>
      <c r="T411" s="317">
        <v>4.3017672252860996E-4</v>
      </c>
      <c r="U411" s="315">
        <v>32</v>
      </c>
      <c r="V411" s="315"/>
      <c r="W411" s="315"/>
      <c r="X411" s="315"/>
      <c r="Y411" s="315">
        <v>98</v>
      </c>
      <c r="Z411" s="315">
        <v>30</v>
      </c>
      <c r="AA411" s="16"/>
      <c r="AB411" s="315">
        <v>3</v>
      </c>
      <c r="AC411" s="187">
        <v>1</v>
      </c>
      <c r="AD411" s="187">
        <v>1</v>
      </c>
      <c r="AE411" s="187">
        <v>1</v>
      </c>
      <c r="AF411" s="187">
        <v>1</v>
      </c>
      <c r="AG411" s="315">
        <v>4.8</v>
      </c>
      <c r="AH411" s="315"/>
      <c r="AI411" s="315"/>
      <c r="AJ411" s="315"/>
      <c r="AK411" s="315">
        <v>20</v>
      </c>
      <c r="AL411" s="315">
        <v>72</v>
      </c>
      <c r="AM411" s="316">
        <v>1000</v>
      </c>
      <c r="AN411" s="315">
        <v>2800000</v>
      </c>
      <c r="AO411" s="319">
        <v>9.375E-2</v>
      </c>
      <c r="AP411" s="315">
        <v>2.06</v>
      </c>
      <c r="AQ411" s="316">
        <v>53000</v>
      </c>
      <c r="AR411" s="316">
        <v>30100</v>
      </c>
      <c r="AS411" s="320">
        <v>1.760797342192691</v>
      </c>
      <c r="AT411" s="321">
        <v>0.5222</v>
      </c>
      <c r="AU411" s="321">
        <v>0.4778</v>
      </c>
      <c r="AV411" s="316">
        <v>5000</v>
      </c>
      <c r="AW411" s="316">
        <v>5000</v>
      </c>
      <c r="AX411" s="316">
        <v>5000</v>
      </c>
      <c r="AY411" s="316"/>
      <c r="AZ411" s="316"/>
      <c r="BA411" s="16"/>
    </row>
    <row r="412" spans="1:53" ht="15.75" customHeight="1">
      <c r="A412" s="314">
        <v>17</v>
      </c>
      <c r="B412" s="16" t="s">
        <v>1357</v>
      </c>
      <c r="C412" s="315" t="s">
        <v>1323</v>
      </c>
      <c r="D412" s="316">
        <v>90387</v>
      </c>
      <c r="E412" s="316">
        <v>5163</v>
      </c>
      <c r="F412" s="316">
        <v>1252</v>
      </c>
      <c r="G412" s="316">
        <v>1909</v>
      </c>
      <c r="H412" s="316">
        <v>78</v>
      </c>
      <c r="I412" s="317">
        <v>1.0527356234794605E-3</v>
      </c>
      <c r="J412" s="316">
        <v>5091</v>
      </c>
      <c r="K412" s="316">
        <v>3090</v>
      </c>
      <c r="L412" s="316">
        <v>74</v>
      </c>
      <c r="M412" s="316">
        <v>27</v>
      </c>
      <c r="N412" s="318">
        <v>6.9272548996283404E-3</v>
      </c>
      <c r="O412" s="316">
        <v>46588</v>
      </c>
      <c r="P412" s="316">
        <v>85</v>
      </c>
      <c r="Q412" s="316">
        <v>399</v>
      </c>
      <c r="R412" s="316">
        <v>112</v>
      </c>
      <c r="S412" s="321">
        <v>0.55263157894736836</v>
      </c>
      <c r="T412" s="317">
        <v>1.1859132760603121E-4</v>
      </c>
      <c r="U412" s="315">
        <v>744</v>
      </c>
      <c r="V412" s="315"/>
      <c r="W412" s="315"/>
      <c r="X412" s="315"/>
      <c r="Y412" s="315">
        <v>347</v>
      </c>
      <c r="Z412" s="315">
        <v>514</v>
      </c>
      <c r="AA412" s="16"/>
      <c r="AB412" s="315">
        <v>3</v>
      </c>
      <c r="AC412" s="187">
        <v>0</v>
      </c>
      <c r="AD412" s="187">
        <v>1</v>
      </c>
      <c r="AE412" s="187">
        <v>1</v>
      </c>
      <c r="AF412" s="187">
        <v>1</v>
      </c>
      <c r="AG412" s="315">
        <v>4.8</v>
      </c>
      <c r="AH412" s="315">
        <v>0.39500000000000002</v>
      </c>
      <c r="AI412" s="315">
        <v>3.9</v>
      </c>
      <c r="AJ412" s="315">
        <v>0.32400000000000001</v>
      </c>
      <c r="AK412" s="315">
        <v>24</v>
      </c>
      <c r="AL412" s="315">
        <v>38</v>
      </c>
      <c r="AM412" s="316">
        <v>22200</v>
      </c>
      <c r="AN412" s="315">
        <v>1230000000</v>
      </c>
      <c r="AO412" s="319">
        <v>4.3749999999999997E-2</v>
      </c>
      <c r="AP412" s="315">
        <v>1.5</v>
      </c>
      <c r="AQ412" s="316">
        <v>8700</v>
      </c>
      <c r="AR412" s="316">
        <v>7700</v>
      </c>
      <c r="AS412" s="320">
        <v>1.1298701298701299</v>
      </c>
      <c r="AT412" s="321">
        <v>0.75</v>
      </c>
      <c r="AU412" s="321">
        <v>0.25</v>
      </c>
      <c r="AV412" s="316">
        <v>173236</v>
      </c>
      <c r="AW412" s="316">
        <v>46000</v>
      </c>
      <c r="AX412" s="316">
        <v>39115</v>
      </c>
      <c r="AY412" s="316">
        <v>94899</v>
      </c>
      <c r="AZ412" s="316">
        <v>11978</v>
      </c>
      <c r="BA412" s="16"/>
    </row>
    <row r="413" spans="1:53" ht="15.75" customHeight="1">
      <c r="A413" s="314">
        <v>18</v>
      </c>
      <c r="B413" s="16" t="s">
        <v>55</v>
      </c>
      <c r="C413" s="315" t="s">
        <v>1323</v>
      </c>
      <c r="D413" s="316">
        <v>337714</v>
      </c>
      <c r="E413" s="316">
        <v>1063</v>
      </c>
      <c r="F413" s="316">
        <v>1474</v>
      </c>
      <c r="G413" s="316">
        <v>247</v>
      </c>
      <c r="H413" s="316">
        <v>24</v>
      </c>
      <c r="I413" s="317">
        <v>1.0024670477398483E-4</v>
      </c>
      <c r="J413" s="316">
        <v>3325</v>
      </c>
      <c r="K413" s="316">
        <v>541</v>
      </c>
      <c r="L413" s="316">
        <v>0</v>
      </c>
      <c r="M413" s="316">
        <v>5</v>
      </c>
      <c r="N413" s="318">
        <v>1.8494268285681357E-3</v>
      </c>
      <c r="O413" s="316">
        <v>17483</v>
      </c>
      <c r="P413" s="316">
        <v>65</v>
      </c>
      <c r="Q413" s="316">
        <v>378</v>
      </c>
      <c r="R413" s="316">
        <v>123</v>
      </c>
      <c r="S413" s="321">
        <v>0.39999999999999997</v>
      </c>
      <c r="T413" s="317">
        <v>3.1306903876966063E-4</v>
      </c>
      <c r="U413" s="315">
        <v>7762</v>
      </c>
      <c r="V413" s="315"/>
      <c r="W413" s="315"/>
      <c r="X413" s="315"/>
      <c r="Y413" s="315">
        <v>4348</v>
      </c>
      <c r="Z413" s="315">
        <v>2382</v>
      </c>
      <c r="AA413" s="16"/>
      <c r="AB413" s="315">
        <v>3</v>
      </c>
      <c r="AC413" s="187">
        <v>1</v>
      </c>
      <c r="AD413" s="187">
        <v>1</v>
      </c>
      <c r="AE413" s="187">
        <v>1</v>
      </c>
      <c r="AF413" s="187">
        <v>1</v>
      </c>
      <c r="AG413" s="315">
        <v>4.5999999999999996</v>
      </c>
      <c r="AH413" s="315"/>
      <c r="AI413" s="315">
        <v>4.2</v>
      </c>
      <c r="AJ413" s="315">
        <v>0</v>
      </c>
      <c r="AK413" s="315">
        <v>14</v>
      </c>
      <c r="AL413" s="315">
        <v>78</v>
      </c>
      <c r="AM413" s="316">
        <v>1000</v>
      </c>
      <c r="AN413" s="315">
        <v>2430000</v>
      </c>
      <c r="AO413" s="319">
        <v>0.53333333333333333</v>
      </c>
      <c r="AP413" s="315">
        <v>2.2799999999999998</v>
      </c>
      <c r="AQ413" s="316">
        <v>484700</v>
      </c>
      <c r="AR413" s="316">
        <v>131600</v>
      </c>
      <c r="AS413" s="320">
        <v>3.6831306990881458</v>
      </c>
      <c r="AT413" s="321">
        <v>0.47789999999999999</v>
      </c>
      <c r="AU413" s="321">
        <v>0.52210000000000001</v>
      </c>
      <c r="AV413" s="316">
        <v>6821000</v>
      </c>
      <c r="AW413" s="316">
        <v>1907000</v>
      </c>
      <c r="AX413" s="316">
        <v>2014000</v>
      </c>
      <c r="AY413" s="316">
        <v>3788000</v>
      </c>
      <c r="AZ413" s="316">
        <v>675252</v>
      </c>
      <c r="BA413" s="16"/>
    </row>
    <row r="414" spans="1:53" ht="15.75" customHeight="1">
      <c r="A414" s="314">
        <v>19</v>
      </c>
      <c r="B414" s="16" t="s">
        <v>1360</v>
      </c>
      <c r="C414" s="315" t="s">
        <v>1323</v>
      </c>
      <c r="D414" s="316">
        <v>327046</v>
      </c>
      <c r="E414" s="316">
        <v>6074</v>
      </c>
      <c r="F414" s="316">
        <v>3043</v>
      </c>
      <c r="G414" s="316">
        <v>1279</v>
      </c>
      <c r="H414" s="316">
        <v>67</v>
      </c>
      <c r="I414" s="317">
        <v>3.7773961281907363E-4</v>
      </c>
      <c r="J414" s="316">
        <v>23600</v>
      </c>
      <c r="K414" s="316">
        <v>6769</v>
      </c>
      <c r="L414" s="316">
        <v>591</v>
      </c>
      <c r="M414" s="316">
        <v>50</v>
      </c>
      <c r="N414" s="318">
        <v>3.4478290153746038E-3</v>
      </c>
      <c r="O414" s="316">
        <v>42375</v>
      </c>
      <c r="P414" s="316">
        <v>1312</v>
      </c>
      <c r="Q414" s="316">
        <v>843</v>
      </c>
      <c r="R414" s="316">
        <v>207</v>
      </c>
      <c r="S414" s="321">
        <v>0.90396341463414642</v>
      </c>
      <c r="T414" s="317">
        <v>2.705318098776263E-4</v>
      </c>
      <c r="U414" s="315">
        <v>6582</v>
      </c>
      <c r="V414" s="315"/>
      <c r="W414" s="315"/>
      <c r="X414" s="315"/>
      <c r="Y414" s="315">
        <v>3649</v>
      </c>
      <c r="Z414" s="315">
        <v>1853</v>
      </c>
      <c r="AA414" s="16"/>
      <c r="AB414" s="315">
        <v>3</v>
      </c>
      <c r="AC414" s="187">
        <v>1</v>
      </c>
      <c r="AD414" s="187">
        <v>1</v>
      </c>
      <c r="AE414" s="187">
        <v>1</v>
      </c>
      <c r="AF414" s="187">
        <v>1</v>
      </c>
      <c r="AG414" s="315">
        <v>2.9</v>
      </c>
      <c r="AH414" s="315">
        <v>0</v>
      </c>
      <c r="AI414" s="315">
        <v>3.4</v>
      </c>
      <c r="AJ414" s="315">
        <v>1</v>
      </c>
      <c r="AK414" s="315">
        <v>22</v>
      </c>
      <c r="AL414" s="315">
        <v>44</v>
      </c>
      <c r="AM414" s="316">
        <v>720</v>
      </c>
      <c r="AN414" s="315">
        <v>84</v>
      </c>
      <c r="AO414" s="319">
        <v>0.18194444444444444</v>
      </c>
      <c r="AP414" s="315">
        <v>2.2000000000000002</v>
      </c>
      <c r="AQ414" s="316">
        <v>1100000</v>
      </c>
      <c r="AR414" s="316">
        <v>47600</v>
      </c>
      <c r="AS414" s="320">
        <v>23.109243697478991</v>
      </c>
      <c r="AT414" s="321">
        <v>0.2727</v>
      </c>
      <c r="AU414" s="321">
        <v>0.72730000000000006</v>
      </c>
      <c r="AV414" s="316">
        <v>12270000</v>
      </c>
      <c r="AW414" s="316">
        <v>8513000</v>
      </c>
      <c r="AX414" s="316">
        <v>3512000</v>
      </c>
      <c r="AY414" s="316">
        <v>2315000</v>
      </c>
      <c r="AZ414" s="316">
        <v>1183000</v>
      </c>
      <c r="BA414" s="16"/>
    </row>
    <row r="415" spans="1:53" ht="15.75" customHeight="1">
      <c r="A415" s="314">
        <v>20</v>
      </c>
      <c r="B415" s="16" t="s">
        <v>1321</v>
      </c>
      <c r="C415" s="315" t="s">
        <v>1323</v>
      </c>
      <c r="D415" s="316"/>
      <c r="E415" s="316"/>
      <c r="F415" s="316"/>
      <c r="G415" s="316"/>
      <c r="H415" s="316"/>
      <c r="I415" s="317"/>
      <c r="J415" s="316">
        <v>1624</v>
      </c>
      <c r="K415" s="316">
        <v>3638</v>
      </c>
      <c r="L415" s="316">
        <v>34</v>
      </c>
      <c r="M415" s="316">
        <v>65</v>
      </c>
      <c r="N415" s="318">
        <v>2.519973331156462E-2</v>
      </c>
      <c r="O415" s="316">
        <v>5933</v>
      </c>
      <c r="P415" s="316">
        <v>178</v>
      </c>
      <c r="Q415" s="316">
        <v>307</v>
      </c>
      <c r="R415" s="316">
        <v>48</v>
      </c>
      <c r="S415" s="321">
        <v>0.25</v>
      </c>
      <c r="T415" s="317">
        <v>6.5273376490835981E-4</v>
      </c>
      <c r="U415" s="315">
        <v>7429</v>
      </c>
      <c r="V415" s="315">
        <v>665</v>
      </c>
      <c r="W415" s="315">
        <v>32</v>
      </c>
      <c r="X415" s="315">
        <v>0</v>
      </c>
      <c r="Y415" s="315">
        <v>4911</v>
      </c>
      <c r="Z415" s="315">
        <v>2027</v>
      </c>
      <c r="AA415" s="16"/>
      <c r="AB415" s="315">
        <v>3</v>
      </c>
      <c r="AC415" s="187">
        <v>1</v>
      </c>
      <c r="AD415" s="187">
        <v>1</v>
      </c>
      <c r="AE415" s="187">
        <v>1</v>
      </c>
      <c r="AF415" s="187">
        <v>1</v>
      </c>
      <c r="AG415" s="315">
        <v>2</v>
      </c>
      <c r="AH415" s="315">
        <v>0</v>
      </c>
      <c r="AI415" s="315">
        <v>3.4</v>
      </c>
      <c r="AJ415" s="315">
        <v>0</v>
      </c>
      <c r="AK415" s="315">
        <v>32</v>
      </c>
      <c r="AL415" s="315">
        <v>43</v>
      </c>
      <c r="AM415" s="316">
        <v>480</v>
      </c>
      <c r="AN415" s="315">
        <v>3600000</v>
      </c>
      <c r="AO415" s="319">
        <v>0.12222222222222222</v>
      </c>
      <c r="AP415" s="315">
        <v>1.82</v>
      </c>
      <c r="AQ415" s="316">
        <v>48600</v>
      </c>
      <c r="AR415" s="316">
        <v>12100</v>
      </c>
      <c r="AS415" s="320">
        <v>4.0165289256198351</v>
      </c>
      <c r="AT415" s="321">
        <v>0.55159999999999998</v>
      </c>
      <c r="AU415" s="321">
        <v>0.44840000000000002</v>
      </c>
      <c r="AV415" s="316">
        <v>75652</v>
      </c>
      <c r="AW415" s="316">
        <v>243681</v>
      </c>
      <c r="AX415" s="316">
        <v>55111</v>
      </c>
      <c r="AY415" s="316">
        <v>5000</v>
      </c>
      <c r="AZ415" s="316">
        <v>5000</v>
      </c>
      <c r="BA415" s="16"/>
    </row>
    <row r="416" spans="1:53" ht="15.75" customHeight="1">
      <c r="A416" s="314">
        <v>21</v>
      </c>
      <c r="B416" s="16" t="s">
        <v>1361</v>
      </c>
      <c r="C416" s="315" t="s">
        <v>1323</v>
      </c>
      <c r="D416" s="316">
        <v>3005</v>
      </c>
      <c r="E416" s="316">
        <v>1426</v>
      </c>
      <c r="F416" s="316">
        <v>50</v>
      </c>
      <c r="G416" s="316">
        <v>660</v>
      </c>
      <c r="H416" s="316">
        <v>61</v>
      </c>
      <c r="I416" s="317">
        <v>8.1340771285666452E-3</v>
      </c>
      <c r="J416" s="316">
        <v>1154</v>
      </c>
      <c r="K416" s="316">
        <v>275</v>
      </c>
      <c r="L416" s="316">
        <v>0</v>
      </c>
      <c r="M416" s="316">
        <v>5</v>
      </c>
      <c r="N416" s="318">
        <v>2.6801918867095805E-3</v>
      </c>
      <c r="O416" s="316">
        <v>4343</v>
      </c>
      <c r="P416" s="316">
        <v>61</v>
      </c>
      <c r="Q416" s="316">
        <v>198</v>
      </c>
      <c r="R416" s="316">
        <v>88</v>
      </c>
      <c r="S416" s="321">
        <v>0.5</v>
      </c>
      <c r="T416" s="317">
        <v>7.2436943183259485E-4</v>
      </c>
      <c r="U416" s="315">
        <v>1089</v>
      </c>
      <c r="V416" s="315">
        <v>0</v>
      </c>
      <c r="W416" s="315">
        <v>16</v>
      </c>
      <c r="X416" s="315">
        <v>18</v>
      </c>
      <c r="Y416" s="315">
        <v>1627</v>
      </c>
      <c r="Z416" s="315">
        <v>312</v>
      </c>
      <c r="AA416" s="16"/>
      <c r="AB416" s="315">
        <v>4</v>
      </c>
      <c r="AC416" s="187">
        <v>0</v>
      </c>
      <c r="AD416" s="187">
        <v>1</v>
      </c>
      <c r="AE416" s="187">
        <v>1</v>
      </c>
      <c r="AF416" s="187">
        <v>0</v>
      </c>
      <c r="AG416" s="315">
        <v>3.4</v>
      </c>
      <c r="AH416" s="315"/>
      <c r="AI416" s="315">
        <v>3.2</v>
      </c>
      <c r="AJ416" s="315">
        <v>0</v>
      </c>
      <c r="AK416" s="315">
        <v>28</v>
      </c>
      <c r="AL416" s="315">
        <v>38</v>
      </c>
      <c r="AM416" s="316">
        <v>140</v>
      </c>
      <c r="AN416" s="315">
        <v>276000</v>
      </c>
      <c r="AO416" s="319">
        <v>3.7499999999999999E-2</v>
      </c>
      <c r="AP416" s="315">
        <v>2</v>
      </c>
      <c r="AQ416" s="316">
        <v>2100</v>
      </c>
      <c r="AR416" s="316">
        <v>2100</v>
      </c>
      <c r="AS416" s="320">
        <v>1</v>
      </c>
      <c r="AT416" s="321">
        <v>0</v>
      </c>
      <c r="AU416" s="321">
        <v>1</v>
      </c>
      <c r="AV416" s="316">
        <v>131407</v>
      </c>
      <c r="AW416" s="316">
        <v>39675</v>
      </c>
      <c r="AX416" s="316">
        <v>62720</v>
      </c>
      <c r="AY416" s="316"/>
      <c r="AZ416" s="316">
        <v>5000</v>
      </c>
      <c r="BA416" s="16"/>
    </row>
    <row r="417" spans="1:53" ht="15.75" customHeight="1">
      <c r="A417" s="314">
        <v>22</v>
      </c>
      <c r="B417" s="16" t="s">
        <v>1365</v>
      </c>
      <c r="C417" s="315" t="s">
        <v>1323</v>
      </c>
      <c r="D417" s="316">
        <v>18684</v>
      </c>
      <c r="E417" s="316">
        <v>922</v>
      </c>
      <c r="F417" s="316">
        <v>51</v>
      </c>
      <c r="G417" s="316">
        <v>179</v>
      </c>
      <c r="H417" s="316">
        <v>135</v>
      </c>
      <c r="I417" s="317">
        <v>7.0759412539594252E-4</v>
      </c>
      <c r="J417" s="316"/>
      <c r="K417" s="316"/>
      <c r="L417" s="316"/>
      <c r="M417" s="316"/>
      <c r="N417" s="318"/>
      <c r="O417" s="316">
        <v>23312</v>
      </c>
      <c r="P417" s="316">
        <v>527</v>
      </c>
      <c r="Q417" s="316">
        <v>1259</v>
      </c>
      <c r="R417" s="316">
        <v>291</v>
      </c>
      <c r="S417" s="321">
        <v>0.38461538461538458</v>
      </c>
      <c r="T417" s="317">
        <v>7.244092276834658E-4</v>
      </c>
      <c r="U417" s="315">
        <v>7109</v>
      </c>
      <c r="V417" s="315">
        <v>1140</v>
      </c>
      <c r="W417" s="315">
        <v>5</v>
      </c>
      <c r="X417" s="315">
        <v>8</v>
      </c>
      <c r="Y417" s="315">
        <v>3844</v>
      </c>
      <c r="Z417" s="315">
        <v>1817</v>
      </c>
      <c r="AA417" s="16"/>
      <c r="AB417" s="315">
        <v>3</v>
      </c>
      <c r="AC417" s="187">
        <v>0</v>
      </c>
      <c r="AD417" s="187">
        <v>1</v>
      </c>
      <c r="AE417" s="187">
        <v>0</v>
      </c>
      <c r="AF417" s="187">
        <v>0</v>
      </c>
      <c r="AG417" s="315">
        <v>1.8</v>
      </c>
      <c r="AH417" s="315"/>
      <c r="AI417" s="315">
        <v>1.6</v>
      </c>
      <c r="AJ417" s="315">
        <v>0</v>
      </c>
      <c r="AK417" s="315">
        <v>23</v>
      </c>
      <c r="AL417" s="315">
        <v>50</v>
      </c>
      <c r="AM417" s="316">
        <v>74000</v>
      </c>
      <c r="AN417" s="315">
        <v>7000000</v>
      </c>
      <c r="AO417" s="319">
        <v>0.25208333333333333</v>
      </c>
      <c r="AP417" s="315">
        <v>5.41</v>
      </c>
      <c r="AQ417" s="316">
        <v>209200</v>
      </c>
      <c r="AR417" s="316">
        <v>124100</v>
      </c>
      <c r="AS417" s="320">
        <v>1.685737308622079</v>
      </c>
      <c r="AT417" s="321">
        <v>0.26469999999999999</v>
      </c>
      <c r="AU417" s="321">
        <v>0.73530000000000006</v>
      </c>
      <c r="AV417" s="316">
        <v>798079</v>
      </c>
      <c r="AW417" s="316">
        <v>1864000</v>
      </c>
      <c r="AX417" s="316">
        <v>274453</v>
      </c>
      <c r="AY417" s="316">
        <v>8902</v>
      </c>
      <c r="AZ417" s="316">
        <v>5000</v>
      </c>
      <c r="BA417" s="16"/>
    </row>
    <row r="418" spans="1:53" ht="15.75" customHeight="1">
      <c r="A418" s="314">
        <v>23</v>
      </c>
      <c r="B418" s="16" t="s">
        <v>1369</v>
      </c>
      <c r="C418" s="315" t="s">
        <v>1323</v>
      </c>
      <c r="D418" s="316"/>
      <c r="E418" s="316"/>
      <c r="F418" s="316"/>
      <c r="G418" s="316"/>
      <c r="H418" s="316"/>
      <c r="I418" s="317"/>
      <c r="J418" s="316"/>
      <c r="K418" s="316"/>
      <c r="L418" s="316"/>
      <c r="M418" s="316"/>
      <c r="N418" s="318"/>
      <c r="O418" s="316">
        <v>15745</v>
      </c>
      <c r="P418" s="316">
        <v>115</v>
      </c>
      <c r="Q418" s="316">
        <v>129</v>
      </c>
      <c r="R418" s="316">
        <v>64</v>
      </c>
      <c r="S418" s="321">
        <v>0</v>
      </c>
      <c r="T418" s="317">
        <v>1.3311393407509665E-4</v>
      </c>
      <c r="U418" s="315">
        <v>410</v>
      </c>
      <c r="V418" s="315"/>
      <c r="W418" s="315"/>
      <c r="X418" s="315"/>
      <c r="Y418" s="315">
        <v>283</v>
      </c>
      <c r="Z418" s="315">
        <v>25</v>
      </c>
      <c r="AA418" s="16"/>
      <c r="AB418" s="315">
        <v>1</v>
      </c>
      <c r="AC418" s="187">
        <v>0</v>
      </c>
      <c r="AD418" s="187">
        <v>0</v>
      </c>
      <c r="AE418" s="187">
        <v>0</v>
      </c>
      <c r="AF418" s="187">
        <v>0</v>
      </c>
      <c r="AG418" s="315"/>
      <c r="AH418" s="315"/>
      <c r="AI418" s="315"/>
      <c r="AJ418" s="315"/>
      <c r="AK418" s="315">
        <v>24</v>
      </c>
      <c r="AL418" s="315">
        <v>51</v>
      </c>
      <c r="AM418" s="316">
        <v>14800</v>
      </c>
      <c r="AN418" s="315">
        <v>1200000</v>
      </c>
      <c r="AO418" s="319">
        <v>0.15486111111111112</v>
      </c>
      <c r="AP418" s="315">
        <v>2.42</v>
      </c>
      <c r="AQ418" s="316">
        <v>58200</v>
      </c>
      <c r="AR418" s="316">
        <v>42200</v>
      </c>
      <c r="AS418" s="320">
        <v>1.3791469194312795</v>
      </c>
      <c r="AT418" s="321">
        <v>0.42549999999999999</v>
      </c>
      <c r="AU418" s="321">
        <v>0.57450000000000001</v>
      </c>
      <c r="AV418" s="316">
        <v>5000</v>
      </c>
      <c r="AW418" s="316">
        <v>19892</v>
      </c>
      <c r="AX418" s="316">
        <v>5765</v>
      </c>
      <c r="AY418" s="316">
        <v>18452</v>
      </c>
      <c r="AZ418" s="316">
        <v>5000</v>
      </c>
      <c r="BA418" s="16"/>
    </row>
    <row r="419" spans="1:53" ht="15.75" customHeight="1">
      <c r="A419" s="314">
        <v>24</v>
      </c>
      <c r="B419" s="16" t="s">
        <v>1371</v>
      </c>
      <c r="C419" s="315" t="s">
        <v>1323</v>
      </c>
      <c r="D419" s="316">
        <v>570</v>
      </c>
      <c r="E419" s="316">
        <v>147</v>
      </c>
      <c r="F419" s="316">
        <v>7</v>
      </c>
      <c r="G419" s="316">
        <v>17</v>
      </c>
      <c r="H419" s="316">
        <v>31</v>
      </c>
      <c r="I419" s="317">
        <v>3.4805193558092983E-3</v>
      </c>
      <c r="J419" s="316">
        <v>3075</v>
      </c>
      <c r="K419" s="316">
        <v>0</v>
      </c>
      <c r="L419" s="316">
        <v>0</v>
      </c>
      <c r="M419" s="316">
        <v>0</v>
      </c>
      <c r="N419" s="318">
        <v>0</v>
      </c>
      <c r="O419" s="316">
        <v>1186</v>
      </c>
      <c r="P419" s="316">
        <v>58</v>
      </c>
      <c r="Q419" s="316">
        <v>58</v>
      </c>
      <c r="R419" s="316">
        <v>16</v>
      </c>
      <c r="S419" s="321">
        <v>0.56603773584905659</v>
      </c>
      <c r="T419" s="317">
        <v>6.8149159494982064E-4</v>
      </c>
      <c r="U419" s="315">
        <v>7</v>
      </c>
      <c r="V419" s="315">
        <v>0</v>
      </c>
      <c r="W419" s="315">
        <v>3</v>
      </c>
      <c r="X419" s="315">
        <v>0</v>
      </c>
      <c r="Y419" s="315">
        <v>98</v>
      </c>
      <c r="Z419" s="315">
        <v>8</v>
      </c>
      <c r="AA419" s="16"/>
      <c r="AB419" s="315">
        <v>4</v>
      </c>
      <c r="AC419" s="187">
        <v>0</v>
      </c>
      <c r="AD419" s="187">
        <v>0</v>
      </c>
      <c r="AE419" s="187">
        <v>0</v>
      </c>
      <c r="AF419" s="187">
        <v>0</v>
      </c>
      <c r="AG419" s="315"/>
      <c r="AH419" s="315"/>
      <c r="AI419" s="315"/>
      <c r="AJ419" s="315"/>
      <c r="AK419" s="315">
        <v>23</v>
      </c>
      <c r="AL419" s="315">
        <v>57</v>
      </c>
      <c r="AM419" s="316">
        <v>4400</v>
      </c>
      <c r="AN419" s="315">
        <v>97</v>
      </c>
      <c r="AO419" s="319">
        <v>8.4722222222222227E-2</v>
      </c>
      <c r="AP419" s="315">
        <v>1.65</v>
      </c>
      <c r="AQ419" s="316">
        <v>94300</v>
      </c>
      <c r="AR419" s="316">
        <v>69400</v>
      </c>
      <c r="AS419" s="320">
        <v>1.3587896253602305</v>
      </c>
      <c r="AT419" s="321">
        <v>0.7177</v>
      </c>
      <c r="AU419" s="321">
        <v>0.2823</v>
      </c>
      <c r="AV419" s="316">
        <v>5000</v>
      </c>
      <c r="AW419" s="316">
        <v>32228</v>
      </c>
      <c r="AX419" s="316">
        <v>5000</v>
      </c>
      <c r="AY419" s="316"/>
      <c r="AZ419" s="316">
        <v>5000</v>
      </c>
      <c r="BA419" s="16"/>
    </row>
    <row r="420" spans="1:53" ht="15.75" customHeight="1">
      <c r="A420" s="314">
        <v>25</v>
      </c>
      <c r="B420" s="16" t="s">
        <v>1374</v>
      </c>
      <c r="C420" s="315" t="s">
        <v>1323</v>
      </c>
      <c r="D420" s="316">
        <v>123076</v>
      </c>
      <c r="E420" s="316">
        <v>38</v>
      </c>
      <c r="F420" s="316">
        <v>157</v>
      </c>
      <c r="G420" s="316">
        <v>14</v>
      </c>
      <c r="H420" s="316">
        <v>2</v>
      </c>
      <c r="I420" s="317">
        <v>1.8817632899008571E-5</v>
      </c>
      <c r="J420" s="316">
        <v>9409</v>
      </c>
      <c r="K420" s="316">
        <v>0</v>
      </c>
      <c r="L420" s="316">
        <v>0</v>
      </c>
      <c r="M420" s="316">
        <v>0</v>
      </c>
      <c r="N420" s="318">
        <v>0</v>
      </c>
      <c r="O420" s="316">
        <v>24064</v>
      </c>
      <c r="P420" s="316">
        <v>1</v>
      </c>
      <c r="Q420" s="316">
        <v>4</v>
      </c>
      <c r="R420" s="316">
        <v>1</v>
      </c>
      <c r="S420" s="321">
        <v>0</v>
      </c>
      <c r="T420" s="317">
        <v>2.2614774503560469E-6</v>
      </c>
      <c r="U420" s="315">
        <v>823</v>
      </c>
      <c r="V420" s="315">
        <v>1680</v>
      </c>
      <c r="W420" s="315">
        <v>0</v>
      </c>
      <c r="X420" s="315">
        <v>0</v>
      </c>
      <c r="Y420" s="315">
        <v>538</v>
      </c>
      <c r="Z420" s="315">
        <v>366</v>
      </c>
      <c r="AA420" s="16"/>
      <c r="AB420" s="315">
        <v>4</v>
      </c>
      <c r="AC420" s="187">
        <v>0</v>
      </c>
      <c r="AD420" s="187">
        <v>1</v>
      </c>
      <c r="AE420" s="187">
        <v>1</v>
      </c>
      <c r="AF420" s="187">
        <v>1</v>
      </c>
      <c r="AG420" s="315">
        <v>4.0999999999999996</v>
      </c>
      <c r="AH420" s="315">
        <v>0.14299999999999999</v>
      </c>
      <c r="AI420" s="315">
        <v>4.2</v>
      </c>
      <c r="AJ420" s="315">
        <v>0.57999999999999996</v>
      </c>
      <c r="AK420" s="315">
        <v>17</v>
      </c>
      <c r="AL420" s="315">
        <v>52</v>
      </c>
      <c r="AM420" s="316">
        <v>260</v>
      </c>
      <c r="AN420" s="315">
        <v>86</v>
      </c>
      <c r="AO420" s="319">
        <v>0.2013888888888889</v>
      </c>
      <c r="AP420" s="315">
        <v>3.69</v>
      </c>
      <c r="AQ420" s="316">
        <v>458900</v>
      </c>
      <c r="AR420" s="316">
        <v>256300</v>
      </c>
      <c r="AS420" s="320">
        <v>1.7904799063597348</v>
      </c>
      <c r="AT420" s="321">
        <v>0.28199999999999997</v>
      </c>
      <c r="AU420" s="321">
        <v>0.71799999999999997</v>
      </c>
      <c r="AV420" s="316">
        <v>3257000</v>
      </c>
      <c r="AW420" s="316">
        <v>1588000</v>
      </c>
      <c r="AX420" s="316">
        <v>949968</v>
      </c>
      <c r="AY420" s="316">
        <v>148681</v>
      </c>
      <c r="AZ420" s="316">
        <v>122219</v>
      </c>
      <c r="BA420" s="16"/>
    </row>
    <row r="421" spans="1:53" ht="15.75" customHeight="1">
      <c r="A421" s="314">
        <v>26</v>
      </c>
      <c r="B421" s="16" t="s">
        <v>1375</v>
      </c>
      <c r="C421" s="315" t="s">
        <v>1323</v>
      </c>
      <c r="D421" s="316">
        <v>519</v>
      </c>
      <c r="E421" s="316">
        <v>268</v>
      </c>
      <c r="F421" s="316">
        <v>4</v>
      </c>
      <c r="G421" s="316">
        <v>6</v>
      </c>
      <c r="H421" s="316">
        <v>18</v>
      </c>
      <c r="I421" s="317">
        <v>6.297269432147725E-3</v>
      </c>
      <c r="J421" s="316"/>
      <c r="K421" s="316"/>
      <c r="L421" s="316"/>
      <c r="M421" s="316"/>
      <c r="N421" s="318"/>
      <c r="O421" s="316"/>
      <c r="P421" s="316"/>
      <c r="Q421" s="316"/>
      <c r="R421" s="316"/>
      <c r="S421" s="321"/>
      <c r="T421" s="317"/>
      <c r="U421" s="315">
        <v>54</v>
      </c>
      <c r="V421" s="315"/>
      <c r="W421" s="315"/>
      <c r="X421" s="315"/>
      <c r="Y421" s="315">
        <v>29</v>
      </c>
      <c r="Z421" s="315">
        <v>15</v>
      </c>
      <c r="AA421" s="16"/>
      <c r="AB421" s="315">
        <v>1</v>
      </c>
      <c r="AC421" s="187">
        <v>0</v>
      </c>
      <c r="AD421" s="187">
        <v>0</v>
      </c>
      <c r="AE421" s="187">
        <v>0</v>
      </c>
      <c r="AF421" s="187">
        <v>0</v>
      </c>
      <c r="AG421" s="315"/>
      <c r="AH421" s="315"/>
      <c r="AI421" s="315"/>
      <c r="AJ421" s="315"/>
      <c r="AK421" s="315">
        <v>31</v>
      </c>
      <c r="AL421" s="315">
        <v>55</v>
      </c>
      <c r="AM421" s="316">
        <v>9900</v>
      </c>
      <c r="AN421" s="315">
        <v>1900000</v>
      </c>
      <c r="AO421" s="319">
        <v>0.57152777777777775</v>
      </c>
      <c r="AP421" s="315">
        <v>9.2899999999999991</v>
      </c>
      <c r="AQ421" s="316">
        <v>1000000</v>
      </c>
      <c r="AR421" s="316">
        <v>379300</v>
      </c>
      <c r="AS421" s="320">
        <v>2.6364355391510679</v>
      </c>
      <c r="AT421" s="321">
        <v>0.23699999999999999</v>
      </c>
      <c r="AU421" s="321">
        <v>0.76300000000000001</v>
      </c>
      <c r="AV421" s="316">
        <v>5637</v>
      </c>
      <c r="AW421" s="316">
        <v>11874</v>
      </c>
      <c r="AX421" s="316">
        <v>5084</v>
      </c>
      <c r="AY421" s="316"/>
      <c r="AZ421" s="316"/>
      <c r="BA421" s="16"/>
    </row>
    <row r="422" spans="1:53" ht="15.75" customHeight="1">
      <c r="A422" s="314">
        <v>27</v>
      </c>
      <c r="B422" s="16" t="s">
        <v>1376</v>
      </c>
      <c r="C422" s="315" t="s">
        <v>1323</v>
      </c>
      <c r="D422" s="316">
        <v>254646</v>
      </c>
      <c r="E422" s="316">
        <v>1831</v>
      </c>
      <c r="F422" s="316">
        <v>580</v>
      </c>
      <c r="G422" s="316">
        <v>225</v>
      </c>
      <c r="H422" s="316">
        <v>99</v>
      </c>
      <c r="I422" s="317">
        <v>1.1832544558553508E-4</v>
      </c>
      <c r="J422" s="316">
        <v>21915</v>
      </c>
      <c r="K422" s="316">
        <v>1961</v>
      </c>
      <c r="L422" s="316">
        <v>147</v>
      </c>
      <c r="M422" s="316">
        <v>12</v>
      </c>
      <c r="N422" s="318">
        <v>1.1322539582891541E-3</v>
      </c>
      <c r="O422" s="316">
        <v>113278</v>
      </c>
      <c r="P422" s="316">
        <v>586</v>
      </c>
      <c r="Q422" s="316">
        <v>778</v>
      </c>
      <c r="R422" s="316">
        <v>127</v>
      </c>
      <c r="S422" s="321">
        <v>0.80449826989619366</v>
      </c>
      <c r="T422" s="317">
        <v>8.7495257234223304E-5</v>
      </c>
      <c r="U422" s="315">
        <v>1097</v>
      </c>
      <c r="V422" s="315">
        <v>57100</v>
      </c>
      <c r="W422" s="315">
        <v>17</v>
      </c>
      <c r="X422" s="315">
        <v>944</v>
      </c>
      <c r="Y422" s="315">
        <v>1399</v>
      </c>
      <c r="Z422" s="315">
        <v>609</v>
      </c>
      <c r="AA422" s="16"/>
      <c r="AB422" s="315">
        <v>4</v>
      </c>
      <c r="AC422" s="187">
        <v>0</v>
      </c>
      <c r="AD422" s="187">
        <v>0</v>
      </c>
      <c r="AE422" s="187">
        <v>0</v>
      </c>
      <c r="AF422" s="187">
        <v>0</v>
      </c>
      <c r="AG422" s="315"/>
      <c r="AH422" s="315"/>
      <c r="AI422" s="315"/>
      <c r="AJ422" s="315"/>
      <c r="AK422" s="315">
        <v>19</v>
      </c>
      <c r="AL422" s="315">
        <v>66</v>
      </c>
      <c r="AM422" s="316">
        <v>210</v>
      </c>
      <c r="AN422" s="315">
        <v>469000</v>
      </c>
      <c r="AO422" s="319"/>
      <c r="AP422" s="315"/>
      <c r="AQ422" s="316"/>
      <c r="AR422" s="316"/>
      <c r="AS422" s="320"/>
      <c r="AT422" s="321"/>
      <c r="AU422" s="321"/>
      <c r="AV422" s="316">
        <v>5000</v>
      </c>
      <c r="AW422" s="316">
        <v>5000</v>
      </c>
      <c r="AX422" s="316">
        <v>5000</v>
      </c>
      <c r="AY422" s="316"/>
      <c r="AZ422" s="316"/>
      <c r="BA422" s="16"/>
    </row>
    <row r="423" spans="1:53" ht="15.75" customHeight="1">
      <c r="A423" s="314">
        <v>28</v>
      </c>
      <c r="B423" s="16" t="s">
        <v>1381</v>
      </c>
      <c r="C423" s="315" t="s">
        <v>1323</v>
      </c>
      <c r="D423" s="316">
        <v>180</v>
      </c>
      <c r="E423" s="316">
        <v>1</v>
      </c>
      <c r="F423" s="316">
        <v>0</v>
      </c>
      <c r="G423" s="316">
        <v>0</v>
      </c>
      <c r="H423" s="316">
        <v>3</v>
      </c>
      <c r="I423" s="317">
        <v>6.0386473429951696E-5</v>
      </c>
      <c r="J423" s="316"/>
      <c r="K423" s="316"/>
      <c r="L423" s="316"/>
      <c r="M423" s="316"/>
      <c r="N423" s="318"/>
      <c r="O423" s="316">
        <v>770</v>
      </c>
      <c r="P423" s="316">
        <v>30</v>
      </c>
      <c r="Q423" s="316">
        <v>15</v>
      </c>
      <c r="R423" s="316">
        <v>9</v>
      </c>
      <c r="S423" s="321">
        <v>0</v>
      </c>
      <c r="T423" s="317">
        <v>3.4060170899509717E-4</v>
      </c>
      <c r="U423" s="315">
        <v>30</v>
      </c>
      <c r="V423" s="315"/>
      <c r="W423" s="315"/>
      <c r="X423" s="315"/>
      <c r="Y423" s="315">
        <v>156</v>
      </c>
      <c r="Z423" s="315">
        <v>38</v>
      </c>
      <c r="AA423" s="16"/>
      <c r="AB423" s="315">
        <v>2</v>
      </c>
      <c r="AC423" s="187">
        <v>0</v>
      </c>
      <c r="AD423" s="187">
        <v>0</v>
      </c>
      <c r="AE423" s="187">
        <v>0</v>
      </c>
      <c r="AF423" s="187">
        <v>0</v>
      </c>
      <c r="AG423" s="315"/>
      <c r="AH423" s="315"/>
      <c r="AI423" s="315"/>
      <c r="AJ423" s="315"/>
      <c r="AK423" s="315">
        <v>58</v>
      </c>
      <c r="AL423" s="315">
        <v>67</v>
      </c>
      <c r="AM423" s="316">
        <v>2400</v>
      </c>
      <c r="AN423" s="315">
        <v>177000</v>
      </c>
      <c r="AO423" s="319">
        <v>0.2076388888888889</v>
      </c>
      <c r="AP423" s="315">
        <v>3.13</v>
      </c>
      <c r="AQ423" s="316">
        <v>160200</v>
      </c>
      <c r="AR423" s="316">
        <v>48500</v>
      </c>
      <c r="AS423" s="320">
        <v>3.3030927835051545</v>
      </c>
      <c r="AT423" s="321">
        <v>0.3805</v>
      </c>
      <c r="AU423" s="321">
        <v>0.61949999999999994</v>
      </c>
      <c r="AV423" s="316"/>
      <c r="AW423" s="316">
        <v>5000</v>
      </c>
      <c r="AX423" s="316">
        <v>5000</v>
      </c>
      <c r="AY423" s="316">
        <v>7391</v>
      </c>
      <c r="AZ423" s="316">
        <v>5000</v>
      </c>
      <c r="BA423" s="16"/>
    </row>
    <row r="424" spans="1:53" ht="15.75" customHeight="1">
      <c r="A424" s="314">
        <v>29</v>
      </c>
      <c r="B424" s="16" t="s">
        <v>1383</v>
      </c>
      <c r="C424" s="315" t="s">
        <v>1323</v>
      </c>
      <c r="D424" s="316">
        <v>173055</v>
      </c>
      <c r="E424" s="316">
        <v>2438</v>
      </c>
      <c r="F424" s="316">
        <v>1044</v>
      </c>
      <c r="G424" s="316">
        <v>362</v>
      </c>
      <c r="H424" s="316">
        <v>106</v>
      </c>
      <c r="I424" s="317">
        <v>2.6086454213504896E-4</v>
      </c>
      <c r="J424" s="316">
        <v>6321</v>
      </c>
      <c r="K424" s="316">
        <v>379</v>
      </c>
      <c r="L424" s="316">
        <v>69</v>
      </c>
      <c r="M424" s="316">
        <v>7</v>
      </c>
      <c r="N424" s="318">
        <v>7.8235864575701907E-4</v>
      </c>
      <c r="O424" s="316">
        <v>54089</v>
      </c>
      <c r="P424" s="316">
        <v>1190</v>
      </c>
      <c r="Q424" s="316">
        <v>878</v>
      </c>
      <c r="R424" s="316">
        <v>201</v>
      </c>
      <c r="S424" s="321">
        <v>0.85378151260504198</v>
      </c>
      <c r="T424" s="317">
        <v>2.1749943672949107E-4</v>
      </c>
      <c r="U424" s="315">
        <v>9604</v>
      </c>
      <c r="V424" s="315">
        <v>4230</v>
      </c>
      <c r="W424" s="315">
        <v>9</v>
      </c>
      <c r="X424" s="315">
        <v>20</v>
      </c>
      <c r="Y424" s="315">
        <v>5148</v>
      </c>
      <c r="Z424" s="315">
        <v>2050</v>
      </c>
      <c r="AA424" s="16"/>
      <c r="AB424" s="315">
        <v>4</v>
      </c>
      <c r="AC424" s="187">
        <v>0</v>
      </c>
      <c r="AD424" s="187">
        <v>0</v>
      </c>
      <c r="AE424" s="187">
        <v>1</v>
      </c>
      <c r="AF424" s="187">
        <v>1</v>
      </c>
      <c r="AG424" s="315">
        <v>4.8</v>
      </c>
      <c r="AH424" s="315">
        <v>0.311</v>
      </c>
      <c r="AI424" s="315">
        <v>4.5999999999999996</v>
      </c>
      <c r="AJ424" s="315">
        <v>0.501</v>
      </c>
      <c r="AK424" s="315">
        <v>43</v>
      </c>
      <c r="AL424" s="315">
        <v>47</v>
      </c>
      <c r="AM424" s="316">
        <v>480</v>
      </c>
      <c r="AN424" s="315">
        <v>88</v>
      </c>
      <c r="AO424" s="319">
        <v>0.15416666666666667</v>
      </c>
      <c r="AP424" s="315">
        <v>1.7</v>
      </c>
      <c r="AQ424" s="316">
        <v>17300</v>
      </c>
      <c r="AR424" s="316">
        <v>17100</v>
      </c>
      <c r="AS424" s="320">
        <v>1.0116959064327486</v>
      </c>
      <c r="AT424" s="321">
        <v>0.63849999999999996</v>
      </c>
      <c r="AU424" s="321">
        <v>0.36150000000000004</v>
      </c>
      <c r="AV424" s="316">
        <v>5000</v>
      </c>
      <c r="AW424" s="316">
        <v>32031</v>
      </c>
      <c r="AX424" s="316">
        <v>5000</v>
      </c>
      <c r="AY424" s="316"/>
      <c r="AZ424" s="316"/>
      <c r="BA424" s="16"/>
    </row>
    <row r="425" spans="1:53" ht="15.75" customHeight="1">
      <c r="A425" s="314">
        <v>30</v>
      </c>
      <c r="B425" s="16" t="s">
        <v>1386</v>
      </c>
      <c r="C425" s="315" t="s">
        <v>1323</v>
      </c>
      <c r="D425" s="316">
        <v>1310</v>
      </c>
      <c r="E425" s="316">
        <v>75</v>
      </c>
      <c r="F425" s="316">
        <v>3</v>
      </c>
      <c r="G425" s="316">
        <v>8</v>
      </c>
      <c r="H425" s="316">
        <v>46</v>
      </c>
      <c r="I425" s="317">
        <v>7.4144901848152906E-4</v>
      </c>
      <c r="J425" s="316">
        <v>215588</v>
      </c>
      <c r="K425" s="316">
        <v>15916</v>
      </c>
      <c r="L425" s="316">
        <v>386</v>
      </c>
      <c r="M425" s="316">
        <v>5</v>
      </c>
      <c r="N425" s="318">
        <v>8.4040427262583499E-4</v>
      </c>
      <c r="O425" s="316">
        <v>1630</v>
      </c>
      <c r="P425" s="316">
        <v>48</v>
      </c>
      <c r="Q425" s="316">
        <v>26</v>
      </c>
      <c r="R425" s="316">
        <v>8</v>
      </c>
      <c r="S425" s="321">
        <v>0</v>
      </c>
      <c r="T425" s="317">
        <v>2.2812993272696219E-4</v>
      </c>
      <c r="U425" s="315">
        <v>2017</v>
      </c>
      <c r="V425" s="315">
        <v>16</v>
      </c>
      <c r="W425" s="315">
        <v>0</v>
      </c>
      <c r="X425" s="315">
        <v>0</v>
      </c>
      <c r="Y425" s="315">
        <v>1356</v>
      </c>
      <c r="Z425" s="315">
        <v>392</v>
      </c>
      <c r="AA425" s="16"/>
      <c r="AB425" s="315">
        <v>4</v>
      </c>
      <c r="AC425" s="187">
        <v>0</v>
      </c>
      <c r="AD425" s="187">
        <v>0</v>
      </c>
      <c r="AE425" s="187">
        <v>1</v>
      </c>
      <c r="AF425" s="187">
        <v>1</v>
      </c>
      <c r="AG425" s="315">
        <v>4.5</v>
      </c>
      <c r="AH425" s="315">
        <v>0.34599999999999997</v>
      </c>
      <c r="AI425" s="315">
        <v>4</v>
      </c>
      <c r="AJ425" s="315">
        <v>0.40200000000000002</v>
      </c>
      <c r="AK425" s="315">
        <v>28</v>
      </c>
      <c r="AL425" s="315">
        <v>66</v>
      </c>
      <c r="AM425" s="316">
        <v>20</v>
      </c>
      <c r="AN425" s="315">
        <v>504000</v>
      </c>
      <c r="AO425" s="319"/>
      <c r="AP425" s="315"/>
      <c r="AQ425" s="316"/>
      <c r="AR425" s="316"/>
      <c r="AS425" s="320"/>
      <c r="AT425" s="321"/>
      <c r="AU425" s="321"/>
      <c r="AV425" s="316">
        <v>2073000</v>
      </c>
      <c r="AW425" s="316">
        <v>625914</v>
      </c>
      <c r="AX425" s="316">
        <v>653700</v>
      </c>
      <c r="AY425" s="316">
        <v>284617</v>
      </c>
      <c r="AZ425" s="316">
        <v>70700</v>
      </c>
      <c r="BA425" s="16"/>
    </row>
    <row r="426" spans="1:53" ht="15.75" customHeight="1">
      <c r="A426" s="314">
        <v>31</v>
      </c>
      <c r="B426" s="16" t="s">
        <v>57</v>
      </c>
      <c r="C426" s="315" t="s">
        <v>1323</v>
      </c>
      <c r="D426" s="316">
        <v>232770</v>
      </c>
      <c r="E426" s="316">
        <v>0</v>
      </c>
      <c r="F426" s="316">
        <v>0</v>
      </c>
      <c r="G426" s="316">
        <v>0</v>
      </c>
      <c r="H426" s="316">
        <v>0</v>
      </c>
      <c r="I426" s="317">
        <v>0</v>
      </c>
      <c r="J426" s="316">
        <v>12495</v>
      </c>
      <c r="K426" s="316">
        <v>0</v>
      </c>
      <c r="L426" s="316">
        <v>0</v>
      </c>
      <c r="M426" s="316">
        <v>0</v>
      </c>
      <c r="N426" s="318">
        <v>0</v>
      </c>
      <c r="O426" s="316">
        <v>11933</v>
      </c>
      <c r="P426" s="316">
        <v>743</v>
      </c>
      <c r="Q426" s="316">
        <v>98</v>
      </c>
      <c r="R426" s="316">
        <v>3</v>
      </c>
      <c r="S426" s="321">
        <v>1</v>
      </c>
      <c r="T426" s="317">
        <v>9.3205990274475688E-5</v>
      </c>
      <c r="U426" s="315">
        <v>726</v>
      </c>
      <c r="V426" s="315">
        <v>2880</v>
      </c>
      <c r="W426" s="315">
        <v>0</v>
      </c>
      <c r="X426" s="315">
        <v>0</v>
      </c>
      <c r="Y426" s="315">
        <v>402</v>
      </c>
      <c r="Z426" s="315">
        <v>109</v>
      </c>
      <c r="AA426" s="16"/>
      <c r="AB426" s="315">
        <v>4</v>
      </c>
      <c r="AC426" s="187">
        <v>0</v>
      </c>
      <c r="AD426" s="187">
        <v>1</v>
      </c>
      <c r="AE426" s="187">
        <v>1</v>
      </c>
      <c r="AF426" s="187">
        <v>1</v>
      </c>
      <c r="AG426" s="315">
        <v>4.8</v>
      </c>
      <c r="AH426" s="315">
        <v>0.45500000000000002</v>
      </c>
      <c r="AI426" s="315">
        <v>4.5999999999999996</v>
      </c>
      <c r="AJ426" s="315">
        <v>0.81599999999999995</v>
      </c>
      <c r="AK426" s="315">
        <v>15</v>
      </c>
      <c r="AL426" s="315">
        <v>64</v>
      </c>
      <c r="AM426" s="316">
        <v>210</v>
      </c>
      <c r="AN426" s="315">
        <v>414000</v>
      </c>
      <c r="AO426" s="319">
        <v>0.1451388888888889</v>
      </c>
      <c r="AP426" s="315">
        <v>2.2599999999999998</v>
      </c>
      <c r="AQ426" s="316">
        <v>275500</v>
      </c>
      <c r="AR426" s="316">
        <v>140200</v>
      </c>
      <c r="AS426" s="320">
        <v>1.9650499286733238</v>
      </c>
      <c r="AT426" s="321">
        <v>0.52239999999999998</v>
      </c>
      <c r="AU426" s="321">
        <v>0.47760000000000002</v>
      </c>
      <c r="AV426" s="316">
        <v>2466000</v>
      </c>
      <c r="AW426" s="316">
        <v>1245000</v>
      </c>
      <c r="AX426" s="316">
        <v>751934</v>
      </c>
      <c r="AY426" s="316">
        <v>271911</v>
      </c>
      <c r="AZ426" s="316">
        <v>48389</v>
      </c>
      <c r="BA426" s="16"/>
    </row>
    <row r="427" spans="1:53" ht="15.75" customHeight="1">
      <c r="A427" s="314">
        <v>32</v>
      </c>
      <c r="B427" s="16" t="s">
        <v>1388</v>
      </c>
      <c r="C427" s="315" t="s">
        <v>1323</v>
      </c>
      <c r="D427" s="316">
        <v>519</v>
      </c>
      <c r="E427" s="316">
        <v>268</v>
      </c>
      <c r="F427" s="316">
        <v>4</v>
      </c>
      <c r="G427" s="316">
        <v>6</v>
      </c>
      <c r="H427" s="316">
        <v>18</v>
      </c>
      <c r="I427" s="317">
        <v>6.297269432147725E-3</v>
      </c>
      <c r="J427" s="316">
        <v>35</v>
      </c>
      <c r="K427" s="316">
        <v>0</v>
      </c>
      <c r="L427" s="316">
        <v>2</v>
      </c>
      <c r="M427" s="316">
        <v>8</v>
      </c>
      <c r="N427" s="318">
        <v>6.4907385879252886E-4</v>
      </c>
      <c r="O427" s="316">
        <v>141570</v>
      </c>
      <c r="P427" s="316">
        <v>82</v>
      </c>
      <c r="Q427" s="316">
        <v>144</v>
      </c>
      <c r="R427" s="316">
        <v>36</v>
      </c>
      <c r="S427" s="321">
        <v>0.5714285714285714</v>
      </c>
      <c r="T427" s="317">
        <v>1.3788126277877372E-5</v>
      </c>
      <c r="U427" s="315">
        <v>826</v>
      </c>
      <c r="V427" s="315"/>
      <c r="W427" s="315"/>
      <c r="X427" s="315"/>
      <c r="Y427" s="315">
        <v>1161</v>
      </c>
      <c r="Z427" s="315">
        <v>199</v>
      </c>
      <c r="AA427" s="16"/>
      <c r="AB427" s="315">
        <v>3</v>
      </c>
      <c r="AC427" s="187">
        <v>0</v>
      </c>
      <c r="AD427" s="187">
        <v>0</v>
      </c>
      <c r="AE427" s="187">
        <v>0</v>
      </c>
      <c r="AF427" s="187">
        <v>0</v>
      </c>
      <c r="AG427" s="315">
        <v>4.3</v>
      </c>
      <c r="AH427" s="315"/>
      <c r="AI427" s="315"/>
      <c r="AJ427" s="315"/>
      <c r="AK427" s="315">
        <v>24</v>
      </c>
      <c r="AL427" s="315">
        <v>56</v>
      </c>
      <c r="AM427" s="316">
        <v>10</v>
      </c>
      <c r="AN427" s="315">
        <v>0</v>
      </c>
      <c r="AO427" s="319">
        <v>0.26666666666666666</v>
      </c>
      <c r="AP427" s="315">
        <v>4.66</v>
      </c>
      <c r="AQ427" s="316">
        <v>1300000</v>
      </c>
      <c r="AR427" s="316">
        <v>729700</v>
      </c>
      <c r="AS427" s="320">
        <v>1.7815540633136906</v>
      </c>
      <c r="AT427" s="321">
        <v>0.31730000000000003</v>
      </c>
      <c r="AU427" s="321">
        <v>0.68269999999999997</v>
      </c>
      <c r="AV427" s="316">
        <v>389796</v>
      </c>
      <c r="AW427" s="316">
        <v>478813</v>
      </c>
      <c r="AX427" s="316">
        <v>200737</v>
      </c>
      <c r="AY427" s="316">
        <v>512676</v>
      </c>
      <c r="AZ427" s="316">
        <v>180278</v>
      </c>
      <c r="BA427" s="16"/>
    </row>
    <row r="428" spans="1:53" ht="15.75" customHeight="1">
      <c r="A428" s="314">
        <v>33</v>
      </c>
      <c r="B428" s="16" t="s">
        <v>1390</v>
      </c>
      <c r="C428" s="315" t="s">
        <v>1323</v>
      </c>
      <c r="D428" s="316">
        <v>65468</v>
      </c>
      <c r="E428" s="316">
        <v>1798</v>
      </c>
      <c r="F428" s="316">
        <v>570</v>
      </c>
      <c r="G428" s="316">
        <v>356</v>
      </c>
      <c r="H428" s="316">
        <v>58</v>
      </c>
      <c r="I428" s="317">
        <v>4.9855855440792156E-4</v>
      </c>
      <c r="J428" s="316"/>
      <c r="K428" s="316"/>
      <c r="L428" s="316"/>
      <c r="M428" s="316"/>
      <c r="N428" s="318"/>
      <c r="O428" s="316">
        <v>592382</v>
      </c>
      <c r="P428" s="316">
        <v>110</v>
      </c>
      <c r="Q428" s="316">
        <v>3068</v>
      </c>
      <c r="R428" s="316">
        <v>818</v>
      </c>
      <c r="S428" s="321">
        <v>0.69230769230769229</v>
      </c>
      <c r="T428" s="317">
        <v>7.2196380674573486E-5</v>
      </c>
      <c r="U428" s="315">
        <v>25</v>
      </c>
      <c r="V428" s="315">
        <v>16</v>
      </c>
      <c r="W428" s="315">
        <v>0</v>
      </c>
      <c r="X428" s="315">
        <v>0</v>
      </c>
      <c r="Y428" s="315">
        <v>100</v>
      </c>
      <c r="Z428" s="315">
        <v>13</v>
      </c>
      <c r="AA428" s="16"/>
      <c r="AB428" s="315">
        <v>3</v>
      </c>
      <c r="AC428" s="187">
        <v>0</v>
      </c>
      <c r="AD428" s="187">
        <v>0</v>
      </c>
      <c r="AE428" s="187">
        <v>0</v>
      </c>
      <c r="AF428" s="187">
        <v>1</v>
      </c>
      <c r="AG428" s="315">
        <v>3.1</v>
      </c>
      <c r="AH428" s="315">
        <v>0</v>
      </c>
      <c r="AI428" s="315">
        <v>2.1</v>
      </c>
      <c r="AJ428" s="315">
        <v>0</v>
      </c>
      <c r="AK428" s="315">
        <v>38</v>
      </c>
      <c r="AL428" s="315">
        <v>78</v>
      </c>
      <c r="AM428" s="316">
        <v>14800</v>
      </c>
      <c r="AN428" s="315">
        <v>96</v>
      </c>
      <c r="AO428" s="319">
        <v>0.60486111111111107</v>
      </c>
      <c r="AP428" s="315">
        <v>1.46</v>
      </c>
      <c r="AQ428" s="316">
        <v>66400</v>
      </c>
      <c r="AR428" s="316">
        <v>34200</v>
      </c>
      <c r="AS428" s="320">
        <v>1.9415204678362572</v>
      </c>
      <c r="AT428" s="321">
        <v>0.83779999999999999</v>
      </c>
      <c r="AU428" s="321">
        <v>0.16220000000000001</v>
      </c>
      <c r="AV428" s="316">
        <v>5000</v>
      </c>
      <c r="AW428" s="316">
        <v>5000</v>
      </c>
      <c r="AX428" s="316">
        <v>5000</v>
      </c>
      <c r="AY428" s="316"/>
      <c r="AZ428" s="316">
        <v>5000</v>
      </c>
      <c r="BA428" s="16"/>
    </row>
    <row r="429" spans="1:53" ht="15.75" customHeight="1">
      <c r="A429" s="314">
        <v>34</v>
      </c>
      <c r="B429" s="16" t="s">
        <v>1394</v>
      </c>
      <c r="C429" s="315" t="s">
        <v>1323</v>
      </c>
      <c r="D429" s="316">
        <v>1774</v>
      </c>
      <c r="E429" s="316">
        <v>130</v>
      </c>
      <c r="F429" s="316">
        <v>3</v>
      </c>
      <c r="G429" s="316">
        <v>6</v>
      </c>
      <c r="H429" s="316">
        <v>32</v>
      </c>
      <c r="I429" s="317">
        <v>8.7173030101886069E-4</v>
      </c>
      <c r="J429" s="316">
        <v>475</v>
      </c>
      <c r="K429" s="316">
        <v>639</v>
      </c>
      <c r="L429" s="316">
        <v>0</v>
      </c>
      <c r="M429" s="316">
        <v>29</v>
      </c>
      <c r="N429" s="318">
        <v>1.5450134461156093E-2</v>
      </c>
      <c r="O429" s="316">
        <v>2390</v>
      </c>
      <c r="P429" s="316">
        <v>64</v>
      </c>
      <c r="Q429" s="316">
        <v>80</v>
      </c>
      <c r="R429" s="316">
        <v>22</v>
      </c>
      <c r="S429" s="321">
        <v>0</v>
      </c>
      <c r="T429" s="317">
        <v>4.6835318564663849E-4</v>
      </c>
      <c r="U429" s="315">
        <v>583</v>
      </c>
      <c r="V429" s="315">
        <v>173</v>
      </c>
      <c r="W429" s="315">
        <v>0</v>
      </c>
      <c r="X429" s="315">
        <v>0</v>
      </c>
      <c r="Y429" s="315">
        <v>680</v>
      </c>
      <c r="Z429" s="315">
        <v>101</v>
      </c>
      <c r="AA429" s="16"/>
      <c r="AB429" s="315">
        <v>4</v>
      </c>
      <c r="AC429" s="187">
        <v>0</v>
      </c>
      <c r="AD429" s="187">
        <v>1</v>
      </c>
      <c r="AE429" s="187">
        <v>0</v>
      </c>
      <c r="AF429" s="187">
        <v>0</v>
      </c>
      <c r="AG429" s="315">
        <v>5</v>
      </c>
      <c r="AH429" s="315"/>
      <c r="AI429" s="315"/>
      <c r="AJ429" s="315"/>
      <c r="AK429" s="315">
        <v>67</v>
      </c>
      <c r="AL429" s="315">
        <v>77</v>
      </c>
      <c r="AM429" s="316">
        <v>10</v>
      </c>
      <c r="AN429" s="315">
        <v>0</v>
      </c>
      <c r="AO429" s="319"/>
      <c r="AP429" s="315"/>
      <c r="AQ429" s="316"/>
      <c r="AR429" s="316"/>
      <c r="AS429" s="320"/>
      <c r="AT429" s="321"/>
      <c r="AU429" s="321"/>
      <c r="AV429" s="316">
        <v>5000</v>
      </c>
      <c r="AW429" s="316">
        <v>9078</v>
      </c>
      <c r="AX429" s="316">
        <v>5000</v>
      </c>
      <c r="AY429" s="316"/>
      <c r="AZ429" s="316">
        <v>5000</v>
      </c>
      <c r="BA429" s="16"/>
    </row>
    <row r="430" spans="1:53" ht="15.75" customHeight="1">
      <c r="A430" s="314">
        <v>35</v>
      </c>
      <c r="B430" s="16" t="s">
        <v>1399</v>
      </c>
      <c r="C430" s="315" t="s">
        <v>1323</v>
      </c>
      <c r="D430" s="316">
        <v>217449</v>
      </c>
      <c r="E430" s="316">
        <v>2044</v>
      </c>
      <c r="F430" s="316">
        <v>892</v>
      </c>
      <c r="G430" s="316">
        <v>139</v>
      </c>
      <c r="H430" s="316">
        <v>32</v>
      </c>
      <c r="I430" s="317">
        <v>1.9486998937995217E-4</v>
      </c>
      <c r="J430" s="316">
        <v>8590</v>
      </c>
      <c r="K430" s="316">
        <v>1027</v>
      </c>
      <c r="L430" s="316">
        <v>124</v>
      </c>
      <c r="M430" s="316">
        <v>18</v>
      </c>
      <c r="N430" s="318">
        <v>1.5045256618564783E-3</v>
      </c>
      <c r="O430" s="316">
        <v>38117</v>
      </c>
      <c r="P430" s="316">
        <v>535</v>
      </c>
      <c r="Q430" s="316">
        <v>278</v>
      </c>
      <c r="R430" s="316">
        <v>51</v>
      </c>
      <c r="S430" s="321">
        <v>0.89830508474576276</v>
      </c>
      <c r="T430" s="317">
        <v>9.3799591171574341E-5</v>
      </c>
      <c r="U430" s="315">
        <v>212</v>
      </c>
      <c r="V430" s="315">
        <v>18600</v>
      </c>
      <c r="W430" s="315">
        <v>1</v>
      </c>
      <c r="X430" s="315">
        <v>2</v>
      </c>
      <c r="Y430" s="315">
        <v>274</v>
      </c>
      <c r="Z430" s="315">
        <v>99</v>
      </c>
      <c r="AA430" s="16"/>
      <c r="AB430" s="315">
        <v>4</v>
      </c>
      <c r="AC430" s="187">
        <v>0</v>
      </c>
      <c r="AD430" s="187">
        <v>1</v>
      </c>
      <c r="AE430" s="187">
        <v>1</v>
      </c>
      <c r="AF430" s="187">
        <v>1</v>
      </c>
      <c r="AG430" s="315">
        <v>4.5</v>
      </c>
      <c r="AH430" s="315">
        <v>0.42499999999999999</v>
      </c>
      <c r="AI430" s="315">
        <v>4.3</v>
      </c>
      <c r="AJ430" s="315">
        <v>0.64300000000000002</v>
      </c>
      <c r="AK430" s="315">
        <v>19</v>
      </c>
      <c r="AL430" s="315">
        <v>39</v>
      </c>
      <c r="AM430" s="316">
        <v>50</v>
      </c>
      <c r="AN430" s="315">
        <v>74400000</v>
      </c>
      <c r="AO430" s="319"/>
      <c r="AP430" s="315"/>
      <c r="AQ430" s="316"/>
      <c r="AR430" s="316"/>
      <c r="AS430" s="320"/>
      <c r="AT430" s="321"/>
      <c r="AU430" s="321"/>
      <c r="AV430" s="316">
        <v>317102</v>
      </c>
      <c r="AW430" s="316">
        <v>145972</v>
      </c>
      <c r="AX430" s="316">
        <v>56396</v>
      </c>
      <c r="AY430" s="316">
        <v>44945</v>
      </c>
      <c r="AZ430" s="316">
        <v>13522</v>
      </c>
      <c r="BA430" s="16"/>
    </row>
    <row r="431" spans="1:53" ht="15.75" customHeight="1">
      <c r="A431" s="314">
        <v>36</v>
      </c>
      <c r="B431" s="16" t="s">
        <v>1401</v>
      </c>
      <c r="C431" s="315" t="s">
        <v>1323</v>
      </c>
      <c r="D431" s="316">
        <v>293258</v>
      </c>
      <c r="E431" s="316">
        <v>751</v>
      </c>
      <c r="F431" s="316">
        <v>780</v>
      </c>
      <c r="G431" s="316">
        <v>118</v>
      </c>
      <c r="H431" s="316">
        <v>82</v>
      </c>
      <c r="I431" s="317">
        <v>6.566250348959402E-5</v>
      </c>
      <c r="J431" s="316">
        <v>7148</v>
      </c>
      <c r="K431" s="316">
        <v>2499</v>
      </c>
      <c r="L431" s="316">
        <v>101</v>
      </c>
      <c r="M431" s="316">
        <v>53</v>
      </c>
      <c r="N431" s="318">
        <v>4.1022801659881328E-3</v>
      </c>
      <c r="O431" s="316">
        <v>23515</v>
      </c>
      <c r="P431" s="316">
        <v>1024</v>
      </c>
      <c r="Q431" s="316">
        <v>337</v>
      </c>
      <c r="R431" s="316">
        <v>71</v>
      </c>
      <c r="S431" s="321">
        <v>0.89054726368159209</v>
      </c>
      <c r="T431" s="317">
        <v>1.897130879471869E-4</v>
      </c>
      <c r="U431" s="315">
        <v>2</v>
      </c>
      <c r="V431" s="315">
        <v>34300</v>
      </c>
      <c r="W431" s="315">
        <v>119</v>
      </c>
      <c r="X431" s="315">
        <v>207</v>
      </c>
      <c r="Y431" s="315">
        <v>63</v>
      </c>
      <c r="Z431" s="315">
        <v>10</v>
      </c>
      <c r="AA431" s="16"/>
      <c r="AB431" s="315">
        <v>4</v>
      </c>
      <c r="AC431" s="187">
        <v>0</v>
      </c>
      <c r="AD431" s="187">
        <v>0</v>
      </c>
      <c r="AE431" s="187">
        <v>1</v>
      </c>
      <c r="AF431" s="187">
        <v>1</v>
      </c>
      <c r="AG431" s="315">
        <v>4.8</v>
      </c>
      <c r="AH431" s="315">
        <v>0.45600000000000002</v>
      </c>
      <c r="AI431" s="315">
        <v>4</v>
      </c>
      <c r="AJ431" s="315">
        <v>0.39600000000000002</v>
      </c>
      <c r="AK431" s="315">
        <v>25</v>
      </c>
      <c r="AL431" s="315">
        <v>57</v>
      </c>
      <c r="AM431" s="316">
        <v>110</v>
      </c>
      <c r="AN431" s="315">
        <v>142000000</v>
      </c>
      <c r="AO431" s="319">
        <v>0.32500000000000001</v>
      </c>
      <c r="AP431" s="315">
        <v>3.69</v>
      </c>
      <c r="AQ431" s="316">
        <v>546700</v>
      </c>
      <c r="AR431" s="316">
        <v>324000</v>
      </c>
      <c r="AS431" s="320">
        <v>1.6873456790123458</v>
      </c>
      <c r="AT431" s="321">
        <v>0.39219999999999999</v>
      </c>
      <c r="AU431" s="321">
        <v>0.60780000000000001</v>
      </c>
      <c r="AV431" s="316">
        <v>376717</v>
      </c>
      <c r="AW431" s="316">
        <v>123741</v>
      </c>
      <c r="AX431" s="316">
        <v>161756</v>
      </c>
      <c r="AY431" s="316">
        <v>344101</v>
      </c>
      <c r="AZ431" s="316">
        <v>52622</v>
      </c>
      <c r="BA431" s="16"/>
    </row>
    <row r="432" spans="1:53" ht="15.75" customHeight="1">
      <c r="A432" s="314">
        <v>37</v>
      </c>
      <c r="B432" s="16" t="s">
        <v>1402</v>
      </c>
      <c r="C432" s="315" t="s">
        <v>1323</v>
      </c>
      <c r="D432" s="316"/>
      <c r="E432" s="316"/>
      <c r="F432" s="316"/>
      <c r="G432" s="316"/>
      <c r="H432" s="316"/>
      <c r="I432" s="317"/>
      <c r="J432" s="316"/>
      <c r="K432" s="316"/>
      <c r="L432" s="316"/>
      <c r="M432" s="316"/>
      <c r="N432" s="318"/>
      <c r="O432" s="316">
        <v>298264</v>
      </c>
      <c r="P432" s="316">
        <v>1343</v>
      </c>
      <c r="Q432" s="316">
        <v>2608</v>
      </c>
      <c r="R432" s="316">
        <v>549</v>
      </c>
      <c r="S432" s="321">
        <v>0.89040060468631899</v>
      </c>
      <c r="T432" s="317">
        <v>1.1638469910750796E-4</v>
      </c>
      <c r="U432" s="315">
        <v>19</v>
      </c>
      <c r="V432" s="315"/>
      <c r="W432" s="315"/>
      <c r="X432" s="315"/>
      <c r="Y432" s="315">
        <v>79</v>
      </c>
      <c r="Z432" s="315">
        <v>19</v>
      </c>
      <c r="AA432" s="16"/>
      <c r="AB432" s="315">
        <v>1</v>
      </c>
      <c r="AC432" s="187">
        <v>0</v>
      </c>
      <c r="AD432" s="187">
        <v>1</v>
      </c>
      <c r="AE432" s="187">
        <v>0</v>
      </c>
      <c r="AF432" s="187">
        <v>1</v>
      </c>
      <c r="AG432" s="315">
        <v>5</v>
      </c>
      <c r="AH432" s="315"/>
      <c r="AI432" s="315"/>
      <c r="AJ432" s="315"/>
      <c r="AK432" s="315">
        <v>76</v>
      </c>
      <c r="AL432" s="315">
        <v>82</v>
      </c>
      <c r="AM432" s="316">
        <v>260</v>
      </c>
      <c r="AN432" s="315">
        <v>16600000</v>
      </c>
      <c r="AO432" s="319">
        <v>0.2388888888888889</v>
      </c>
      <c r="AP432" s="315">
        <v>3.94</v>
      </c>
      <c r="AQ432" s="316">
        <v>415000</v>
      </c>
      <c r="AR432" s="316">
        <v>285900</v>
      </c>
      <c r="AS432" s="320">
        <v>1.4515564882826164</v>
      </c>
      <c r="AT432" s="321">
        <v>0.33610000000000001</v>
      </c>
      <c r="AU432" s="321">
        <v>0.66389999999999993</v>
      </c>
      <c r="AV432" s="316">
        <v>5000</v>
      </c>
      <c r="AW432" s="316">
        <v>5000</v>
      </c>
      <c r="AX432" s="316">
        <v>5000</v>
      </c>
      <c r="AY432" s="316"/>
      <c r="AZ432" s="316">
        <v>6961</v>
      </c>
      <c r="BA432" s="16"/>
    </row>
    <row r="433" spans="1:53" ht="15.75" customHeight="1">
      <c r="A433" s="314">
        <v>38</v>
      </c>
      <c r="B433" s="16" t="s">
        <v>1404</v>
      </c>
      <c r="C433" s="315" t="s">
        <v>1323</v>
      </c>
      <c r="D433" s="316"/>
      <c r="E433" s="316"/>
      <c r="F433" s="316"/>
      <c r="G433" s="316"/>
      <c r="H433" s="316"/>
      <c r="I433" s="317"/>
      <c r="J433" s="316"/>
      <c r="K433" s="316"/>
      <c r="L433" s="316"/>
      <c r="M433" s="316"/>
      <c r="N433" s="318"/>
      <c r="O433" s="316"/>
      <c r="P433" s="316"/>
      <c r="Q433" s="316"/>
      <c r="R433" s="316"/>
      <c r="S433" s="321"/>
      <c r="T433" s="317"/>
      <c r="U433" s="315">
        <v>0</v>
      </c>
      <c r="V433" s="315"/>
      <c r="W433" s="315"/>
      <c r="X433" s="315"/>
      <c r="Y433" s="315">
        <v>0</v>
      </c>
      <c r="Z433" s="315">
        <v>0</v>
      </c>
      <c r="AA433" s="16"/>
      <c r="AB433" s="315">
        <v>0</v>
      </c>
      <c r="AC433" s="187">
        <v>0</v>
      </c>
      <c r="AD433" s="187">
        <v>0</v>
      </c>
      <c r="AE433" s="187">
        <v>0</v>
      </c>
      <c r="AF433" s="187">
        <v>0</v>
      </c>
      <c r="AG433" s="315"/>
      <c r="AH433" s="315"/>
      <c r="AI433" s="315"/>
      <c r="AJ433" s="315"/>
      <c r="AK433" s="315">
        <v>38</v>
      </c>
      <c r="AL433" s="315">
        <v>51</v>
      </c>
      <c r="AM433" s="316">
        <v>880</v>
      </c>
      <c r="AN433" s="315">
        <v>9470000</v>
      </c>
      <c r="AO433" s="319">
        <v>0.21041666666666667</v>
      </c>
      <c r="AP433" s="315">
        <v>3.13</v>
      </c>
      <c r="AQ433" s="316">
        <v>97800</v>
      </c>
      <c r="AR433" s="316">
        <v>56900</v>
      </c>
      <c r="AS433" s="320">
        <v>1.718804920913884</v>
      </c>
      <c r="AT433" s="321">
        <v>0.40899999999999997</v>
      </c>
      <c r="AU433" s="321">
        <v>0.59099999999999997</v>
      </c>
      <c r="AV433" s="316"/>
      <c r="AW433" s="316">
        <v>5000</v>
      </c>
      <c r="AX433" s="316">
        <v>5000</v>
      </c>
      <c r="AY433" s="316"/>
      <c r="AZ433" s="316"/>
      <c r="BA433" s="16"/>
    </row>
    <row r="434" spans="1:53" ht="15.75" customHeight="1">
      <c r="A434" s="314">
        <v>39</v>
      </c>
      <c r="B434" s="16" t="s">
        <v>1405</v>
      </c>
      <c r="C434" s="315" t="s">
        <v>1323</v>
      </c>
      <c r="D434" s="316"/>
      <c r="E434" s="316"/>
      <c r="F434" s="316"/>
      <c r="G434" s="316"/>
      <c r="H434" s="316"/>
      <c r="I434" s="317"/>
      <c r="J434" s="316"/>
      <c r="K434" s="316"/>
      <c r="L434" s="316"/>
      <c r="M434" s="316"/>
      <c r="N434" s="318"/>
      <c r="O434" s="316"/>
      <c r="P434" s="316"/>
      <c r="Q434" s="316"/>
      <c r="R434" s="316"/>
      <c r="S434" s="321"/>
      <c r="T434" s="317"/>
      <c r="U434" s="315">
        <v>0</v>
      </c>
      <c r="V434" s="315"/>
      <c r="W434" s="315"/>
      <c r="X434" s="315"/>
      <c r="Y434" s="315">
        <v>0</v>
      </c>
      <c r="Z434" s="315">
        <v>0</v>
      </c>
      <c r="AA434" s="16"/>
      <c r="AB434" s="315">
        <v>0</v>
      </c>
      <c r="AC434" s="187">
        <v>0</v>
      </c>
      <c r="AD434" s="187">
        <v>0</v>
      </c>
      <c r="AE434" s="187">
        <v>0</v>
      </c>
      <c r="AF434" s="187">
        <v>0</v>
      </c>
      <c r="AG434" s="315"/>
      <c r="AH434" s="315"/>
      <c r="AI434" s="315"/>
      <c r="AJ434" s="315"/>
      <c r="AK434" s="315">
        <v>26</v>
      </c>
      <c r="AL434" s="315">
        <v>37</v>
      </c>
      <c r="AM434" s="316">
        <v>20</v>
      </c>
      <c r="AN434" s="315">
        <v>0</v>
      </c>
      <c r="AO434" s="319">
        <v>2.7083333333333334E-2</v>
      </c>
      <c r="AP434" s="315">
        <v>1.53</v>
      </c>
      <c r="AQ434" s="316">
        <v>13100</v>
      </c>
      <c r="AR434" s="316">
        <v>10500</v>
      </c>
      <c r="AS434" s="320">
        <v>1.2476190476190476</v>
      </c>
      <c r="AT434" s="321">
        <v>0.59970000000000001</v>
      </c>
      <c r="AU434" s="321">
        <v>0.40029999999999999</v>
      </c>
      <c r="AV434" s="316"/>
      <c r="AW434" s="316"/>
      <c r="AX434" s="316">
        <v>5000</v>
      </c>
      <c r="AY434" s="316"/>
      <c r="AZ434" s="316"/>
      <c r="BA434" s="16"/>
    </row>
    <row r="435" spans="1:53" ht="15.75" customHeight="1">
      <c r="A435" s="314">
        <v>40</v>
      </c>
      <c r="B435" s="16" t="s">
        <v>1406</v>
      </c>
      <c r="C435" s="315" t="s">
        <v>1323</v>
      </c>
      <c r="D435" s="316"/>
      <c r="E435" s="316"/>
      <c r="F435" s="316"/>
      <c r="G435" s="316"/>
      <c r="H435" s="316"/>
      <c r="I435" s="317"/>
      <c r="J435" s="316"/>
      <c r="K435" s="316"/>
      <c r="L435" s="316"/>
      <c r="M435" s="316"/>
      <c r="N435" s="318"/>
      <c r="O435" s="316"/>
      <c r="P435" s="316"/>
      <c r="Q435" s="316"/>
      <c r="R435" s="316"/>
      <c r="S435" s="321"/>
      <c r="T435" s="317"/>
      <c r="U435" s="315">
        <v>3</v>
      </c>
      <c r="V435" s="315"/>
      <c r="W435" s="315"/>
      <c r="X435" s="315"/>
      <c r="Y435" s="315">
        <v>4</v>
      </c>
      <c r="Z435" s="315">
        <v>0</v>
      </c>
      <c r="AA435" s="16"/>
      <c r="AB435" s="315">
        <v>0</v>
      </c>
      <c r="AC435" s="187">
        <v>0</v>
      </c>
      <c r="AD435" s="187">
        <v>0</v>
      </c>
      <c r="AE435" s="187">
        <v>0</v>
      </c>
      <c r="AF435" s="187">
        <v>0</v>
      </c>
      <c r="AG435" s="315"/>
      <c r="AH435" s="315"/>
      <c r="AI435" s="315"/>
      <c r="AJ435" s="315"/>
      <c r="AK435" s="315">
        <v>65</v>
      </c>
      <c r="AL435" s="315">
        <v>56</v>
      </c>
      <c r="AM435" s="316">
        <v>1600</v>
      </c>
      <c r="AN435" s="315">
        <v>3800000</v>
      </c>
      <c r="AO435" s="319">
        <v>0.33541666666666664</v>
      </c>
      <c r="AP435" s="315">
        <v>3.85</v>
      </c>
      <c r="AQ435" s="316">
        <v>341500</v>
      </c>
      <c r="AR435" s="316">
        <v>233900</v>
      </c>
      <c r="AS435" s="320">
        <v>1.460025651988029</v>
      </c>
      <c r="AT435" s="321">
        <v>0.441</v>
      </c>
      <c r="AU435" s="321">
        <v>0.55899999999999994</v>
      </c>
      <c r="AV435" s="316"/>
      <c r="AW435" s="316">
        <v>5000</v>
      </c>
      <c r="AX435" s="316">
        <v>5000</v>
      </c>
      <c r="AY435" s="316"/>
      <c r="AZ435" s="316"/>
      <c r="BA435" s="16"/>
    </row>
    <row r="436" spans="1:53" ht="15.75" customHeight="1">
      <c r="A436" s="314">
        <v>1</v>
      </c>
      <c r="B436" s="16" t="s">
        <v>1407</v>
      </c>
      <c r="C436" s="315" t="s">
        <v>1408</v>
      </c>
      <c r="D436" s="316">
        <v>43886</v>
      </c>
      <c r="E436" s="316">
        <v>0</v>
      </c>
      <c r="F436" s="316">
        <v>0</v>
      </c>
      <c r="G436" s="316">
        <v>0</v>
      </c>
      <c r="H436" s="316">
        <v>0</v>
      </c>
      <c r="I436" s="317">
        <v>0</v>
      </c>
      <c r="J436" s="316"/>
      <c r="K436" s="316"/>
      <c r="L436" s="316"/>
      <c r="M436" s="316"/>
      <c r="N436" s="318"/>
      <c r="O436" s="316">
        <v>453624</v>
      </c>
      <c r="P436" s="316">
        <v>111</v>
      </c>
      <c r="Q436" s="316">
        <v>2111</v>
      </c>
      <c r="R436" s="316">
        <v>655</v>
      </c>
      <c r="S436" s="321">
        <v>0.33333333333333331</v>
      </c>
      <c r="T436" s="317">
        <v>6.6871939139084388E-5</v>
      </c>
      <c r="U436" s="315">
        <v>65177</v>
      </c>
      <c r="V436" s="315">
        <v>15700</v>
      </c>
      <c r="W436" s="315">
        <v>16</v>
      </c>
      <c r="X436" s="315">
        <v>0</v>
      </c>
      <c r="Y436" s="315">
        <v>23999</v>
      </c>
      <c r="Z436" s="315">
        <v>29524</v>
      </c>
      <c r="AA436" s="16"/>
      <c r="AB436" s="315">
        <v>3</v>
      </c>
      <c r="AC436" s="187">
        <v>1</v>
      </c>
      <c r="AD436" s="187">
        <v>0</v>
      </c>
      <c r="AE436" s="187">
        <v>1</v>
      </c>
      <c r="AF436" s="187">
        <v>0</v>
      </c>
      <c r="AG436" s="315">
        <v>4.2</v>
      </c>
      <c r="AH436" s="315">
        <v>0</v>
      </c>
      <c r="AI436" s="315">
        <v>4.9000000000000004</v>
      </c>
      <c r="AJ436" s="315">
        <v>0.66700000000000004</v>
      </c>
      <c r="AK436" s="315">
        <v>16</v>
      </c>
      <c r="AL436" s="315">
        <v>48</v>
      </c>
      <c r="AM436" s="316">
        <v>10</v>
      </c>
      <c r="AN436" s="315">
        <v>0</v>
      </c>
      <c r="AO436" s="319">
        <v>0.11388888888888889</v>
      </c>
      <c r="AP436" s="315">
        <v>3.3</v>
      </c>
      <c r="AQ436" s="316">
        <v>212000</v>
      </c>
      <c r="AR436" s="316">
        <v>95100</v>
      </c>
      <c r="AS436" s="320">
        <v>2.2292323869610935</v>
      </c>
      <c r="AT436" s="321">
        <v>0.33950000000000002</v>
      </c>
      <c r="AU436" s="321">
        <v>0.66049999999999998</v>
      </c>
      <c r="AV436" s="316">
        <v>77772</v>
      </c>
      <c r="AW436" s="316">
        <v>93443</v>
      </c>
      <c r="AX436" s="316">
        <v>225477</v>
      </c>
      <c r="AY436" s="316">
        <v>34584</v>
      </c>
      <c r="AZ436" s="316">
        <v>7801</v>
      </c>
      <c r="BA436" s="16"/>
    </row>
    <row r="437" spans="1:53" ht="15.75" customHeight="1">
      <c r="A437" s="314">
        <v>2</v>
      </c>
      <c r="B437" s="16" t="s">
        <v>1410</v>
      </c>
      <c r="C437" s="315" t="s">
        <v>1408</v>
      </c>
      <c r="D437" s="316">
        <v>230931</v>
      </c>
      <c r="E437" s="316">
        <v>2840</v>
      </c>
      <c r="F437" s="316">
        <v>937</v>
      </c>
      <c r="G437" s="316">
        <v>254</v>
      </c>
      <c r="H437" s="316">
        <v>75</v>
      </c>
      <c r="I437" s="317">
        <v>1.9804008096650002E-4</v>
      </c>
      <c r="J437" s="316">
        <v>712</v>
      </c>
      <c r="K437" s="316">
        <v>0</v>
      </c>
      <c r="L437" s="316">
        <v>48</v>
      </c>
      <c r="M437" s="316">
        <v>9</v>
      </c>
      <c r="N437" s="318">
        <v>1.5330839516771937E-5</v>
      </c>
      <c r="O437" s="316">
        <v>322292</v>
      </c>
      <c r="P437" s="316">
        <v>737</v>
      </c>
      <c r="Q437" s="316">
        <v>3140</v>
      </c>
      <c r="R437" s="316">
        <v>589</v>
      </c>
      <c r="S437" s="321">
        <v>0.74207492795389041</v>
      </c>
      <c r="T437" s="317">
        <v>1.2641009123668401E-4</v>
      </c>
      <c r="U437" s="315">
        <v>50183</v>
      </c>
      <c r="V437" s="315">
        <v>32300</v>
      </c>
      <c r="W437" s="315">
        <v>5</v>
      </c>
      <c r="X437" s="315">
        <v>107</v>
      </c>
      <c r="Y437" s="315">
        <v>34256</v>
      </c>
      <c r="Z437" s="315">
        <v>17432</v>
      </c>
      <c r="AA437" s="16"/>
      <c r="AB437" s="315">
        <v>4</v>
      </c>
      <c r="AC437" s="187">
        <v>1</v>
      </c>
      <c r="AD437" s="187">
        <v>0</v>
      </c>
      <c r="AE437" s="187">
        <v>1</v>
      </c>
      <c r="AF437" s="187">
        <v>1</v>
      </c>
      <c r="AG437" s="315">
        <v>4.7</v>
      </c>
      <c r="AH437" s="315">
        <v>0</v>
      </c>
      <c r="AI437" s="315">
        <v>1.6</v>
      </c>
      <c r="AJ437" s="315">
        <v>3.5000000000000003E-2</v>
      </c>
      <c r="AK437" s="315">
        <v>5</v>
      </c>
      <c r="AL437" s="315">
        <v>66</v>
      </c>
      <c r="AM437" s="316">
        <v>260</v>
      </c>
      <c r="AN437" s="315">
        <v>97</v>
      </c>
      <c r="AO437" s="319"/>
      <c r="AP437" s="315"/>
      <c r="AQ437" s="316"/>
      <c r="AR437" s="316"/>
      <c r="AS437" s="320"/>
      <c r="AT437" s="321"/>
      <c r="AU437" s="321"/>
      <c r="AV437" s="316">
        <v>295102</v>
      </c>
      <c r="AW437" s="316">
        <v>3341000</v>
      </c>
      <c r="AX437" s="316">
        <v>167370</v>
      </c>
      <c r="AY437" s="316">
        <v>472376</v>
      </c>
      <c r="AZ437" s="316">
        <v>143174</v>
      </c>
      <c r="BA437" s="16"/>
    </row>
    <row r="438" spans="1:53" ht="15.75" customHeight="1">
      <c r="A438" s="314">
        <v>3</v>
      </c>
      <c r="B438" s="16" t="s">
        <v>1412</v>
      </c>
      <c r="C438" s="315" t="s">
        <v>1408</v>
      </c>
      <c r="D438" s="316">
        <v>276426</v>
      </c>
      <c r="E438" s="316">
        <v>2650</v>
      </c>
      <c r="F438" s="316">
        <v>1076</v>
      </c>
      <c r="G438" s="316">
        <v>571</v>
      </c>
      <c r="H438" s="316">
        <v>98</v>
      </c>
      <c r="I438" s="317">
        <v>1.7931406825681635E-4</v>
      </c>
      <c r="J438" s="316">
        <v>29926</v>
      </c>
      <c r="K438" s="316">
        <v>8732</v>
      </c>
      <c r="L438" s="316">
        <v>487</v>
      </c>
      <c r="M438" s="316">
        <v>29</v>
      </c>
      <c r="N438" s="318">
        <v>3.785479558871937E-3</v>
      </c>
      <c r="O438" s="316">
        <v>298264</v>
      </c>
      <c r="P438" s="316">
        <v>1343</v>
      </c>
      <c r="Q438" s="316">
        <v>2608</v>
      </c>
      <c r="R438" s="316">
        <v>549</v>
      </c>
      <c r="S438" s="321">
        <v>0.89040060468631899</v>
      </c>
      <c r="T438" s="317">
        <v>1.1638469910750796E-4</v>
      </c>
      <c r="U438" s="315">
        <v>530</v>
      </c>
      <c r="V438" s="315">
        <v>1000</v>
      </c>
      <c r="W438" s="315">
        <v>13</v>
      </c>
      <c r="X438" s="315">
        <v>0</v>
      </c>
      <c r="Y438" s="315">
        <v>1031</v>
      </c>
      <c r="Z438" s="315">
        <v>220</v>
      </c>
      <c r="AA438" s="16"/>
      <c r="AB438" s="315">
        <v>4</v>
      </c>
      <c r="AC438" s="187">
        <v>1</v>
      </c>
      <c r="AD438" s="187">
        <v>1</v>
      </c>
      <c r="AE438" s="187">
        <v>1</v>
      </c>
      <c r="AF438" s="187">
        <v>1</v>
      </c>
      <c r="AG438" s="315">
        <v>4.8</v>
      </c>
      <c r="AH438" s="315">
        <v>0.316</v>
      </c>
      <c r="AI438" s="315">
        <v>4.4000000000000004</v>
      </c>
      <c r="AJ438" s="315">
        <v>0.629</v>
      </c>
      <c r="AK438" s="315">
        <v>16</v>
      </c>
      <c r="AL438" s="315">
        <v>59</v>
      </c>
      <c r="AM438" s="316">
        <v>8100</v>
      </c>
      <c r="AN438" s="315">
        <v>1210000</v>
      </c>
      <c r="AO438" s="319"/>
      <c r="AP438" s="315"/>
      <c r="AQ438" s="316"/>
      <c r="AR438" s="316"/>
      <c r="AS438" s="320"/>
      <c r="AT438" s="321"/>
      <c r="AU438" s="321"/>
      <c r="AV438" s="316">
        <v>6520000</v>
      </c>
      <c r="AW438" s="316">
        <v>2375000</v>
      </c>
      <c r="AX438" s="316">
        <v>2830000</v>
      </c>
      <c r="AY438" s="316">
        <v>3062000</v>
      </c>
      <c r="AZ438" s="316">
        <v>473084</v>
      </c>
      <c r="BA438" s="16"/>
    </row>
    <row r="439" spans="1:53" ht="15.75" customHeight="1">
      <c r="A439" s="314">
        <v>4</v>
      </c>
      <c r="B439" s="16" t="s">
        <v>1414</v>
      </c>
      <c r="C439" s="315" t="s">
        <v>1408</v>
      </c>
      <c r="D439" s="316"/>
      <c r="E439" s="316"/>
      <c r="F439" s="316"/>
      <c r="G439" s="316"/>
      <c r="H439" s="316"/>
      <c r="I439" s="317"/>
      <c r="J439" s="316"/>
      <c r="K439" s="316"/>
      <c r="L439" s="316"/>
      <c r="M439" s="316"/>
      <c r="N439" s="318"/>
      <c r="O439" s="316">
        <v>18912</v>
      </c>
      <c r="P439" s="316">
        <v>79</v>
      </c>
      <c r="Q439" s="316">
        <v>117</v>
      </c>
      <c r="R439" s="316">
        <v>44</v>
      </c>
      <c r="S439" s="321">
        <v>0</v>
      </c>
      <c r="T439" s="317">
        <v>9.267853270998296E-5</v>
      </c>
      <c r="U439" s="315">
        <v>112</v>
      </c>
      <c r="V439" s="315">
        <v>804</v>
      </c>
      <c r="W439" s="315">
        <v>0</v>
      </c>
      <c r="X439" s="315">
        <v>0</v>
      </c>
      <c r="Y439" s="315">
        <v>444</v>
      </c>
      <c r="Z439" s="315">
        <v>36</v>
      </c>
      <c r="AA439" s="16"/>
      <c r="AB439" s="315">
        <v>2</v>
      </c>
      <c r="AC439" s="187">
        <v>0</v>
      </c>
      <c r="AD439" s="187">
        <v>0</v>
      </c>
      <c r="AE439" s="187">
        <v>0</v>
      </c>
      <c r="AF439" s="187">
        <v>0</v>
      </c>
      <c r="AG439" s="315"/>
      <c r="AH439" s="315"/>
      <c r="AI439" s="315"/>
      <c r="AJ439" s="315"/>
      <c r="AK439" s="315">
        <v>56</v>
      </c>
      <c r="AL439" s="315">
        <v>0</v>
      </c>
      <c r="AM439" s="316">
        <v>9900</v>
      </c>
      <c r="AN439" s="315">
        <v>97000000</v>
      </c>
      <c r="AO439" s="319"/>
      <c r="AP439" s="315"/>
      <c r="AQ439" s="316"/>
      <c r="AR439" s="316"/>
      <c r="AS439" s="320"/>
      <c r="AT439" s="321"/>
      <c r="AU439" s="321"/>
      <c r="AV439" s="316">
        <v>5000</v>
      </c>
      <c r="AW439" s="316">
        <v>21952</v>
      </c>
      <c r="AX439" s="316">
        <v>5239</v>
      </c>
      <c r="AY439" s="316">
        <v>55571</v>
      </c>
      <c r="AZ439" s="316">
        <v>32783</v>
      </c>
      <c r="BA439" s="16"/>
    </row>
    <row r="440" spans="1:53" ht="15.75" customHeight="1">
      <c r="A440" s="314">
        <v>5</v>
      </c>
      <c r="B440" s="16" t="s">
        <v>1204</v>
      </c>
      <c r="C440" s="315" t="s">
        <v>1408</v>
      </c>
      <c r="D440" s="316">
        <v>21123</v>
      </c>
      <c r="E440" s="316">
        <v>9061</v>
      </c>
      <c r="F440" s="316">
        <v>417</v>
      </c>
      <c r="G440" s="316">
        <v>326</v>
      </c>
      <c r="H440" s="316">
        <v>37</v>
      </c>
      <c r="I440" s="317">
        <v>6.1661033770823628E-3</v>
      </c>
      <c r="J440" s="316">
        <v>168506</v>
      </c>
      <c r="K440" s="316">
        <v>53323</v>
      </c>
      <c r="L440" s="316">
        <v>793</v>
      </c>
      <c r="M440" s="316">
        <v>37</v>
      </c>
      <c r="N440" s="318">
        <v>3.5922975630423631E-3</v>
      </c>
      <c r="O440" s="316">
        <v>456</v>
      </c>
      <c r="P440" s="316">
        <v>0</v>
      </c>
      <c r="Q440" s="316">
        <v>0</v>
      </c>
      <c r="R440" s="316">
        <v>0</v>
      </c>
      <c r="S440" s="321">
        <v>0</v>
      </c>
      <c r="T440" s="317">
        <v>0</v>
      </c>
      <c r="U440" s="315">
        <v>13729</v>
      </c>
      <c r="V440" s="315">
        <v>515</v>
      </c>
      <c r="W440" s="315">
        <v>0</v>
      </c>
      <c r="X440" s="315">
        <v>0</v>
      </c>
      <c r="Y440" s="315">
        <v>7735</v>
      </c>
      <c r="Z440" s="315">
        <v>5947</v>
      </c>
      <c r="AA440" s="16"/>
      <c r="AB440" s="315">
        <v>4</v>
      </c>
      <c r="AC440" s="187">
        <v>1</v>
      </c>
      <c r="AD440" s="187">
        <v>1</v>
      </c>
      <c r="AE440" s="187">
        <v>1</v>
      </c>
      <c r="AF440" s="187">
        <v>1</v>
      </c>
      <c r="AG440" s="315">
        <v>4.8</v>
      </c>
      <c r="AH440" s="315">
        <v>0.23100000000000001</v>
      </c>
      <c r="AI440" s="315">
        <v>4.2</v>
      </c>
      <c r="AJ440" s="315">
        <v>0.375</v>
      </c>
      <c r="AK440" s="315">
        <v>9</v>
      </c>
      <c r="AL440" s="315">
        <v>53</v>
      </c>
      <c r="AM440" s="316">
        <v>590</v>
      </c>
      <c r="AN440" s="315">
        <v>6510000</v>
      </c>
      <c r="AO440" s="319">
        <v>0.28680555555555554</v>
      </c>
      <c r="AP440" s="315">
        <v>5.3</v>
      </c>
      <c r="AQ440" s="316">
        <v>400300</v>
      </c>
      <c r="AR440" s="316">
        <v>158800</v>
      </c>
      <c r="AS440" s="320">
        <v>2.520780856423174</v>
      </c>
      <c r="AT440" s="321">
        <v>0.21659999999999999</v>
      </c>
      <c r="AU440" s="321">
        <v>0.78339999999999999</v>
      </c>
      <c r="AV440" s="316"/>
      <c r="AW440" s="316"/>
      <c r="AX440" s="316"/>
      <c r="AY440" s="316"/>
      <c r="AZ440" s="316"/>
      <c r="BA440" s="16"/>
    </row>
    <row r="441" spans="1:53" ht="15.75" customHeight="1">
      <c r="A441" s="314">
        <v>6</v>
      </c>
      <c r="B441" s="16" t="s">
        <v>1416</v>
      </c>
      <c r="C441" s="315" t="s">
        <v>1408</v>
      </c>
      <c r="D441" s="316">
        <v>166062</v>
      </c>
      <c r="E441" s="316">
        <v>673</v>
      </c>
      <c r="F441" s="316">
        <v>36</v>
      </c>
      <c r="G441" s="316">
        <v>78</v>
      </c>
      <c r="H441" s="316">
        <v>62</v>
      </c>
      <c r="I441" s="317">
        <v>5.3417061591762141E-5</v>
      </c>
      <c r="J441" s="316">
        <v>6534</v>
      </c>
      <c r="K441" s="316">
        <v>2197</v>
      </c>
      <c r="L441" s="316">
        <v>56</v>
      </c>
      <c r="M441" s="316">
        <v>16</v>
      </c>
      <c r="N441" s="318">
        <v>4.006966024105124E-3</v>
      </c>
      <c r="O441" s="316">
        <v>141570</v>
      </c>
      <c r="P441" s="316">
        <v>82</v>
      </c>
      <c r="Q441" s="316">
        <v>144</v>
      </c>
      <c r="R441" s="316">
        <v>36</v>
      </c>
      <c r="S441" s="321">
        <v>0.5714285714285714</v>
      </c>
      <c r="T441" s="317">
        <v>1.3788126277877372E-5</v>
      </c>
      <c r="U441" s="315">
        <v>827</v>
      </c>
      <c r="V441" s="315"/>
      <c r="W441" s="315"/>
      <c r="X441" s="315"/>
      <c r="Y441" s="315">
        <v>1162</v>
      </c>
      <c r="Z441" s="315">
        <v>199</v>
      </c>
      <c r="AA441" s="16"/>
      <c r="AB441" s="315">
        <v>3</v>
      </c>
      <c r="AC441" s="187">
        <v>1</v>
      </c>
      <c r="AD441" s="187">
        <v>0</v>
      </c>
      <c r="AE441" s="187">
        <v>1</v>
      </c>
      <c r="AF441" s="187">
        <v>1</v>
      </c>
      <c r="AG441" s="315">
        <v>4.3</v>
      </c>
      <c r="AH441" s="315"/>
      <c r="AI441" s="315"/>
      <c r="AJ441" s="315"/>
      <c r="AK441" s="315">
        <v>10</v>
      </c>
      <c r="AL441" s="315">
        <v>69</v>
      </c>
      <c r="AM441" s="316">
        <v>33100</v>
      </c>
      <c r="AN441" s="315">
        <v>51</v>
      </c>
      <c r="AO441" s="319">
        <v>0.10972222222222222</v>
      </c>
      <c r="AP441" s="315">
        <v>2.56</v>
      </c>
      <c r="AQ441" s="316">
        <v>194500</v>
      </c>
      <c r="AR441" s="316">
        <v>31600</v>
      </c>
      <c r="AS441" s="320">
        <v>6.1550632911392409</v>
      </c>
      <c r="AT441" s="321">
        <v>0.41410000000000002</v>
      </c>
      <c r="AU441" s="321">
        <v>0.58589999999999998</v>
      </c>
      <c r="AV441" s="316">
        <v>112833</v>
      </c>
      <c r="AW441" s="316">
        <v>127760</v>
      </c>
      <c r="AX441" s="316">
        <v>48162</v>
      </c>
      <c r="AY441" s="316">
        <v>148059</v>
      </c>
      <c r="AZ441" s="316">
        <v>80934</v>
      </c>
      <c r="BA441" s="16"/>
    </row>
    <row r="442" spans="1:53" ht="15.75" customHeight="1">
      <c r="A442" s="314">
        <v>7</v>
      </c>
      <c r="B442" s="16" t="s">
        <v>1418</v>
      </c>
      <c r="C442" s="315" t="s">
        <v>1408</v>
      </c>
      <c r="D442" s="316">
        <v>2841903</v>
      </c>
      <c r="E442" s="316">
        <v>24905</v>
      </c>
      <c r="F442" s="316">
        <v>15787</v>
      </c>
      <c r="G442" s="316">
        <v>3449</v>
      </c>
      <c r="H442" s="316">
        <v>103</v>
      </c>
      <c r="I442" s="317">
        <v>1.9200333403103951E-4</v>
      </c>
      <c r="J442" s="316">
        <v>163632</v>
      </c>
      <c r="K442" s="316">
        <v>20418</v>
      </c>
      <c r="L442" s="316">
        <v>1401</v>
      </c>
      <c r="M442" s="316">
        <v>54</v>
      </c>
      <c r="N442" s="318">
        <v>1.4847990498294522E-3</v>
      </c>
      <c r="O442" s="316">
        <v>561698</v>
      </c>
      <c r="P442" s="316">
        <v>234</v>
      </c>
      <c r="Q442" s="316">
        <v>2269</v>
      </c>
      <c r="R442" s="316">
        <v>618</v>
      </c>
      <c r="S442" s="321">
        <v>0.6649746192893401</v>
      </c>
      <c r="T442" s="317">
        <v>5.5937609046573472E-5</v>
      </c>
      <c r="U442" s="315">
        <v>971</v>
      </c>
      <c r="V442" s="315">
        <v>105000</v>
      </c>
      <c r="W442" s="315">
        <v>20</v>
      </c>
      <c r="X442" s="315">
        <v>320</v>
      </c>
      <c r="Y442" s="315">
        <v>496</v>
      </c>
      <c r="Z442" s="315">
        <v>275</v>
      </c>
      <c r="AA442" s="16"/>
      <c r="AB442" s="315">
        <v>4</v>
      </c>
      <c r="AC442" s="187">
        <v>0</v>
      </c>
      <c r="AD442" s="187">
        <v>0</v>
      </c>
      <c r="AE442" s="187">
        <v>0</v>
      </c>
      <c r="AF442" s="187">
        <v>0</v>
      </c>
      <c r="AG442" s="315"/>
      <c r="AH442" s="315"/>
      <c r="AI442" s="315"/>
      <c r="AJ442" s="315"/>
      <c r="AK442" s="315">
        <v>22</v>
      </c>
      <c r="AL442" s="315">
        <v>44</v>
      </c>
      <c r="AM442" s="316">
        <v>2900</v>
      </c>
      <c r="AN442" s="315">
        <v>893000</v>
      </c>
      <c r="AO442" s="319">
        <v>1.0416666666666666E-2</v>
      </c>
      <c r="AP442" s="315">
        <v>1.51</v>
      </c>
      <c r="AQ442" s="316">
        <v>3300</v>
      </c>
      <c r="AR442" s="316">
        <v>3300</v>
      </c>
      <c r="AS442" s="320">
        <v>1</v>
      </c>
      <c r="AT442" s="321">
        <v>0.49909999999999999</v>
      </c>
      <c r="AU442" s="321">
        <v>0.50090000000000001</v>
      </c>
      <c r="AV442" s="316">
        <v>56055</v>
      </c>
      <c r="AW442" s="316">
        <v>288510</v>
      </c>
      <c r="AX442" s="316">
        <v>96897</v>
      </c>
      <c r="AY442" s="316">
        <v>26287</v>
      </c>
      <c r="AZ442" s="316">
        <v>5000</v>
      </c>
      <c r="BA442" s="16"/>
    </row>
    <row r="443" spans="1:53" ht="15.75" customHeight="1">
      <c r="A443" s="314">
        <v>8</v>
      </c>
      <c r="B443" s="16" t="s">
        <v>1419</v>
      </c>
      <c r="C443" s="315" t="s">
        <v>1408</v>
      </c>
      <c r="D443" s="316">
        <v>67260</v>
      </c>
      <c r="E443" s="316">
        <v>1122</v>
      </c>
      <c r="F443" s="316">
        <v>77</v>
      </c>
      <c r="G443" s="316">
        <v>88</v>
      </c>
      <c r="H443" s="316">
        <v>350</v>
      </c>
      <c r="I443" s="317">
        <v>2.2861278902606923E-4</v>
      </c>
      <c r="J443" s="316">
        <v>4714</v>
      </c>
      <c r="K443" s="316">
        <v>1561</v>
      </c>
      <c r="L443" s="316">
        <v>54</v>
      </c>
      <c r="M443" s="316">
        <v>34</v>
      </c>
      <c r="N443" s="318">
        <v>4.0052942110282482E-3</v>
      </c>
      <c r="O443" s="316">
        <v>102478</v>
      </c>
      <c r="P443" s="316">
        <v>230</v>
      </c>
      <c r="Q443" s="316">
        <v>302</v>
      </c>
      <c r="R443" s="316">
        <v>105</v>
      </c>
      <c r="S443" s="321">
        <v>0</v>
      </c>
      <c r="T443" s="317">
        <v>4.3046637151222015E-5</v>
      </c>
      <c r="U443" s="315">
        <v>14611</v>
      </c>
      <c r="V443" s="315">
        <v>283</v>
      </c>
      <c r="W443" s="315">
        <v>1</v>
      </c>
      <c r="X443" s="315">
        <v>0</v>
      </c>
      <c r="Y443" s="315">
        <v>9319</v>
      </c>
      <c r="Z443" s="315">
        <v>5604</v>
      </c>
      <c r="AA443" s="16"/>
      <c r="AB443" s="315">
        <v>4</v>
      </c>
      <c r="AC443" s="187">
        <v>1</v>
      </c>
      <c r="AD443" s="187">
        <v>1</v>
      </c>
      <c r="AE443" s="187">
        <v>1</v>
      </c>
      <c r="AF443" s="187">
        <v>0</v>
      </c>
      <c r="AG443" s="315">
        <v>4.5999999999999996</v>
      </c>
      <c r="AH443" s="315">
        <v>0.33300000000000002</v>
      </c>
      <c r="AI443" s="315"/>
      <c r="AJ443" s="315"/>
      <c r="AK443" s="315">
        <v>27</v>
      </c>
      <c r="AL443" s="315">
        <v>56</v>
      </c>
      <c r="AM443" s="316">
        <v>22200</v>
      </c>
      <c r="AN443" s="315">
        <v>65300000</v>
      </c>
      <c r="AO443" s="319">
        <v>0.1986111111111111</v>
      </c>
      <c r="AP443" s="315">
        <v>1.91</v>
      </c>
      <c r="AQ443" s="316">
        <v>242200</v>
      </c>
      <c r="AR443" s="316">
        <v>167800</v>
      </c>
      <c r="AS443" s="320">
        <v>1.4433849821215734</v>
      </c>
      <c r="AT443" s="321">
        <v>0.46500000000000002</v>
      </c>
      <c r="AU443" s="321">
        <v>0.53499999999999992</v>
      </c>
      <c r="AV443" s="316">
        <v>32410</v>
      </c>
      <c r="AW443" s="316">
        <v>72491</v>
      </c>
      <c r="AX443" s="316">
        <v>28707</v>
      </c>
      <c r="AY443" s="316">
        <v>42820</v>
      </c>
      <c r="AZ443" s="316">
        <v>5000</v>
      </c>
      <c r="BA443" s="16"/>
    </row>
    <row r="444" spans="1:53" ht="15.75" customHeight="1">
      <c r="A444" s="314">
        <v>9</v>
      </c>
      <c r="B444" s="16" t="s">
        <v>1420</v>
      </c>
      <c r="C444" s="315" t="s">
        <v>1408</v>
      </c>
      <c r="D444" s="316"/>
      <c r="E444" s="316"/>
      <c r="F444" s="316"/>
      <c r="G444" s="316"/>
      <c r="H444" s="316"/>
      <c r="I444" s="317"/>
      <c r="J444" s="316"/>
      <c r="K444" s="316"/>
      <c r="L444" s="316"/>
      <c r="M444" s="316"/>
      <c r="N444" s="318"/>
      <c r="O444" s="316">
        <v>251510</v>
      </c>
      <c r="P444" s="316">
        <v>168</v>
      </c>
      <c r="Q444" s="316">
        <v>376</v>
      </c>
      <c r="R444" s="316">
        <v>144</v>
      </c>
      <c r="S444" s="321">
        <v>0</v>
      </c>
      <c r="T444" s="317">
        <v>2.2437941520635794E-5</v>
      </c>
      <c r="U444" s="315">
        <v>539</v>
      </c>
      <c r="V444" s="315">
        <v>4760</v>
      </c>
      <c r="W444" s="315">
        <v>16</v>
      </c>
      <c r="X444" s="315">
        <v>103</v>
      </c>
      <c r="Y444" s="315">
        <v>321</v>
      </c>
      <c r="Z444" s="315">
        <v>232</v>
      </c>
      <c r="AA444" s="16"/>
      <c r="AB444" s="315">
        <v>2</v>
      </c>
      <c r="AC444" s="187">
        <v>1</v>
      </c>
      <c r="AD444" s="187">
        <v>0</v>
      </c>
      <c r="AE444" s="187">
        <v>0</v>
      </c>
      <c r="AF444" s="187">
        <v>0</v>
      </c>
      <c r="AG444" s="315"/>
      <c r="AH444" s="315"/>
      <c r="AI444" s="315"/>
      <c r="AJ444" s="315"/>
      <c r="AK444" s="315">
        <v>20</v>
      </c>
      <c r="AL444" s="315">
        <v>46</v>
      </c>
      <c r="AM444" s="316">
        <v>480</v>
      </c>
      <c r="AN444" s="315">
        <v>92</v>
      </c>
      <c r="AO444" s="319">
        <v>0.27569444444444446</v>
      </c>
      <c r="AP444" s="315">
        <v>2.2999999999999998</v>
      </c>
      <c r="AQ444" s="316">
        <v>12400</v>
      </c>
      <c r="AR444" s="316">
        <v>11800</v>
      </c>
      <c r="AS444" s="320">
        <v>1.0508474576271187</v>
      </c>
      <c r="AT444" s="321">
        <v>0.59009999999999996</v>
      </c>
      <c r="AU444" s="321">
        <v>0.40990000000000004</v>
      </c>
      <c r="AV444" s="316">
        <v>78858</v>
      </c>
      <c r="AW444" s="316">
        <v>119508</v>
      </c>
      <c r="AX444" s="316">
        <v>65650</v>
      </c>
      <c r="AY444" s="316">
        <v>42680</v>
      </c>
      <c r="AZ444" s="316">
        <v>5000</v>
      </c>
      <c r="BA444" s="16"/>
    </row>
    <row r="445" spans="1:53" ht="15.75" customHeight="1">
      <c r="A445" s="314">
        <v>10</v>
      </c>
      <c r="B445" s="16" t="s">
        <v>1422</v>
      </c>
      <c r="C445" s="315" t="s">
        <v>1408</v>
      </c>
      <c r="D445" s="316">
        <v>564740</v>
      </c>
      <c r="E445" s="316">
        <v>767</v>
      </c>
      <c r="F445" s="316">
        <v>317</v>
      </c>
      <c r="G445" s="316">
        <v>118</v>
      </c>
      <c r="H445" s="316">
        <v>17</v>
      </c>
      <c r="I445" s="317">
        <v>2.5318823152409154E-5</v>
      </c>
      <c r="J445" s="316">
        <v>24028</v>
      </c>
      <c r="K445" s="316">
        <v>1499</v>
      </c>
      <c r="L445" s="316">
        <v>60</v>
      </c>
      <c r="M445" s="316">
        <v>13</v>
      </c>
      <c r="N445" s="318">
        <v>7.2680433049278109E-4</v>
      </c>
      <c r="O445" s="316">
        <v>151739</v>
      </c>
      <c r="P445" s="316">
        <v>31</v>
      </c>
      <c r="Q445" s="316">
        <v>374</v>
      </c>
      <c r="R445" s="316">
        <v>109</v>
      </c>
      <c r="S445" s="321">
        <v>0.5</v>
      </c>
      <c r="T445" s="317">
        <v>3.4545578385687342E-5</v>
      </c>
      <c r="U445" s="315">
        <v>171</v>
      </c>
      <c r="V445" s="315">
        <v>27300</v>
      </c>
      <c r="W445" s="315">
        <v>5</v>
      </c>
      <c r="X445" s="315">
        <v>83</v>
      </c>
      <c r="Y445" s="315">
        <v>299</v>
      </c>
      <c r="Z445" s="315">
        <v>39</v>
      </c>
      <c r="AA445" s="16"/>
      <c r="AB445" s="315">
        <v>4</v>
      </c>
      <c r="AC445" s="187">
        <v>1</v>
      </c>
      <c r="AD445" s="187">
        <v>0</v>
      </c>
      <c r="AE445" s="187">
        <v>1</v>
      </c>
      <c r="AF445" s="187">
        <v>1</v>
      </c>
      <c r="AG445" s="315">
        <v>4.8</v>
      </c>
      <c r="AH445" s="315">
        <v>0.438</v>
      </c>
      <c r="AI445" s="315">
        <v>4.8</v>
      </c>
      <c r="AJ445" s="315">
        <v>0.79800000000000004</v>
      </c>
      <c r="AK445" s="315">
        <v>22</v>
      </c>
      <c r="AL445" s="315">
        <v>42</v>
      </c>
      <c r="AM445" s="316">
        <v>390</v>
      </c>
      <c r="AN445" s="315">
        <v>6160000</v>
      </c>
      <c r="AO445" s="319">
        <v>0.12708333333333333</v>
      </c>
      <c r="AP445" s="315">
        <v>2.5499999999999998</v>
      </c>
      <c r="AQ445" s="316">
        <v>14300</v>
      </c>
      <c r="AR445" s="316">
        <v>9800</v>
      </c>
      <c r="AS445" s="320">
        <v>1.4591836734693877</v>
      </c>
      <c r="AT445" s="321">
        <v>0.66549999999999998</v>
      </c>
      <c r="AU445" s="321">
        <v>0.33450000000000002</v>
      </c>
      <c r="AV445" s="316">
        <v>239858</v>
      </c>
      <c r="AW445" s="316">
        <v>309759</v>
      </c>
      <c r="AX445" s="316">
        <v>93412</v>
      </c>
      <c r="AY445" s="316">
        <v>100811</v>
      </c>
      <c r="AZ445" s="316">
        <v>44352</v>
      </c>
      <c r="BA445" s="16"/>
    </row>
    <row r="446" spans="1:53" ht="15.75" customHeight="1">
      <c r="A446" s="314">
        <v>11</v>
      </c>
      <c r="B446" s="16" t="s">
        <v>1425</v>
      </c>
      <c r="C446" s="315" t="s">
        <v>1408</v>
      </c>
      <c r="D446" s="316">
        <v>167401</v>
      </c>
      <c r="E446" s="316">
        <v>131</v>
      </c>
      <c r="F446" s="316">
        <v>137</v>
      </c>
      <c r="G446" s="316">
        <v>4</v>
      </c>
      <c r="H446" s="316">
        <v>13</v>
      </c>
      <c r="I446" s="317">
        <v>1.8160409528800224E-5</v>
      </c>
      <c r="J446" s="316"/>
      <c r="K446" s="316"/>
      <c r="L446" s="316"/>
      <c r="M446" s="316"/>
      <c r="N446" s="318"/>
      <c r="O446" s="316">
        <v>29625</v>
      </c>
      <c r="P446" s="316">
        <v>205</v>
      </c>
      <c r="Q446" s="316">
        <v>173</v>
      </c>
      <c r="R446" s="316">
        <v>76</v>
      </c>
      <c r="S446" s="321">
        <v>0.40860215053763443</v>
      </c>
      <c r="T446" s="317">
        <v>9.1790258472032609E-5</v>
      </c>
      <c r="U446" s="315">
        <v>381</v>
      </c>
      <c r="V446" s="315">
        <v>3310</v>
      </c>
      <c r="W446" s="315">
        <v>14</v>
      </c>
      <c r="X446" s="315">
        <v>79</v>
      </c>
      <c r="Y446" s="315">
        <v>354</v>
      </c>
      <c r="Z446" s="315">
        <v>203</v>
      </c>
      <c r="AA446" s="16"/>
      <c r="AB446" s="315">
        <v>3</v>
      </c>
      <c r="AC446" s="187">
        <v>0</v>
      </c>
      <c r="AD446" s="187">
        <v>0</v>
      </c>
      <c r="AE446" s="187">
        <v>1</v>
      </c>
      <c r="AF446" s="187">
        <v>1</v>
      </c>
      <c r="AG446" s="315">
        <v>4.5</v>
      </c>
      <c r="AH446" s="315">
        <v>0</v>
      </c>
      <c r="AI446" s="315">
        <v>4</v>
      </c>
      <c r="AJ446" s="315">
        <v>0.3</v>
      </c>
      <c r="AK446" s="315">
        <v>25</v>
      </c>
      <c r="AL446" s="315">
        <v>54</v>
      </c>
      <c r="AM446" s="316">
        <v>165000</v>
      </c>
      <c r="AN446" s="315">
        <v>32000000</v>
      </c>
      <c r="AO446" s="319">
        <v>0.3</v>
      </c>
      <c r="AP446" s="315">
        <v>4.9000000000000004</v>
      </c>
      <c r="AQ446" s="316">
        <v>223300</v>
      </c>
      <c r="AR446" s="316">
        <v>137800</v>
      </c>
      <c r="AS446" s="320">
        <v>1.6204644412191582</v>
      </c>
      <c r="AT446" s="321">
        <v>0.42970000000000003</v>
      </c>
      <c r="AU446" s="321">
        <v>0.57030000000000003</v>
      </c>
      <c r="AV446" s="316">
        <v>413804</v>
      </c>
      <c r="AW446" s="316">
        <v>309254</v>
      </c>
      <c r="AX446" s="316">
        <v>141947</v>
      </c>
      <c r="AY446" s="316">
        <v>257997</v>
      </c>
      <c r="AZ446" s="316">
        <v>64170</v>
      </c>
      <c r="BA446" s="16"/>
    </row>
    <row r="447" spans="1:53" ht="15.75" customHeight="1">
      <c r="A447" s="314">
        <v>12</v>
      </c>
      <c r="B447" s="16" t="s">
        <v>1427</v>
      </c>
      <c r="C447" s="315" t="s">
        <v>1408</v>
      </c>
      <c r="D447" s="316">
        <v>157348</v>
      </c>
      <c r="E447" s="316">
        <v>520</v>
      </c>
      <c r="F447" s="316">
        <v>84</v>
      </c>
      <c r="G447" s="316">
        <v>50</v>
      </c>
      <c r="H447" s="316">
        <v>53</v>
      </c>
      <c r="I447" s="317">
        <v>4.6421315172758424E-5</v>
      </c>
      <c r="J447" s="316">
        <v>3894</v>
      </c>
      <c r="K447" s="316">
        <v>182</v>
      </c>
      <c r="L447" s="316">
        <v>14</v>
      </c>
      <c r="M447" s="316">
        <v>7</v>
      </c>
      <c r="N447" s="318">
        <v>2.1654803898667194E-4</v>
      </c>
      <c r="O447" s="316">
        <v>29546</v>
      </c>
      <c r="P447" s="316">
        <v>63</v>
      </c>
      <c r="Q447" s="316">
        <v>400</v>
      </c>
      <c r="R447" s="316">
        <v>78</v>
      </c>
      <c r="S447" s="321">
        <v>0.33333333333333331</v>
      </c>
      <c r="T447" s="317">
        <v>1.7596807279380449E-4</v>
      </c>
      <c r="U447" s="315">
        <v>58</v>
      </c>
      <c r="V447" s="315">
        <v>18500</v>
      </c>
      <c r="W447" s="315">
        <v>17</v>
      </c>
      <c r="X447" s="315">
        <v>0</v>
      </c>
      <c r="Y447" s="315">
        <v>163</v>
      </c>
      <c r="Z447" s="315">
        <v>12</v>
      </c>
      <c r="AA447" s="16"/>
      <c r="AB447" s="315">
        <v>4</v>
      </c>
      <c r="AC447" s="187">
        <v>0</v>
      </c>
      <c r="AD447" s="187">
        <v>0</v>
      </c>
      <c r="AE447" s="187">
        <v>1</v>
      </c>
      <c r="AF447" s="187">
        <v>0</v>
      </c>
      <c r="AG447" s="315"/>
      <c r="AH447" s="315"/>
      <c r="AI447" s="315"/>
      <c r="AJ447" s="315">
        <v>0.5</v>
      </c>
      <c r="AK447" s="315">
        <v>9</v>
      </c>
      <c r="AL447" s="315">
        <v>48</v>
      </c>
      <c r="AM447" s="316">
        <v>10</v>
      </c>
      <c r="AN447" s="315">
        <v>0</v>
      </c>
      <c r="AO447" s="319">
        <v>0.14444444444444443</v>
      </c>
      <c r="AP447" s="315">
        <v>4.57</v>
      </c>
      <c r="AQ447" s="316">
        <v>40100</v>
      </c>
      <c r="AR447" s="316">
        <v>26600</v>
      </c>
      <c r="AS447" s="320">
        <v>1.5075187969924813</v>
      </c>
      <c r="AT447" s="321">
        <v>0.50460000000000005</v>
      </c>
      <c r="AU447" s="321">
        <v>0.49539999999999995</v>
      </c>
      <c r="AV447" s="316">
        <v>9871</v>
      </c>
      <c r="AW447" s="316">
        <v>10581</v>
      </c>
      <c r="AX447" s="316">
        <v>6038</v>
      </c>
      <c r="AY447" s="316">
        <v>12830</v>
      </c>
      <c r="AZ447" s="316">
        <v>6439</v>
      </c>
      <c r="BA447" s="16"/>
    </row>
    <row r="448" spans="1:53" ht="15.75" customHeight="1">
      <c r="A448" s="314">
        <v>13</v>
      </c>
      <c r="B448" s="16" t="s">
        <v>49</v>
      </c>
      <c r="C448" s="315" t="s">
        <v>1408</v>
      </c>
      <c r="D448" s="316">
        <v>2841903</v>
      </c>
      <c r="E448" s="316">
        <v>24905</v>
      </c>
      <c r="F448" s="316">
        <v>15787</v>
      </c>
      <c r="G448" s="316">
        <v>3449</v>
      </c>
      <c r="H448" s="316">
        <v>103</v>
      </c>
      <c r="I448" s="317">
        <v>1.9200333403103951E-4</v>
      </c>
      <c r="J448" s="316">
        <v>163632</v>
      </c>
      <c r="K448" s="316">
        <v>20418</v>
      </c>
      <c r="L448" s="316">
        <v>1401</v>
      </c>
      <c r="M448" s="316">
        <v>54</v>
      </c>
      <c r="N448" s="318">
        <v>1.4847990498294522E-3</v>
      </c>
      <c r="O448" s="316">
        <v>561698</v>
      </c>
      <c r="P448" s="316">
        <v>234</v>
      </c>
      <c r="Q448" s="316">
        <v>2269</v>
      </c>
      <c r="R448" s="316">
        <v>618</v>
      </c>
      <c r="S448" s="321">
        <v>0.6649746192893401</v>
      </c>
      <c r="T448" s="317">
        <v>5.5937609046573472E-5</v>
      </c>
      <c r="U448" s="315">
        <v>38325</v>
      </c>
      <c r="V448" s="315">
        <v>105000</v>
      </c>
      <c r="W448" s="315">
        <v>20</v>
      </c>
      <c r="X448" s="315">
        <v>320</v>
      </c>
      <c r="Y448" s="315">
        <v>13575</v>
      </c>
      <c r="Z448" s="315">
        <v>8220</v>
      </c>
      <c r="AA448" s="16"/>
      <c r="AB448" s="315">
        <v>4</v>
      </c>
      <c r="AC448" s="187">
        <v>1</v>
      </c>
      <c r="AD448" s="187">
        <v>1</v>
      </c>
      <c r="AE448" s="187">
        <v>1</v>
      </c>
      <c r="AF448" s="187">
        <v>1</v>
      </c>
      <c r="AG448" s="315">
        <v>4.8</v>
      </c>
      <c r="AH448" s="315">
        <v>0.438</v>
      </c>
      <c r="AI448" s="315">
        <v>4.5999999999999996</v>
      </c>
      <c r="AJ448" s="315">
        <v>0.78900000000000003</v>
      </c>
      <c r="AK448" s="315">
        <v>26</v>
      </c>
      <c r="AL448" s="315">
        <v>47</v>
      </c>
      <c r="AM448" s="316">
        <v>18100</v>
      </c>
      <c r="AN448" s="315">
        <v>5870000</v>
      </c>
      <c r="AO448" s="319">
        <v>0.38819444444444445</v>
      </c>
      <c r="AP448" s="315">
        <v>3.17</v>
      </c>
      <c r="AQ448" s="316">
        <v>1100000</v>
      </c>
      <c r="AR448" s="316">
        <v>706100</v>
      </c>
      <c r="AS448" s="320">
        <v>1.5578529953264411</v>
      </c>
      <c r="AT448" s="321">
        <v>0.50600000000000001</v>
      </c>
      <c r="AU448" s="321">
        <v>0.49399999999999999</v>
      </c>
      <c r="AV448" s="316">
        <v>6791000</v>
      </c>
      <c r="AW448" s="316">
        <v>2893000</v>
      </c>
      <c r="AX448" s="316">
        <v>1863000</v>
      </c>
      <c r="AY448" s="316">
        <v>2448000</v>
      </c>
      <c r="AZ448" s="316">
        <v>648397</v>
      </c>
      <c r="BA448" s="16"/>
    </row>
    <row r="449" spans="1:53" ht="15.75" customHeight="1">
      <c r="A449" s="314">
        <v>14</v>
      </c>
      <c r="B449" s="16" t="s">
        <v>1431</v>
      </c>
      <c r="C449" s="315" t="s">
        <v>1408</v>
      </c>
      <c r="D449" s="316">
        <v>1503</v>
      </c>
      <c r="E449" s="316">
        <v>263</v>
      </c>
      <c r="F449" s="316">
        <v>39</v>
      </c>
      <c r="G449" s="316">
        <v>140</v>
      </c>
      <c r="H449" s="316">
        <v>73</v>
      </c>
      <c r="I449" s="317">
        <v>4.6793988530259662E-3</v>
      </c>
      <c r="J449" s="316">
        <v>3325</v>
      </c>
      <c r="K449" s="316">
        <v>541</v>
      </c>
      <c r="L449" s="316">
        <v>0</v>
      </c>
      <c r="M449" s="316">
        <v>5</v>
      </c>
      <c r="N449" s="318">
        <v>1.8494268285681357E-3</v>
      </c>
      <c r="O449" s="316">
        <v>17483</v>
      </c>
      <c r="P449" s="316">
        <v>65</v>
      </c>
      <c r="Q449" s="316">
        <v>378</v>
      </c>
      <c r="R449" s="316">
        <v>123</v>
      </c>
      <c r="S449" s="321">
        <v>0.39999999999999997</v>
      </c>
      <c r="T449" s="317">
        <v>3.1306903876966063E-4</v>
      </c>
      <c r="U449" s="315">
        <v>835</v>
      </c>
      <c r="V449" s="315">
        <v>2220</v>
      </c>
      <c r="W449" s="315">
        <v>28</v>
      </c>
      <c r="X449" s="315">
        <v>82</v>
      </c>
      <c r="Y449" s="315">
        <v>1162</v>
      </c>
      <c r="Z449" s="315">
        <v>204</v>
      </c>
      <c r="AA449" s="16"/>
      <c r="AB449" s="315">
        <v>4</v>
      </c>
      <c r="AC449" s="187">
        <v>1</v>
      </c>
      <c r="AD449" s="187">
        <v>1</v>
      </c>
      <c r="AE449" s="187">
        <v>1</v>
      </c>
      <c r="AF449" s="187">
        <v>1</v>
      </c>
      <c r="AG449" s="315">
        <v>3.3</v>
      </c>
      <c r="AH449" s="315"/>
      <c r="AI449" s="315">
        <v>3.8</v>
      </c>
      <c r="AJ449" s="315">
        <v>0.6</v>
      </c>
      <c r="AK449" s="315">
        <v>16</v>
      </c>
      <c r="AL449" s="315">
        <v>48</v>
      </c>
      <c r="AM449" s="316">
        <v>1000</v>
      </c>
      <c r="AN449" s="315">
        <v>776000</v>
      </c>
      <c r="AO449" s="319">
        <v>0.12847222222222221</v>
      </c>
      <c r="AP449" s="315">
        <v>3.92</v>
      </c>
      <c r="AQ449" s="316">
        <v>24900</v>
      </c>
      <c r="AR449" s="316">
        <v>13400</v>
      </c>
      <c r="AS449" s="320">
        <v>1.8582089552238805</v>
      </c>
      <c r="AT449" s="321">
        <v>0.29730000000000001</v>
      </c>
      <c r="AU449" s="321">
        <v>0.70269999999999999</v>
      </c>
      <c r="AV449" s="316">
        <v>18696</v>
      </c>
      <c r="AW449" s="316">
        <v>34515</v>
      </c>
      <c r="AX449" s="316">
        <v>34632</v>
      </c>
      <c r="AY449" s="316">
        <v>24550</v>
      </c>
      <c r="AZ449" s="316">
        <v>9253</v>
      </c>
      <c r="BA449" s="16"/>
    </row>
    <row r="450" spans="1:53" ht="15.75" customHeight="1">
      <c r="A450" s="314">
        <v>15</v>
      </c>
      <c r="B450" s="16" t="s">
        <v>1433</v>
      </c>
      <c r="C450" s="315" t="s">
        <v>1408</v>
      </c>
      <c r="D450" s="316">
        <v>99145</v>
      </c>
      <c r="E450" s="316">
        <v>5922</v>
      </c>
      <c r="F450" s="316">
        <v>713</v>
      </c>
      <c r="G450" s="316">
        <v>526</v>
      </c>
      <c r="H450" s="316">
        <v>177</v>
      </c>
      <c r="I450" s="317">
        <v>8.6507036306099783E-4</v>
      </c>
      <c r="J450" s="316">
        <v>252237</v>
      </c>
      <c r="K450" s="316">
        <v>68554</v>
      </c>
      <c r="L450" s="316">
        <v>1556</v>
      </c>
      <c r="M450" s="316">
        <v>101</v>
      </c>
      <c r="N450" s="318">
        <v>3.0655613580293753E-3</v>
      </c>
      <c r="O450" s="316">
        <v>606365</v>
      </c>
      <c r="P450" s="316">
        <v>242</v>
      </c>
      <c r="Q450" s="316">
        <v>6636</v>
      </c>
      <c r="R450" s="316">
        <v>1726</v>
      </c>
      <c r="S450" s="321">
        <v>0.52</v>
      </c>
      <c r="T450" s="317">
        <v>1.5087045533360494E-4</v>
      </c>
      <c r="U450" s="315">
        <v>11867</v>
      </c>
      <c r="V450" s="315">
        <v>20800</v>
      </c>
      <c r="W450" s="315">
        <v>48</v>
      </c>
      <c r="X450" s="315">
        <v>346</v>
      </c>
      <c r="Y450" s="315">
        <v>10165</v>
      </c>
      <c r="Z450" s="315">
        <v>3752</v>
      </c>
      <c r="AA450" s="16"/>
      <c r="AB450" s="315">
        <v>4</v>
      </c>
      <c r="AC450" s="187">
        <v>1</v>
      </c>
      <c r="AD450" s="187">
        <v>1</v>
      </c>
      <c r="AE450" s="187">
        <v>1</v>
      </c>
      <c r="AF450" s="187">
        <v>1</v>
      </c>
      <c r="AG450" s="315">
        <v>3.9</v>
      </c>
      <c r="AH450" s="315">
        <v>0.5</v>
      </c>
      <c r="AI450" s="315">
        <v>3.9</v>
      </c>
      <c r="AJ450" s="315">
        <v>0.375</v>
      </c>
      <c r="AK450" s="315">
        <v>38</v>
      </c>
      <c r="AL450" s="315">
        <v>47</v>
      </c>
      <c r="AM450" s="316">
        <v>8100</v>
      </c>
      <c r="AN450" s="315">
        <v>143000000</v>
      </c>
      <c r="AO450" s="319">
        <v>0.55972222222222223</v>
      </c>
      <c r="AP450" s="315">
        <v>2.04</v>
      </c>
      <c r="AQ450" s="316">
        <v>107200</v>
      </c>
      <c r="AR450" s="316">
        <v>48100</v>
      </c>
      <c r="AS450" s="320">
        <v>2.2286902286902288</v>
      </c>
      <c r="AT450" s="321">
        <v>0.61970000000000003</v>
      </c>
      <c r="AU450" s="321">
        <v>0.38029999999999997</v>
      </c>
      <c r="AV450" s="316">
        <v>117883</v>
      </c>
      <c r="AW450" s="316">
        <v>274477</v>
      </c>
      <c r="AX450" s="316">
        <v>94431</v>
      </c>
      <c r="AY450" s="316">
        <v>216871</v>
      </c>
      <c r="AZ450" s="316">
        <v>45886</v>
      </c>
      <c r="BA450" s="16"/>
    </row>
    <row r="451" spans="1:53" ht="15.75" customHeight="1">
      <c r="A451" s="314">
        <v>16</v>
      </c>
      <c r="B451" s="16" t="s">
        <v>1434</v>
      </c>
      <c r="C451" s="315" t="s">
        <v>1408</v>
      </c>
      <c r="D451" s="316">
        <v>250539</v>
      </c>
      <c r="E451" s="316">
        <v>2549</v>
      </c>
      <c r="F451" s="316">
        <v>664</v>
      </c>
      <c r="G451" s="316">
        <v>352</v>
      </c>
      <c r="H451" s="316">
        <v>107</v>
      </c>
      <c r="I451" s="317">
        <v>1.6668243297372878E-4</v>
      </c>
      <c r="J451" s="316"/>
      <c r="K451" s="316"/>
      <c r="L451" s="316"/>
      <c r="M451" s="316"/>
      <c r="N451" s="318"/>
      <c r="O451" s="316">
        <v>1310</v>
      </c>
      <c r="P451" s="316">
        <v>11</v>
      </c>
      <c r="Q451" s="316">
        <v>12</v>
      </c>
      <c r="R451" s="316">
        <v>6</v>
      </c>
      <c r="S451" s="321">
        <v>0</v>
      </c>
      <c r="T451" s="317">
        <v>1.5495561606393424E-4</v>
      </c>
      <c r="U451" s="315">
        <v>1435</v>
      </c>
      <c r="V451" s="315"/>
      <c r="W451" s="315"/>
      <c r="X451" s="315"/>
      <c r="Y451" s="315">
        <v>1615</v>
      </c>
      <c r="Z451" s="315">
        <v>309</v>
      </c>
      <c r="AA451" s="16"/>
      <c r="AB451" s="315">
        <v>2</v>
      </c>
      <c r="AC451" s="187">
        <v>1</v>
      </c>
      <c r="AD451" s="187">
        <v>1</v>
      </c>
      <c r="AE451" s="187">
        <v>1</v>
      </c>
      <c r="AF451" s="187">
        <v>1</v>
      </c>
      <c r="AG451" s="315"/>
      <c r="AH451" s="315"/>
      <c r="AI451" s="315"/>
      <c r="AJ451" s="315"/>
      <c r="AK451" s="315">
        <v>31</v>
      </c>
      <c r="AL451" s="315">
        <v>47</v>
      </c>
      <c r="AM451" s="316">
        <v>2900</v>
      </c>
      <c r="AN451" s="315">
        <v>248000000</v>
      </c>
      <c r="AO451" s="319">
        <v>0.24791666666666667</v>
      </c>
      <c r="AP451" s="315">
        <v>3.94</v>
      </c>
      <c r="AQ451" s="316">
        <v>437400</v>
      </c>
      <c r="AR451" s="316">
        <v>228100</v>
      </c>
      <c r="AS451" s="320">
        <v>1.9175800087680841</v>
      </c>
      <c r="AT451" s="321">
        <v>0.34560000000000002</v>
      </c>
      <c r="AU451" s="321">
        <v>0.65439999999999998</v>
      </c>
      <c r="AV451" s="316">
        <v>14141</v>
      </c>
      <c r="AW451" s="316">
        <v>31308</v>
      </c>
      <c r="AX451" s="316">
        <v>21515</v>
      </c>
      <c r="AY451" s="316">
        <v>145739</v>
      </c>
      <c r="AZ451" s="316">
        <v>39331</v>
      </c>
      <c r="BA451" s="16"/>
    </row>
    <row r="452" spans="1:53" ht="15.75" customHeight="1">
      <c r="A452" s="314">
        <v>17</v>
      </c>
      <c r="B452" s="16" t="s">
        <v>1436</v>
      </c>
      <c r="C452" s="315" t="s">
        <v>1408</v>
      </c>
      <c r="D452" s="316">
        <v>90522</v>
      </c>
      <c r="E452" s="316">
        <v>1457</v>
      </c>
      <c r="F452" s="316">
        <v>45</v>
      </c>
      <c r="G452" s="316">
        <v>48</v>
      </c>
      <c r="H452" s="316">
        <v>106</v>
      </c>
      <c r="I452" s="317">
        <v>2.0067726798161009E-4</v>
      </c>
      <c r="J452" s="316">
        <v>5256</v>
      </c>
      <c r="K452" s="316">
        <v>2183</v>
      </c>
      <c r="L452" s="316">
        <v>14</v>
      </c>
      <c r="M452" s="316">
        <v>45</v>
      </c>
      <c r="N452" s="318">
        <v>4.6684351955479922E-3</v>
      </c>
      <c r="O452" s="316">
        <v>30852</v>
      </c>
      <c r="P452" s="316">
        <v>175</v>
      </c>
      <c r="Q452" s="316">
        <v>297</v>
      </c>
      <c r="R452" s="316">
        <v>70</v>
      </c>
      <c r="S452" s="321">
        <v>0.46296296296296297</v>
      </c>
      <c r="T452" s="317">
        <v>1.2915451719194471E-4</v>
      </c>
      <c r="U452" s="315">
        <v>2600</v>
      </c>
      <c r="V452" s="315">
        <v>7580</v>
      </c>
      <c r="W452" s="315">
        <v>6</v>
      </c>
      <c r="X452" s="315">
        <v>6</v>
      </c>
      <c r="Y452" s="315">
        <v>1132</v>
      </c>
      <c r="Z452" s="315">
        <v>795</v>
      </c>
      <c r="AA452" s="16"/>
      <c r="AB452" s="315">
        <v>4</v>
      </c>
      <c r="AC452" s="187">
        <v>0</v>
      </c>
      <c r="AD452" s="187">
        <v>1</v>
      </c>
      <c r="AE452" s="187">
        <v>1</v>
      </c>
      <c r="AF452" s="187">
        <v>1</v>
      </c>
      <c r="AG452" s="315">
        <v>4.7</v>
      </c>
      <c r="AH452" s="315">
        <v>0.65500000000000003</v>
      </c>
      <c r="AI452" s="315">
        <v>4.5999999999999996</v>
      </c>
      <c r="AJ452" s="315">
        <v>0.755</v>
      </c>
      <c r="AK452" s="315">
        <v>16</v>
      </c>
      <c r="AL452" s="315">
        <v>48</v>
      </c>
      <c r="AM452" s="316">
        <v>10</v>
      </c>
      <c r="AN452" s="315">
        <v>0</v>
      </c>
      <c r="AO452" s="319">
        <v>0.36041666666666666</v>
      </c>
      <c r="AP452" s="315">
        <v>6.03</v>
      </c>
      <c r="AQ452" s="316">
        <v>161700</v>
      </c>
      <c r="AR452" s="316">
        <v>101200</v>
      </c>
      <c r="AS452" s="320">
        <v>1.5978260869565217</v>
      </c>
      <c r="AT452" s="321">
        <v>0.5403</v>
      </c>
      <c r="AU452" s="321">
        <v>0.4597</v>
      </c>
      <c r="AV452" s="316">
        <v>258073</v>
      </c>
      <c r="AW452" s="316">
        <v>414790</v>
      </c>
      <c r="AX452" s="316">
        <v>105116</v>
      </c>
      <c r="AY452" s="316">
        <v>284054</v>
      </c>
      <c r="AZ452" s="316">
        <v>44636</v>
      </c>
      <c r="BA452" s="16"/>
    </row>
    <row r="453" spans="1:53" ht="15.75" customHeight="1">
      <c r="A453" s="314">
        <v>18</v>
      </c>
      <c r="B453" s="16" t="s">
        <v>1438</v>
      </c>
      <c r="C453" s="315" t="s">
        <v>1408</v>
      </c>
      <c r="D453" s="316"/>
      <c r="E453" s="316"/>
      <c r="F453" s="316"/>
      <c r="G453" s="316"/>
      <c r="H453" s="316"/>
      <c r="I453" s="317"/>
      <c r="J453" s="316"/>
      <c r="K453" s="316"/>
      <c r="L453" s="316"/>
      <c r="M453" s="316"/>
      <c r="N453" s="318"/>
      <c r="O453" s="316"/>
      <c r="P453" s="316"/>
      <c r="Q453" s="316"/>
      <c r="R453" s="316"/>
      <c r="S453" s="321"/>
      <c r="T453" s="317"/>
      <c r="U453" s="315">
        <v>31</v>
      </c>
      <c r="V453" s="315"/>
      <c r="W453" s="315"/>
      <c r="X453" s="315"/>
      <c r="Y453" s="315">
        <v>121</v>
      </c>
      <c r="Z453" s="315">
        <v>8</v>
      </c>
      <c r="AA453" s="16"/>
      <c r="AB453" s="315">
        <v>0</v>
      </c>
      <c r="AC453" s="187">
        <v>0</v>
      </c>
      <c r="AD453" s="187">
        <v>0</v>
      </c>
      <c r="AE453" s="187">
        <v>0</v>
      </c>
      <c r="AF453" s="187">
        <v>0</v>
      </c>
      <c r="AG453" s="315"/>
      <c r="AH453" s="315"/>
      <c r="AI453" s="315"/>
      <c r="AJ453" s="315"/>
      <c r="AK453" s="315">
        <v>23</v>
      </c>
      <c r="AL453" s="315">
        <v>48</v>
      </c>
      <c r="AM453" s="316">
        <v>260</v>
      </c>
      <c r="AN453" s="315">
        <v>5860000</v>
      </c>
      <c r="AO453" s="319">
        <v>0.12638888888888888</v>
      </c>
      <c r="AP453" s="315">
        <v>1.58</v>
      </c>
      <c r="AQ453" s="316">
        <v>110600</v>
      </c>
      <c r="AR453" s="316">
        <v>71000</v>
      </c>
      <c r="AS453" s="320">
        <v>1.5577464788732394</v>
      </c>
      <c r="AT453" s="321">
        <v>0.76649999999999996</v>
      </c>
      <c r="AU453" s="321">
        <v>0.23350000000000004</v>
      </c>
      <c r="AV453" s="316">
        <v>13771</v>
      </c>
      <c r="AW453" s="316">
        <v>5000</v>
      </c>
      <c r="AX453" s="316">
        <v>19112</v>
      </c>
      <c r="AY453" s="316">
        <v>5000</v>
      </c>
      <c r="AZ453" s="316"/>
      <c r="BA453" s="16"/>
    </row>
    <row r="454" spans="1:53" ht="15.75" customHeight="1">
      <c r="A454" s="314">
        <v>19</v>
      </c>
      <c r="B454" s="16" t="s">
        <v>1439</v>
      </c>
      <c r="C454" s="315" t="s">
        <v>1408</v>
      </c>
      <c r="D454" s="316">
        <v>132015</v>
      </c>
      <c r="E454" s="316">
        <v>967</v>
      </c>
      <c r="F454" s="316">
        <v>66</v>
      </c>
      <c r="G454" s="316">
        <v>212</v>
      </c>
      <c r="H454" s="316">
        <v>19</v>
      </c>
      <c r="I454" s="317">
        <v>1.0893947373989693E-4</v>
      </c>
      <c r="J454" s="316">
        <v>1366</v>
      </c>
      <c r="K454" s="316">
        <v>171</v>
      </c>
      <c r="L454" s="316">
        <v>2</v>
      </c>
      <c r="M454" s="316">
        <v>7</v>
      </c>
      <c r="N454" s="318">
        <v>1.5789974251056986E-3</v>
      </c>
      <c r="O454" s="316">
        <v>6727</v>
      </c>
      <c r="P454" s="316">
        <v>15</v>
      </c>
      <c r="Q454" s="316">
        <v>14</v>
      </c>
      <c r="R454" s="316">
        <v>5</v>
      </c>
      <c r="S454" s="321">
        <v>0.875</v>
      </c>
      <c r="T454" s="317">
        <v>3.1017470152915722E-5</v>
      </c>
      <c r="U454" s="315">
        <v>113</v>
      </c>
      <c r="V454" s="315">
        <v>3060</v>
      </c>
      <c r="W454" s="315">
        <v>6</v>
      </c>
      <c r="X454" s="315">
        <v>5</v>
      </c>
      <c r="Y454" s="315">
        <v>1007</v>
      </c>
      <c r="Z454" s="315">
        <v>133</v>
      </c>
      <c r="AA454" s="16"/>
      <c r="AB454" s="315">
        <v>4</v>
      </c>
      <c r="AC454" s="187">
        <v>0</v>
      </c>
      <c r="AD454" s="187">
        <v>0</v>
      </c>
      <c r="AE454" s="187">
        <v>1</v>
      </c>
      <c r="AF454" s="187">
        <v>1</v>
      </c>
      <c r="AG454" s="315">
        <v>3.2</v>
      </c>
      <c r="AH454" s="315">
        <v>6.7000000000000004E-2</v>
      </c>
      <c r="AI454" s="315">
        <v>4.2</v>
      </c>
      <c r="AJ454" s="315">
        <v>0.5</v>
      </c>
      <c r="AK454" s="315">
        <v>15</v>
      </c>
      <c r="AL454" s="315">
        <v>36</v>
      </c>
      <c r="AM454" s="316">
        <v>10</v>
      </c>
      <c r="AN454" s="315">
        <v>0</v>
      </c>
      <c r="AO454" s="319">
        <v>0.1451388888888889</v>
      </c>
      <c r="AP454" s="315">
        <v>1.5</v>
      </c>
      <c r="AQ454" s="316">
        <v>3400</v>
      </c>
      <c r="AR454" s="316">
        <v>3400</v>
      </c>
      <c r="AS454" s="320">
        <v>1</v>
      </c>
      <c r="AT454" s="321">
        <v>0.5</v>
      </c>
      <c r="AU454" s="321">
        <v>0.5</v>
      </c>
      <c r="AV454" s="316">
        <v>280713</v>
      </c>
      <c r="AW454" s="316">
        <v>121362</v>
      </c>
      <c r="AX454" s="316">
        <v>43608</v>
      </c>
      <c r="AY454" s="316">
        <v>10034</v>
      </c>
      <c r="AZ454" s="316">
        <v>5000</v>
      </c>
      <c r="BA454" s="16"/>
    </row>
    <row r="455" spans="1:53" ht="15.75" customHeight="1">
      <c r="A455" s="314">
        <v>20</v>
      </c>
      <c r="B455" s="16" t="s">
        <v>1443</v>
      </c>
      <c r="C455" s="315" t="s">
        <v>1408</v>
      </c>
      <c r="D455" s="316">
        <v>66539</v>
      </c>
      <c r="E455" s="316">
        <v>2264</v>
      </c>
      <c r="F455" s="316">
        <v>84</v>
      </c>
      <c r="G455" s="316">
        <v>228</v>
      </c>
      <c r="H455" s="316">
        <v>18</v>
      </c>
      <c r="I455" s="317">
        <v>4.433378607068866E-4</v>
      </c>
      <c r="J455" s="316">
        <v>2608</v>
      </c>
      <c r="K455" s="316">
        <v>0</v>
      </c>
      <c r="L455" s="316">
        <v>0</v>
      </c>
      <c r="M455" s="316">
        <v>0</v>
      </c>
      <c r="N455" s="318">
        <v>0</v>
      </c>
      <c r="O455" s="316">
        <v>251510</v>
      </c>
      <c r="P455" s="316">
        <v>168</v>
      </c>
      <c r="Q455" s="316">
        <v>376</v>
      </c>
      <c r="R455" s="316">
        <v>144</v>
      </c>
      <c r="S455" s="321">
        <v>0</v>
      </c>
      <c r="T455" s="317">
        <v>2.2437941520635794E-5</v>
      </c>
      <c r="U455" s="315">
        <v>67</v>
      </c>
      <c r="V455" s="315">
        <v>5150</v>
      </c>
      <c r="W455" s="315">
        <v>1</v>
      </c>
      <c r="X455" s="315">
        <v>42</v>
      </c>
      <c r="Y455" s="315">
        <v>830</v>
      </c>
      <c r="Z455" s="315">
        <v>77</v>
      </c>
      <c r="AA455" s="16"/>
      <c r="AB455" s="315">
        <v>4</v>
      </c>
      <c r="AC455" s="187">
        <v>1</v>
      </c>
      <c r="AD455" s="187">
        <v>0</v>
      </c>
      <c r="AE455" s="187">
        <v>1</v>
      </c>
      <c r="AF455" s="187">
        <v>1</v>
      </c>
      <c r="AG455" s="315">
        <v>4.8</v>
      </c>
      <c r="AH455" s="315">
        <v>0.39900000000000002</v>
      </c>
      <c r="AI455" s="315">
        <v>4.5999999999999996</v>
      </c>
      <c r="AJ455" s="315">
        <v>0.57599999999999996</v>
      </c>
      <c r="AK455" s="315">
        <v>23</v>
      </c>
      <c r="AL455" s="315">
        <v>38</v>
      </c>
      <c r="AM455" s="316">
        <v>390</v>
      </c>
      <c r="AN455" s="315">
        <v>152000</v>
      </c>
      <c r="AO455" s="319"/>
      <c r="AP455" s="315"/>
      <c r="AQ455" s="316"/>
      <c r="AR455" s="316"/>
      <c r="AS455" s="320"/>
      <c r="AT455" s="321"/>
      <c r="AU455" s="321"/>
      <c r="AV455" s="316">
        <v>241559</v>
      </c>
      <c r="AW455" s="316">
        <v>284184</v>
      </c>
      <c r="AX455" s="316">
        <v>84694</v>
      </c>
      <c r="AY455" s="316">
        <v>5000</v>
      </c>
      <c r="AZ455" s="316">
        <v>53963</v>
      </c>
      <c r="BA455" s="16"/>
    </row>
    <row r="456" spans="1:53" ht="15.75" customHeight="1">
      <c r="A456" s="314">
        <v>21</v>
      </c>
      <c r="B456" s="16" t="s">
        <v>1448</v>
      </c>
      <c r="C456" s="315" t="s">
        <v>1408</v>
      </c>
      <c r="D456" s="316"/>
      <c r="E456" s="316"/>
      <c r="F456" s="316"/>
      <c r="G456" s="316"/>
      <c r="H456" s="316"/>
      <c r="I456" s="317"/>
      <c r="J456" s="316"/>
      <c r="K456" s="316"/>
      <c r="L456" s="316"/>
      <c r="M456" s="316"/>
      <c r="N456" s="318"/>
      <c r="O456" s="316"/>
      <c r="P456" s="316"/>
      <c r="Q456" s="316"/>
      <c r="R456" s="316"/>
      <c r="S456" s="321"/>
      <c r="T456" s="317"/>
      <c r="U456" s="315">
        <v>27</v>
      </c>
      <c r="V456" s="315"/>
      <c r="W456" s="315"/>
      <c r="X456" s="315"/>
      <c r="Y456" s="315">
        <v>1025</v>
      </c>
      <c r="Z456" s="315">
        <v>64</v>
      </c>
      <c r="AA456" s="16"/>
      <c r="AB456" s="315">
        <v>0</v>
      </c>
      <c r="AC456" s="187">
        <v>0</v>
      </c>
      <c r="AD456" s="187">
        <v>0</v>
      </c>
      <c r="AE456" s="187">
        <v>0</v>
      </c>
      <c r="AF456" s="187">
        <v>0</v>
      </c>
      <c r="AG456" s="315"/>
      <c r="AH456" s="315"/>
      <c r="AI456" s="315"/>
      <c r="AJ456" s="315"/>
      <c r="AK456" s="315">
        <v>77</v>
      </c>
      <c r="AL456" s="315">
        <v>50</v>
      </c>
      <c r="AM456" s="316">
        <v>5400</v>
      </c>
      <c r="AN456" s="315">
        <v>587000</v>
      </c>
      <c r="AO456" s="319">
        <v>0.24236111111111111</v>
      </c>
      <c r="AP456" s="315">
        <v>3.52</v>
      </c>
      <c r="AQ456" s="316">
        <v>803300</v>
      </c>
      <c r="AR456" s="316">
        <v>490600</v>
      </c>
      <c r="AS456" s="320">
        <v>1.6373827965756216</v>
      </c>
      <c r="AT456" s="321">
        <v>0.44829999999999998</v>
      </c>
      <c r="AU456" s="321">
        <v>0.55170000000000008</v>
      </c>
      <c r="AV456" s="316">
        <v>50005001</v>
      </c>
      <c r="AW456" s="316">
        <v>50005002</v>
      </c>
      <c r="AX456" s="316">
        <v>50005003</v>
      </c>
      <c r="AY456" s="316"/>
      <c r="AZ456" s="316"/>
      <c r="BA456" s="16"/>
    </row>
    <row r="457" spans="1:53" ht="15.75" customHeight="1">
      <c r="A457" s="314">
        <v>22</v>
      </c>
      <c r="B457" s="16" t="s">
        <v>1449</v>
      </c>
      <c r="C457" s="315" t="s">
        <v>1408</v>
      </c>
      <c r="D457" s="316"/>
      <c r="E457" s="316"/>
      <c r="F457" s="316"/>
      <c r="G457" s="316"/>
      <c r="H457" s="316"/>
      <c r="I457" s="317"/>
      <c r="J457" s="316"/>
      <c r="K457" s="316"/>
      <c r="L457" s="316"/>
      <c r="M457" s="316"/>
      <c r="N457" s="318"/>
      <c r="O457" s="316"/>
      <c r="P457" s="316"/>
      <c r="Q457" s="316"/>
      <c r="R457" s="316"/>
      <c r="S457" s="321"/>
      <c r="T457" s="317"/>
      <c r="U457" s="315">
        <v>21</v>
      </c>
      <c r="V457" s="315"/>
      <c r="W457" s="315"/>
      <c r="X457" s="315"/>
      <c r="Y457" s="315">
        <v>16</v>
      </c>
      <c r="Z457" s="315">
        <v>4</v>
      </c>
      <c r="AA457" s="16"/>
      <c r="AB457" s="315">
        <v>0</v>
      </c>
      <c r="AC457" s="187">
        <v>0</v>
      </c>
      <c r="AD457" s="187">
        <v>0</v>
      </c>
      <c r="AE457" s="187">
        <v>0</v>
      </c>
      <c r="AF457" s="187">
        <v>0</v>
      </c>
      <c r="AG457" s="315"/>
      <c r="AH457" s="315"/>
      <c r="AI457" s="315"/>
      <c r="AJ457" s="315"/>
      <c r="AK457" s="315">
        <v>78</v>
      </c>
      <c r="AL457" s="315">
        <v>43</v>
      </c>
      <c r="AM457" s="316">
        <v>8100</v>
      </c>
      <c r="AN457" s="315">
        <v>9530000</v>
      </c>
      <c r="AO457" s="319">
        <v>0.25138888888888888</v>
      </c>
      <c r="AP457" s="315">
        <v>2.63</v>
      </c>
      <c r="AQ457" s="316">
        <v>251700</v>
      </c>
      <c r="AR457" s="316">
        <v>177600</v>
      </c>
      <c r="AS457" s="320">
        <v>1.4172297297297298</v>
      </c>
      <c r="AT457" s="321">
        <v>0.49640000000000001</v>
      </c>
      <c r="AU457" s="321">
        <v>0.50360000000000005</v>
      </c>
      <c r="AV457" s="316"/>
      <c r="AW457" s="316">
        <v>5000</v>
      </c>
      <c r="AX457" s="316"/>
      <c r="AY457" s="316"/>
      <c r="AZ457" s="316"/>
      <c r="BA457" s="16"/>
    </row>
    <row r="458" spans="1:53" ht="15.75" customHeight="1">
      <c r="A458" s="314">
        <v>23</v>
      </c>
      <c r="B458" s="16" t="s">
        <v>1450</v>
      </c>
      <c r="C458" s="315" t="s">
        <v>1408</v>
      </c>
      <c r="D458" s="316">
        <v>99145</v>
      </c>
      <c r="E458" s="316">
        <v>5922</v>
      </c>
      <c r="F458" s="316">
        <v>713</v>
      </c>
      <c r="G458" s="316">
        <v>526</v>
      </c>
      <c r="H458" s="316">
        <v>177</v>
      </c>
      <c r="I458" s="317">
        <v>8.6507036306099783E-4</v>
      </c>
      <c r="J458" s="316">
        <v>15492</v>
      </c>
      <c r="K458" s="316">
        <v>2897</v>
      </c>
      <c r="L458" s="316">
        <v>62</v>
      </c>
      <c r="M458" s="316">
        <v>20</v>
      </c>
      <c r="N458" s="318">
        <v>2.1794791765171596E-3</v>
      </c>
      <c r="O458" s="316">
        <v>15745</v>
      </c>
      <c r="P458" s="316">
        <v>115</v>
      </c>
      <c r="Q458" s="316">
        <v>129</v>
      </c>
      <c r="R458" s="316">
        <v>64</v>
      </c>
      <c r="S458" s="321">
        <v>0</v>
      </c>
      <c r="T458" s="317">
        <v>1.3311393407509665E-4</v>
      </c>
      <c r="U458" s="315">
        <v>106</v>
      </c>
      <c r="V458" s="315">
        <v>16500</v>
      </c>
      <c r="W458" s="315">
        <v>5</v>
      </c>
      <c r="X458" s="315">
        <v>12</v>
      </c>
      <c r="Y458" s="315">
        <v>138</v>
      </c>
      <c r="Z458" s="315">
        <v>30</v>
      </c>
      <c r="AA458" s="16"/>
      <c r="AB458" s="315">
        <v>4</v>
      </c>
      <c r="AC458" s="187">
        <v>0</v>
      </c>
      <c r="AD458" s="187">
        <v>0</v>
      </c>
      <c r="AE458" s="187">
        <v>0</v>
      </c>
      <c r="AF458" s="187">
        <v>0</v>
      </c>
      <c r="AG458" s="315"/>
      <c r="AH458" s="315"/>
      <c r="AI458" s="315"/>
      <c r="AJ458" s="315"/>
      <c r="AK458" s="315">
        <v>11</v>
      </c>
      <c r="AL458" s="315">
        <v>50</v>
      </c>
      <c r="AM458" s="316">
        <v>30</v>
      </c>
      <c r="AN458" s="315">
        <v>5540000</v>
      </c>
      <c r="AO458" s="319">
        <v>0.20624999999999999</v>
      </c>
      <c r="AP458" s="315">
        <v>2.76</v>
      </c>
      <c r="AQ458" s="316">
        <v>601900</v>
      </c>
      <c r="AR458" s="316">
        <v>207400</v>
      </c>
      <c r="AS458" s="320">
        <v>2.9021215043394406</v>
      </c>
      <c r="AT458" s="321">
        <v>0.3695</v>
      </c>
      <c r="AU458" s="321">
        <v>0.63050000000000006</v>
      </c>
      <c r="AV458" s="316">
        <v>5000</v>
      </c>
      <c r="AW458" s="316">
        <v>5000</v>
      </c>
      <c r="AX458" s="316"/>
      <c r="AY458" s="316"/>
      <c r="AZ458" s="316"/>
      <c r="BA458" s="16"/>
    </row>
    <row r="459" spans="1:53" ht="15.75" customHeight="1">
      <c r="A459" s="314">
        <v>24</v>
      </c>
      <c r="B459" s="16" t="s">
        <v>1453</v>
      </c>
      <c r="C459" s="315" t="s">
        <v>1408</v>
      </c>
      <c r="D459" s="316">
        <v>410</v>
      </c>
      <c r="E459" s="316">
        <v>0</v>
      </c>
      <c r="F459" s="316">
        <v>0</v>
      </c>
      <c r="G459" s="316">
        <v>0</v>
      </c>
      <c r="H459" s="316">
        <v>0</v>
      </c>
      <c r="I459" s="317">
        <v>0</v>
      </c>
      <c r="J459" s="316">
        <v>2162</v>
      </c>
      <c r="K459" s="316">
        <v>2028</v>
      </c>
      <c r="L459" s="316">
        <v>32</v>
      </c>
      <c r="M459" s="316">
        <v>23</v>
      </c>
      <c r="N459" s="318">
        <v>1.0656622615686886E-2</v>
      </c>
      <c r="O459" s="316">
        <v>22693</v>
      </c>
      <c r="P459" s="316">
        <v>74</v>
      </c>
      <c r="Q459" s="316">
        <v>167</v>
      </c>
      <c r="R459" s="316">
        <v>36</v>
      </c>
      <c r="S459" s="321">
        <v>0</v>
      </c>
      <c r="T459" s="317">
        <v>9.7247703199055855E-5</v>
      </c>
      <c r="U459" s="315">
        <v>382</v>
      </c>
      <c r="V459" s="315">
        <v>422</v>
      </c>
      <c r="W459" s="315">
        <v>2</v>
      </c>
      <c r="X459" s="315">
        <v>2</v>
      </c>
      <c r="Y459" s="315">
        <v>879</v>
      </c>
      <c r="Z459" s="315">
        <v>122</v>
      </c>
      <c r="AA459" s="16"/>
      <c r="AB459" s="315">
        <v>4</v>
      </c>
      <c r="AC459" s="187">
        <v>0</v>
      </c>
      <c r="AD459" s="187">
        <v>1</v>
      </c>
      <c r="AE459" s="187">
        <v>1</v>
      </c>
      <c r="AF459" s="187">
        <v>1</v>
      </c>
      <c r="AG459" s="315">
        <v>4.8</v>
      </c>
      <c r="AH459" s="315"/>
      <c r="AI459" s="315"/>
      <c r="AJ459" s="315"/>
      <c r="AK459" s="315">
        <v>14</v>
      </c>
      <c r="AL459" s="315">
        <v>40</v>
      </c>
      <c r="AM459" s="316">
        <v>390</v>
      </c>
      <c r="AN459" s="315">
        <v>11700000</v>
      </c>
      <c r="AO459" s="319">
        <v>0.14374999999999999</v>
      </c>
      <c r="AP459" s="315">
        <v>2.3199999999999998</v>
      </c>
      <c r="AQ459" s="316">
        <v>161000</v>
      </c>
      <c r="AR459" s="316">
        <v>110000</v>
      </c>
      <c r="AS459" s="320">
        <v>1.4636363636363636</v>
      </c>
      <c r="AT459" s="321">
        <v>0.49230000000000002</v>
      </c>
      <c r="AU459" s="321">
        <v>0.50770000000000004</v>
      </c>
      <c r="AV459" s="316">
        <v>5000</v>
      </c>
      <c r="AW459" s="316">
        <v>7077</v>
      </c>
      <c r="AX459" s="316">
        <v>5000</v>
      </c>
      <c r="AY459" s="316">
        <v>5802</v>
      </c>
      <c r="AZ459" s="316">
        <v>5000</v>
      </c>
      <c r="BA459" s="16"/>
    </row>
    <row r="460" spans="1:53" ht="15.75" customHeight="1">
      <c r="A460" s="314">
        <v>25</v>
      </c>
      <c r="B460" s="16" t="s">
        <v>1458</v>
      </c>
      <c r="C460" s="315" t="s">
        <v>1408</v>
      </c>
      <c r="D460" s="316">
        <v>3795</v>
      </c>
      <c r="E460" s="316">
        <v>208</v>
      </c>
      <c r="F460" s="316">
        <v>24</v>
      </c>
      <c r="G460" s="316">
        <v>18</v>
      </c>
      <c r="H460" s="316">
        <v>8</v>
      </c>
      <c r="I460" s="317">
        <v>8.2513795026730157E-4</v>
      </c>
      <c r="J460" s="316"/>
      <c r="K460" s="316"/>
      <c r="L460" s="316"/>
      <c r="M460" s="316"/>
      <c r="N460" s="318"/>
      <c r="O460" s="316">
        <v>13303</v>
      </c>
      <c r="P460" s="316">
        <v>7</v>
      </c>
      <c r="Q460" s="316">
        <v>15</v>
      </c>
      <c r="R460" s="316">
        <v>2</v>
      </c>
      <c r="S460" s="321">
        <v>0</v>
      </c>
      <c r="T460" s="317">
        <v>1.3905925552969031E-5</v>
      </c>
      <c r="U460" s="315">
        <v>2</v>
      </c>
      <c r="V460" s="315">
        <v>0</v>
      </c>
      <c r="W460" s="315">
        <v>0</v>
      </c>
      <c r="X460" s="315">
        <v>0</v>
      </c>
      <c r="Y460" s="315">
        <v>3</v>
      </c>
      <c r="Z460" s="315">
        <v>0</v>
      </c>
      <c r="AA460" s="16"/>
      <c r="AB460" s="315">
        <v>3</v>
      </c>
      <c r="AC460" s="187">
        <v>0</v>
      </c>
      <c r="AD460" s="187">
        <v>0</v>
      </c>
      <c r="AE460" s="187">
        <v>0</v>
      </c>
      <c r="AF460" s="187">
        <v>0</v>
      </c>
      <c r="AG460" s="315"/>
      <c r="AH460" s="315"/>
      <c r="AI460" s="315"/>
      <c r="AJ460" s="315"/>
      <c r="AK460" s="315">
        <v>18</v>
      </c>
      <c r="AL460" s="315">
        <v>50</v>
      </c>
      <c r="AM460" s="316">
        <v>8100</v>
      </c>
      <c r="AN460" s="315">
        <v>3550000</v>
      </c>
      <c r="AO460" s="319">
        <v>0.23749999999999999</v>
      </c>
      <c r="AP460" s="315">
        <v>1.71</v>
      </c>
      <c r="AQ460" s="316">
        <v>132700</v>
      </c>
      <c r="AR460" s="316">
        <v>97800</v>
      </c>
      <c r="AS460" s="320">
        <v>1.3568507157464214</v>
      </c>
      <c r="AT460" s="321">
        <v>0.6583</v>
      </c>
      <c r="AU460" s="321">
        <v>0.3417</v>
      </c>
      <c r="AV460" s="316">
        <v>16840</v>
      </c>
      <c r="AW460" s="316">
        <v>5000</v>
      </c>
      <c r="AX460" s="316">
        <v>5000</v>
      </c>
      <c r="AY460" s="316">
        <v>6227</v>
      </c>
      <c r="AZ460" s="316">
        <v>16513</v>
      </c>
      <c r="BA460" s="16"/>
    </row>
    <row r="461" spans="1:53" ht="15.75" customHeight="1">
      <c r="A461" s="314">
        <v>26</v>
      </c>
      <c r="B461" s="16" t="s">
        <v>1461</v>
      </c>
      <c r="C461" s="315" t="s">
        <v>1408</v>
      </c>
      <c r="D461" s="316">
        <v>23139</v>
      </c>
      <c r="E461" s="316">
        <v>0</v>
      </c>
      <c r="F461" s="316">
        <v>0</v>
      </c>
      <c r="G461" s="316">
        <v>0</v>
      </c>
      <c r="H461" s="316">
        <v>0</v>
      </c>
      <c r="I461" s="317">
        <v>0</v>
      </c>
      <c r="J461" s="316">
        <v>25174</v>
      </c>
      <c r="K461" s="316">
        <v>4224</v>
      </c>
      <c r="L461" s="316">
        <v>0</v>
      </c>
      <c r="M461" s="316">
        <v>25</v>
      </c>
      <c r="N461" s="318">
        <v>2.1003211366123669E-3</v>
      </c>
      <c r="O461" s="316">
        <v>104136</v>
      </c>
      <c r="P461" s="316">
        <v>77</v>
      </c>
      <c r="Q461" s="316">
        <v>747</v>
      </c>
      <c r="R461" s="316">
        <v>144</v>
      </c>
      <c r="S461" s="321">
        <v>0.42857142857142855</v>
      </c>
      <c r="T461" s="317">
        <v>9.414245756781035E-5</v>
      </c>
      <c r="U461" s="315">
        <v>11508</v>
      </c>
      <c r="V461" s="315">
        <v>18300</v>
      </c>
      <c r="W461" s="315">
        <v>0</v>
      </c>
      <c r="X461" s="315">
        <v>0</v>
      </c>
      <c r="Y461" s="315">
        <v>6639</v>
      </c>
      <c r="Z461" s="315">
        <v>2987</v>
      </c>
      <c r="AA461" s="16"/>
      <c r="AB461" s="315">
        <v>4</v>
      </c>
      <c r="AC461" s="187">
        <v>1</v>
      </c>
      <c r="AD461" s="187">
        <v>0</v>
      </c>
      <c r="AE461" s="187">
        <v>1</v>
      </c>
      <c r="AF461" s="187">
        <v>0</v>
      </c>
      <c r="AG461" s="315"/>
      <c r="AH461" s="315"/>
      <c r="AI461" s="315"/>
      <c r="AJ461" s="315"/>
      <c r="AK461" s="315">
        <v>17</v>
      </c>
      <c r="AL461" s="315">
        <v>38</v>
      </c>
      <c r="AM461" s="316">
        <v>2900</v>
      </c>
      <c r="AN461" s="315">
        <v>12600000</v>
      </c>
      <c r="AO461" s="319">
        <v>1.1805555555555555E-2</v>
      </c>
      <c r="AP461" s="315">
        <v>1.67</v>
      </c>
      <c r="AQ461" s="316">
        <v>6700</v>
      </c>
      <c r="AR461" s="316">
        <v>5500</v>
      </c>
      <c r="AS461" s="320">
        <v>1.2181818181818183</v>
      </c>
      <c r="AT461" s="321">
        <v>0.33329999999999999</v>
      </c>
      <c r="AU461" s="321">
        <v>0.66670000000000007</v>
      </c>
      <c r="AV461" s="316">
        <v>77772</v>
      </c>
      <c r="AW461" s="316">
        <v>93443</v>
      </c>
      <c r="AX461" s="316">
        <v>225477</v>
      </c>
      <c r="AY461" s="316">
        <v>34584</v>
      </c>
      <c r="AZ461" s="316">
        <v>7801</v>
      </c>
      <c r="BA461" s="16"/>
    </row>
    <row r="462" spans="1:53" ht="15.75" customHeight="1">
      <c r="A462" s="314">
        <v>27</v>
      </c>
      <c r="B462" s="16" t="s">
        <v>1464</v>
      </c>
      <c r="C462" s="315" t="s">
        <v>1408</v>
      </c>
      <c r="D462" s="316">
        <v>690324</v>
      </c>
      <c r="E462" s="316">
        <v>2003</v>
      </c>
      <c r="F462" s="316">
        <v>392</v>
      </c>
      <c r="G462" s="316">
        <v>283</v>
      </c>
      <c r="H462" s="316">
        <v>29</v>
      </c>
      <c r="I462" s="317">
        <v>4.4818229790721272E-5</v>
      </c>
      <c r="J462" s="316"/>
      <c r="K462" s="316"/>
      <c r="L462" s="316"/>
      <c r="M462" s="316"/>
      <c r="N462" s="318"/>
      <c r="O462" s="316">
        <v>54631</v>
      </c>
      <c r="P462" s="316">
        <v>399</v>
      </c>
      <c r="Q462" s="316">
        <v>1134</v>
      </c>
      <c r="R462" s="316">
        <v>194</v>
      </c>
      <c r="S462" s="321">
        <v>0.89447236180904521</v>
      </c>
      <c r="T462" s="317">
        <v>2.6432305422833619E-4</v>
      </c>
      <c r="U462" s="315">
        <v>5554</v>
      </c>
      <c r="V462" s="315">
        <v>9380</v>
      </c>
      <c r="W462" s="315">
        <v>0</v>
      </c>
      <c r="X462" s="315">
        <v>0</v>
      </c>
      <c r="Y462" s="315">
        <v>2787</v>
      </c>
      <c r="Z462" s="315">
        <v>1255</v>
      </c>
      <c r="AA462" s="16"/>
      <c r="AB462" s="315">
        <v>3</v>
      </c>
      <c r="AC462" s="187">
        <v>1</v>
      </c>
      <c r="AD462" s="187">
        <v>1</v>
      </c>
      <c r="AE462" s="187">
        <v>0</v>
      </c>
      <c r="AF462" s="187">
        <v>1</v>
      </c>
      <c r="AG462" s="315">
        <v>4.0999999999999996</v>
      </c>
      <c r="AH462" s="315">
        <v>2.8000000000000001E-2</v>
      </c>
      <c r="AI462" s="315">
        <v>3.6</v>
      </c>
      <c r="AJ462" s="315">
        <v>0.126</v>
      </c>
      <c r="AK462" s="315">
        <v>12</v>
      </c>
      <c r="AL462" s="315">
        <v>51</v>
      </c>
      <c r="AM462" s="316">
        <v>260</v>
      </c>
      <c r="AN462" s="315">
        <v>3600000</v>
      </c>
      <c r="AO462" s="319">
        <v>0.19652777777777777</v>
      </c>
      <c r="AP462" s="315">
        <v>5.37</v>
      </c>
      <c r="AQ462" s="316">
        <v>267500</v>
      </c>
      <c r="AR462" s="316">
        <v>154700</v>
      </c>
      <c r="AS462" s="320">
        <v>1.7291531997414351</v>
      </c>
      <c r="AT462" s="321">
        <v>0.28720000000000001</v>
      </c>
      <c r="AU462" s="321">
        <v>0.71279999999999999</v>
      </c>
      <c r="AV462" s="316">
        <v>5000</v>
      </c>
      <c r="AW462" s="316">
        <v>5000</v>
      </c>
      <c r="AX462" s="316">
        <v>5000</v>
      </c>
      <c r="AY462" s="316">
        <v>5000</v>
      </c>
      <c r="AZ462" s="316">
        <v>5000</v>
      </c>
      <c r="BA462" s="16"/>
    </row>
    <row r="463" spans="1:53" ht="15.75" customHeight="1">
      <c r="A463" s="314">
        <v>28</v>
      </c>
      <c r="B463" s="16" t="s">
        <v>1467</v>
      </c>
      <c r="C463" s="315" t="s">
        <v>1408</v>
      </c>
      <c r="D463" s="316"/>
      <c r="E463" s="316"/>
      <c r="F463" s="316"/>
      <c r="G463" s="316"/>
      <c r="H463" s="316"/>
      <c r="I463" s="317"/>
      <c r="J463" s="316"/>
      <c r="K463" s="316"/>
      <c r="L463" s="316"/>
      <c r="M463" s="316"/>
      <c r="N463" s="318"/>
      <c r="O463" s="316">
        <v>1027</v>
      </c>
      <c r="P463" s="316">
        <v>0</v>
      </c>
      <c r="Q463" s="316">
        <v>0</v>
      </c>
      <c r="R463" s="316">
        <v>0</v>
      </c>
      <c r="S463" s="321">
        <v>0</v>
      </c>
      <c r="T463" s="317">
        <v>0</v>
      </c>
      <c r="U463" s="315">
        <v>43</v>
      </c>
      <c r="V463" s="315">
        <v>0</v>
      </c>
      <c r="W463" s="315">
        <v>6</v>
      </c>
      <c r="X463" s="315">
        <v>0</v>
      </c>
      <c r="Y463" s="315">
        <v>778</v>
      </c>
      <c r="Z463" s="315">
        <v>75</v>
      </c>
      <c r="AA463" s="16"/>
      <c r="AB463" s="315">
        <v>2</v>
      </c>
      <c r="AC463" s="187">
        <v>0</v>
      </c>
      <c r="AD463" s="187">
        <v>0</v>
      </c>
      <c r="AE463" s="187">
        <v>1</v>
      </c>
      <c r="AF463" s="187">
        <v>1</v>
      </c>
      <c r="AG463" s="315"/>
      <c r="AH463" s="315"/>
      <c r="AI463" s="315"/>
      <c r="AJ463" s="315"/>
      <c r="AK463" s="315">
        <v>17</v>
      </c>
      <c r="AL463" s="315">
        <v>42</v>
      </c>
      <c r="AM463" s="316">
        <v>9900</v>
      </c>
      <c r="AN463" s="315">
        <v>5880000</v>
      </c>
      <c r="AO463" s="319">
        <v>0.4465277777777778</v>
      </c>
      <c r="AP463" s="315">
        <v>4.7699999999999996</v>
      </c>
      <c r="AQ463" s="316">
        <v>222600</v>
      </c>
      <c r="AR463" s="316">
        <v>110000</v>
      </c>
      <c r="AS463" s="320">
        <v>2.0236363636363635</v>
      </c>
      <c r="AT463" s="321">
        <v>0.43240000000000001</v>
      </c>
      <c r="AU463" s="321">
        <v>0.56759999999999999</v>
      </c>
      <c r="AV463" s="316"/>
      <c r="AW463" s="316">
        <v>10669</v>
      </c>
      <c r="AX463" s="316">
        <v>5000</v>
      </c>
      <c r="AY463" s="316">
        <v>5000</v>
      </c>
      <c r="AZ463" s="316"/>
      <c r="BA463" s="16"/>
    </row>
    <row r="464" spans="1:53" ht="15.75" customHeight="1">
      <c r="A464" s="314">
        <v>29</v>
      </c>
      <c r="B464" s="16" t="s">
        <v>1470</v>
      </c>
      <c r="C464" s="315" t="s">
        <v>1408</v>
      </c>
      <c r="D464" s="316">
        <v>758</v>
      </c>
      <c r="E464" s="316">
        <v>0</v>
      </c>
      <c r="F464" s="316">
        <v>0</v>
      </c>
      <c r="G464" s="316">
        <v>0</v>
      </c>
      <c r="H464" s="316">
        <v>0</v>
      </c>
      <c r="I464" s="317">
        <v>0</v>
      </c>
      <c r="J464" s="316"/>
      <c r="K464" s="316"/>
      <c r="L464" s="316"/>
      <c r="M464" s="316"/>
      <c r="N464" s="318"/>
      <c r="O464" s="316">
        <v>9397</v>
      </c>
      <c r="P464" s="316">
        <v>86</v>
      </c>
      <c r="Q464" s="316">
        <v>54</v>
      </c>
      <c r="R464" s="316">
        <v>20</v>
      </c>
      <c r="S464" s="321">
        <v>0</v>
      </c>
      <c r="T464" s="317">
        <v>8.540795038633585E-5</v>
      </c>
      <c r="U464" s="315">
        <v>6</v>
      </c>
      <c r="V464" s="315">
        <v>8090</v>
      </c>
      <c r="W464" s="315">
        <v>0</v>
      </c>
      <c r="X464" s="315">
        <v>0</v>
      </c>
      <c r="Y464" s="315">
        <v>5</v>
      </c>
      <c r="Z464" s="315">
        <v>1</v>
      </c>
      <c r="AA464" s="16"/>
      <c r="AB464" s="315">
        <v>3</v>
      </c>
      <c r="AC464" s="187">
        <v>0</v>
      </c>
      <c r="AD464" s="187">
        <v>0</v>
      </c>
      <c r="AE464" s="187">
        <v>0</v>
      </c>
      <c r="AF464" s="187">
        <v>0</v>
      </c>
      <c r="AG464" s="315"/>
      <c r="AH464" s="315"/>
      <c r="AI464" s="315"/>
      <c r="AJ464" s="315"/>
      <c r="AK464" s="315">
        <v>52</v>
      </c>
      <c r="AL464" s="315">
        <v>43</v>
      </c>
      <c r="AM464" s="316">
        <v>5400</v>
      </c>
      <c r="AN464" s="315">
        <v>44600000</v>
      </c>
      <c r="AO464" s="319">
        <v>0.18333333333333332</v>
      </c>
      <c r="AP464" s="315">
        <v>2.93</v>
      </c>
      <c r="AQ464" s="316">
        <v>24500</v>
      </c>
      <c r="AR464" s="316">
        <v>16400</v>
      </c>
      <c r="AS464" s="320">
        <v>1.4939024390243902</v>
      </c>
      <c r="AT464" s="321">
        <v>0.40739999999999998</v>
      </c>
      <c r="AU464" s="321">
        <v>0.59260000000000002</v>
      </c>
      <c r="AV464" s="316"/>
      <c r="AW464" s="316">
        <v>5158</v>
      </c>
      <c r="AX464" s="316">
        <v>5000</v>
      </c>
      <c r="AY464" s="316">
        <v>5000</v>
      </c>
      <c r="AZ464" s="316">
        <v>5000</v>
      </c>
      <c r="BA464" s="16"/>
    </row>
    <row r="465" spans="1:53" ht="15.75" customHeight="1">
      <c r="A465" s="314">
        <v>30</v>
      </c>
      <c r="B465" s="16" t="s">
        <v>1474</v>
      </c>
      <c r="C465" s="315" t="s">
        <v>1408</v>
      </c>
      <c r="D465" s="316">
        <v>220453</v>
      </c>
      <c r="E465" s="316">
        <v>5132</v>
      </c>
      <c r="F465" s="316">
        <v>199</v>
      </c>
      <c r="G465" s="316">
        <v>510</v>
      </c>
      <c r="H465" s="316">
        <v>47</v>
      </c>
      <c r="I465" s="317">
        <v>3.0726600795485416E-4</v>
      </c>
      <c r="J465" s="316">
        <v>6274</v>
      </c>
      <c r="K465" s="316">
        <v>1301</v>
      </c>
      <c r="L465" s="316">
        <v>48</v>
      </c>
      <c r="M465" s="316">
        <v>16</v>
      </c>
      <c r="N465" s="318">
        <v>2.4424497168188809E-3</v>
      </c>
      <c r="O465" s="316">
        <v>35633</v>
      </c>
      <c r="P465" s="316">
        <v>106</v>
      </c>
      <c r="Q465" s="316">
        <v>903</v>
      </c>
      <c r="R465" s="316">
        <v>119</v>
      </c>
      <c r="S465" s="321">
        <v>0.65714285714285714</v>
      </c>
      <c r="T465" s="317">
        <v>3.1160058023947922E-4</v>
      </c>
      <c r="U465" s="315">
        <v>1699</v>
      </c>
      <c r="V465" s="315">
        <v>6640</v>
      </c>
      <c r="W465" s="315">
        <v>12</v>
      </c>
      <c r="X465" s="315">
        <v>0</v>
      </c>
      <c r="Y465" s="315">
        <v>626</v>
      </c>
      <c r="Z465" s="315">
        <v>211</v>
      </c>
      <c r="AA465" s="16"/>
      <c r="AB465" s="315">
        <v>4</v>
      </c>
      <c r="AC465" s="187">
        <v>0</v>
      </c>
      <c r="AD465" s="187">
        <v>1</v>
      </c>
      <c r="AE465" s="187">
        <v>1</v>
      </c>
      <c r="AF465" s="187">
        <v>1</v>
      </c>
      <c r="AG465" s="315">
        <v>4.8</v>
      </c>
      <c r="AH465" s="315">
        <v>0.2</v>
      </c>
      <c r="AI465" s="315">
        <v>4.0999999999999996</v>
      </c>
      <c r="AJ465" s="315">
        <v>0.30599999999999999</v>
      </c>
      <c r="AK465" s="315">
        <v>17</v>
      </c>
      <c r="AL465" s="315">
        <v>38</v>
      </c>
      <c r="AM465" s="316">
        <v>10</v>
      </c>
      <c r="AN465" s="315">
        <v>0</v>
      </c>
      <c r="AO465" s="319">
        <v>0.44236111111111109</v>
      </c>
      <c r="AP465" s="315">
        <v>8.5</v>
      </c>
      <c r="AQ465" s="316">
        <v>11300</v>
      </c>
      <c r="AR465" s="316">
        <v>6600</v>
      </c>
      <c r="AS465" s="320">
        <v>1.7121212121212122</v>
      </c>
      <c r="AT465" s="321">
        <v>0.25</v>
      </c>
      <c r="AU465" s="321">
        <v>0.75</v>
      </c>
      <c r="AV465" s="316">
        <v>140912</v>
      </c>
      <c r="AW465" s="316">
        <v>220395</v>
      </c>
      <c r="AX465" s="316">
        <v>55700</v>
      </c>
      <c r="AY465" s="316">
        <v>38178</v>
      </c>
      <c r="AZ465" s="316">
        <v>14667</v>
      </c>
      <c r="BA465" s="16"/>
    </row>
    <row r="466" spans="1:53" ht="15.75" customHeight="1">
      <c r="A466" s="314">
        <v>31</v>
      </c>
      <c r="B466" s="16" t="s">
        <v>1476</v>
      </c>
      <c r="C466" s="315" t="s">
        <v>1408</v>
      </c>
      <c r="D466" s="316">
        <v>72437</v>
      </c>
      <c r="E466" s="316">
        <v>32240</v>
      </c>
      <c r="F466" s="316">
        <v>909</v>
      </c>
      <c r="G466" s="316">
        <v>4907</v>
      </c>
      <c r="H466" s="316">
        <v>63</v>
      </c>
      <c r="I466" s="317">
        <v>5.9392225575521044E-3</v>
      </c>
      <c r="J466" s="316">
        <v>1910</v>
      </c>
      <c r="K466" s="316">
        <v>0</v>
      </c>
      <c r="L466" s="316">
        <v>0</v>
      </c>
      <c r="M466" s="316">
        <v>0</v>
      </c>
      <c r="N466" s="318">
        <v>0</v>
      </c>
      <c r="O466" s="316">
        <v>17677</v>
      </c>
      <c r="P466" s="316">
        <v>75</v>
      </c>
      <c r="Q466" s="316">
        <v>548</v>
      </c>
      <c r="R466" s="316">
        <v>234</v>
      </c>
      <c r="S466" s="321">
        <v>0.72093023255813959</v>
      </c>
      <c r="T466" s="317">
        <v>4.8332368458175047E-4</v>
      </c>
      <c r="U466" s="315">
        <v>319</v>
      </c>
      <c r="V466" s="315">
        <v>8090</v>
      </c>
      <c r="W466" s="315">
        <v>0</v>
      </c>
      <c r="X466" s="315">
        <v>0</v>
      </c>
      <c r="Y466" s="315">
        <v>396</v>
      </c>
      <c r="Z466" s="315">
        <v>140</v>
      </c>
      <c r="AA466" s="16"/>
      <c r="AB466" s="315">
        <v>4</v>
      </c>
      <c r="AC466" s="187">
        <v>1</v>
      </c>
      <c r="AD466" s="187">
        <v>1</v>
      </c>
      <c r="AE466" s="187">
        <v>1</v>
      </c>
      <c r="AF466" s="187">
        <v>1</v>
      </c>
      <c r="AG466" s="315">
        <v>3.5</v>
      </c>
      <c r="AH466" s="315">
        <v>0.191</v>
      </c>
      <c r="AI466" s="315">
        <v>3.5</v>
      </c>
      <c r="AJ466" s="315">
        <v>0.216</v>
      </c>
      <c r="AK466" s="315">
        <v>27</v>
      </c>
      <c r="AL466" s="315">
        <v>46</v>
      </c>
      <c r="AM466" s="316">
        <v>110</v>
      </c>
      <c r="AN466" s="315">
        <v>155000000</v>
      </c>
      <c r="AO466" s="319">
        <v>6.9444444444444447E-4</v>
      </c>
      <c r="AP466" s="315">
        <v>1.01</v>
      </c>
      <c r="AQ466" s="316">
        <v>8600</v>
      </c>
      <c r="AR466" s="316">
        <v>7100</v>
      </c>
      <c r="AS466" s="320">
        <v>1.2112676056338028</v>
      </c>
      <c r="AT466" s="321">
        <v>0.99109999999999998</v>
      </c>
      <c r="AU466" s="321">
        <v>8.900000000000019E-3</v>
      </c>
      <c r="AV466" s="316">
        <v>1125000</v>
      </c>
      <c r="AW466" s="316">
        <v>180251</v>
      </c>
      <c r="AX466" s="316">
        <v>392670</v>
      </c>
      <c r="AY466" s="316">
        <v>195791</v>
      </c>
      <c r="AZ466" s="316">
        <v>42742</v>
      </c>
      <c r="BA466" s="16"/>
    </row>
    <row r="467" spans="1:53" ht="15.75" customHeight="1">
      <c r="A467" s="314">
        <v>32</v>
      </c>
      <c r="B467" s="16" t="s">
        <v>1478</v>
      </c>
      <c r="C467" s="315" t="s">
        <v>1408</v>
      </c>
      <c r="D467" s="316"/>
      <c r="E467" s="316"/>
      <c r="F467" s="316"/>
      <c r="G467" s="316"/>
      <c r="H467" s="316"/>
      <c r="I467" s="317"/>
      <c r="J467" s="316"/>
      <c r="K467" s="316"/>
      <c r="L467" s="316"/>
      <c r="M467" s="316"/>
      <c r="N467" s="318"/>
      <c r="O467" s="316">
        <v>15745</v>
      </c>
      <c r="P467" s="316">
        <v>115</v>
      </c>
      <c r="Q467" s="316">
        <v>129</v>
      </c>
      <c r="R467" s="316">
        <v>64</v>
      </c>
      <c r="S467" s="321">
        <v>0</v>
      </c>
      <c r="T467" s="317">
        <v>1.3311393407509665E-4</v>
      </c>
      <c r="U467" s="315">
        <v>0</v>
      </c>
      <c r="V467" s="315"/>
      <c r="W467" s="315"/>
      <c r="X467" s="315"/>
      <c r="Y467" s="315">
        <v>0</v>
      </c>
      <c r="Z467" s="315">
        <v>0</v>
      </c>
      <c r="AA467" s="16"/>
      <c r="AB467" s="315">
        <v>1</v>
      </c>
      <c r="AC467" s="187">
        <v>0</v>
      </c>
      <c r="AD467" s="187">
        <v>0</v>
      </c>
      <c r="AE467" s="187">
        <v>0</v>
      </c>
      <c r="AF467" s="187">
        <v>0</v>
      </c>
      <c r="AG467" s="315"/>
      <c r="AH467" s="315"/>
      <c r="AI467" s="315"/>
      <c r="AJ467" s="315"/>
      <c r="AK467" s="315"/>
      <c r="AL467" s="315">
        <v>45</v>
      </c>
      <c r="AM467" s="316">
        <v>480</v>
      </c>
      <c r="AN467" s="315">
        <v>59400</v>
      </c>
      <c r="AO467" s="319">
        <v>0.11736111111111111</v>
      </c>
      <c r="AP467" s="315">
        <v>2.99</v>
      </c>
      <c r="AQ467" s="316">
        <v>79900</v>
      </c>
      <c r="AR467" s="316">
        <v>47300</v>
      </c>
      <c r="AS467" s="320">
        <v>1.6892177589852009</v>
      </c>
      <c r="AT467" s="321">
        <v>0.28810000000000002</v>
      </c>
      <c r="AU467" s="321">
        <v>0.71189999999999998</v>
      </c>
      <c r="AV467" s="316">
        <v>5000</v>
      </c>
      <c r="AW467" s="316">
        <v>6587</v>
      </c>
      <c r="AX467" s="316">
        <v>5000</v>
      </c>
      <c r="AY467" s="316">
        <v>6454</v>
      </c>
      <c r="AZ467" s="316"/>
      <c r="BA467" s="16"/>
    </row>
    <row r="468" spans="1:53" ht="15.75" customHeight="1">
      <c r="A468" s="314">
        <v>33</v>
      </c>
      <c r="B468" s="16" t="s">
        <v>1479</v>
      </c>
      <c r="C468" s="315" t="s">
        <v>1408</v>
      </c>
      <c r="D468" s="316"/>
      <c r="E468" s="316"/>
      <c r="F468" s="316"/>
      <c r="G468" s="316"/>
      <c r="H468" s="316"/>
      <c r="I468" s="317"/>
      <c r="J468" s="316"/>
      <c r="K468" s="316"/>
      <c r="L468" s="316"/>
      <c r="M468" s="316"/>
      <c r="N468" s="318"/>
      <c r="O468" s="316">
        <v>456</v>
      </c>
      <c r="P468" s="316">
        <v>0</v>
      </c>
      <c r="Q468" s="316">
        <v>0</v>
      </c>
      <c r="R468" s="316">
        <v>0</v>
      </c>
      <c r="S468" s="321">
        <v>0</v>
      </c>
      <c r="T468" s="317">
        <v>0</v>
      </c>
      <c r="U468" s="315">
        <v>92</v>
      </c>
      <c r="V468" s="315">
        <v>64700</v>
      </c>
      <c r="W468" s="315">
        <v>21</v>
      </c>
      <c r="X468" s="315">
        <v>0</v>
      </c>
      <c r="Y468" s="315">
        <v>264</v>
      </c>
      <c r="Z468" s="315">
        <v>46</v>
      </c>
      <c r="AA468" s="16"/>
      <c r="AB468" s="315">
        <v>2</v>
      </c>
      <c r="AC468" s="187">
        <v>0</v>
      </c>
      <c r="AD468" s="187">
        <v>0</v>
      </c>
      <c r="AE468" s="187">
        <v>0</v>
      </c>
      <c r="AF468" s="187">
        <v>1</v>
      </c>
      <c r="AG468" s="315">
        <v>4.9000000000000004</v>
      </c>
      <c r="AH468" s="315">
        <v>0.5</v>
      </c>
      <c r="AI468" s="315"/>
      <c r="AJ468" s="315">
        <v>1</v>
      </c>
      <c r="AK468" s="315">
        <v>9</v>
      </c>
      <c r="AL468" s="315">
        <v>38</v>
      </c>
      <c r="AM468" s="316">
        <v>140</v>
      </c>
      <c r="AN468" s="315">
        <v>63100000</v>
      </c>
      <c r="AO468" s="319">
        <v>5.6944444444444443E-2</v>
      </c>
      <c r="AP468" s="315">
        <v>2.96</v>
      </c>
      <c r="AQ468" s="316">
        <v>20100</v>
      </c>
      <c r="AR468" s="316">
        <v>12500</v>
      </c>
      <c r="AS468" s="320">
        <v>1.6080000000000001</v>
      </c>
      <c r="AT468" s="321">
        <v>0.16669999999999999</v>
      </c>
      <c r="AU468" s="321">
        <v>0.83330000000000004</v>
      </c>
      <c r="AV468" s="316">
        <v>5000</v>
      </c>
      <c r="AW468" s="316">
        <v>25762</v>
      </c>
      <c r="AX468" s="316">
        <v>5000</v>
      </c>
      <c r="AY468" s="316">
        <v>5000</v>
      </c>
      <c r="AZ468" s="316">
        <v>5000</v>
      </c>
      <c r="BA468" s="16"/>
    </row>
    <row r="469" spans="1:53" ht="15.75" customHeight="1">
      <c r="A469" s="314">
        <v>34</v>
      </c>
      <c r="B469" s="16" t="s">
        <v>1482</v>
      </c>
      <c r="C469" s="315" t="s">
        <v>1408</v>
      </c>
      <c r="D469" s="316">
        <v>15371</v>
      </c>
      <c r="E469" s="316">
        <v>44</v>
      </c>
      <c r="F469" s="316">
        <v>11</v>
      </c>
      <c r="G469" s="316">
        <v>3</v>
      </c>
      <c r="H469" s="316">
        <v>19</v>
      </c>
      <c r="I469" s="317">
        <v>4.2425821686625094E-5</v>
      </c>
      <c r="J469" s="316"/>
      <c r="K469" s="316"/>
      <c r="L469" s="316"/>
      <c r="M469" s="316"/>
      <c r="N469" s="318"/>
      <c r="O469" s="316">
        <v>3300</v>
      </c>
      <c r="P469" s="316">
        <v>101</v>
      </c>
      <c r="Q469" s="316">
        <v>124</v>
      </c>
      <c r="R469" s="316">
        <v>48</v>
      </c>
      <c r="S469" s="321">
        <v>0</v>
      </c>
      <c r="T469" s="317">
        <v>1.2455484566520613E-4</v>
      </c>
      <c r="U469" s="315">
        <v>1049</v>
      </c>
      <c r="V469" s="315">
        <v>34300</v>
      </c>
      <c r="W469" s="315">
        <v>119</v>
      </c>
      <c r="X469" s="315">
        <v>207</v>
      </c>
      <c r="Y469" s="315">
        <v>777</v>
      </c>
      <c r="Z469" s="315">
        <v>134</v>
      </c>
      <c r="AA469" s="16"/>
      <c r="AB469" s="315">
        <v>3</v>
      </c>
      <c r="AC469" s="187">
        <v>0</v>
      </c>
      <c r="AD469" s="187">
        <v>0</v>
      </c>
      <c r="AE469" s="187">
        <v>0</v>
      </c>
      <c r="AF469" s="187">
        <v>1</v>
      </c>
      <c r="AG469" s="315">
        <v>3.9</v>
      </c>
      <c r="AH469" s="315">
        <v>0</v>
      </c>
      <c r="AI469" s="315">
        <v>4.0999999999999996</v>
      </c>
      <c r="AJ469" s="315">
        <v>0.375</v>
      </c>
      <c r="AK469" s="315">
        <v>71</v>
      </c>
      <c r="AL469" s="315">
        <v>48</v>
      </c>
      <c r="AM469" s="316">
        <v>40500</v>
      </c>
      <c r="AN469" s="315">
        <v>33600000</v>
      </c>
      <c r="AO469" s="319">
        <v>0.12638888888888888</v>
      </c>
      <c r="AP469" s="315">
        <v>1.58</v>
      </c>
      <c r="AQ469" s="316">
        <v>110600</v>
      </c>
      <c r="AR469" s="316">
        <v>71000</v>
      </c>
      <c r="AS469" s="320">
        <v>1.5577464788732394</v>
      </c>
      <c r="AT469" s="321">
        <v>0.76649999999999996</v>
      </c>
      <c r="AU469" s="321">
        <v>0.23350000000000004</v>
      </c>
      <c r="AV469" s="316">
        <v>5000</v>
      </c>
      <c r="AW469" s="316">
        <v>9266</v>
      </c>
      <c r="AX469" s="316">
        <v>5000</v>
      </c>
      <c r="AY469" s="316">
        <v>5000</v>
      </c>
      <c r="AZ469" s="316">
        <v>5000</v>
      </c>
      <c r="BA469" s="16"/>
    </row>
    <row r="470" spans="1:53" ht="15.75" customHeight="1">
      <c r="A470" s="314">
        <v>35</v>
      </c>
      <c r="B470" s="16" t="s">
        <v>1443</v>
      </c>
      <c r="C470" s="315" t="s">
        <v>1408</v>
      </c>
      <c r="D470" s="316">
        <v>66539</v>
      </c>
      <c r="E470" s="316">
        <v>2264</v>
      </c>
      <c r="F470" s="316">
        <v>84</v>
      </c>
      <c r="G470" s="316">
        <v>228</v>
      </c>
      <c r="H470" s="316">
        <v>18</v>
      </c>
      <c r="I470" s="317">
        <v>4.433378607068866E-4</v>
      </c>
      <c r="J470" s="316">
        <v>2608</v>
      </c>
      <c r="K470" s="316">
        <v>0</v>
      </c>
      <c r="L470" s="316">
        <v>0</v>
      </c>
      <c r="M470" s="316">
        <v>0</v>
      </c>
      <c r="N470" s="318">
        <v>0</v>
      </c>
      <c r="O470" s="316">
        <v>251510</v>
      </c>
      <c r="P470" s="316">
        <v>168</v>
      </c>
      <c r="Q470" s="316">
        <v>376</v>
      </c>
      <c r="R470" s="316">
        <v>144</v>
      </c>
      <c r="S470" s="321">
        <v>0</v>
      </c>
      <c r="T470" s="317">
        <v>2.2437941520635794E-5</v>
      </c>
      <c r="U470" s="315">
        <v>120</v>
      </c>
      <c r="V470" s="315">
        <v>5150</v>
      </c>
      <c r="W470" s="315">
        <v>1</v>
      </c>
      <c r="X470" s="315">
        <v>42</v>
      </c>
      <c r="Y470" s="315">
        <v>909</v>
      </c>
      <c r="Z470" s="315">
        <v>90</v>
      </c>
      <c r="AA470" s="16"/>
      <c r="AB470" s="315">
        <v>4</v>
      </c>
      <c r="AC470" s="187">
        <v>1</v>
      </c>
      <c r="AD470" s="187">
        <v>0</v>
      </c>
      <c r="AE470" s="187">
        <v>1</v>
      </c>
      <c r="AF470" s="187">
        <v>1</v>
      </c>
      <c r="AG470" s="315">
        <v>4.8</v>
      </c>
      <c r="AH470" s="315">
        <v>0.39900000000000002</v>
      </c>
      <c r="AI470" s="315">
        <v>4.5999999999999996</v>
      </c>
      <c r="AJ470" s="315">
        <v>0.57599999999999996</v>
      </c>
      <c r="AK470" s="315">
        <v>15</v>
      </c>
      <c r="AL470" s="315">
        <v>49</v>
      </c>
      <c r="AM470" s="316">
        <v>12100</v>
      </c>
      <c r="AN470" s="315">
        <v>8890000</v>
      </c>
      <c r="AO470" s="319">
        <v>0.13055555555555556</v>
      </c>
      <c r="AP470" s="315">
        <v>2.83</v>
      </c>
      <c r="AQ470" s="316">
        <v>201000</v>
      </c>
      <c r="AR470" s="316">
        <v>112300</v>
      </c>
      <c r="AS470" s="320">
        <v>1.7898486197684773</v>
      </c>
      <c r="AT470" s="321">
        <v>0.37659999999999999</v>
      </c>
      <c r="AU470" s="321">
        <v>0.62339999999999995</v>
      </c>
      <c r="AV470" s="316">
        <v>243849</v>
      </c>
      <c r="AW470" s="316">
        <v>285989</v>
      </c>
      <c r="AX470" s="316">
        <v>85139</v>
      </c>
      <c r="AY470" s="316">
        <v>5000</v>
      </c>
      <c r="AZ470" s="316">
        <v>53373</v>
      </c>
      <c r="BA470" s="16"/>
    </row>
    <row r="471" spans="1:53" ht="15.75" customHeight="1">
      <c r="A471" s="314">
        <v>36</v>
      </c>
      <c r="B471" s="16" t="s">
        <v>1485</v>
      </c>
      <c r="C471" s="315" t="s">
        <v>1408</v>
      </c>
      <c r="D471" s="316"/>
      <c r="E471" s="316"/>
      <c r="F471" s="316"/>
      <c r="G471" s="316"/>
      <c r="H471" s="316"/>
      <c r="I471" s="317"/>
      <c r="J471" s="316">
        <v>465</v>
      </c>
      <c r="K471" s="316">
        <v>275</v>
      </c>
      <c r="L471" s="316">
        <v>5</v>
      </c>
      <c r="M471" s="316">
        <v>5</v>
      </c>
      <c r="N471" s="318">
        <v>8.1719353878394966E-3</v>
      </c>
      <c r="O471" s="316">
        <v>5073</v>
      </c>
      <c r="P471" s="316">
        <v>58</v>
      </c>
      <c r="Q471" s="316">
        <v>137</v>
      </c>
      <c r="R471" s="316">
        <v>42</v>
      </c>
      <c r="S471" s="321">
        <v>0</v>
      </c>
      <c r="T471" s="317">
        <v>3.8520733426148501E-4</v>
      </c>
      <c r="U471" s="315">
        <v>356</v>
      </c>
      <c r="V471" s="315"/>
      <c r="W471" s="315"/>
      <c r="X471" s="315"/>
      <c r="Y471" s="315">
        <v>175</v>
      </c>
      <c r="Z471" s="315">
        <v>149</v>
      </c>
      <c r="AA471" s="16"/>
      <c r="AB471" s="315">
        <v>2</v>
      </c>
      <c r="AC471" s="187">
        <v>0</v>
      </c>
      <c r="AD471" s="187">
        <v>0</v>
      </c>
      <c r="AE471" s="187">
        <v>0</v>
      </c>
      <c r="AF471" s="187">
        <v>0</v>
      </c>
      <c r="AG471" s="315"/>
      <c r="AH471" s="315"/>
      <c r="AI471" s="315"/>
      <c r="AJ471" s="315"/>
      <c r="AK471" s="315">
        <v>29</v>
      </c>
      <c r="AL471" s="315">
        <v>44</v>
      </c>
      <c r="AM471" s="316">
        <v>720</v>
      </c>
      <c r="AN471" s="315">
        <v>174000</v>
      </c>
      <c r="AO471" s="319">
        <v>0.21597222222222223</v>
      </c>
      <c r="AP471" s="315">
        <v>2.25</v>
      </c>
      <c r="AQ471" s="316">
        <v>46300</v>
      </c>
      <c r="AR471" s="316">
        <v>28500</v>
      </c>
      <c r="AS471" s="320">
        <v>1.6245614035087719</v>
      </c>
      <c r="AT471" s="321">
        <v>0.51580000000000004</v>
      </c>
      <c r="AU471" s="321">
        <v>0.48419999999999996</v>
      </c>
      <c r="AV471" s="316">
        <v>5000</v>
      </c>
      <c r="AW471" s="316">
        <v>5000</v>
      </c>
      <c r="AX471" s="316">
        <v>5000</v>
      </c>
      <c r="AY471" s="316"/>
      <c r="AZ471" s="316"/>
      <c r="BA471" s="16"/>
    </row>
    <row r="472" spans="1:53" ht="15.75" customHeight="1">
      <c r="A472" s="314">
        <v>37</v>
      </c>
      <c r="B472" s="16" t="s">
        <v>1488</v>
      </c>
      <c r="C472" s="315" t="s">
        <v>1408</v>
      </c>
      <c r="D472" s="316"/>
      <c r="E472" s="316"/>
      <c r="F472" s="316"/>
      <c r="G472" s="316"/>
      <c r="H472" s="316"/>
      <c r="I472" s="317"/>
      <c r="J472" s="316"/>
      <c r="K472" s="316"/>
      <c r="L472" s="316"/>
      <c r="M472" s="316"/>
      <c r="N472" s="318"/>
      <c r="O472" s="316">
        <v>3300</v>
      </c>
      <c r="P472" s="316">
        <v>101</v>
      </c>
      <c r="Q472" s="316">
        <v>124</v>
      </c>
      <c r="R472" s="316">
        <v>48</v>
      </c>
      <c r="S472" s="321">
        <v>0</v>
      </c>
      <c r="T472" s="317">
        <v>1.2455484566520613E-4</v>
      </c>
      <c r="U472" s="315">
        <v>0</v>
      </c>
      <c r="V472" s="315">
        <v>34300</v>
      </c>
      <c r="W472" s="315">
        <v>119</v>
      </c>
      <c r="X472" s="315">
        <v>207</v>
      </c>
      <c r="Y472" s="315">
        <v>3</v>
      </c>
      <c r="Z472" s="315">
        <v>0</v>
      </c>
      <c r="AA472" s="16"/>
      <c r="AB472" s="315">
        <v>2</v>
      </c>
      <c r="AC472" s="187">
        <v>1</v>
      </c>
      <c r="AD472" s="187">
        <v>0</v>
      </c>
      <c r="AE472" s="187">
        <v>1</v>
      </c>
      <c r="AF472" s="187">
        <v>0</v>
      </c>
      <c r="AG472" s="315"/>
      <c r="AH472" s="315">
        <v>0.154</v>
      </c>
      <c r="AI472" s="315"/>
      <c r="AJ472" s="315"/>
      <c r="AK472" s="315">
        <v>17</v>
      </c>
      <c r="AL472" s="315">
        <v>40</v>
      </c>
      <c r="AM472" s="316">
        <v>2900</v>
      </c>
      <c r="AN472" s="315">
        <v>829000</v>
      </c>
      <c r="AO472" s="319">
        <v>0.28333333333333333</v>
      </c>
      <c r="AP472" s="315">
        <v>2.73</v>
      </c>
      <c r="AQ472" s="316">
        <v>22300</v>
      </c>
      <c r="AR472" s="316">
        <v>16900</v>
      </c>
      <c r="AS472" s="320">
        <v>1.319526627218935</v>
      </c>
      <c r="AT472" s="321">
        <v>0.43109999999999998</v>
      </c>
      <c r="AU472" s="321">
        <v>0.56889999999999996</v>
      </c>
      <c r="AV472" s="316"/>
      <c r="AW472" s="316">
        <v>5000</v>
      </c>
      <c r="AX472" s="316">
        <v>5000</v>
      </c>
      <c r="AY472" s="316">
        <v>5000</v>
      </c>
      <c r="AZ472" s="316">
        <v>5000</v>
      </c>
      <c r="BA472" s="16"/>
    </row>
    <row r="473" spans="1:53" ht="15.75" customHeight="1">
      <c r="A473" s="314">
        <v>38</v>
      </c>
      <c r="B473" s="16" t="s">
        <v>1491</v>
      </c>
      <c r="C473" s="315" t="s">
        <v>1408</v>
      </c>
      <c r="D473" s="316"/>
      <c r="E473" s="316"/>
      <c r="F473" s="316"/>
      <c r="G473" s="316"/>
      <c r="H473" s="316"/>
      <c r="I473" s="317"/>
      <c r="J473" s="316"/>
      <c r="K473" s="316"/>
      <c r="L473" s="316"/>
      <c r="M473" s="316"/>
      <c r="N473" s="318"/>
      <c r="O473" s="316">
        <v>2285</v>
      </c>
      <c r="P473" s="316">
        <v>117</v>
      </c>
      <c r="Q473" s="316">
        <v>18</v>
      </c>
      <c r="R473" s="316">
        <v>7</v>
      </c>
      <c r="S473" s="321">
        <v>0</v>
      </c>
      <c r="T473" s="317">
        <v>1.1885731161612592E-4</v>
      </c>
      <c r="U473" s="315">
        <v>9</v>
      </c>
      <c r="V473" s="315">
        <v>260</v>
      </c>
      <c r="W473" s="315">
        <v>3</v>
      </c>
      <c r="X473" s="315">
        <v>0</v>
      </c>
      <c r="Y473" s="315">
        <v>116</v>
      </c>
      <c r="Z473" s="315">
        <v>16</v>
      </c>
      <c r="AA473" s="16"/>
      <c r="AB473" s="315">
        <v>2</v>
      </c>
      <c r="AC473" s="187">
        <v>0</v>
      </c>
      <c r="AD473" s="187">
        <v>0</v>
      </c>
      <c r="AE473" s="187">
        <v>0</v>
      </c>
      <c r="AF473" s="187">
        <v>0</v>
      </c>
      <c r="AG473" s="315"/>
      <c r="AH473" s="315"/>
      <c r="AI473" s="315"/>
      <c r="AJ473" s="315"/>
      <c r="AK473" s="315">
        <v>40</v>
      </c>
      <c r="AL473" s="315">
        <v>44</v>
      </c>
      <c r="AM473" s="316">
        <v>390</v>
      </c>
      <c r="AN473" s="315">
        <v>306000</v>
      </c>
      <c r="AO473" s="319">
        <v>0.45277777777777778</v>
      </c>
      <c r="AP473" s="315">
        <v>6.9</v>
      </c>
      <c r="AQ473" s="316">
        <v>128400</v>
      </c>
      <c r="AR473" s="316">
        <v>39000</v>
      </c>
      <c r="AS473" s="320">
        <v>3.2923076923076922</v>
      </c>
      <c r="AT473" s="321">
        <v>9.1899999999999996E-2</v>
      </c>
      <c r="AU473" s="321">
        <v>0.90810000000000002</v>
      </c>
      <c r="AV473" s="316"/>
      <c r="AW473" s="316">
        <v>5000</v>
      </c>
      <c r="AX473" s="316">
        <v>5000</v>
      </c>
      <c r="AY473" s="316"/>
      <c r="AZ473" s="316"/>
      <c r="BA473" s="16"/>
    </row>
    <row r="474" spans="1:53" ht="15.75" customHeight="1">
      <c r="A474" s="314">
        <v>39</v>
      </c>
      <c r="B474" s="16" t="s">
        <v>1493</v>
      </c>
      <c r="C474" s="315" t="s">
        <v>1408</v>
      </c>
      <c r="D474" s="316"/>
      <c r="E474" s="316"/>
      <c r="F474" s="316"/>
      <c r="G474" s="316"/>
      <c r="H474" s="316"/>
      <c r="I474" s="317"/>
      <c r="J474" s="316"/>
      <c r="K474" s="316"/>
      <c r="L474" s="316"/>
      <c r="M474" s="316"/>
      <c r="N474" s="318"/>
      <c r="O474" s="316">
        <v>830</v>
      </c>
      <c r="P474" s="316">
        <v>26</v>
      </c>
      <c r="Q474" s="316">
        <v>2</v>
      </c>
      <c r="R474" s="316">
        <v>0</v>
      </c>
      <c r="S474" s="321">
        <v>0</v>
      </c>
      <c r="T474" s="317">
        <v>2.614455944766592E-5</v>
      </c>
      <c r="U474" s="315">
        <v>3</v>
      </c>
      <c r="V474" s="315"/>
      <c r="W474" s="315"/>
      <c r="X474" s="315"/>
      <c r="Y474" s="315">
        <v>84</v>
      </c>
      <c r="Z474" s="315">
        <v>8</v>
      </c>
      <c r="AA474" s="16"/>
      <c r="AB474" s="315">
        <v>1</v>
      </c>
      <c r="AC474" s="187">
        <v>0</v>
      </c>
      <c r="AD474" s="187">
        <v>0</v>
      </c>
      <c r="AE474" s="187">
        <v>0</v>
      </c>
      <c r="AF474" s="187">
        <v>0</v>
      </c>
      <c r="AG474" s="315"/>
      <c r="AH474" s="315"/>
      <c r="AI474" s="315"/>
      <c r="AJ474" s="315"/>
      <c r="AK474" s="315">
        <v>37</v>
      </c>
      <c r="AL474" s="315">
        <v>60</v>
      </c>
      <c r="AM474" s="316">
        <v>1900</v>
      </c>
      <c r="AN474" s="315">
        <v>181000</v>
      </c>
      <c r="AO474" s="319">
        <v>0.25208333333333333</v>
      </c>
      <c r="AP474" s="315">
        <v>3.32</v>
      </c>
      <c r="AQ474" s="316">
        <v>25600000</v>
      </c>
      <c r="AR474" s="316">
        <v>14300000</v>
      </c>
      <c r="AS474" s="320">
        <v>1.7902097902097902</v>
      </c>
      <c r="AT474" s="321">
        <v>0.42649999999999999</v>
      </c>
      <c r="AU474" s="321">
        <v>0.57350000000000001</v>
      </c>
      <c r="AV474" s="316"/>
      <c r="AW474" s="316">
        <v>5000</v>
      </c>
      <c r="AX474" s="316">
        <v>5000</v>
      </c>
      <c r="AY474" s="316"/>
      <c r="AZ474" s="316"/>
      <c r="BA474" s="16"/>
    </row>
    <row r="475" spans="1:53" ht="15.75" customHeight="1">
      <c r="A475" s="314">
        <v>40</v>
      </c>
      <c r="B475" s="16" t="s">
        <v>1495</v>
      </c>
      <c r="C475" s="315" t="s">
        <v>1408</v>
      </c>
      <c r="D475" s="316"/>
      <c r="E475" s="316"/>
      <c r="F475" s="316"/>
      <c r="G475" s="316"/>
      <c r="H475" s="316"/>
      <c r="I475" s="317"/>
      <c r="J475" s="316">
        <v>571</v>
      </c>
      <c r="K475" s="316">
        <v>1089</v>
      </c>
      <c r="L475" s="316">
        <v>7</v>
      </c>
      <c r="M475" s="316">
        <v>19</v>
      </c>
      <c r="N475" s="318">
        <v>2.1145586150670439E-2</v>
      </c>
      <c r="O475" s="316">
        <v>7136</v>
      </c>
      <c r="P475" s="316">
        <v>104</v>
      </c>
      <c r="Q475" s="316">
        <v>71</v>
      </c>
      <c r="R475" s="316">
        <v>23</v>
      </c>
      <c r="S475" s="321">
        <v>0</v>
      </c>
      <c r="T475" s="317">
        <v>1.4298592950150765E-4</v>
      </c>
      <c r="U475" s="315">
        <v>17</v>
      </c>
      <c r="V475" s="315">
        <v>224</v>
      </c>
      <c r="W475" s="315">
        <v>2</v>
      </c>
      <c r="X475" s="315">
        <v>2</v>
      </c>
      <c r="Y475" s="315">
        <v>74</v>
      </c>
      <c r="Z475" s="315">
        <v>6</v>
      </c>
      <c r="AA475" s="16"/>
      <c r="AB475" s="315">
        <v>3</v>
      </c>
      <c r="AC475" s="187">
        <v>0</v>
      </c>
      <c r="AD475" s="187">
        <v>0</v>
      </c>
      <c r="AE475" s="187">
        <v>0</v>
      </c>
      <c r="AF475" s="187">
        <v>0</v>
      </c>
      <c r="AG475" s="315"/>
      <c r="AH475" s="315"/>
      <c r="AI475" s="315"/>
      <c r="AJ475" s="315"/>
      <c r="AK475" s="315">
        <v>9</v>
      </c>
      <c r="AL475" s="315">
        <v>63</v>
      </c>
      <c r="AM475" s="316">
        <v>1600</v>
      </c>
      <c r="AN475" s="315">
        <v>187000000</v>
      </c>
      <c r="AO475" s="319">
        <v>0.25972222222222224</v>
      </c>
      <c r="AP475" s="315">
        <v>3.78</v>
      </c>
      <c r="AQ475" s="316">
        <v>19300000</v>
      </c>
      <c r="AR475" s="316">
        <v>10700000</v>
      </c>
      <c r="AS475" s="320">
        <v>1.8037383177570094</v>
      </c>
      <c r="AT475" s="321">
        <v>0.4163</v>
      </c>
      <c r="AU475" s="321">
        <v>0.5837</v>
      </c>
      <c r="AV475" s="316">
        <v>5000</v>
      </c>
      <c r="AW475" s="316">
        <v>68245</v>
      </c>
      <c r="AX475" s="316">
        <v>5000</v>
      </c>
      <c r="AY475" s="316">
        <v>5000</v>
      </c>
      <c r="AZ475" s="316">
        <v>5000</v>
      </c>
      <c r="BA475" s="16"/>
    </row>
    <row r="476" spans="1:53" ht="15.75" customHeight="1">
      <c r="A476" s="314">
        <v>41</v>
      </c>
      <c r="B476" s="16" t="s">
        <v>1498</v>
      </c>
      <c r="C476" s="315" t="s">
        <v>1408</v>
      </c>
      <c r="D476" s="316">
        <v>1202335</v>
      </c>
      <c r="E476" s="316">
        <v>51271</v>
      </c>
      <c r="F476" s="316">
        <v>1099</v>
      </c>
      <c r="G476" s="316">
        <v>821</v>
      </c>
      <c r="H476" s="316">
        <v>50</v>
      </c>
      <c r="I476" s="317">
        <v>4.9354782028076703E-4</v>
      </c>
      <c r="J476" s="316">
        <v>65602</v>
      </c>
      <c r="K476" s="316">
        <v>8807</v>
      </c>
      <c r="L476" s="316">
        <v>430</v>
      </c>
      <c r="M476" s="316">
        <v>31</v>
      </c>
      <c r="N476" s="318">
        <v>1.5852465250712109E-3</v>
      </c>
      <c r="O476" s="316">
        <v>903455</v>
      </c>
      <c r="P476" s="316">
        <v>198</v>
      </c>
      <c r="Q476" s="316">
        <v>5516</v>
      </c>
      <c r="R476" s="316">
        <v>1554</v>
      </c>
      <c r="S476" s="321">
        <v>0.33333333333333331</v>
      </c>
      <c r="T476" s="317">
        <v>8.4909221931241122E-5</v>
      </c>
      <c r="U476" s="315">
        <v>29122</v>
      </c>
      <c r="V476" s="315">
        <v>52200</v>
      </c>
      <c r="W476" s="315">
        <v>44</v>
      </c>
      <c r="X476" s="315">
        <v>1133</v>
      </c>
      <c r="Y476" s="315">
        <v>13574</v>
      </c>
      <c r="Z476" s="315">
        <v>7280</v>
      </c>
      <c r="AA476" s="16"/>
      <c r="AB476" s="315">
        <v>4</v>
      </c>
      <c r="AC476" s="187">
        <v>1</v>
      </c>
      <c r="AD476" s="187">
        <v>0</v>
      </c>
      <c r="AE476" s="187">
        <v>0</v>
      </c>
      <c r="AF476" s="187">
        <v>1</v>
      </c>
      <c r="AG476" s="315">
        <v>2.6</v>
      </c>
      <c r="AH476" s="315">
        <v>0.33300000000000002</v>
      </c>
      <c r="AI476" s="315">
        <v>2.5</v>
      </c>
      <c r="AJ476" s="315">
        <v>0</v>
      </c>
      <c r="AK476" s="315">
        <v>27</v>
      </c>
      <c r="AL476" s="315">
        <v>67</v>
      </c>
      <c r="AM476" s="316">
        <v>90500</v>
      </c>
      <c r="AN476" s="315">
        <v>98200000</v>
      </c>
      <c r="AO476" s="319">
        <v>0.29722222222222222</v>
      </c>
      <c r="AP476" s="315">
        <v>3.77</v>
      </c>
      <c r="AQ476" s="316">
        <v>7300000</v>
      </c>
      <c r="AR476" s="316">
        <v>4100000</v>
      </c>
      <c r="AS476" s="320">
        <v>1.7804878048780488</v>
      </c>
      <c r="AT476" s="321">
        <v>0.38700000000000001</v>
      </c>
      <c r="AU476" s="321">
        <v>0.61299999999999999</v>
      </c>
      <c r="AV476" s="316">
        <v>30835</v>
      </c>
      <c r="AW476" s="316">
        <v>912425</v>
      </c>
      <c r="AX476" s="316">
        <v>16680</v>
      </c>
      <c r="AY476" s="316"/>
      <c r="AZ476" s="316">
        <v>87805</v>
      </c>
      <c r="BA476" s="16"/>
    </row>
    <row r="477" spans="1:53" ht="15.75" customHeight="1">
      <c r="A477" s="314">
        <v>42</v>
      </c>
      <c r="B477" s="16" t="s">
        <v>1499</v>
      </c>
      <c r="C477" s="315" t="s">
        <v>1408</v>
      </c>
      <c r="D477" s="316">
        <v>15371</v>
      </c>
      <c r="E477" s="316">
        <v>44</v>
      </c>
      <c r="F477" s="316">
        <v>11</v>
      </c>
      <c r="G477" s="316">
        <v>3</v>
      </c>
      <c r="H477" s="316">
        <v>19</v>
      </c>
      <c r="I477" s="317">
        <v>4.2425821686625094E-5</v>
      </c>
      <c r="J477" s="316"/>
      <c r="K477" s="316"/>
      <c r="L477" s="316"/>
      <c r="M477" s="316"/>
      <c r="N477" s="318"/>
      <c r="O477" s="316">
        <v>35789</v>
      </c>
      <c r="P477" s="316">
        <v>36</v>
      </c>
      <c r="Q477" s="316">
        <v>20</v>
      </c>
      <c r="R477" s="316">
        <v>12</v>
      </c>
      <c r="S477" s="321">
        <v>0</v>
      </c>
      <c r="T477" s="317">
        <v>9.7012216909813081E-6</v>
      </c>
      <c r="U477" s="315">
        <v>25</v>
      </c>
      <c r="V477" s="315">
        <v>0</v>
      </c>
      <c r="W477" s="315">
        <v>3</v>
      </c>
      <c r="X477" s="315">
        <v>1</v>
      </c>
      <c r="Y477" s="315">
        <v>51</v>
      </c>
      <c r="Z477" s="315">
        <v>5</v>
      </c>
      <c r="AA477" s="16"/>
      <c r="AB477" s="315">
        <v>3</v>
      </c>
      <c r="AC477" s="187">
        <v>1</v>
      </c>
      <c r="AD477" s="187">
        <v>0</v>
      </c>
      <c r="AE477" s="187">
        <v>0</v>
      </c>
      <c r="AF477" s="187">
        <v>0</v>
      </c>
      <c r="AG477" s="315">
        <v>4.4000000000000004</v>
      </c>
      <c r="AH477" s="315">
        <v>1</v>
      </c>
      <c r="AI477" s="315"/>
      <c r="AJ477" s="315"/>
      <c r="AK477" s="315">
        <v>55</v>
      </c>
      <c r="AL477" s="315">
        <v>60</v>
      </c>
      <c r="AM477" s="316">
        <v>74000</v>
      </c>
      <c r="AN477" s="315">
        <v>35800000</v>
      </c>
      <c r="AO477" s="319">
        <v>0.39097222222222222</v>
      </c>
      <c r="AP477" s="315">
        <v>5.47</v>
      </c>
      <c r="AQ477" s="316">
        <v>5000000</v>
      </c>
      <c r="AR477" s="316">
        <v>2500000</v>
      </c>
      <c r="AS477" s="320">
        <v>2</v>
      </c>
      <c r="AT477" s="321">
        <v>0.2792</v>
      </c>
      <c r="AU477" s="321">
        <v>0.7208</v>
      </c>
      <c r="AV477" s="316">
        <v>5000</v>
      </c>
      <c r="AW477" s="316">
        <v>36144</v>
      </c>
      <c r="AX477" s="316">
        <v>5000</v>
      </c>
      <c r="AY477" s="316">
        <v>20353</v>
      </c>
      <c r="AZ477" s="316">
        <v>5000</v>
      </c>
      <c r="BA477" s="16"/>
    </row>
    <row r="478" spans="1:53" ht="15.75" customHeight="1">
      <c r="A478" s="314">
        <v>43</v>
      </c>
      <c r="B478" s="16" t="s">
        <v>1503</v>
      </c>
      <c r="C478" s="315" t="s">
        <v>1408</v>
      </c>
      <c r="D478" s="316">
        <v>6799</v>
      </c>
      <c r="E478" s="316">
        <v>1144</v>
      </c>
      <c r="F478" s="316">
        <v>35</v>
      </c>
      <c r="G478" s="316">
        <v>203</v>
      </c>
      <c r="H478" s="316">
        <v>55</v>
      </c>
      <c r="I478" s="317">
        <v>2.3844029535153096E-3</v>
      </c>
      <c r="J478" s="316">
        <v>1588</v>
      </c>
      <c r="K478" s="316">
        <v>1511</v>
      </c>
      <c r="L478" s="316">
        <v>46</v>
      </c>
      <c r="M478" s="316">
        <v>35</v>
      </c>
      <c r="N478" s="318">
        <v>1.1009952492777444E-2</v>
      </c>
      <c r="O478" s="316">
        <v>8307</v>
      </c>
      <c r="P478" s="316">
        <v>232</v>
      </c>
      <c r="Q478" s="316">
        <v>1205</v>
      </c>
      <c r="R478" s="316">
        <v>97</v>
      </c>
      <c r="S478" s="321">
        <v>0</v>
      </c>
      <c r="T478" s="317">
        <v>1.7072690804682945E-3</v>
      </c>
      <c r="U478" s="315">
        <v>11</v>
      </c>
      <c r="V478" s="315">
        <v>867</v>
      </c>
      <c r="W478" s="315">
        <v>27</v>
      </c>
      <c r="X478" s="315">
        <v>34</v>
      </c>
      <c r="Y478" s="315">
        <v>20</v>
      </c>
      <c r="Z478" s="315">
        <v>3</v>
      </c>
      <c r="AA478" s="16"/>
      <c r="AB478" s="315">
        <v>4</v>
      </c>
      <c r="AC478" s="187">
        <v>0</v>
      </c>
      <c r="AD478" s="187">
        <v>0</v>
      </c>
      <c r="AE478" s="187">
        <v>0</v>
      </c>
      <c r="AF478" s="187">
        <v>0</v>
      </c>
      <c r="AG478" s="315"/>
      <c r="AH478" s="315"/>
      <c r="AI478" s="315"/>
      <c r="AJ478" s="315"/>
      <c r="AK478" s="315">
        <v>30</v>
      </c>
      <c r="AL478" s="315">
        <v>75</v>
      </c>
      <c r="AM478" s="316">
        <v>40500</v>
      </c>
      <c r="AN478" s="315">
        <v>7450000</v>
      </c>
      <c r="AO478" s="319">
        <v>0.36249999999999999</v>
      </c>
      <c r="AP478" s="315">
        <v>6.24</v>
      </c>
      <c r="AQ478" s="316">
        <v>30400000</v>
      </c>
      <c r="AR478" s="316">
        <v>12000000</v>
      </c>
      <c r="AS478" s="320">
        <v>2.5333333333333332</v>
      </c>
      <c r="AT478" s="321">
        <v>0.28100000000000003</v>
      </c>
      <c r="AU478" s="321">
        <v>0.71899999999999997</v>
      </c>
      <c r="AV478" s="316"/>
      <c r="AW478" s="316">
        <v>6319</v>
      </c>
      <c r="AX478" s="316">
        <v>5000</v>
      </c>
      <c r="AY478" s="316"/>
      <c r="AZ478" s="316"/>
      <c r="BA478" s="16"/>
    </row>
    <row r="479" spans="1:53" ht="15.75" customHeight="1">
      <c r="A479" s="314">
        <v>44</v>
      </c>
      <c r="B479" s="16" t="s">
        <v>1505</v>
      </c>
      <c r="C479" s="315" t="s">
        <v>1408</v>
      </c>
      <c r="D479" s="316">
        <v>157348</v>
      </c>
      <c r="E479" s="316">
        <v>520</v>
      </c>
      <c r="F479" s="316">
        <v>84</v>
      </c>
      <c r="G479" s="316">
        <v>50</v>
      </c>
      <c r="H479" s="316">
        <v>53</v>
      </c>
      <c r="I479" s="317">
        <v>4.6421315172758424E-5</v>
      </c>
      <c r="J479" s="316">
        <v>3894</v>
      </c>
      <c r="K479" s="316">
        <v>182</v>
      </c>
      <c r="L479" s="316">
        <v>14</v>
      </c>
      <c r="M479" s="316">
        <v>7</v>
      </c>
      <c r="N479" s="318">
        <v>2.1654803898667194E-4</v>
      </c>
      <c r="O479" s="316">
        <v>29546</v>
      </c>
      <c r="P479" s="316">
        <v>63</v>
      </c>
      <c r="Q479" s="316">
        <v>400</v>
      </c>
      <c r="R479" s="316">
        <v>78</v>
      </c>
      <c r="S479" s="321">
        <v>0.33333333333333331</v>
      </c>
      <c r="T479" s="317">
        <v>1.7596807279380449E-4</v>
      </c>
      <c r="U479" s="315">
        <v>70</v>
      </c>
      <c r="V479" s="315">
        <v>18500</v>
      </c>
      <c r="W479" s="315">
        <v>17</v>
      </c>
      <c r="X479" s="315">
        <v>0</v>
      </c>
      <c r="Y479" s="315">
        <v>185</v>
      </c>
      <c r="Z479" s="315">
        <v>51</v>
      </c>
      <c r="AA479" s="16"/>
      <c r="AB479" s="315">
        <v>4</v>
      </c>
      <c r="AC479" s="187">
        <v>0</v>
      </c>
      <c r="AD479" s="187">
        <v>0</v>
      </c>
      <c r="AE479" s="187">
        <v>1</v>
      </c>
      <c r="AF479" s="187">
        <v>0</v>
      </c>
      <c r="AG479" s="315">
        <v>3.4</v>
      </c>
      <c r="AH479" s="315"/>
      <c r="AI479" s="315"/>
      <c r="AJ479" s="315">
        <v>0.33300000000000002</v>
      </c>
      <c r="AK479" s="315">
        <v>56</v>
      </c>
      <c r="AL479" s="315">
        <v>48</v>
      </c>
      <c r="AM479" s="316">
        <v>3600</v>
      </c>
      <c r="AN479" s="315">
        <v>77</v>
      </c>
      <c r="AO479" s="319"/>
      <c r="AP479" s="315"/>
      <c r="AQ479" s="316"/>
      <c r="AR479" s="316"/>
      <c r="AS479" s="320"/>
      <c r="AT479" s="321"/>
      <c r="AU479" s="321"/>
      <c r="AV479" s="316">
        <v>44302</v>
      </c>
      <c r="AW479" s="316">
        <v>135018</v>
      </c>
      <c r="AX479" s="316">
        <v>132547</v>
      </c>
      <c r="AY479" s="316">
        <v>118661</v>
      </c>
      <c r="AZ479" s="316">
        <v>226234</v>
      </c>
      <c r="BA479" s="16"/>
    </row>
    <row r="480" spans="1:53" ht="15.75" customHeight="1">
      <c r="A480" s="314">
        <v>45</v>
      </c>
      <c r="B480" s="16" t="s">
        <v>1509</v>
      </c>
      <c r="C480" s="315" t="s">
        <v>1408</v>
      </c>
      <c r="D480" s="316">
        <v>507</v>
      </c>
      <c r="E480" s="316">
        <v>0</v>
      </c>
      <c r="F480" s="316">
        <v>0</v>
      </c>
      <c r="G480" s="316">
        <v>0</v>
      </c>
      <c r="H480" s="316">
        <v>0</v>
      </c>
      <c r="I480" s="317">
        <v>0</v>
      </c>
      <c r="J480" s="316"/>
      <c r="K480" s="316"/>
      <c r="L480" s="316"/>
      <c r="M480" s="316"/>
      <c r="N480" s="318"/>
      <c r="O480" s="316">
        <v>8984</v>
      </c>
      <c r="P480" s="316">
        <v>47</v>
      </c>
      <c r="Q480" s="316">
        <v>50</v>
      </c>
      <c r="R480" s="316">
        <v>4</v>
      </c>
      <c r="S480" s="321">
        <v>0</v>
      </c>
      <c r="T480" s="317">
        <v>6.5375911569714451E-5</v>
      </c>
      <c r="U480" s="315">
        <v>47</v>
      </c>
      <c r="V480" s="315">
        <v>16</v>
      </c>
      <c r="W480" s="315">
        <v>0</v>
      </c>
      <c r="X480" s="315">
        <v>0</v>
      </c>
      <c r="Y480" s="315">
        <v>66</v>
      </c>
      <c r="Z480" s="315">
        <v>6</v>
      </c>
      <c r="AA480" s="16"/>
      <c r="AB480" s="315">
        <v>3</v>
      </c>
      <c r="AC480" s="187">
        <v>0</v>
      </c>
      <c r="AD480" s="187">
        <v>0</v>
      </c>
      <c r="AE480" s="187">
        <v>0</v>
      </c>
      <c r="AF480" s="187">
        <v>0</v>
      </c>
      <c r="AG480" s="315"/>
      <c r="AH480" s="315"/>
      <c r="AI480" s="315"/>
      <c r="AJ480" s="315"/>
      <c r="AK480" s="315">
        <v>85</v>
      </c>
      <c r="AL480" s="315">
        <v>48</v>
      </c>
      <c r="AM480" s="316">
        <v>40</v>
      </c>
      <c r="AN480" s="315">
        <v>99</v>
      </c>
      <c r="AO480" s="319">
        <v>0.26250000000000001</v>
      </c>
      <c r="AP480" s="315">
        <v>4.5999999999999996</v>
      </c>
      <c r="AQ480" s="316">
        <v>6500000</v>
      </c>
      <c r="AR480" s="316">
        <v>3200000</v>
      </c>
      <c r="AS480" s="320">
        <v>2.03125</v>
      </c>
      <c r="AT480" s="321">
        <v>0.33639999999999998</v>
      </c>
      <c r="AU480" s="321">
        <v>0.66359999999999997</v>
      </c>
      <c r="AV480" s="316"/>
      <c r="AW480" s="316">
        <v>5000</v>
      </c>
      <c r="AX480" s="316">
        <v>50005001</v>
      </c>
      <c r="AY480" s="316"/>
      <c r="AZ480" s="316"/>
      <c r="BA480" s="16"/>
    </row>
    <row r="481" spans="1:53" ht="15.75" customHeight="1">
      <c r="A481" s="314">
        <v>46</v>
      </c>
      <c r="B481" s="16" t="s">
        <v>1512</v>
      </c>
      <c r="C481" s="315" t="s">
        <v>1408</v>
      </c>
      <c r="D481" s="316">
        <v>358</v>
      </c>
      <c r="E481" s="316">
        <v>0</v>
      </c>
      <c r="F481" s="316">
        <v>0</v>
      </c>
      <c r="G481" s="316">
        <v>0</v>
      </c>
      <c r="H481" s="316">
        <v>0</v>
      </c>
      <c r="I481" s="317">
        <v>0</v>
      </c>
      <c r="J481" s="316"/>
      <c r="K481" s="316"/>
      <c r="L481" s="316"/>
      <c r="M481" s="316"/>
      <c r="N481" s="318"/>
      <c r="O481" s="316">
        <v>38885</v>
      </c>
      <c r="P481" s="316">
        <v>33</v>
      </c>
      <c r="Q481" s="316">
        <v>458</v>
      </c>
      <c r="R481" s="316">
        <v>120</v>
      </c>
      <c r="S481" s="321">
        <v>0</v>
      </c>
      <c r="T481" s="317">
        <v>1.6356290534560354E-4</v>
      </c>
      <c r="U481" s="315">
        <v>211</v>
      </c>
      <c r="V481" s="315">
        <v>0</v>
      </c>
      <c r="W481" s="315">
        <v>4</v>
      </c>
      <c r="X481" s="315">
        <v>0</v>
      </c>
      <c r="Y481" s="315">
        <v>91</v>
      </c>
      <c r="Z481" s="315">
        <v>39</v>
      </c>
      <c r="AA481" s="16"/>
      <c r="AB481" s="315">
        <v>3</v>
      </c>
      <c r="AC481" s="187">
        <v>0</v>
      </c>
      <c r="AD481" s="187">
        <v>0</v>
      </c>
      <c r="AE481" s="187">
        <v>0</v>
      </c>
      <c r="AF481" s="187">
        <v>0</v>
      </c>
      <c r="AG481" s="315"/>
      <c r="AH481" s="315"/>
      <c r="AI481" s="315"/>
      <c r="AJ481" s="315"/>
      <c r="AK481" s="315">
        <v>42</v>
      </c>
      <c r="AL481" s="315">
        <v>0</v>
      </c>
      <c r="AM481" s="316">
        <v>12100</v>
      </c>
      <c r="AN481" s="315">
        <v>6200000</v>
      </c>
      <c r="AO481" s="319">
        <v>0.25416666666666665</v>
      </c>
      <c r="AP481" s="315">
        <v>3.4</v>
      </c>
      <c r="AQ481" s="316">
        <v>4000000</v>
      </c>
      <c r="AR481" s="316">
        <v>2700000</v>
      </c>
      <c r="AS481" s="320">
        <v>1.4814814814814814</v>
      </c>
      <c r="AT481" s="321">
        <v>0.46910000000000002</v>
      </c>
      <c r="AU481" s="321">
        <v>0.53089999999999993</v>
      </c>
      <c r="AV481" s="316">
        <v>5293</v>
      </c>
      <c r="AW481" s="316">
        <v>12843</v>
      </c>
      <c r="AX481" s="316">
        <v>5146</v>
      </c>
      <c r="AY481" s="316"/>
      <c r="AZ481" s="316">
        <v>5000</v>
      </c>
      <c r="BA481" s="16"/>
    </row>
    <row r="482" spans="1:53" ht="15.75" customHeight="1">
      <c r="A482" s="314">
        <v>47</v>
      </c>
      <c r="B482" s="16" t="s">
        <v>1515</v>
      </c>
      <c r="C482" s="315" t="s">
        <v>1408</v>
      </c>
      <c r="D482" s="316">
        <v>337</v>
      </c>
      <c r="E482" s="316">
        <v>0</v>
      </c>
      <c r="F482" s="316">
        <v>0</v>
      </c>
      <c r="G482" s="316">
        <v>0</v>
      </c>
      <c r="H482" s="316">
        <v>0</v>
      </c>
      <c r="I482" s="317">
        <v>0</v>
      </c>
      <c r="J482" s="316"/>
      <c r="K482" s="316"/>
      <c r="L482" s="316"/>
      <c r="M482" s="316"/>
      <c r="N482" s="318"/>
      <c r="O482" s="316">
        <v>6727</v>
      </c>
      <c r="P482" s="316">
        <v>15</v>
      </c>
      <c r="Q482" s="316">
        <v>14</v>
      </c>
      <c r="R482" s="316">
        <v>5</v>
      </c>
      <c r="S482" s="321">
        <v>0.875</v>
      </c>
      <c r="T482" s="317">
        <v>3.1017470152915722E-5</v>
      </c>
      <c r="U482" s="315">
        <v>12</v>
      </c>
      <c r="V482" s="315">
        <v>0</v>
      </c>
      <c r="W482" s="315">
        <v>0</v>
      </c>
      <c r="X482" s="315">
        <v>0</v>
      </c>
      <c r="Y482" s="315">
        <v>439</v>
      </c>
      <c r="Z482" s="315">
        <v>46</v>
      </c>
      <c r="AA482" s="16"/>
      <c r="AB482" s="315">
        <v>3</v>
      </c>
      <c r="AC482" s="187">
        <v>0</v>
      </c>
      <c r="AD482" s="187">
        <v>0</v>
      </c>
      <c r="AE482" s="187">
        <v>1</v>
      </c>
      <c r="AF482" s="187">
        <v>0</v>
      </c>
      <c r="AG482" s="315"/>
      <c r="AH482" s="315"/>
      <c r="AI482" s="315"/>
      <c r="AJ482" s="315"/>
      <c r="AK482" s="315">
        <v>48</v>
      </c>
      <c r="AL482" s="315">
        <v>64</v>
      </c>
      <c r="AM482" s="316">
        <v>320</v>
      </c>
      <c r="AN482" s="315">
        <v>365000</v>
      </c>
      <c r="AO482" s="319">
        <v>0.40902777777777777</v>
      </c>
      <c r="AP482" s="315">
        <v>5.72</v>
      </c>
      <c r="AQ482" s="316">
        <v>2000000</v>
      </c>
      <c r="AR482" s="316">
        <v>609600</v>
      </c>
      <c r="AS482" s="320">
        <v>3.2808398950131235</v>
      </c>
      <c r="AT482" s="321">
        <v>0.30080000000000001</v>
      </c>
      <c r="AU482" s="321">
        <v>0.69920000000000004</v>
      </c>
      <c r="AV482" s="316">
        <v>5000</v>
      </c>
      <c r="AW482" s="316">
        <v>11840</v>
      </c>
      <c r="AX482" s="316">
        <v>6768</v>
      </c>
      <c r="AY482" s="316">
        <v>5000</v>
      </c>
      <c r="AZ482" s="316"/>
      <c r="BA482" s="16"/>
    </row>
    <row r="483" spans="1:53" ht="15.75" customHeight="1">
      <c r="A483" s="314">
        <v>48</v>
      </c>
      <c r="B483" s="16" t="s">
        <v>1518</v>
      </c>
      <c r="C483" s="315" t="s">
        <v>1408</v>
      </c>
      <c r="D483" s="316">
        <v>5878</v>
      </c>
      <c r="E483" s="316">
        <v>0</v>
      </c>
      <c r="F483" s="316">
        <v>0</v>
      </c>
      <c r="G483" s="316">
        <v>0</v>
      </c>
      <c r="H483" s="316">
        <v>0</v>
      </c>
      <c r="I483" s="317">
        <v>0</v>
      </c>
      <c r="J483" s="316"/>
      <c r="K483" s="316"/>
      <c r="L483" s="316"/>
      <c r="M483" s="316"/>
      <c r="N483" s="318"/>
      <c r="O483" s="316"/>
      <c r="P483" s="316"/>
      <c r="Q483" s="316"/>
      <c r="R483" s="316"/>
      <c r="S483" s="321"/>
      <c r="T483" s="317"/>
      <c r="U483" s="315">
        <v>40</v>
      </c>
      <c r="V483" s="315">
        <v>66800</v>
      </c>
      <c r="W483" s="315">
        <v>8</v>
      </c>
      <c r="X483" s="315">
        <v>2577</v>
      </c>
      <c r="Y483" s="315">
        <v>131</v>
      </c>
      <c r="Z483" s="315">
        <v>35</v>
      </c>
      <c r="AA483" s="16"/>
      <c r="AB483" s="315">
        <v>2</v>
      </c>
      <c r="AC483" s="187">
        <v>0</v>
      </c>
      <c r="AD483" s="187">
        <v>0</v>
      </c>
      <c r="AE483" s="187">
        <v>0</v>
      </c>
      <c r="AF483" s="187">
        <v>0</v>
      </c>
      <c r="AG483" s="315"/>
      <c r="AH483" s="315"/>
      <c r="AI483" s="315"/>
      <c r="AJ483" s="315"/>
      <c r="AK483" s="315"/>
      <c r="AL483" s="315">
        <v>59</v>
      </c>
      <c r="AM483" s="316">
        <v>9900</v>
      </c>
      <c r="AN483" s="315">
        <v>643000</v>
      </c>
      <c r="AO483" s="319">
        <v>0.2361111111111111</v>
      </c>
      <c r="AP483" s="315">
        <v>2.68</v>
      </c>
      <c r="AQ483" s="316">
        <v>2300000</v>
      </c>
      <c r="AR483" s="316">
        <v>1500000</v>
      </c>
      <c r="AS483" s="320">
        <v>1.5333333333333334</v>
      </c>
      <c r="AT483" s="321">
        <v>0.4163</v>
      </c>
      <c r="AU483" s="321">
        <v>0.5837</v>
      </c>
      <c r="AV483" s="316">
        <v>5000</v>
      </c>
      <c r="AW483" s="316">
        <v>5151</v>
      </c>
      <c r="AX483" s="316">
        <v>5147</v>
      </c>
      <c r="AY483" s="316">
        <v>6221</v>
      </c>
      <c r="AZ483" s="316">
        <v>5000</v>
      </c>
      <c r="BA483" s="16"/>
    </row>
    <row r="484" spans="1:53" ht="15.75" customHeight="1">
      <c r="A484" s="314">
        <v>49</v>
      </c>
      <c r="B484" s="16" t="s">
        <v>763</v>
      </c>
      <c r="C484" s="315" t="s">
        <v>1408</v>
      </c>
      <c r="D484" s="316">
        <v>145343</v>
      </c>
      <c r="E484" s="316">
        <v>2784</v>
      </c>
      <c r="F484" s="316">
        <v>322</v>
      </c>
      <c r="G484" s="316">
        <v>277</v>
      </c>
      <c r="H484" s="316">
        <v>100</v>
      </c>
      <c r="I484" s="317">
        <v>2.755328859617284E-4</v>
      </c>
      <c r="J484" s="316">
        <v>6557</v>
      </c>
      <c r="K484" s="316">
        <v>2971</v>
      </c>
      <c r="L484" s="316">
        <v>76</v>
      </c>
      <c r="M484" s="316">
        <v>38</v>
      </c>
      <c r="N484" s="318">
        <v>5.2117729351305311E-3</v>
      </c>
      <c r="O484" s="316">
        <v>39446</v>
      </c>
      <c r="P484" s="316">
        <v>215</v>
      </c>
      <c r="Q484" s="316">
        <v>638</v>
      </c>
      <c r="R484" s="316">
        <v>157</v>
      </c>
      <c r="S484" s="321">
        <v>0.41818181818181815</v>
      </c>
      <c r="T484" s="317">
        <v>2.1857983135044836E-4</v>
      </c>
      <c r="U484" s="315">
        <v>1155</v>
      </c>
      <c r="V484" s="315">
        <v>4280</v>
      </c>
      <c r="W484" s="315">
        <v>26</v>
      </c>
      <c r="X484" s="315">
        <v>26</v>
      </c>
      <c r="Y484" s="315">
        <v>1036</v>
      </c>
      <c r="Z484" s="315">
        <v>588</v>
      </c>
      <c r="AA484" s="16"/>
      <c r="AB484" s="315">
        <v>4</v>
      </c>
      <c r="AC484" s="187">
        <v>0</v>
      </c>
      <c r="AD484" s="187">
        <v>1</v>
      </c>
      <c r="AE484" s="187">
        <v>1</v>
      </c>
      <c r="AF484" s="187">
        <v>1</v>
      </c>
      <c r="AG484" s="315">
        <v>3.9</v>
      </c>
      <c r="AH484" s="315">
        <v>9.0999999999999998E-2</v>
      </c>
      <c r="AI484" s="315">
        <v>3.7</v>
      </c>
      <c r="AJ484" s="315">
        <v>0.317</v>
      </c>
      <c r="AK484" s="315">
        <v>40</v>
      </c>
      <c r="AL484" s="315">
        <v>60</v>
      </c>
      <c r="AM484" s="316">
        <v>390</v>
      </c>
      <c r="AN484" s="315">
        <v>1570000</v>
      </c>
      <c r="AO484" s="319"/>
      <c r="AP484" s="315"/>
      <c r="AQ484" s="316"/>
      <c r="AR484" s="316"/>
      <c r="AS484" s="320"/>
      <c r="AT484" s="321"/>
      <c r="AU484" s="321"/>
      <c r="AV484" s="316">
        <v>234717</v>
      </c>
      <c r="AW484" s="316">
        <v>118029</v>
      </c>
      <c r="AX484" s="316">
        <v>49296</v>
      </c>
      <c r="AY484" s="316">
        <v>143875</v>
      </c>
      <c r="AZ484" s="316">
        <v>27358</v>
      </c>
      <c r="BA484" s="16"/>
    </row>
    <row r="485" spans="1:53" ht="15.75" customHeight="1">
      <c r="A485" s="314">
        <v>50</v>
      </c>
      <c r="B485" s="16" t="s">
        <v>1520</v>
      </c>
      <c r="C485" s="315" t="s">
        <v>1408</v>
      </c>
      <c r="D485" s="316"/>
      <c r="E485" s="316"/>
      <c r="F485" s="316"/>
      <c r="G485" s="316"/>
      <c r="H485" s="316"/>
      <c r="I485" s="317"/>
      <c r="J485" s="316"/>
      <c r="K485" s="316"/>
      <c r="L485" s="316"/>
      <c r="M485" s="316"/>
      <c r="N485" s="318"/>
      <c r="O485" s="316"/>
      <c r="P485" s="316"/>
      <c r="Q485" s="316"/>
      <c r="R485" s="316"/>
      <c r="S485" s="321"/>
      <c r="T485" s="317"/>
      <c r="U485" s="315">
        <v>0</v>
      </c>
      <c r="V485" s="315">
        <v>283</v>
      </c>
      <c r="W485" s="315">
        <v>1</v>
      </c>
      <c r="X485" s="315">
        <v>0</v>
      </c>
      <c r="Y485" s="315">
        <v>0</v>
      </c>
      <c r="Z485" s="315">
        <v>0</v>
      </c>
      <c r="AA485" s="16"/>
      <c r="AB485" s="315">
        <v>1</v>
      </c>
      <c r="AC485" s="187">
        <v>0</v>
      </c>
      <c r="AD485" s="187">
        <v>0</v>
      </c>
      <c r="AE485" s="187">
        <v>0</v>
      </c>
      <c r="AF485" s="187">
        <v>0</v>
      </c>
      <c r="AG485" s="315"/>
      <c r="AH485" s="315"/>
      <c r="AI485" s="315"/>
      <c r="AJ485" s="315"/>
      <c r="AK485" s="315">
        <v>18</v>
      </c>
      <c r="AL485" s="315">
        <v>36</v>
      </c>
      <c r="AM485" s="316">
        <v>301000</v>
      </c>
      <c r="AN485" s="315">
        <v>63</v>
      </c>
      <c r="AO485" s="319"/>
      <c r="AP485" s="315"/>
      <c r="AQ485" s="316"/>
      <c r="AR485" s="316"/>
      <c r="AS485" s="320"/>
      <c r="AT485" s="321"/>
      <c r="AU485" s="321"/>
      <c r="AV485" s="316"/>
      <c r="AW485" s="316"/>
      <c r="AX485" s="316">
        <v>5000</v>
      </c>
      <c r="AY485" s="316"/>
      <c r="AZ485" s="316"/>
      <c r="BA485" s="16"/>
    </row>
    <row r="486" spans="1:53" ht="15.75" customHeight="1">
      <c r="A486" s="314">
        <v>51</v>
      </c>
      <c r="B486" s="16" t="s">
        <v>1522</v>
      </c>
      <c r="C486" s="315" t="s">
        <v>1408</v>
      </c>
      <c r="D486" s="316">
        <v>1774</v>
      </c>
      <c r="E486" s="316">
        <v>131</v>
      </c>
      <c r="F486" s="316">
        <v>3</v>
      </c>
      <c r="G486" s="316">
        <v>6</v>
      </c>
      <c r="H486" s="316">
        <v>32</v>
      </c>
      <c r="I486" s="317">
        <v>8.7785399973288388E-4</v>
      </c>
      <c r="J486" s="316">
        <v>475</v>
      </c>
      <c r="K486" s="316">
        <v>639</v>
      </c>
      <c r="L486" s="316">
        <v>0</v>
      </c>
      <c r="M486" s="316">
        <v>29</v>
      </c>
      <c r="N486" s="318">
        <v>1.5450134461156093E-2</v>
      </c>
      <c r="O486" s="316">
        <v>2390</v>
      </c>
      <c r="P486" s="316">
        <v>64</v>
      </c>
      <c r="Q486" s="316">
        <v>80</v>
      </c>
      <c r="R486" s="316">
        <v>22</v>
      </c>
      <c r="S486" s="321">
        <v>0</v>
      </c>
      <c r="T486" s="317">
        <v>4.6835318564663849E-4</v>
      </c>
      <c r="U486" s="315">
        <v>581</v>
      </c>
      <c r="V486" s="315">
        <v>173</v>
      </c>
      <c r="W486" s="315">
        <v>0</v>
      </c>
      <c r="X486" s="315">
        <v>0</v>
      </c>
      <c r="Y486" s="315">
        <v>689</v>
      </c>
      <c r="Z486" s="315">
        <v>102</v>
      </c>
      <c r="AA486" s="16"/>
      <c r="AB486" s="315">
        <v>4</v>
      </c>
      <c r="AC486" s="187">
        <v>1</v>
      </c>
      <c r="AD486" s="187">
        <v>0</v>
      </c>
      <c r="AE486" s="187">
        <v>0</v>
      </c>
      <c r="AF486" s="187">
        <v>0</v>
      </c>
      <c r="AG486" s="315">
        <v>5</v>
      </c>
      <c r="AH486" s="315"/>
      <c r="AI486" s="315"/>
      <c r="AJ486" s="315"/>
      <c r="AK486" s="315">
        <v>21</v>
      </c>
      <c r="AL486" s="315">
        <v>44</v>
      </c>
      <c r="AM486" s="316">
        <v>4400</v>
      </c>
      <c r="AN486" s="315">
        <v>2950000</v>
      </c>
      <c r="AO486" s="319">
        <v>0.3298611111111111</v>
      </c>
      <c r="AP486" s="315">
        <v>1.62</v>
      </c>
      <c r="AQ486" s="316">
        <v>9900</v>
      </c>
      <c r="AR486" s="316">
        <v>6000</v>
      </c>
      <c r="AS486" s="320">
        <v>1.65</v>
      </c>
      <c r="AT486" s="321">
        <v>0.61140000000000005</v>
      </c>
      <c r="AU486" s="321">
        <v>0.38859999999999995</v>
      </c>
      <c r="AV486" s="316">
        <v>5000</v>
      </c>
      <c r="AW486" s="316">
        <v>9136</v>
      </c>
      <c r="AX486" s="316">
        <v>5000</v>
      </c>
      <c r="AY486" s="316"/>
      <c r="AZ486" s="316">
        <v>5000</v>
      </c>
      <c r="BA486" s="16"/>
    </row>
    <row r="487" spans="1:53" ht="15.75" customHeight="1">
      <c r="A487" s="314">
        <v>52</v>
      </c>
      <c r="B487" s="16" t="s">
        <v>1523</v>
      </c>
      <c r="C487" s="315" t="s">
        <v>1408</v>
      </c>
      <c r="D487" s="316">
        <v>3005</v>
      </c>
      <c r="E487" s="316">
        <v>1443</v>
      </c>
      <c r="F487" s="316">
        <v>50</v>
      </c>
      <c r="G487" s="316">
        <v>666</v>
      </c>
      <c r="H487" s="316">
        <v>61</v>
      </c>
      <c r="I487" s="317">
        <v>8.2208913729443674E-3</v>
      </c>
      <c r="J487" s="316">
        <v>1154</v>
      </c>
      <c r="K487" s="316">
        <v>275</v>
      </c>
      <c r="L487" s="316">
        <v>0</v>
      </c>
      <c r="M487" s="316">
        <v>5</v>
      </c>
      <c r="N487" s="318">
        <v>2.6801918867095805E-3</v>
      </c>
      <c r="O487" s="316">
        <v>4343</v>
      </c>
      <c r="P487" s="316">
        <v>61</v>
      </c>
      <c r="Q487" s="316">
        <v>198</v>
      </c>
      <c r="R487" s="316">
        <v>88</v>
      </c>
      <c r="S487" s="321">
        <v>0.5</v>
      </c>
      <c r="T487" s="317">
        <v>7.2436943183259485E-4</v>
      </c>
      <c r="U487" s="315">
        <v>1089</v>
      </c>
      <c r="V487" s="315">
        <v>0</v>
      </c>
      <c r="W487" s="315">
        <v>16</v>
      </c>
      <c r="X487" s="315">
        <v>18</v>
      </c>
      <c r="Y487" s="315">
        <v>1627</v>
      </c>
      <c r="Z487" s="315">
        <v>312</v>
      </c>
      <c r="AA487" s="16"/>
      <c r="AB487" s="315">
        <v>4</v>
      </c>
      <c r="AC487" s="187">
        <v>1</v>
      </c>
      <c r="AD487" s="187">
        <v>0</v>
      </c>
      <c r="AE487" s="187">
        <v>1</v>
      </c>
      <c r="AF487" s="187">
        <v>1</v>
      </c>
      <c r="AG487" s="315">
        <v>3.4</v>
      </c>
      <c r="AH487" s="315"/>
      <c r="AI487" s="315">
        <v>3.2</v>
      </c>
      <c r="AJ487" s="315">
        <v>0</v>
      </c>
      <c r="AK487" s="315">
        <v>12</v>
      </c>
      <c r="AL487" s="315">
        <v>56</v>
      </c>
      <c r="AM487" s="316">
        <v>1000</v>
      </c>
      <c r="AN487" s="315">
        <v>88</v>
      </c>
      <c r="AO487" s="319">
        <v>0.22847222222222222</v>
      </c>
      <c r="AP487" s="315">
        <v>4.97</v>
      </c>
      <c r="AQ487" s="316">
        <v>969400</v>
      </c>
      <c r="AR487" s="316">
        <v>635200</v>
      </c>
      <c r="AS487" s="320">
        <v>1.5261335012594459</v>
      </c>
      <c r="AT487" s="321">
        <v>0.45469999999999999</v>
      </c>
      <c r="AU487" s="321">
        <v>0.54530000000000001</v>
      </c>
      <c r="AV487" s="316">
        <v>37618</v>
      </c>
      <c r="AW487" s="316">
        <v>14560</v>
      </c>
      <c r="AX487" s="316">
        <v>12987</v>
      </c>
      <c r="AY487" s="316"/>
      <c r="AZ487" s="316">
        <v>5000</v>
      </c>
      <c r="BA487" s="16"/>
    </row>
    <row r="488" spans="1:53" ht="15.75" customHeight="1">
      <c r="A488" s="314">
        <v>53</v>
      </c>
      <c r="B488" s="16" t="s">
        <v>1524</v>
      </c>
      <c r="C488" s="315" t="s">
        <v>1408</v>
      </c>
      <c r="D488" s="316"/>
      <c r="E488" s="316"/>
      <c r="F488" s="316"/>
      <c r="G488" s="316"/>
      <c r="H488" s="316"/>
      <c r="I488" s="317"/>
      <c r="J488" s="316"/>
      <c r="K488" s="316"/>
      <c r="L488" s="316"/>
      <c r="M488" s="316"/>
      <c r="N488" s="318"/>
      <c r="O488" s="316">
        <v>1310</v>
      </c>
      <c r="P488" s="316">
        <v>11</v>
      </c>
      <c r="Q488" s="316">
        <v>12</v>
      </c>
      <c r="R488" s="316">
        <v>6</v>
      </c>
      <c r="S488" s="321">
        <v>0</v>
      </c>
      <c r="T488" s="317">
        <v>1.5495561606393424E-4</v>
      </c>
      <c r="U488" s="315">
        <v>13</v>
      </c>
      <c r="V488" s="315"/>
      <c r="W488" s="315"/>
      <c r="X488" s="315"/>
      <c r="Y488" s="315">
        <v>18</v>
      </c>
      <c r="Z488" s="315">
        <v>1</v>
      </c>
      <c r="AA488" s="16"/>
      <c r="AB488" s="315">
        <v>1</v>
      </c>
      <c r="AC488" s="187">
        <v>0</v>
      </c>
      <c r="AD488" s="187">
        <v>0</v>
      </c>
      <c r="AE488" s="187">
        <v>0</v>
      </c>
      <c r="AF488" s="187">
        <v>0</v>
      </c>
      <c r="AG488" s="315"/>
      <c r="AH488" s="315"/>
      <c r="AI488" s="315"/>
      <c r="AJ488" s="315"/>
      <c r="AK488" s="315">
        <v>63</v>
      </c>
      <c r="AL488" s="315">
        <v>72</v>
      </c>
      <c r="AM488" s="316">
        <v>1600</v>
      </c>
      <c r="AN488" s="315">
        <v>5160000</v>
      </c>
      <c r="AO488" s="319">
        <v>9.375E-2</v>
      </c>
      <c r="AP488" s="315">
        <v>2.06</v>
      </c>
      <c r="AQ488" s="316">
        <v>53000</v>
      </c>
      <c r="AR488" s="316">
        <v>30100</v>
      </c>
      <c r="AS488" s="320">
        <v>1.760797342192691</v>
      </c>
      <c r="AT488" s="321">
        <v>0.5222</v>
      </c>
      <c r="AU488" s="321">
        <v>0.4778</v>
      </c>
      <c r="AV488" s="316"/>
      <c r="AW488" s="316">
        <v>5000</v>
      </c>
      <c r="AX488" s="316"/>
      <c r="AY488" s="316"/>
      <c r="AZ488" s="316"/>
      <c r="BA488" s="16"/>
    </row>
    <row r="489" spans="1:53" ht="15.75" customHeight="1">
      <c r="A489" s="314">
        <v>54</v>
      </c>
      <c r="B489" s="16" t="s">
        <v>1526</v>
      </c>
      <c r="C489" s="315" t="s">
        <v>1408</v>
      </c>
      <c r="D489" s="316">
        <v>438</v>
      </c>
      <c r="E489" s="316">
        <v>128</v>
      </c>
      <c r="F489" s="316">
        <v>0</v>
      </c>
      <c r="G489" s="316">
        <v>28</v>
      </c>
      <c r="H489" s="316">
        <v>41</v>
      </c>
      <c r="I489" s="317">
        <v>3.9676519942967309E-3</v>
      </c>
      <c r="J489" s="316"/>
      <c r="K489" s="316"/>
      <c r="L489" s="316"/>
      <c r="M489" s="316"/>
      <c r="N489" s="318"/>
      <c r="O489" s="316">
        <v>1662</v>
      </c>
      <c r="P489" s="316">
        <v>90</v>
      </c>
      <c r="Q489" s="316">
        <v>104</v>
      </c>
      <c r="R489" s="316">
        <v>16</v>
      </c>
      <c r="S489" s="321">
        <v>0.2</v>
      </c>
      <c r="T489" s="317">
        <v>8.4840313624476239E-4</v>
      </c>
      <c r="U489" s="315">
        <v>14</v>
      </c>
      <c r="V489" s="315">
        <v>0</v>
      </c>
      <c r="W489" s="315">
        <v>4</v>
      </c>
      <c r="X489" s="315">
        <v>0</v>
      </c>
      <c r="Y489" s="315">
        <v>31</v>
      </c>
      <c r="Z489" s="315">
        <v>3</v>
      </c>
      <c r="AA489" s="16"/>
      <c r="AB489" s="315">
        <v>3</v>
      </c>
      <c r="AC489" s="187">
        <v>0</v>
      </c>
      <c r="AD489" s="187">
        <v>1</v>
      </c>
      <c r="AE489" s="187">
        <v>1</v>
      </c>
      <c r="AF489" s="187">
        <v>1</v>
      </c>
      <c r="AG489" s="315">
        <v>2.8</v>
      </c>
      <c r="AH489" s="315">
        <v>0</v>
      </c>
      <c r="AI489" s="315">
        <v>2.4</v>
      </c>
      <c r="AJ489" s="315">
        <v>0</v>
      </c>
      <c r="AK489" s="315">
        <v>53</v>
      </c>
      <c r="AL489" s="315">
        <v>38</v>
      </c>
      <c r="AM489" s="316">
        <v>14800</v>
      </c>
      <c r="AN489" s="315">
        <v>1490000</v>
      </c>
      <c r="AO489" s="319">
        <v>4.3749999999999997E-2</v>
      </c>
      <c r="AP489" s="315">
        <v>1.5</v>
      </c>
      <c r="AQ489" s="316">
        <v>8700</v>
      </c>
      <c r="AR489" s="316">
        <v>7700</v>
      </c>
      <c r="AS489" s="320">
        <v>1.1298701298701299</v>
      </c>
      <c r="AT489" s="321">
        <v>0.75</v>
      </c>
      <c r="AU489" s="321">
        <v>0.25</v>
      </c>
      <c r="AV489" s="316">
        <v>55878</v>
      </c>
      <c r="AW489" s="316">
        <v>122241</v>
      </c>
      <c r="AX489" s="316">
        <v>32085</v>
      </c>
      <c r="AY489" s="316"/>
      <c r="AZ489" s="316">
        <v>5000</v>
      </c>
      <c r="BA489" s="16"/>
    </row>
    <row r="490" spans="1:53" ht="15.75" customHeight="1">
      <c r="A490" s="314">
        <v>55</v>
      </c>
      <c r="B490" s="16" t="s">
        <v>1530</v>
      </c>
      <c r="C490" s="315" t="s">
        <v>1408</v>
      </c>
      <c r="D490" s="316">
        <v>227</v>
      </c>
      <c r="E490" s="316">
        <v>0</v>
      </c>
      <c r="F490" s="316">
        <v>0</v>
      </c>
      <c r="G490" s="316">
        <v>0</v>
      </c>
      <c r="H490" s="316">
        <v>0</v>
      </c>
      <c r="I490" s="317">
        <v>0</v>
      </c>
      <c r="J490" s="316"/>
      <c r="K490" s="316"/>
      <c r="L490" s="316"/>
      <c r="M490" s="316"/>
      <c r="N490" s="318"/>
      <c r="O490" s="316">
        <v>1027</v>
      </c>
      <c r="P490" s="316">
        <v>0</v>
      </c>
      <c r="Q490" s="316">
        <v>0</v>
      </c>
      <c r="R490" s="316">
        <v>0</v>
      </c>
      <c r="S490" s="321">
        <v>0</v>
      </c>
      <c r="T490" s="317">
        <v>0</v>
      </c>
      <c r="U490" s="315">
        <v>6</v>
      </c>
      <c r="V490" s="315"/>
      <c r="W490" s="315"/>
      <c r="X490" s="315"/>
      <c r="Y490" s="315">
        <v>60</v>
      </c>
      <c r="Z490" s="315">
        <v>1</v>
      </c>
      <c r="AA490" s="16"/>
      <c r="AB490" s="315">
        <v>2</v>
      </c>
      <c r="AC490" s="187">
        <v>0</v>
      </c>
      <c r="AD490" s="187">
        <v>0</v>
      </c>
      <c r="AE490" s="187">
        <v>0</v>
      </c>
      <c r="AF490" s="187">
        <v>0</v>
      </c>
      <c r="AG490" s="315"/>
      <c r="AH490" s="315"/>
      <c r="AI490" s="315"/>
      <c r="AJ490" s="315"/>
      <c r="AK490" s="315">
        <v>82</v>
      </c>
      <c r="AL490" s="315">
        <v>78</v>
      </c>
      <c r="AM490" s="316">
        <v>320</v>
      </c>
      <c r="AN490" s="315">
        <v>405000000</v>
      </c>
      <c r="AO490" s="319">
        <v>0.53333333333333333</v>
      </c>
      <c r="AP490" s="315">
        <v>2.2799999999999998</v>
      </c>
      <c r="AQ490" s="316">
        <v>484700</v>
      </c>
      <c r="AR490" s="316">
        <v>131600</v>
      </c>
      <c r="AS490" s="320">
        <v>3.6831306990881458</v>
      </c>
      <c r="AT490" s="321">
        <v>0.47789999999999999</v>
      </c>
      <c r="AU490" s="321">
        <v>0.52210000000000001</v>
      </c>
      <c r="AV490" s="316">
        <v>5000</v>
      </c>
      <c r="AW490" s="316">
        <v>6528</v>
      </c>
      <c r="AX490" s="316">
        <v>6107</v>
      </c>
      <c r="AY490" s="316"/>
      <c r="AZ490" s="316"/>
      <c r="BA490" s="16"/>
    </row>
    <row r="491" spans="1:53" ht="15.75" customHeight="1">
      <c r="A491" s="314">
        <v>56</v>
      </c>
      <c r="B491" s="16" t="s">
        <v>1533</v>
      </c>
      <c r="C491" s="315" t="s">
        <v>1408</v>
      </c>
      <c r="D491" s="316">
        <v>6336</v>
      </c>
      <c r="E491" s="316">
        <v>0</v>
      </c>
      <c r="F491" s="316">
        <v>0</v>
      </c>
      <c r="G491" s="316">
        <v>0</v>
      </c>
      <c r="H491" s="316">
        <v>0</v>
      </c>
      <c r="I491" s="317">
        <v>0</v>
      </c>
      <c r="J491" s="316"/>
      <c r="K491" s="316"/>
      <c r="L491" s="316"/>
      <c r="M491" s="316"/>
      <c r="N491" s="318"/>
      <c r="O491" s="316">
        <v>1753</v>
      </c>
      <c r="P491" s="316">
        <v>0</v>
      </c>
      <c r="Q491" s="316">
        <v>0</v>
      </c>
      <c r="R491" s="316">
        <v>0</v>
      </c>
      <c r="S491" s="321">
        <v>0</v>
      </c>
      <c r="T491" s="317">
        <v>0</v>
      </c>
      <c r="U491" s="315">
        <v>9</v>
      </c>
      <c r="V491" s="315"/>
      <c r="W491" s="315"/>
      <c r="X491" s="315"/>
      <c r="Y491" s="315">
        <v>27</v>
      </c>
      <c r="Z491" s="315">
        <v>7</v>
      </c>
      <c r="AA491" s="16"/>
      <c r="AB491" s="315">
        <v>2</v>
      </c>
      <c r="AC491" s="187">
        <v>0</v>
      </c>
      <c r="AD491" s="187">
        <v>0</v>
      </c>
      <c r="AE491" s="187">
        <v>0</v>
      </c>
      <c r="AF491" s="187">
        <v>0</v>
      </c>
      <c r="AG491" s="315"/>
      <c r="AH491" s="315"/>
      <c r="AI491" s="315"/>
      <c r="AJ491" s="315"/>
      <c r="AK491" s="315">
        <v>61</v>
      </c>
      <c r="AL491" s="315">
        <v>44</v>
      </c>
      <c r="AM491" s="316">
        <v>590</v>
      </c>
      <c r="AN491" s="315">
        <v>120000000</v>
      </c>
      <c r="AO491" s="319">
        <v>0.18194444444444444</v>
      </c>
      <c r="AP491" s="315">
        <v>2.2000000000000002</v>
      </c>
      <c r="AQ491" s="316">
        <v>1100000</v>
      </c>
      <c r="AR491" s="316">
        <v>47600</v>
      </c>
      <c r="AS491" s="320">
        <v>23.109243697478991</v>
      </c>
      <c r="AT491" s="321">
        <v>0.2727</v>
      </c>
      <c r="AU491" s="321">
        <v>0.72730000000000006</v>
      </c>
      <c r="AV491" s="316"/>
      <c r="AW491" s="316">
        <v>5000</v>
      </c>
      <c r="AX491" s="316">
        <v>5000</v>
      </c>
      <c r="AY491" s="316"/>
      <c r="AZ491" s="316"/>
      <c r="BA491" s="16"/>
    </row>
    <row r="492" spans="1:53" ht="15.75" customHeight="1">
      <c r="A492" s="314">
        <v>57</v>
      </c>
      <c r="B492" s="16" t="s">
        <v>1121</v>
      </c>
      <c r="C492" s="315" t="s">
        <v>1408</v>
      </c>
      <c r="D492" s="316">
        <v>1202335</v>
      </c>
      <c r="E492" s="316">
        <v>51271</v>
      </c>
      <c r="F492" s="316">
        <v>1099</v>
      </c>
      <c r="G492" s="316">
        <v>821</v>
      </c>
      <c r="H492" s="316">
        <v>50</v>
      </c>
      <c r="I492" s="317">
        <v>4.9354782028076703E-4</v>
      </c>
      <c r="J492" s="316"/>
      <c r="K492" s="316"/>
      <c r="L492" s="316"/>
      <c r="M492" s="316"/>
      <c r="N492" s="318"/>
      <c r="O492" s="316">
        <v>361087</v>
      </c>
      <c r="P492" s="316">
        <v>47</v>
      </c>
      <c r="Q492" s="316">
        <v>4179</v>
      </c>
      <c r="R492" s="316">
        <v>873</v>
      </c>
      <c r="S492" s="321">
        <v>0.33333333333333331</v>
      </c>
      <c r="T492" s="317">
        <v>1.5236760394118646E-4</v>
      </c>
      <c r="U492" s="315">
        <v>4148</v>
      </c>
      <c r="V492" s="315">
        <v>28900</v>
      </c>
      <c r="W492" s="315">
        <v>22</v>
      </c>
      <c r="X492" s="315">
        <v>148</v>
      </c>
      <c r="Y492" s="315">
        <v>4140</v>
      </c>
      <c r="Z492" s="315">
        <v>1746</v>
      </c>
      <c r="AA492" s="16"/>
      <c r="AB492" s="315">
        <v>3</v>
      </c>
      <c r="AC492" s="187">
        <v>0</v>
      </c>
      <c r="AD492" s="187">
        <v>0</v>
      </c>
      <c r="AE492" s="187">
        <v>0</v>
      </c>
      <c r="AF492" s="187">
        <v>0</v>
      </c>
      <c r="AG492" s="315"/>
      <c r="AH492" s="315"/>
      <c r="AI492" s="315"/>
      <c r="AJ492" s="315"/>
      <c r="AK492" s="315">
        <v>33</v>
      </c>
      <c r="AL492" s="315">
        <v>43</v>
      </c>
      <c r="AM492" s="316">
        <v>1600</v>
      </c>
      <c r="AN492" s="315">
        <v>1040000</v>
      </c>
      <c r="AO492" s="319">
        <v>0.12222222222222222</v>
      </c>
      <c r="AP492" s="315">
        <v>1.82</v>
      </c>
      <c r="AQ492" s="316">
        <v>48600</v>
      </c>
      <c r="AR492" s="316">
        <v>12100</v>
      </c>
      <c r="AS492" s="320">
        <v>4.0165289256198351</v>
      </c>
      <c r="AT492" s="321">
        <v>0.55159999999999998</v>
      </c>
      <c r="AU492" s="321">
        <v>0.44840000000000002</v>
      </c>
      <c r="AV492" s="316">
        <v>55322</v>
      </c>
      <c r="AW492" s="316">
        <v>20545</v>
      </c>
      <c r="AX492" s="316">
        <v>27773</v>
      </c>
      <c r="AY492" s="316">
        <v>5000</v>
      </c>
      <c r="AZ492" s="316">
        <v>5000</v>
      </c>
      <c r="BA492" s="16"/>
    </row>
    <row r="493" spans="1:53" ht="15.75" customHeight="1">
      <c r="A493" s="314">
        <v>58</v>
      </c>
      <c r="B493" s="16" t="s">
        <v>1320</v>
      </c>
      <c r="C493" s="315" t="s">
        <v>1408</v>
      </c>
      <c r="D493" s="316">
        <v>7112</v>
      </c>
      <c r="E493" s="316">
        <v>1101</v>
      </c>
      <c r="F493" s="316">
        <v>14</v>
      </c>
      <c r="G493" s="316">
        <v>227</v>
      </c>
      <c r="H493" s="316">
        <v>131</v>
      </c>
      <c r="I493" s="317">
        <v>2.2000000000000001E-3</v>
      </c>
      <c r="J493" s="316">
        <v>1683</v>
      </c>
      <c r="K493" s="316">
        <v>2803</v>
      </c>
      <c r="L493" s="316">
        <v>15</v>
      </c>
      <c r="M493" s="316">
        <v>63</v>
      </c>
      <c r="N493" s="318">
        <v>1.8599999999999998E-2</v>
      </c>
      <c r="O493" s="316"/>
      <c r="P493" s="316"/>
      <c r="Q493" s="316"/>
      <c r="R493" s="316"/>
      <c r="S493" s="321"/>
      <c r="T493" s="317"/>
      <c r="U493" s="315">
        <v>749</v>
      </c>
      <c r="V493" s="315">
        <v>0</v>
      </c>
      <c r="W493" s="315"/>
      <c r="X493" s="315">
        <v>0</v>
      </c>
      <c r="Y493" s="315">
        <v>0</v>
      </c>
      <c r="Z493" s="315">
        <v>0</v>
      </c>
      <c r="AA493" s="16"/>
      <c r="AB493" s="315">
        <v>3</v>
      </c>
      <c r="AC493" s="187">
        <v>0</v>
      </c>
      <c r="AD493" s="187">
        <v>0</v>
      </c>
      <c r="AE493" s="187">
        <v>0</v>
      </c>
      <c r="AF493" s="187">
        <v>0</v>
      </c>
      <c r="AG493" s="315">
        <v>2</v>
      </c>
      <c r="AH493" s="315"/>
      <c r="AI493" s="315">
        <v>3.4</v>
      </c>
      <c r="AJ493" s="315">
        <v>0.5</v>
      </c>
      <c r="AK493" s="315">
        <v>33</v>
      </c>
      <c r="AL493" s="315">
        <v>61</v>
      </c>
      <c r="AM493" s="316">
        <v>9900</v>
      </c>
      <c r="AN493" s="315">
        <v>6030000</v>
      </c>
      <c r="AO493" s="319">
        <v>0.29444444444444445</v>
      </c>
      <c r="AP493" s="315">
        <v>3.97</v>
      </c>
      <c r="AQ493" s="316">
        <v>0.63590000000000002</v>
      </c>
      <c r="AR493" s="316">
        <v>76400</v>
      </c>
      <c r="AS493" s="320">
        <v>8.3232984293193726E-6</v>
      </c>
      <c r="AT493" s="321">
        <v>0.31209999999999999</v>
      </c>
      <c r="AU493" s="321">
        <v>0.68789999999999996</v>
      </c>
      <c r="AV493" s="316">
        <v>60018</v>
      </c>
      <c r="AW493" s="316">
        <v>209846</v>
      </c>
      <c r="AX493" s="316">
        <v>54279</v>
      </c>
      <c r="AY493" s="316">
        <v>5000</v>
      </c>
      <c r="AZ493" s="316">
        <v>5000</v>
      </c>
      <c r="BA493" s="16"/>
    </row>
    <row r="494" spans="1:53" ht="15.75" customHeight="1">
      <c r="A494" s="314">
        <v>1</v>
      </c>
      <c r="B494" s="16" t="s">
        <v>1536</v>
      </c>
      <c r="C494" s="315" t="s">
        <v>1537</v>
      </c>
      <c r="D494" s="316">
        <v>101465</v>
      </c>
      <c r="E494" s="316">
        <v>818</v>
      </c>
      <c r="F494" s="316">
        <v>50</v>
      </c>
      <c r="G494" s="316">
        <v>360</v>
      </c>
      <c r="H494" s="316">
        <v>43</v>
      </c>
      <c r="I494" s="317">
        <v>1.3710893038172166E-4</v>
      </c>
      <c r="J494" s="316">
        <v>16887</v>
      </c>
      <c r="K494" s="316">
        <v>4418</v>
      </c>
      <c r="L494" s="316">
        <v>124</v>
      </c>
      <c r="M494" s="316">
        <v>28</v>
      </c>
      <c r="N494" s="318">
        <v>3.0190053272061675E-3</v>
      </c>
      <c r="O494" s="316">
        <v>14949</v>
      </c>
      <c r="P494" s="316">
        <v>66</v>
      </c>
      <c r="Q494" s="316">
        <v>273</v>
      </c>
      <c r="R494" s="316">
        <v>97</v>
      </c>
      <c r="S494" s="321">
        <v>0.75</v>
      </c>
      <c r="T494" s="317">
        <v>2.6995982833987652E-4</v>
      </c>
      <c r="U494" s="315">
        <v>880</v>
      </c>
      <c r="V494" s="315">
        <v>16500</v>
      </c>
      <c r="W494" s="315">
        <v>5</v>
      </c>
      <c r="X494" s="315">
        <v>0</v>
      </c>
      <c r="Y494" s="315">
        <v>568</v>
      </c>
      <c r="Z494" s="315">
        <v>258</v>
      </c>
      <c r="AA494" s="16"/>
      <c r="AB494" s="315">
        <v>4</v>
      </c>
      <c r="AC494" s="187">
        <v>1</v>
      </c>
      <c r="AD494" s="187">
        <v>1</v>
      </c>
      <c r="AE494" s="187">
        <v>1</v>
      </c>
      <c r="AF494" s="187">
        <v>0</v>
      </c>
      <c r="AG494" s="315">
        <v>4.0999999999999996</v>
      </c>
      <c r="AH494" s="315">
        <v>0.4</v>
      </c>
      <c r="AI494" s="315">
        <v>4.4000000000000004</v>
      </c>
      <c r="AJ494" s="315">
        <v>0.45500000000000002</v>
      </c>
      <c r="AK494" s="315">
        <v>21</v>
      </c>
      <c r="AL494" s="315">
        <v>38</v>
      </c>
      <c r="AM494" s="316">
        <v>140</v>
      </c>
      <c r="AN494" s="315">
        <v>1940000</v>
      </c>
      <c r="AO494" s="319">
        <v>3.7499999999999999E-2</v>
      </c>
      <c r="AP494" s="315">
        <v>2</v>
      </c>
      <c r="AQ494" s="316">
        <v>2100</v>
      </c>
      <c r="AR494" s="316">
        <v>2100</v>
      </c>
      <c r="AS494" s="320">
        <v>1</v>
      </c>
      <c r="AT494" s="321">
        <v>0</v>
      </c>
      <c r="AU494" s="321">
        <v>1</v>
      </c>
      <c r="AV494" s="316">
        <v>146060</v>
      </c>
      <c r="AW494" s="316">
        <v>240459</v>
      </c>
      <c r="AX494" s="316">
        <v>89826</v>
      </c>
      <c r="AY494" s="316">
        <v>85046</v>
      </c>
      <c r="AZ494" s="316">
        <v>5000</v>
      </c>
      <c r="BA494" s="16"/>
    </row>
    <row r="495" spans="1:53" ht="15.75" customHeight="1">
      <c r="A495" s="314">
        <v>2</v>
      </c>
      <c r="B495" s="16" t="s">
        <v>1541</v>
      </c>
      <c r="C495" s="315" t="s">
        <v>1537</v>
      </c>
      <c r="D495" s="316">
        <v>793</v>
      </c>
      <c r="E495" s="316">
        <v>45</v>
      </c>
      <c r="F495" s="316">
        <v>10</v>
      </c>
      <c r="G495" s="316">
        <v>7</v>
      </c>
      <c r="H495" s="316">
        <v>30</v>
      </c>
      <c r="I495" s="317">
        <v>1.0994344113522579E-3</v>
      </c>
      <c r="J495" s="316">
        <v>35754</v>
      </c>
      <c r="K495" s="316">
        <v>14103</v>
      </c>
      <c r="L495" s="316">
        <v>258</v>
      </c>
      <c r="M495" s="316">
        <v>35</v>
      </c>
      <c r="N495" s="318">
        <v>4.5989871729239717E-3</v>
      </c>
      <c r="O495" s="316">
        <v>10280</v>
      </c>
      <c r="P495" s="316">
        <v>64</v>
      </c>
      <c r="Q495" s="316">
        <v>47</v>
      </c>
      <c r="R495" s="316">
        <v>12</v>
      </c>
      <c r="S495" s="321">
        <v>0.65116279069767447</v>
      </c>
      <c r="T495" s="317">
        <v>6.2683871675465067E-5</v>
      </c>
      <c r="U495" s="315">
        <v>1480</v>
      </c>
      <c r="V495" s="315">
        <v>43</v>
      </c>
      <c r="W495" s="315">
        <v>0</v>
      </c>
      <c r="X495" s="315">
        <v>0</v>
      </c>
      <c r="Y495" s="315">
        <v>567</v>
      </c>
      <c r="Z495" s="315">
        <v>215</v>
      </c>
      <c r="AA495" s="16"/>
      <c r="AB495" s="315">
        <v>4</v>
      </c>
      <c r="AC495" s="187">
        <v>1</v>
      </c>
      <c r="AD495" s="187">
        <v>1</v>
      </c>
      <c r="AE495" s="187">
        <v>1</v>
      </c>
      <c r="AF495" s="187">
        <v>0</v>
      </c>
      <c r="AG495" s="315">
        <v>2</v>
      </c>
      <c r="AH495" s="315">
        <v>1.4E-2</v>
      </c>
      <c r="AI495" s="315">
        <v>2.2999999999999998</v>
      </c>
      <c r="AJ495" s="315">
        <v>6.4000000000000001E-2</v>
      </c>
      <c r="AK495" s="315">
        <v>16</v>
      </c>
      <c r="AL495" s="315">
        <v>50</v>
      </c>
      <c r="AM495" s="316">
        <v>27100</v>
      </c>
      <c r="AN495" s="315">
        <v>4100000</v>
      </c>
      <c r="AO495" s="319">
        <v>0.25208333333333333</v>
      </c>
      <c r="AP495" s="315">
        <v>5.41</v>
      </c>
      <c r="AQ495" s="316">
        <v>209200</v>
      </c>
      <c r="AR495" s="316">
        <v>124100</v>
      </c>
      <c r="AS495" s="320">
        <v>1.685737308622079</v>
      </c>
      <c r="AT495" s="321">
        <v>0.26469999999999999</v>
      </c>
      <c r="AU495" s="321">
        <v>0.73530000000000006</v>
      </c>
      <c r="AV495" s="316">
        <v>27871</v>
      </c>
      <c r="AW495" s="316">
        <v>718758</v>
      </c>
      <c r="AX495" s="316">
        <v>14306</v>
      </c>
      <c r="AY495" s="316">
        <v>0</v>
      </c>
      <c r="AZ495" s="316">
        <v>0</v>
      </c>
      <c r="BA495" s="16"/>
    </row>
    <row r="496" spans="1:53" ht="15.75" customHeight="1">
      <c r="A496" s="314">
        <v>3</v>
      </c>
      <c r="B496" s="16" t="s">
        <v>1545</v>
      </c>
      <c r="C496" s="315" t="s">
        <v>1537</v>
      </c>
      <c r="D496" s="316">
        <v>1017438</v>
      </c>
      <c r="E496" s="316">
        <v>31971</v>
      </c>
      <c r="F496" s="316">
        <v>1972</v>
      </c>
      <c r="G496" s="316">
        <v>1734</v>
      </c>
      <c r="H496" s="316">
        <v>66</v>
      </c>
      <c r="I496" s="317">
        <v>4.2801310375199352E-4</v>
      </c>
      <c r="J496" s="316">
        <v>15675</v>
      </c>
      <c r="K496" s="316">
        <v>2633</v>
      </c>
      <c r="L496" s="316">
        <v>61</v>
      </c>
      <c r="M496" s="316">
        <v>17</v>
      </c>
      <c r="N496" s="318">
        <v>1.978167071610339E-3</v>
      </c>
      <c r="O496" s="316">
        <v>207774</v>
      </c>
      <c r="P496" s="316">
        <v>59</v>
      </c>
      <c r="Q496" s="316">
        <v>332</v>
      </c>
      <c r="R496" s="316">
        <v>174</v>
      </c>
      <c r="S496" s="321">
        <v>0.76923076923076927</v>
      </c>
      <c r="T496" s="317">
        <v>2.6359019916244868E-5</v>
      </c>
      <c r="U496" s="315">
        <v>106</v>
      </c>
      <c r="V496" s="315">
        <v>25500</v>
      </c>
      <c r="W496" s="315">
        <v>6</v>
      </c>
      <c r="X496" s="315">
        <v>0</v>
      </c>
      <c r="Y496" s="315">
        <v>138</v>
      </c>
      <c r="Z496" s="315">
        <v>30</v>
      </c>
      <c r="AA496" s="16"/>
      <c r="AB496" s="315">
        <v>4</v>
      </c>
      <c r="AC496" s="187">
        <v>1</v>
      </c>
      <c r="AD496" s="187">
        <v>0</v>
      </c>
      <c r="AE496" s="187">
        <v>1</v>
      </c>
      <c r="AF496" s="187">
        <v>1</v>
      </c>
      <c r="AG496" s="315"/>
      <c r="AH496" s="315"/>
      <c r="AI496" s="315"/>
      <c r="AJ496" s="315"/>
      <c r="AK496" s="315">
        <v>31</v>
      </c>
      <c r="AL496" s="315">
        <v>51</v>
      </c>
      <c r="AM496" s="316">
        <v>3600</v>
      </c>
      <c r="AN496" s="315">
        <v>375000</v>
      </c>
      <c r="AO496" s="319">
        <v>0.15486111111111112</v>
      </c>
      <c r="AP496" s="315">
        <v>2.42</v>
      </c>
      <c r="AQ496" s="316">
        <v>58200</v>
      </c>
      <c r="AR496" s="316">
        <v>42200</v>
      </c>
      <c r="AS496" s="320">
        <v>1.3791469194312795</v>
      </c>
      <c r="AT496" s="321">
        <v>0.42549999999999999</v>
      </c>
      <c r="AU496" s="321">
        <v>0.57450000000000001</v>
      </c>
      <c r="AV496" s="316">
        <v>321911</v>
      </c>
      <c r="AW496" s="316">
        <v>308774</v>
      </c>
      <c r="AX496" s="316">
        <v>101441</v>
      </c>
      <c r="AY496" s="316">
        <v>141477</v>
      </c>
      <c r="AZ496" s="316">
        <v>69688</v>
      </c>
      <c r="BA496" s="16"/>
    </row>
    <row r="497" spans="1:53" ht="15.75" customHeight="1">
      <c r="A497" s="314">
        <v>4</v>
      </c>
      <c r="B497" s="16" t="s">
        <v>1474</v>
      </c>
      <c r="C497" s="315" t="s">
        <v>1537</v>
      </c>
      <c r="D497" s="316">
        <v>220413</v>
      </c>
      <c r="E497" s="316">
        <v>5093</v>
      </c>
      <c r="F497" s="316">
        <v>198</v>
      </c>
      <c r="G497" s="316">
        <v>505</v>
      </c>
      <c r="H497" s="316">
        <v>44</v>
      </c>
      <c r="I497" s="317">
        <v>3.0495531687463085E-4</v>
      </c>
      <c r="J497" s="316">
        <v>6339</v>
      </c>
      <c r="K497" s="316">
        <v>1348</v>
      </c>
      <c r="L497" s="316">
        <v>50</v>
      </c>
      <c r="M497" s="316">
        <v>17</v>
      </c>
      <c r="N497" s="318">
        <v>2.5274929009296899E-3</v>
      </c>
      <c r="O497" s="316">
        <v>35653</v>
      </c>
      <c r="P497" s="316">
        <v>93</v>
      </c>
      <c r="Q497" s="316">
        <v>1597</v>
      </c>
      <c r="R497" s="316">
        <v>190</v>
      </c>
      <c r="S497" s="321">
        <v>0.59322033898305082</v>
      </c>
      <c r="T497" s="317">
        <v>5.449654660291016E-4</v>
      </c>
      <c r="U497" s="315">
        <v>1699</v>
      </c>
      <c r="V497" s="315">
        <v>6650</v>
      </c>
      <c r="W497" s="315">
        <v>10</v>
      </c>
      <c r="X497" s="315">
        <v>0</v>
      </c>
      <c r="Y497" s="315">
        <v>626</v>
      </c>
      <c r="Z497" s="315">
        <v>211</v>
      </c>
      <c r="AA497" s="16"/>
      <c r="AB497" s="315">
        <v>4</v>
      </c>
      <c r="AC497" s="187">
        <v>1</v>
      </c>
      <c r="AD497" s="187">
        <v>1</v>
      </c>
      <c r="AE497" s="187">
        <v>1</v>
      </c>
      <c r="AF497" s="187">
        <v>0</v>
      </c>
      <c r="AG497" s="315">
        <v>4.8</v>
      </c>
      <c r="AH497" s="315">
        <v>0.2</v>
      </c>
      <c r="AI497" s="315">
        <v>4.0999999999999996</v>
      </c>
      <c r="AJ497" s="315">
        <v>0.30599999999999999</v>
      </c>
      <c r="AK497" s="315">
        <v>15</v>
      </c>
      <c r="AL497" s="315">
        <v>57</v>
      </c>
      <c r="AM497" s="316">
        <v>140</v>
      </c>
      <c r="AN497" s="315">
        <v>2110000</v>
      </c>
      <c r="AO497" s="319">
        <v>8.4722222222222227E-2</v>
      </c>
      <c r="AP497" s="315">
        <v>1.65</v>
      </c>
      <c r="AQ497" s="316">
        <v>94300</v>
      </c>
      <c r="AR497" s="316">
        <v>69400</v>
      </c>
      <c r="AS497" s="320">
        <v>1.3587896253602305</v>
      </c>
      <c r="AT497" s="321">
        <v>0.7177</v>
      </c>
      <c r="AU497" s="321">
        <v>0.2823</v>
      </c>
      <c r="AV497" s="316">
        <v>118195</v>
      </c>
      <c r="AW497" s="316">
        <v>181469</v>
      </c>
      <c r="AX497" s="316">
        <v>43365</v>
      </c>
      <c r="AY497" s="316">
        <v>40274</v>
      </c>
      <c r="AZ497" s="316">
        <v>14113</v>
      </c>
      <c r="BA497" s="16"/>
    </row>
    <row r="498" spans="1:53" ht="15.75" customHeight="1">
      <c r="A498" s="314">
        <v>5</v>
      </c>
      <c r="B498" s="16" t="s">
        <v>1546</v>
      </c>
      <c r="C498" s="315" t="s">
        <v>1537</v>
      </c>
      <c r="D498" s="316">
        <v>564641</v>
      </c>
      <c r="E498" s="316">
        <v>799</v>
      </c>
      <c r="F498" s="316">
        <v>315</v>
      </c>
      <c r="G498" s="316">
        <v>113</v>
      </c>
      <c r="H498" s="316">
        <v>17</v>
      </c>
      <c r="I498" s="317">
        <v>2.5742748846302261E-5</v>
      </c>
      <c r="J498" s="316">
        <v>24171</v>
      </c>
      <c r="K498" s="316">
        <v>1387</v>
      </c>
      <c r="L498" s="316">
        <v>59</v>
      </c>
      <c r="M498" s="316">
        <v>12</v>
      </c>
      <c r="N498" s="318">
        <v>6.7311380809659249E-4</v>
      </c>
      <c r="O498" s="316">
        <v>151715</v>
      </c>
      <c r="P498" s="316">
        <v>30</v>
      </c>
      <c r="Q498" s="316">
        <v>428</v>
      </c>
      <c r="R498" s="316">
        <v>112</v>
      </c>
      <c r="S498" s="321">
        <v>0.5</v>
      </c>
      <c r="T498" s="317">
        <v>3.863122777335562E-5</v>
      </c>
      <c r="U498" s="315">
        <v>171</v>
      </c>
      <c r="V498" s="315">
        <v>27300</v>
      </c>
      <c r="W498" s="315">
        <v>5</v>
      </c>
      <c r="X498" s="315">
        <v>0</v>
      </c>
      <c r="Y498" s="315">
        <v>299</v>
      </c>
      <c r="Z498" s="315">
        <v>39</v>
      </c>
      <c r="AA498" s="16"/>
      <c r="AB498" s="315">
        <v>4</v>
      </c>
      <c r="AC498" s="187">
        <v>1</v>
      </c>
      <c r="AD498" s="187">
        <v>1</v>
      </c>
      <c r="AE498" s="187">
        <v>1</v>
      </c>
      <c r="AF498" s="187">
        <v>1</v>
      </c>
      <c r="AG498" s="315">
        <v>4.8</v>
      </c>
      <c r="AH498" s="315">
        <v>0.438</v>
      </c>
      <c r="AI498" s="315">
        <v>4.8</v>
      </c>
      <c r="AJ498" s="315">
        <v>0.79800000000000004</v>
      </c>
      <c r="AK498" s="315">
        <v>19</v>
      </c>
      <c r="AL498" s="315">
        <v>52</v>
      </c>
      <c r="AM498" s="316">
        <v>22200</v>
      </c>
      <c r="AN498" s="315">
        <v>784000000</v>
      </c>
      <c r="AO498" s="319">
        <v>0.2013888888888889</v>
      </c>
      <c r="AP498" s="315">
        <v>3.69</v>
      </c>
      <c r="AQ498" s="316">
        <v>458900</v>
      </c>
      <c r="AR498" s="316">
        <v>256300</v>
      </c>
      <c r="AS498" s="320">
        <v>1.7904799063597348</v>
      </c>
      <c r="AT498" s="321">
        <v>0.28199999999999997</v>
      </c>
      <c r="AU498" s="321">
        <v>0.71799999999999997</v>
      </c>
      <c r="AV498" s="316">
        <v>202612</v>
      </c>
      <c r="AW498" s="316">
        <v>281060</v>
      </c>
      <c r="AX498" s="316">
        <v>77139</v>
      </c>
      <c r="AY498" s="316">
        <v>99991</v>
      </c>
      <c r="AZ498" s="316">
        <v>69975</v>
      </c>
      <c r="BA498" s="16"/>
    </row>
    <row r="499" spans="1:53" ht="15.75" customHeight="1">
      <c r="A499" s="314">
        <v>6</v>
      </c>
      <c r="B499" s="16" t="s">
        <v>1549</v>
      </c>
      <c r="C499" s="315" t="s">
        <v>1537</v>
      </c>
      <c r="D499" s="316">
        <v>48319</v>
      </c>
      <c r="E499" s="316">
        <v>490</v>
      </c>
      <c r="F499" s="316">
        <v>60</v>
      </c>
      <c r="G499" s="316">
        <v>21</v>
      </c>
      <c r="H499" s="316">
        <v>18</v>
      </c>
      <c r="I499" s="317">
        <v>1.4997483572991909E-4</v>
      </c>
      <c r="J499" s="316">
        <v>8859</v>
      </c>
      <c r="K499" s="316">
        <v>904</v>
      </c>
      <c r="L499" s="316">
        <v>54</v>
      </c>
      <c r="M499" s="316">
        <v>11</v>
      </c>
      <c r="N499" s="318">
        <v>1.2076243958758436E-3</v>
      </c>
      <c r="O499" s="316">
        <v>24933</v>
      </c>
      <c r="P499" s="316">
        <v>45</v>
      </c>
      <c r="Q499" s="316">
        <v>72</v>
      </c>
      <c r="R499" s="316">
        <v>16</v>
      </c>
      <c r="S499" s="321">
        <v>0.68965517241379304</v>
      </c>
      <c r="T499" s="317">
        <v>3.8326171022911069E-5</v>
      </c>
      <c r="U499" s="315">
        <v>12</v>
      </c>
      <c r="V499" s="315">
        <v>2830</v>
      </c>
      <c r="W499" s="315">
        <v>0</v>
      </c>
      <c r="X499" s="315">
        <v>0</v>
      </c>
      <c r="Y499" s="315">
        <v>21</v>
      </c>
      <c r="Z499" s="315">
        <v>4</v>
      </c>
      <c r="AA499" s="16"/>
      <c r="AB499" s="315">
        <v>4</v>
      </c>
      <c r="AC499" s="187">
        <v>0</v>
      </c>
      <c r="AD499" s="187">
        <v>1</v>
      </c>
      <c r="AE499" s="187">
        <v>0</v>
      </c>
      <c r="AF499" s="187">
        <v>0</v>
      </c>
      <c r="AG499" s="315">
        <v>3.6</v>
      </c>
      <c r="AH499" s="315">
        <v>0.125</v>
      </c>
      <c r="AI499" s="315">
        <v>3.2</v>
      </c>
      <c r="AJ499" s="315">
        <v>0.222</v>
      </c>
      <c r="AK499" s="315">
        <v>20</v>
      </c>
      <c r="AL499" s="315">
        <v>55</v>
      </c>
      <c r="AM499" s="316">
        <v>0</v>
      </c>
      <c r="AN499" s="315">
        <v>0</v>
      </c>
      <c r="AO499" s="319">
        <v>0.57152777777777775</v>
      </c>
      <c r="AP499" s="315">
        <v>9.2899999999999991</v>
      </c>
      <c r="AQ499" s="316">
        <v>1000000</v>
      </c>
      <c r="AR499" s="316">
        <v>379300</v>
      </c>
      <c r="AS499" s="320">
        <v>2.6364355391510679</v>
      </c>
      <c r="AT499" s="321">
        <v>0.23699999999999999</v>
      </c>
      <c r="AU499" s="321">
        <v>0.76300000000000001</v>
      </c>
      <c r="AV499" s="316">
        <v>131696</v>
      </c>
      <c r="AW499" s="316">
        <v>87107</v>
      </c>
      <c r="AX499" s="316">
        <v>23271</v>
      </c>
      <c r="AY499" s="316">
        <v>33427</v>
      </c>
      <c r="AZ499" s="316">
        <v>0</v>
      </c>
      <c r="BA499" s="16"/>
    </row>
    <row r="500" spans="1:53" ht="15.75" customHeight="1">
      <c r="A500" s="314">
        <v>7</v>
      </c>
      <c r="B500" s="16" t="s">
        <v>1552</v>
      </c>
      <c r="C500" s="315" t="s">
        <v>1537</v>
      </c>
      <c r="D500" s="316">
        <v>2120326</v>
      </c>
      <c r="E500" s="316">
        <v>90164</v>
      </c>
      <c r="F500" s="316">
        <v>6614</v>
      </c>
      <c r="G500" s="316">
        <v>11437</v>
      </c>
      <c r="H500" s="316">
        <v>56</v>
      </c>
      <c r="I500" s="317">
        <v>5.9534076424916794E-4</v>
      </c>
      <c r="J500" s="316">
        <v>83853</v>
      </c>
      <c r="K500" s="316">
        <v>9325</v>
      </c>
      <c r="L500" s="316">
        <v>665</v>
      </c>
      <c r="M500" s="316">
        <v>40</v>
      </c>
      <c r="N500" s="318">
        <v>1.3106482126992419E-3</v>
      </c>
      <c r="O500" s="316">
        <v>105963</v>
      </c>
      <c r="P500" s="316">
        <v>1310</v>
      </c>
      <c r="Q500" s="316">
        <v>6204</v>
      </c>
      <c r="R500" s="316">
        <v>1292</v>
      </c>
      <c r="S500" s="321">
        <v>0.93435114503816796</v>
      </c>
      <c r="T500" s="317">
        <v>7.7001262132396302E-4</v>
      </c>
      <c r="U500" s="315">
        <v>28297</v>
      </c>
      <c r="V500" s="315">
        <v>184000</v>
      </c>
      <c r="W500" s="315">
        <v>10</v>
      </c>
      <c r="X500" s="315">
        <v>229</v>
      </c>
      <c r="Y500" s="315">
        <v>9400</v>
      </c>
      <c r="Z500" s="315">
        <v>5217</v>
      </c>
      <c r="AA500" s="16"/>
      <c r="AB500" s="315">
        <v>4</v>
      </c>
      <c r="AC500" s="187">
        <v>1</v>
      </c>
      <c r="AD500" s="187">
        <v>1</v>
      </c>
      <c r="AE500" s="187">
        <v>1</v>
      </c>
      <c r="AF500" s="187">
        <v>1</v>
      </c>
      <c r="AG500" s="315">
        <v>4.8</v>
      </c>
      <c r="AH500" s="315">
        <v>0.47699999999999998</v>
      </c>
      <c r="AI500" s="315">
        <v>4.7</v>
      </c>
      <c r="AJ500" s="315">
        <v>0.67800000000000005</v>
      </c>
      <c r="AK500" s="315">
        <v>7</v>
      </c>
      <c r="AL500" s="315">
        <v>66</v>
      </c>
      <c r="AM500" s="316">
        <v>30</v>
      </c>
      <c r="AN500" s="315">
        <v>1400000</v>
      </c>
      <c r="AO500" s="319"/>
      <c r="AP500" s="315"/>
      <c r="AQ500" s="316"/>
      <c r="AR500" s="316"/>
      <c r="AS500" s="320"/>
      <c r="AT500" s="321"/>
      <c r="AU500" s="321"/>
      <c r="AV500" s="316">
        <v>614140</v>
      </c>
      <c r="AW500" s="316">
        <v>330997</v>
      </c>
      <c r="AX500" s="316">
        <v>209907</v>
      </c>
      <c r="AY500" s="316">
        <v>641273</v>
      </c>
      <c r="AZ500" s="316">
        <v>470755</v>
      </c>
      <c r="BA500" s="16"/>
    </row>
    <row r="501" spans="1:53" ht="15.75" customHeight="1">
      <c r="A501" s="314">
        <v>8</v>
      </c>
      <c r="B501" s="16" t="s">
        <v>1553</v>
      </c>
      <c r="C501" s="315" t="s">
        <v>1537</v>
      </c>
      <c r="D501" s="316">
        <v>533402</v>
      </c>
      <c r="E501" s="316">
        <v>416</v>
      </c>
      <c r="F501" s="316">
        <v>77</v>
      </c>
      <c r="G501" s="316">
        <v>197</v>
      </c>
      <c r="H501" s="316">
        <v>24</v>
      </c>
      <c r="I501" s="317">
        <v>1.5352940522161578E-5</v>
      </c>
      <c r="J501" s="316">
        <v>11500</v>
      </c>
      <c r="K501" s="316">
        <v>0</v>
      </c>
      <c r="L501" s="316">
        <v>0</v>
      </c>
      <c r="M501" s="316">
        <v>0</v>
      </c>
      <c r="N501" s="318">
        <v>0</v>
      </c>
      <c r="O501" s="316">
        <v>53815</v>
      </c>
      <c r="P501" s="316">
        <v>83</v>
      </c>
      <c r="Q501" s="316">
        <v>94</v>
      </c>
      <c r="R501" s="316">
        <v>19</v>
      </c>
      <c r="S501" s="321">
        <v>0.8783783783783784</v>
      </c>
      <c r="T501" s="317">
        <v>2.268263480051829E-5</v>
      </c>
      <c r="U501" s="315">
        <v>379</v>
      </c>
      <c r="V501" s="315">
        <v>6720</v>
      </c>
      <c r="W501" s="315">
        <v>0</v>
      </c>
      <c r="X501" s="315">
        <v>0</v>
      </c>
      <c r="Y501" s="315">
        <v>292</v>
      </c>
      <c r="Z501" s="315">
        <v>112</v>
      </c>
      <c r="AA501" s="16"/>
      <c r="AB501" s="315">
        <v>4</v>
      </c>
      <c r="AC501" s="187">
        <v>1</v>
      </c>
      <c r="AD501" s="187">
        <v>0</v>
      </c>
      <c r="AE501" s="187">
        <v>1</v>
      </c>
      <c r="AF501" s="187">
        <v>0</v>
      </c>
      <c r="AG501" s="315"/>
      <c r="AH501" s="315"/>
      <c r="AI501" s="315"/>
      <c r="AJ501" s="315"/>
      <c r="AK501" s="315">
        <v>27</v>
      </c>
      <c r="AL501" s="315">
        <v>67</v>
      </c>
      <c r="AM501" s="316">
        <v>9900</v>
      </c>
      <c r="AN501" s="315">
        <v>5770000</v>
      </c>
      <c r="AO501" s="319">
        <v>0.2076388888888889</v>
      </c>
      <c r="AP501" s="315">
        <v>3.13</v>
      </c>
      <c r="AQ501" s="316">
        <v>160200</v>
      </c>
      <c r="AR501" s="316">
        <v>48500</v>
      </c>
      <c r="AS501" s="320">
        <v>3.3030927835051545</v>
      </c>
      <c r="AT501" s="321">
        <v>0.3805</v>
      </c>
      <c r="AU501" s="321">
        <v>0.61949999999999994</v>
      </c>
      <c r="AV501" s="316">
        <v>139659</v>
      </c>
      <c r="AW501" s="316">
        <v>462238</v>
      </c>
      <c r="AX501" s="316">
        <v>27981</v>
      </c>
      <c r="AY501" s="316"/>
      <c r="AZ501" s="316">
        <v>0</v>
      </c>
      <c r="BA501" s="16"/>
    </row>
    <row r="502" spans="1:53" ht="15.75" customHeight="1">
      <c r="A502" s="314">
        <v>9</v>
      </c>
      <c r="B502" s="16" t="s">
        <v>1555</v>
      </c>
      <c r="C502" s="315" t="s">
        <v>1537</v>
      </c>
      <c r="D502" s="316">
        <v>13873</v>
      </c>
      <c r="E502" s="316">
        <v>154</v>
      </c>
      <c r="F502" s="316">
        <v>16</v>
      </c>
      <c r="G502" s="316">
        <v>106</v>
      </c>
      <c r="H502" s="316">
        <v>66</v>
      </c>
      <c r="I502" s="317">
        <v>2.2413957598367464E-4</v>
      </c>
      <c r="J502" s="316">
        <v>2364</v>
      </c>
      <c r="K502" s="316">
        <v>1193</v>
      </c>
      <c r="L502" s="316">
        <v>10</v>
      </c>
      <c r="M502" s="316">
        <v>39</v>
      </c>
      <c r="N502" s="318">
        <v>5.7087003390745173E-3</v>
      </c>
      <c r="O502" s="316">
        <v>3761</v>
      </c>
      <c r="P502" s="316">
        <v>67</v>
      </c>
      <c r="Q502" s="316">
        <v>107</v>
      </c>
      <c r="R502" s="316">
        <v>33</v>
      </c>
      <c r="S502" s="321">
        <v>0</v>
      </c>
      <c r="T502" s="317">
        <v>4.0498311801200618E-4</v>
      </c>
      <c r="U502" s="315">
        <v>88</v>
      </c>
      <c r="V502" s="315">
        <v>937</v>
      </c>
      <c r="W502" s="315">
        <v>2</v>
      </c>
      <c r="X502" s="315">
        <v>0</v>
      </c>
      <c r="Y502" s="315">
        <v>105</v>
      </c>
      <c r="Z502" s="315">
        <v>23</v>
      </c>
      <c r="AA502" s="16"/>
      <c r="AB502" s="315">
        <v>4</v>
      </c>
      <c r="AC502" s="187">
        <v>0</v>
      </c>
      <c r="AD502" s="187">
        <v>1</v>
      </c>
      <c r="AE502" s="187">
        <v>0</v>
      </c>
      <c r="AF502" s="187">
        <v>1</v>
      </c>
      <c r="AG502" s="315"/>
      <c r="AH502" s="315"/>
      <c r="AI502" s="315"/>
      <c r="AJ502" s="315"/>
      <c r="AK502" s="315">
        <v>14</v>
      </c>
      <c r="AL502" s="315">
        <v>47</v>
      </c>
      <c r="AM502" s="316">
        <v>10</v>
      </c>
      <c r="AN502" s="315">
        <v>0</v>
      </c>
      <c r="AO502" s="319">
        <v>0.15416666666666667</v>
      </c>
      <c r="AP502" s="315">
        <v>1.7</v>
      </c>
      <c r="AQ502" s="316">
        <v>17300</v>
      </c>
      <c r="AR502" s="316">
        <v>17100</v>
      </c>
      <c r="AS502" s="320">
        <v>1.0116959064327486</v>
      </c>
      <c r="AT502" s="321">
        <v>0.63849999999999996</v>
      </c>
      <c r="AU502" s="321">
        <v>0.36150000000000004</v>
      </c>
      <c r="AV502" s="316">
        <v>5742</v>
      </c>
      <c r="AW502" s="316">
        <v>18286</v>
      </c>
      <c r="AX502" s="316">
        <v>5683</v>
      </c>
      <c r="AY502" s="316"/>
      <c r="AZ502" s="316">
        <v>0</v>
      </c>
      <c r="BA502" s="16"/>
    </row>
    <row r="503" spans="1:53" ht="15.75" customHeight="1">
      <c r="A503" s="314">
        <v>10</v>
      </c>
      <c r="B503" s="16" t="s">
        <v>1466</v>
      </c>
      <c r="C503" s="315" t="s">
        <v>1537</v>
      </c>
      <c r="D503" s="316">
        <v>690393</v>
      </c>
      <c r="E503" s="316">
        <v>2053</v>
      </c>
      <c r="F503" s="316">
        <v>412</v>
      </c>
      <c r="G503" s="316">
        <v>269</v>
      </c>
      <c r="H503" s="316">
        <v>29</v>
      </c>
      <c r="I503" s="317">
        <v>4.604508742983299E-5</v>
      </c>
      <c r="J503" s="316"/>
      <c r="K503" s="316"/>
      <c r="L503" s="316"/>
      <c r="M503" s="316"/>
      <c r="N503" s="318"/>
      <c r="O503" s="316">
        <v>54637</v>
      </c>
      <c r="P503" s="316">
        <v>388</v>
      </c>
      <c r="Q503" s="316">
        <v>1225</v>
      </c>
      <c r="R503" s="316">
        <v>199</v>
      </c>
      <c r="S503" s="321">
        <v>0.90180878552971577</v>
      </c>
      <c r="T503" s="317">
        <v>2.8346946641834465E-4</v>
      </c>
      <c r="U503" s="315">
        <v>171</v>
      </c>
      <c r="V503" s="315">
        <v>9380</v>
      </c>
      <c r="W503" s="315">
        <v>0</v>
      </c>
      <c r="X503" s="315">
        <v>0</v>
      </c>
      <c r="Y503" s="315">
        <v>183</v>
      </c>
      <c r="Z503" s="315">
        <v>61</v>
      </c>
      <c r="AA503" s="16"/>
      <c r="AB503" s="315">
        <v>3</v>
      </c>
      <c r="AC503" s="187">
        <v>1</v>
      </c>
      <c r="AD503" s="187">
        <v>1</v>
      </c>
      <c r="AE503" s="187">
        <v>0</v>
      </c>
      <c r="AF503" s="187">
        <v>1</v>
      </c>
      <c r="AG503" s="315">
        <v>4.0999999999999996</v>
      </c>
      <c r="AH503" s="315">
        <v>2.8000000000000001E-2</v>
      </c>
      <c r="AI503" s="315">
        <v>3.6</v>
      </c>
      <c r="AJ503" s="315">
        <v>0.126</v>
      </c>
      <c r="AK503" s="315">
        <v>10</v>
      </c>
      <c r="AL503" s="315">
        <v>66</v>
      </c>
      <c r="AM503" s="316">
        <v>260</v>
      </c>
      <c r="AN503" s="315">
        <v>363000</v>
      </c>
      <c r="AO503" s="319"/>
      <c r="AP503" s="315"/>
      <c r="AQ503" s="316"/>
      <c r="AR503" s="316"/>
      <c r="AS503" s="320"/>
      <c r="AT503" s="321"/>
      <c r="AU503" s="321"/>
      <c r="AV503" s="316">
        <v>256394</v>
      </c>
      <c r="AW503" s="316">
        <v>618587</v>
      </c>
      <c r="AX503" s="316">
        <v>108477</v>
      </c>
      <c r="AY503" s="316">
        <v>27273</v>
      </c>
      <c r="AZ503" s="316">
        <v>29867</v>
      </c>
      <c r="BA503" s="16"/>
    </row>
    <row r="504" spans="1:53" ht="15.75" customHeight="1">
      <c r="A504" s="314">
        <v>11</v>
      </c>
      <c r="B504" s="16" t="s">
        <v>756</v>
      </c>
      <c r="C504" s="315" t="s">
        <v>1537</v>
      </c>
      <c r="D504" s="316">
        <v>303428</v>
      </c>
      <c r="E504" s="316">
        <v>480609</v>
      </c>
      <c r="F504" s="316">
        <v>3776</v>
      </c>
      <c r="G504" s="316">
        <v>986</v>
      </c>
      <c r="H504" s="316">
        <v>43</v>
      </c>
      <c r="I504" s="317">
        <v>1.9428832807963398E-2</v>
      </c>
      <c r="J504" s="316"/>
      <c r="K504" s="316"/>
      <c r="L504" s="316"/>
      <c r="M504" s="316"/>
      <c r="N504" s="318"/>
      <c r="O504" s="316">
        <v>42384</v>
      </c>
      <c r="P504" s="316">
        <v>131</v>
      </c>
      <c r="Q504" s="316">
        <v>870</v>
      </c>
      <c r="R504" s="316">
        <v>153</v>
      </c>
      <c r="S504" s="321">
        <v>0.80314960629921262</v>
      </c>
      <c r="T504" s="317">
        <v>2.6284969204231603E-4</v>
      </c>
      <c r="U504" s="315">
        <v>302</v>
      </c>
      <c r="V504" s="315">
        <v>13600</v>
      </c>
      <c r="W504" s="315">
        <v>9</v>
      </c>
      <c r="X504" s="315">
        <v>0</v>
      </c>
      <c r="Y504" s="315">
        <v>331</v>
      </c>
      <c r="Z504" s="315">
        <v>96</v>
      </c>
      <c r="AA504" s="16"/>
      <c r="AB504" s="315">
        <v>3</v>
      </c>
      <c r="AC504" s="187">
        <v>0</v>
      </c>
      <c r="AD504" s="187">
        <v>0</v>
      </c>
      <c r="AE504" s="187">
        <v>1</v>
      </c>
      <c r="AF504" s="187">
        <v>1</v>
      </c>
      <c r="AG504" s="315"/>
      <c r="AH504" s="315">
        <v>0.11799999999999999</v>
      </c>
      <c r="AI504" s="315">
        <v>2</v>
      </c>
      <c r="AJ504" s="315">
        <v>0</v>
      </c>
      <c r="AK504" s="315">
        <v>54</v>
      </c>
      <c r="AL504" s="315">
        <v>64</v>
      </c>
      <c r="AM504" s="316">
        <v>720</v>
      </c>
      <c r="AN504" s="315">
        <v>94</v>
      </c>
      <c r="AO504" s="319">
        <v>0.1451388888888889</v>
      </c>
      <c r="AP504" s="315">
        <v>2.2599999999999998</v>
      </c>
      <c r="AQ504" s="316">
        <v>275500</v>
      </c>
      <c r="AR504" s="316">
        <v>140200</v>
      </c>
      <c r="AS504" s="320">
        <v>1.9650499286733238</v>
      </c>
      <c r="AT504" s="321">
        <v>0.52239999999999998</v>
      </c>
      <c r="AU504" s="321">
        <v>0.47760000000000002</v>
      </c>
      <c r="AV504" s="316">
        <v>0</v>
      </c>
      <c r="AW504" s="316">
        <v>25274</v>
      </c>
      <c r="AX504" s="316">
        <v>0</v>
      </c>
      <c r="AY504" s="316">
        <v>24199</v>
      </c>
      <c r="AZ504" s="316">
        <v>5304</v>
      </c>
      <c r="BA504" s="16"/>
    </row>
    <row r="505" spans="1:53" ht="15.75" customHeight="1">
      <c r="A505" s="314">
        <v>12</v>
      </c>
      <c r="B505" s="16" t="s">
        <v>1558</v>
      </c>
      <c r="C505" s="315" t="s">
        <v>1537</v>
      </c>
      <c r="D505" s="316">
        <v>12249</v>
      </c>
      <c r="E505" s="316">
        <v>0</v>
      </c>
      <c r="F505" s="316">
        <v>0</v>
      </c>
      <c r="G505" s="316">
        <v>0</v>
      </c>
      <c r="H505" s="316">
        <v>0</v>
      </c>
      <c r="I505" s="317">
        <v>0</v>
      </c>
      <c r="J505" s="316">
        <v>169130</v>
      </c>
      <c r="K505" s="316">
        <v>55060</v>
      </c>
      <c r="L505" s="316">
        <v>889</v>
      </c>
      <c r="M505" s="316">
        <v>37</v>
      </c>
      <c r="N505" s="318">
        <v>3.7055338852466551E-3</v>
      </c>
      <c r="O505" s="316">
        <v>7473</v>
      </c>
      <c r="P505" s="316">
        <v>0</v>
      </c>
      <c r="Q505" s="316">
        <v>0</v>
      </c>
      <c r="R505" s="316">
        <v>0</v>
      </c>
      <c r="S505" s="321">
        <v>0</v>
      </c>
      <c r="T505" s="317">
        <v>0</v>
      </c>
      <c r="U505" s="315">
        <v>363</v>
      </c>
      <c r="V505" s="315">
        <v>1520</v>
      </c>
      <c r="W505" s="315">
        <v>0</v>
      </c>
      <c r="X505" s="315">
        <v>0</v>
      </c>
      <c r="Y505" s="315">
        <v>391</v>
      </c>
      <c r="Z505" s="315">
        <v>290</v>
      </c>
      <c r="AA505" s="16"/>
      <c r="AB505" s="315">
        <v>4</v>
      </c>
      <c r="AC505" s="187">
        <v>0</v>
      </c>
      <c r="AD505" s="187">
        <v>1</v>
      </c>
      <c r="AE505" s="187">
        <v>1</v>
      </c>
      <c r="AF505" s="187">
        <v>1</v>
      </c>
      <c r="AG505" s="315">
        <v>4.5999999999999996</v>
      </c>
      <c r="AH505" s="315">
        <v>0.03</v>
      </c>
      <c r="AI505" s="315">
        <v>3.2</v>
      </c>
      <c r="AJ505" s="315">
        <v>0.158</v>
      </c>
      <c r="AK505" s="315">
        <v>31</v>
      </c>
      <c r="AL505" s="315">
        <v>56</v>
      </c>
      <c r="AM505" s="316">
        <v>5400</v>
      </c>
      <c r="AN505" s="315">
        <v>77</v>
      </c>
      <c r="AO505" s="319">
        <v>0.26666666666666666</v>
      </c>
      <c r="AP505" s="315">
        <v>4.66</v>
      </c>
      <c r="AQ505" s="316">
        <v>1300000</v>
      </c>
      <c r="AR505" s="316">
        <v>729700</v>
      </c>
      <c r="AS505" s="320">
        <v>1.7815540633136906</v>
      </c>
      <c r="AT505" s="321">
        <v>0.31730000000000003</v>
      </c>
      <c r="AU505" s="321">
        <v>0.68269999999999997</v>
      </c>
      <c r="AV505" s="316">
        <v>140629</v>
      </c>
      <c r="AW505" s="316">
        <v>768841</v>
      </c>
      <c r="AX505" s="316">
        <v>10190</v>
      </c>
      <c r="AY505" s="316">
        <v>9354</v>
      </c>
      <c r="AZ505" s="316">
        <v>0</v>
      </c>
      <c r="BA505" s="16"/>
    </row>
    <row r="506" spans="1:53" ht="15.75" customHeight="1">
      <c r="A506" s="314">
        <v>13</v>
      </c>
      <c r="B506" s="16" t="s">
        <v>1563</v>
      </c>
      <c r="C506" s="315" t="s">
        <v>1537</v>
      </c>
      <c r="D506" s="316"/>
      <c r="E506" s="316"/>
      <c r="F506" s="316"/>
      <c r="G506" s="316"/>
      <c r="H506" s="316"/>
      <c r="I506" s="317"/>
      <c r="J506" s="316">
        <v>49931</v>
      </c>
      <c r="K506" s="316">
        <v>2673</v>
      </c>
      <c r="L506" s="316">
        <v>48</v>
      </c>
      <c r="M506" s="316">
        <v>15</v>
      </c>
      <c r="N506" s="318">
        <v>5.9534021867853099E-4</v>
      </c>
      <c r="O506" s="316">
        <v>85032</v>
      </c>
      <c r="P506" s="316">
        <v>159</v>
      </c>
      <c r="Q506" s="316">
        <v>1230</v>
      </c>
      <c r="R506" s="316">
        <v>435</v>
      </c>
      <c r="S506" s="321">
        <v>0.48780487804878048</v>
      </c>
      <c r="T506" s="317">
        <v>2.1253403082506901E-4</v>
      </c>
      <c r="U506" s="315">
        <v>376</v>
      </c>
      <c r="V506" s="315">
        <v>7960</v>
      </c>
      <c r="W506" s="315">
        <v>23</v>
      </c>
      <c r="X506" s="315">
        <v>0</v>
      </c>
      <c r="Y506" s="315">
        <v>985</v>
      </c>
      <c r="Z506" s="315">
        <v>266</v>
      </c>
      <c r="AA506" s="16"/>
      <c r="AB506" s="315">
        <v>3</v>
      </c>
      <c r="AC506" s="187">
        <v>1</v>
      </c>
      <c r="AD506" s="187">
        <v>1</v>
      </c>
      <c r="AE506" s="187">
        <v>1</v>
      </c>
      <c r="AF506" s="187">
        <v>1</v>
      </c>
      <c r="AG506" s="315">
        <v>4.5</v>
      </c>
      <c r="AH506" s="315">
        <v>5.2999999999999999E-2</v>
      </c>
      <c r="AI506" s="315">
        <v>2.2999999999999998</v>
      </c>
      <c r="AJ506" s="315">
        <v>9.4E-2</v>
      </c>
      <c r="AK506" s="315">
        <v>15</v>
      </c>
      <c r="AL506" s="315">
        <v>78</v>
      </c>
      <c r="AM506" s="316">
        <v>1300</v>
      </c>
      <c r="AN506" s="315">
        <v>36600</v>
      </c>
      <c r="AO506" s="319">
        <v>0.60486111111111107</v>
      </c>
      <c r="AP506" s="315">
        <v>1.46</v>
      </c>
      <c r="AQ506" s="316">
        <v>66400</v>
      </c>
      <c r="AR506" s="316">
        <v>34200</v>
      </c>
      <c r="AS506" s="320">
        <v>1.9415204678362572</v>
      </c>
      <c r="AT506" s="321">
        <v>0.83779999999999999</v>
      </c>
      <c r="AU506" s="321">
        <v>0.16220000000000001</v>
      </c>
      <c r="AV506" s="316">
        <v>0</v>
      </c>
      <c r="AW506" s="316">
        <v>8699</v>
      </c>
      <c r="AX506" s="316">
        <v>5000</v>
      </c>
      <c r="AY506" s="316"/>
      <c r="AZ506" s="316">
        <v>5000</v>
      </c>
      <c r="BA506" s="16"/>
    </row>
    <row r="507" spans="1:53" ht="15.75" customHeight="1">
      <c r="A507" s="314">
        <v>14</v>
      </c>
      <c r="B507" s="16" t="s">
        <v>1565</v>
      </c>
      <c r="C507" s="315" t="s">
        <v>1537</v>
      </c>
      <c r="D507" s="316">
        <v>13044</v>
      </c>
      <c r="E507" s="316">
        <v>100</v>
      </c>
      <c r="F507" s="316">
        <v>18</v>
      </c>
      <c r="G507" s="316">
        <v>4</v>
      </c>
      <c r="H507" s="316">
        <v>16</v>
      </c>
      <c r="I507" s="317">
        <v>1.0915431725330349E-4</v>
      </c>
      <c r="J507" s="316">
        <v>788</v>
      </c>
      <c r="K507" s="316">
        <v>177</v>
      </c>
      <c r="L507" s="316">
        <v>1</v>
      </c>
      <c r="M507" s="316">
        <v>13</v>
      </c>
      <c r="N507" s="318">
        <v>2.6066730013125281E-3</v>
      </c>
      <c r="O507" s="316">
        <v>42</v>
      </c>
      <c r="P507" s="316">
        <v>0</v>
      </c>
      <c r="Q507" s="316">
        <v>0</v>
      </c>
      <c r="R507" s="316">
        <v>0</v>
      </c>
      <c r="S507" s="321">
        <v>0</v>
      </c>
      <c r="T507" s="317">
        <v>0</v>
      </c>
      <c r="U507" s="315">
        <v>65</v>
      </c>
      <c r="V507" s="315">
        <v>1470</v>
      </c>
      <c r="W507" s="315">
        <v>0</v>
      </c>
      <c r="X507" s="315">
        <v>0</v>
      </c>
      <c r="Y507" s="315">
        <v>86</v>
      </c>
      <c r="Z507" s="315">
        <v>8</v>
      </c>
      <c r="AA507" s="16"/>
      <c r="AB507" s="315">
        <v>4</v>
      </c>
      <c r="AC507" s="187">
        <v>0</v>
      </c>
      <c r="AD507" s="187">
        <v>0</v>
      </c>
      <c r="AE507" s="187">
        <v>0</v>
      </c>
      <c r="AF507" s="187">
        <v>0</v>
      </c>
      <c r="AG507" s="315"/>
      <c r="AH507" s="315"/>
      <c r="AI507" s="315"/>
      <c r="AJ507" s="315"/>
      <c r="AK507" s="315">
        <v>19</v>
      </c>
      <c r="AL507" s="315">
        <v>77</v>
      </c>
      <c r="AM507" s="316">
        <v>30</v>
      </c>
      <c r="AN507" s="315">
        <v>252000000</v>
      </c>
      <c r="AO507" s="319"/>
      <c r="AP507" s="315"/>
      <c r="AQ507" s="316"/>
      <c r="AR507" s="316"/>
      <c r="AS507" s="320"/>
      <c r="AT507" s="321"/>
      <c r="AU507" s="321"/>
      <c r="AV507" s="316">
        <v>22846</v>
      </c>
      <c r="AW507" s="316">
        <v>87476</v>
      </c>
      <c r="AX507" s="316">
        <v>12541</v>
      </c>
      <c r="AY507" s="316">
        <v>23411</v>
      </c>
      <c r="AZ507" s="316">
        <v>9398</v>
      </c>
      <c r="BA507" s="16"/>
    </row>
    <row r="508" spans="1:53" ht="15.75" customHeight="1">
      <c r="A508" s="314">
        <v>15</v>
      </c>
      <c r="B508" s="16" t="s">
        <v>1569</v>
      </c>
      <c r="C508" s="315" t="s">
        <v>1537</v>
      </c>
      <c r="D508" s="316">
        <v>11191</v>
      </c>
      <c r="E508" s="316">
        <v>67</v>
      </c>
      <c r="F508" s="316">
        <v>16</v>
      </c>
      <c r="G508" s="316">
        <v>42</v>
      </c>
      <c r="H508" s="316">
        <v>38</v>
      </c>
      <c r="I508" s="317">
        <v>1.2206987773578709E-4</v>
      </c>
      <c r="J508" s="316"/>
      <c r="K508" s="316"/>
      <c r="L508" s="316"/>
      <c r="M508" s="316"/>
      <c r="N508" s="318"/>
      <c r="O508" s="316">
        <v>16013</v>
      </c>
      <c r="P508" s="316">
        <v>117</v>
      </c>
      <c r="Q508" s="316">
        <v>141</v>
      </c>
      <c r="R508" s="316">
        <v>31</v>
      </c>
      <c r="S508" s="321">
        <v>0.54054054054054057</v>
      </c>
      <c r="T508" s="317">
        <v>1.1692876259813654E-4</v>
      </c>
      <c r="U508" s="315">
        <v>150</v>
      </c>
      <c r="V508" s="315">
        <v>5150</v>
      </c>
      <c r="W508" s="315">
        <v>0</v>
      </c>
      <c r="X508" s="315">
        <v>0</v>
      </c>
      <c r="Y508" s="315">
        <v>441</v>
      </c>
      <c r="Z508" s="315">
        <v>267</v>
      </c>
      <c r="AA508" s="16"/>
      <c r="AB508" s="315">
        <v>3</v>
      </c>
      <c r="AC508" s="187">
        <v>0</v>
      </c>
      <c r="AD508" s="187">
        <v>0</v>
      </c>
      <c r="AE508" s="187">
        <v>0</v>
      </c>
      <c r="AF508" s="187">
        <v>0</v>
      </c>
      <c r="AG508" s="315"/>
      <c r="AH508" s="315"/>
      <c r="AI508" s="315"/>
      <c r="AJ508" s="315"/>
      <c r="AK508" s="315">
        <v>26</v>
      </c>
      <c r="AL508" s="315">
        <v>39</v>
      </c>
      <c r="AM508" s="316">
        <v>3600</v>
      </c>
      <c r="AN508" s="315">
        <v>52700000</v>
      </c>
      <c r="AO508" s="319"/>
      <c r="AP508" s="315"/>
      <c r="AQ508" s="316"/>
      <c r="AR508" s="316"/>
      <c r="AS508" s="320"/>
      <c r="AT508" s="321"/>
      <c r="AU508" s="321"/>
      <c r="AV508" s="316">
        <v>16935</v>
      </c>
      <c r="AW508" s="316">
        <v>67138</v>
      </c>
      <c r="AX508" s="316">
        <v>11243</v>
      </c>
      <c r="AY508" s="316">
        <v>5000</v>
      </c>
      <c r="AZ508" s="316">
        <v>5000</v>
      </c>
      <c r="BA508" s="16"/>
    </row>
    <row r="509" spans="1:53" ht="15.75" customHeight="1">
      <c r="A509" s="314">
        <v>16</v>
      </c>
      <c r="B509" s="16" t="s">
        <v>1572</v>
      </c>
      <c r="C509" s="315" t="s">
        <v>1537</v>
      </c>
      <c r="D509" s="316">
        <v>136246</v>
      </c>
      <c r="E509" s="316">
        <v>11723</v>
      </c>
      <c r="F509" s="316">
        <v>323</v>
      </c>
      <c r="G509" s="316">
        <v>9725</v>
      </c>
      <c r="H509" s="316">
        <v>43</v>
      </c>
      <c r="I509" s="317">
        <v>2.0194184607196684E-3</v>
      </c>
      <c r="J509" s="316">
        <v>54643</v>
      </c>
      <c r="K509" s="316">
        <v>43348</v>
      </c>
      <c r="L509" s="316">
        <v>744</v>
      </c>
      <c r="M509" s="316">
        <v>41</v>
      </c>
      <c r="N509" s="318">
        <v>8.8953739038841705E-3</v>
      </c>
      <c r="O509" s="316">
        <v>30395</v>
      </c>
      <c r="P509" s="316">
        <v>70</v>
      </c>
      <c r="Q509" s="316">
        <v>2375</v>
      </c>
      <c r="R509" s="316">
        <v>799</v>
      </c>
      <c r="S509" s="321">
        <v>0.6</v>
      </c>
      <c r="T509" s="317">
        <v>1.1379062938876273E-3</v>
      </c>
      <c r="U509" s="315">
        <v>2135</v>
      </c>
      <c r="V509" s="315">
        <v>28900</v>
      </c>
      <c r="W509" s="315">
        <v>4</v>
      </c>
      <c r="X509" s="315">
        <v>0</v>
      </c>
      <c r="Y509" s="315">
        <v>1842</v>
      </c>
      <c r="Z509" s="315">
        <v>101</v>
      </c>
      <c r="AA509" s="16"/>
      <c r="AB509" s="315">
        <v>4</v>
      </c>
      <c r="AC509" s="187">
        <v>1</v>
      </c>
      <c r="AD509" s="187">
        <v>0</v>
      </c>
      <c r="AE509" s="187">
        <v>0</v>
      </c>
      <c r="AF509" s="187">
        <v>1</v>
      </c>
      <c r="AG509" s="315">
        <v>4.3</v>
      </c>
      <c r="AH509" s="315">
        <v>0.11799999999999999</v>
      </c>
      <c r="AI509" s="315">
        <v>4.5999999999999996</v>
      </c>
      <c r="AJ509" s="315">
        <v>0.74099999999999999</v>
      </c>
      <c r="AK509" s="315">
        <v>56</v>
      </c>
      <c r="AL509" s="315">
        <v>57</v>
      </c>
      <c r="AM509" s="316">
        <v>10</v>
      </c>
      <c r="AN509" s="315">
        <v>0</v>
      </c>
      <c r="AO509" s="319">
        <v>0.32500000000000001</v>
      </c>
      <c r="AP509" s="315">
        <v>3.69</v>
      </c>
      <c r="AQ509" s="316">
        <v>546700</v>
      </c>
      <c r="AR509" s="316">
        <v>324000</v>
      </c>
      <c r="AS509" s="320">
        <v>1.6873456790123458</v>
      </c>
      <c r="AT509" s="321">
        <v>0.39219999999999999</v>
      </c>
      <c r="AU509" s="321">
        <v>0.60780000000000001</v>
      </c>
      <c r="AV509" s="316">
        <v>25111</v>
      </c>
      <c r="AW509" s="316">
        <v>20072</v>
      </c>
      <c r="AX509" s="316">
        <v>8890</v>
      </c>
      <c r="AY509" s="316">
        <v>5000</v>
      </c>
      <c r="AZ509" s="316">
        <v>5000</v>
      </c>
      <c r="BA509" s="16"/>
    </row>
    <row r="510" spans="1:53" ht="15.75" customHeight="1">
      <c r="A510" s="314">
        <v>17</v>
      </c>
      <c r="B510" s="16" t="s">
        <v>1575</v>
      </c>
      <c r="C510" s="315" t="s">
        <v>1537</v>
      </c>
      <c r="D510" s="316"/>
      <c r="E510" s="316"/>
      <c r="F510" s="316"/>
      <c r="G510" s="316"/>
      <c r="H510" s="316"/>
      <c r="I510" s="317"/>
      <c r="J510" s="316"/>
      <c r="K510" s="316"/>
      <c r="L510" s="316"/>
      <c r="M510" s="316"/>
      <c r="N510" s="318"/>
      <c r="O510" s="316"/>
      <c r="P510" s="316"/>
      <c r="Q510" s="316"/>
      <c r="R510" s="316"/>
      <c r="S510" s="321"/>
      <c r="T510" s="317"/>
      <c r="U510" s="315">
        <v>1</v>
      </c>
      <c r="V510" s="315">
        <v>27300</v>
      </c>
      <c r="W510" s="315">
        <v>5</v>
      </c>
      <c r="X510" s="315">
        <v>0</v>
      </c>
      <c r="Y510" s="315">
        <v>4</v>
      </c>
      <c r="Z510" s="315">
        <v>0</v>
      </c>
      <c r="AA510" s="16"/>
      <c r="AB510" s="315">
        <v>1</v>
      </c>
      <c r="AC510" s="187">
        <v>0</v>
      </c>
      <c r="AD510" s="187">
        <v>0</v>
      </c>
      <c r="AE510" s="187">
        <v>0</v>
      </c>
      <c r="AF510" s="187">
        <v>0</v>
      </c>
      <c r="AG510" s="315"/>
      <c r="AH510" s="315"/>
      <c r="AI510" s="315"/>
      <c r="AJ510" s="315"/>
      <c r="AK510" s="315">
        <v>51</v>
      </c>
      <c r="AL510" s="315">
        <v>82</v>
      </c>
      <c r="AM510" s="316">
        <v>246000</v>
      </c>
      <c r="AN510" s="315">
        <v>54400000</v>
      </c>
      <c r="AO510" s="319">
        <v>0.2388888888888889</v>
      </c>
      <c r="AP510" s="315">
        <v>3.94</v>
      </c>
      <c r="AQ510" s="316">
        <v>415000</v>
      </c>
      <c r="AR510" s="316">
        <v>285900</v>
      </c>
      <c r="AS510" s="320">
        <v>1.4515564882826164</v>
      </c>
      <c r="AT510" s="321">
        <v>0.33610000000000001</v>
      </c>
      <c r="AU510" s="321">
        <v>0.66389999999999993</v>
      </c>
      <c r="AV510" s="316"/>
      <c r="AW510" s="316"/>
      <c r="AX510" s="316"/>
      <c r="AY510" s="316"/>
      <c r="AZ510" s="316"/>
      <c r="BA510" s="16"/>
    </row>
    <row r="511" spans="1:53" ht="15.75" customHeight="1">
      <c r="A511" s="314">
        <v>18</v>
      </c>
      <c r="B511" s="16" t="s">
        <v>1577</v>
      </c>
      <c r="C511" s="315" t="s">
        <v>1537</v>
      </c>
      <c r="D511" s="316">
        <v>226590</v>
      </c>
      <c r="E511" s="316">
        <v>471</v>
      </c>
      <c r="F511" s="316">
        <v>49</v>
      </c>
      <c r="G511" s="316">
        <v>98</v>
      </c>
      <c r="H511" s="316">
        <v>42</v>
      </c>
      <c r="I511" s="317">
        <v>3.0987885175390092E-5</v>
      </c>
      <c r="J511" s="316">
        <v>3777</v>
      </c>
      <c r="K511" s="316">
        <v>1199</v>
      </c>
      <c r="L511" s="316">
        <v>17</v>
      </c>
      <c r="M511" s="316">
        <v>39</v>
      </c>
      <c r="N511" s="318">
        <v>3.611960082925358E-3</v>
      </c>
      <c r="O511" s="316">
        <v>53720</v>
      </c>
      <c r="P511" s="316">
        <v>101</v>
      </c>
      <c r="Q511" s="316">
        <v>161</v>
      </c>
      <c r="R511" s="316">
        <v>29</v>
      </c>
      <c r="S511" s="321">
        <v>0.42857142857142855</v>
      </c>
      <c r="T511" s="317">
        <v>3.8316750162724288E-5</v>
      </c>
      <c r="U511" s="315">
        <v>70</v>
      </c>
      <c r="V511" s="315">
        <v>2790</v>
      </c>
      <c r="W511" s="315">
        <v>8</v>
      </c>
      <c r="X511" s="315">
        <v>0</v>
      </c>
      <c r="Y511" s="315">
        <v>67</v>
      </c>
      <c r="Z511" s="315">
        <v>18</v>
      </c>
      <c r="AA511" s="16"/>
      <c r="AB511" s="315">
        <v>4</v>
      </c>
      <c r="AC511" s="187">
        <v>0</v>
      </c>
      <c r="AD511" s="187">
        <v>1</v>
      </c>
      <c r="AE511" s="187">
        <v>1</v>
      </c>
      <c r="AF511" s="187">
        <v>1</v>
      </c>
      <c r="AG511" s="315">
        <v>4.7</v>
      </c>
      <c r="AH511" s="315">
        <v>0.17299999999999999</v>
      </c>
      <c r="AI511" s="315">
        <v>4.2</v>
      </c>
      <c r="AJ511" s="315">
        <v>0.63100000000000001</v>
      </c>
      <c r="AK511" s="315">
        <v>16</v>
      </c>
      <c r="AL511" s="315">
        <v>51</v>
      </c>
      <c r="AM511" s="316">
        <v>880</v>
      </c>
      <c r="AN511" s="315">
        <v>2280000</v>
      </c>
      <c r="AO511" s="319">
        <v>0.21041666666666667</v>
      </c>
      <c r="AP511" s="315">
        <v>3.13</v>
      </c>
      <c r="AQ511" s="316">
        <v>97800</v>
      </c>
      <c r="AR511" s="316">
        <v>56900</v>
      </c>
      <c r="AS511" s="320">
        <v>1.718804920913884</v>
      </c>
      <c r="AT511" s="321">
        <v>0.40899999999999997</v>
      </c>
      <c r="AU511" s="321">
        <v>0.59099999999999997</v>
      </c>
      <c r="AV511" s="316">
        <v>99361</v>
      </c>
      <c r="AW511" s="316">
        <v>589332</v>
      </c>
      <c r="AX511" s="316">
        <v>26088</v>
      </c>
      <c r="AY511" s="316">
        <v>83227</v>
      </c>
      <c r="AZ511" s="316">
        <v>22716</v>
      </c>
      <c r="BA511" s="16"/>
    </row>
    <row r="512" spans="1:53" ht="15.75" customHeight="1">
      <c r="A512" s="314">
        <v>19</v>
      </c>
      <c r="B512" s="16" t="s">
        <v>1581</v>
      </c>
      <c r="C512" s="315" t="s">
        <v>1537</v>
      </c>
      <c r="D512" s="316">
        <v>1017438</v>
      </c>
      <c r="E512" s="316">
        <v>31971</v>
      </c>
      <c r="F512" s="316">
        <v>1972</v>
      </c>
      <c r="G512" s="316">
        <v>1734</v>
      </c>
      <c r="H512" s="316">
        <v>66</v>
      </c>
      <c r="I512" s="317">
        <v>4.2801310375199352E-4</v>
      </c>
      <c r="J512" s="316">
        <v>191069</v>
      </c>
      <c r="K512" s="316">
        <v>3953</v>
      </c>
      <c r="L512" s="316">
        <v>110</v>
      </c>
      <c r="M512" s="316">
        <v>32</v>
      </c>
      <c r="N512" s="318">
        <v>2.3114792511654033E-4</v>
      </c>
      <c r="O512" s="316">
        <v>65853</v>
      </c>
      <c r="P512" s="316">
        <v>339</v>
      </c>
      <c r="Q512" s="316">
        <v>3787</v>
      </c>
      <c r="R512" s="316">
        <v>452</v>
      </c>
      <c r="S512" s="321">
        <v>0.73831775700934588</v>
      </c>
      <c r="T512" s="317">
        <v>6.9994735556617896E-4</v>
      </c>
      <c r="U512" s="315">
        <v>619</v>
      </c>
      <c r="V512" s="315">
        <v>25500</v>
      </c>
      <c r="W512" s="315">
        <v>6</v>
      </c>
      <c r="X512" s="315">
        <v>0</v>
      </c>
      <c r="Y512" s="315">
        <v>1787</v>
      </c>
      <c r="Z512" s="315">
        <v>940</v>
      </c>
      <c r="AA512" s="16"/>
      <c r="AB512" s="315">
        <v>4</v>
      </c>
      <c r="AC512" s="187">
        <v>0</v>
      </c>
      <c r="AD512" s="187">
        <v>1</v>
      </c>
      <c r="AE512" s="187">
        <v>1</v>
      </c>
      <c r="AF512" s="187">
        <v>1</v>
      </c>
      <c r="AG512" s="315">
        <v>4.4000000000000004</v>
      </c>
      <c r="AH512" s="315">
        <v>0.41099999999999998</v>
      </c>
      <c r="AI512" s="315">
        <v>4.4000000000000004</v>
      </c>
      <c r="AJ512" s="315">
        <v>0.52300000000000002</v>
      </c>
      <c r="AK512" s="315">
        <v>19</v>
      </c>
      <c r="AL512" s="315">
        <v>37</v>
      </c>
      <c r="AM512" s="316">
        <v>10</v>
      </c>
      <c r="AN512" s="315">
        <v>0</v>
      </c>
      <c r="AO512" s="319">
        <v>2.7083333333333334E-2</v>
      </c>
      <c r="AP512" s="315">
        <v>1.53</v>
      </c>
      <c r="AQ512" s="316">
        <v>13100</v>
      </c>
      <c r="AR512" s="316">
        <v>10500</v>
      </c>
      <c r="AS512" s="320">
        <v>1.2476190476190476</v>
      </c>
      <c r="AT512" s="321">
        <v>0.59970000000000001</v>
      </c>
      <c r="AU512" s="321">
        <v>0.40029999999999999</v>
      </c>
      <c r="AV512" s="316">
        <v>274909</v>
      </c>
      <c r="AW512" s="316">
        <v>663450</v>
      </c>
      <c r="AX512" s="316">
        <v>50078</v>
      </c>
      <c r="AY512" s="316">
        <v>144969</v>
      </c>
      <c r="AZ512" s="316">
        <v>34809</v>
      </c>
      <c r="BA512" s="16"/>
    </row>
    <row r="513" spans="1:53" ht="15.75" customHeight="1">
      <c r="A513" s="314">
        <v>20</v>
      </c>
      <c r="B513" s="16" t="s">
        <v>1584</v>
      </c>
      <c r="C513" s="315" t="s">
        <v>1537</v>
      </c>
      <c r="D513" s="316">
        <v>90514</v>
      </c>
      <c r="E513" s="316">
        <v>1382</v>
      </c>
      <c r="F513" s="316">
        <v>39</v>
      </c>
      <c r="G513" s="316">
        <v>41</v>
      </c>
      <c r="H513" s="316">
        <v>104</v>
      </c>
      <c r="I513" s="317">
        <v>1.8892502932570823E-4</v>
      </c>
      <c r="J513" s="316">
        <v>5282</v>
      </c>
      <c r="K513" s="316">
        <v>2265</v>
      </c>
      <c r="L513" s="316">
        <v>14</v>
      </c>
      <c r="M513" s="316">
        <v>50</v>
      </c>
      <c r="N513" s="318">
        <v>4.837632389009877E-3</v>
      </c>
      <c r="O513" s="316">
        <v>30871</v>
      </c>
      <c r="P513" s="316">
        <v>169</v>
      </c>
      <c r="Q513" s="316">
        <v>269</v>
      </c>
      <c r="R513" s="316">
        <v>63</v>
      </c>
      <c r="S513" s="321">
        <v>0.46875</v>
      </c>
      <c r="T513" s="317">
        <v>1.1692701170571054E-4</v>
      </c>
      <c r="U513" s="315">
        <v>323</v>
      </c>
      <c r="V513" s="315">
        <v>7600</v>
      </c>
      <c r="W513" s="315">
        <v>6</v>
      </c>
      <c r="X513" s="315">
        <v>0</v>
      </c>
      <c r="Y513" s="315">
        <v>129</v>
      </c>
      <c r="Z513" s="315">
        <v>221</v>
      </c>
      <c r="AA513" s="16"/>
      <c r="AB513" s="315">
        <v>4</v>
      </c>
      <c r="AC513" s="187">
        <v>0</v>
      </c>
      <c r="AD513" s="187">
        <v>0</v>
      </c>
      <c r="AE513" s="187">
        <v>0</v>
      </c>
      <c r="AF513" s="187">
        <v>1</v>
      </c>
      <c r="AG513" s="315"/>
      <c r="AH513" s="315"/>
      <c r="AI513" s="315">
        <v>3.5</v>
      </c>
      <c r="AJ513" s="315">
        <v>0.217</v>
      </c>
      <c r="AK513" s="315">
        <v>23</v>
      </c>
      <c r="AL513" s="315">
        <v>56</v>
      </c>
      <c r="AM513" s="316">
        <v>40</v>
      </c>
      <c r="AN513" s="315">
        <v>4680000</v>
      </c>
      <c r="AO513" s="319">
        <v>0.33541666666666664</v>
      </c>
      <c r="AP513" s="315">
        <v>3.85</v>
      </c>
      <c r="AQ513" s="316">
        <v>341500</v>
      </c>
      <c r="AR513" s="316">
        <v>233900</v>
      </c>
      <c r="AS513" s="320">
        <v>1.460025651988029</v>
      </c>
      <c r="AT513" s="321">
        <v>0.441</v>
      </c>
      <c r="AU513" s="321">
        <v>0.55899999999999994</v>
      </c>
      <c r="AV513" s="316">
        <v>5000</v>
      </c>
      <c r="AW513" s="316">
        <v>31479</v>
      </c>
      <c r="AX513" s="316"/>
      <c r="AY513" s="316"/>
      <c r="AZ513" s="316">
        <v>5000</v>
      </c>
      <c r="BA513" s="16"/>
    </row>
    <row r="514" spans="1:53" ht="15.75" customHeight="1">
      <c r="A514" s="314">
        <v>21</v>
      </c>
      <c r="B514" s="16" t="s">
        <v>1589</v>
      </c>
      <c r="C514" s="315" t="s">
        <v>1537</v>
      </c>
      <c r="D514" s="316">
        <v>10883</v>
      </c>
      <c r="E514" s="316">
        <v>720</v>
      </c>
      <c r="F514" s="316">
        <v>18</v>
      </c>
      <c r="G514" s="316">
        <v>142</v>
      </c>
      <c r="H514" s="316">
        <v>39</v>
      </c>
      <c r="I514" s="317">
        <v>2.8653476018283987E-4</v>
      </c>
      <c r="J514" s="316">
        <v>1303</v>
      </c>
      <c r="K514" s="316">
        <v>32</v>
      </c>
      <c r="L514" s="316">
        <v>0</v>
      </c>
      <c r="M514" s="316">
        <v>2</v>
      </c>
      <c r="N514" s="318">
        <v>2.7119624891403871E-4</v>
      </c>
      <c r="O514" s="316">
        <v>1659</v>
      </c>
      <c r="P514" s="316">
        <v>7</v>
      </c>
      <c r="Q514" s="316">
        <v>5</v>
      </c>
      <c r="R514" s="316">
        <v>2</v>
      </c>
      <c r="S514" s="321">
        <v>0</v>
      </c>
      <c r="T514" s="317">
        <v>4.5910607408744436E-5</v>
      </c>
      <c r="U514" s="315">
        <v>19</v>
      </c>
      <c r="V514" s="315">
        <v>664</v>
      </c>
      <c r="W514" s="315">
        <v>1</v>
      </c>
      <c r="X514" s="315">
        <v>0</v>
      </c>
      <c r="Y514" s="315">
        <v>45</v>
      </c>
      <c r="Z514" s="315">
        <v>5</v>
      </c>
      <c r="AA514" s="16"/>
      <c r="AB514" s="315">
        <v>4</v>
      </c>
      <c r="AC514" s="187">
        <v>1</v>
      </c>
      <c r="AD514" s="187">
        <v>1</v>
      </c>
      <c r="AE514" s="187">
        <v>0</v>
      </c>
      <c r="AF514" s="187">
        <v>1</v>
      </c>
      <c r="AG514" s="315">
        <v>4.4000000000000004</v>
      </c>
      <c r="AH514" s="315"/>
      <c r="AI514" s="315"/>
      <c r="AJ514" s="315">
        <v>1</v>
      </c>
      <c r="AK514" s="315">
        <v>38</v>
      </c>
      <c r="AL514" s="315">
        <v>48</v>
      </c>
      <c r="AM514" s="316">
        <v>10</v>
      </c>
      <c r="AN514" s="315">
        <v>0</v>
      </c>
      <c r="AO514" s="319">
        <v>0.11388888888888889</v>
      </c>
      <c r="AP514" s="315">
        <v>3.3</v>
      </c>
      <c r="AQ514" s="316">
        <v>212000</v>
      </c>
      <c r="AR514" s="316">
        <v>95100</v>
      </c>
      <c r="AS514" s="320">
        <v>2.2292323869610935</v>
      </c>
      <c r="AT514" s="321">
        <v>0.33950000000000002</v>
      </c>
      <c r="AU514" s="321">
        <v>0.66049999999999998</v>
      </c>
      <c r="AV514" s="316">
        <v>23096</v>
      </c>
      <c r="AW514" s="316">
        <v>16726</v>
      </c>
      <c r="AX514" s="316">
        <v>22750</v>
      </c>
      <c r="AY514" s="316"/>
      <c r="AZ514" s="316">
        <v>5000</v>
      </c>
      <c r="BA514" s="16"/>
    </row>
    <row r="515" spans="1:53" ht="15.75" customHeight="1">
      <c r="A515" s="314">
        <v>22</v>
      </c>
      <c r="B515" s="16" t="s">
        <v>1592</v>
      </c>
      <c r="C515" s="315" t="s">
        <v>1537</v>
      </c>
      <c r="D515" s="316">
        <v>293209</v>
      </c>
      <c r="E515" s="316">
        <v>603</v>
      </c>
      <c r="F515" s="316">
        <v>801</v>
      </c>
      <c r="G515" s="316">
        <v>113</v>
      </c>
      <c r="H515" s="316">
        <v>71</v>
      </c>
      <c r="I515" s="317">
        <v>6.0042071386966609E-5</v>
      </c>
      <c r="J515" s="316">
        <v>7177</v>
      </c>
      <c r="K515" s="316">
        <v>2027</v>
      </c>
      <c r="L515" s="316">
        <v>108</v>
      </c>
      <c r="M515" s="316">
        <v>50</v>
      </c>
      <c r="N515" s="318">
        <v>3.3373311809441124E-3</v>
      </c>
      <c r="O515" s="316">
        <v>151715</v>
      </c>
      <c r="P515" s="316">
        <v>30</v>
      </c>
      <c r="Q515" s="316">
        <v>428</v>
      </c>
      <c r="R515" s="316">
        <v>112</v>
      </c>
      <c r="S515" s="321">
        <v>0.5</v>
      </c>
      <c r="T515" s="317">
        <v>3.863122777335562E-5</v>
      </c>
      <c r="U515" s="315">
        <v>19</v>
      </c>
      <c r="V515" s="315">
        <v>41</v>
      </c>
      <c r="W515" s="315">
        <v>17</v>
      </c>
      <c r="X515" s="315">
        <v>1</v>
      </c>
      <c r="Y515" s="315">
        <v>13</v>
      </c>
      <c r="Z515" s="315">
        <v>0</v>
      </c>
      <c r="AA515" s="16"/>
      <c r="AB515" s="315">
        <v>4</v>
      </c>
      <c r="AC515" s="187">
        <v>1</v>
      </c>
      <c r="AD515" s="187">
        <v>1</v>
      </c>
      <c r="AE515" s="187">
        <v>1</v>
      </c>
      <c r="AF515" s="187">
        <v>1</v>
      </c>
      <c r="AG515" s="315">
        <v>2.7</v>
      </c>
      <c r="AH515" s="315"/>
      <c r="AI515" s="315">
        <v>2.1</v>
      </c>
      <c r="AJ515" s="315"/>
      <c r="AK515" s="315">
        <v>21</v>
      </c>
      <c r="AL515" s="315">
        <v>66</v>
      </c>
      <c r="AM515" s="316">
        <v>880</v>
      </c>
      <c r="AN515" s="315">
        <v>42800000</v>
      </c>
      <c r="AO515" s="319"/>
      <c r="AP515" s="315"/>
      <c r="AQ515" s="316"/>
      <c r="AR515" s="316"/>
      <c r="AS515" s="320"/>
      <c r="AT515" s="321"/>
      <c r="AU515" s="321"/>
      <c r="AV515" s="316">
        <v>175654</v>
      </c>
      <c r="AW515" s="316">
        <v>61824</v>
      </c>
      <c r="AX515" s="316">
        <v>63193</v>
      </c>
      <c r="AY515" s="316">
        <v>18487</v>
      </c>
      <c r="AZ515" s="316">
        <v>5000</v>
      </c>
      <c r="BA515" s="16"/>
    </row>
    <row r="516" spans="1:53" ht="15.75" customHeight="1">
      <c r="A516" s="314">
        <v>23</v>
      </c>
      <c r="B516" s="16" t="s">
        <v>1596</v>
      </c>
      <c r="C516" s="315" t="s">
        <v>1537</v>
      </c>
      <c r="D516" s="316">
        <v>144105</v>
      </c>
      <c r="E516" s="316">
        <v>1740</v>
      </c>
      <c r="F516" s="316">
        <v>162</v>
      </c>
      <c r="G516" s="316">
        <v>438</v>
      </c>
      <c r="H516" s="316">
        <v>106</v>
      </c>
      <c r="I516" s="317">
        <v>1.9527308178123325E-4</v>
      </c>
      <c r="J516" s="316"/>
      <c r="K516" s="316"/>
      <c r="L516" s="316"/>
      <c r="M516" s="316"/>
      <c r="N516" s="318"/>
      <c r="O516" s="316">
        <v>34878</v>
      </c>
      <c r="P516" s="316">
        <v>132</v>
      </c>
      <c r="Q516" s="316">
        <v>403</v>
      </c>
      <c r="R516" s="316">
        <v>55</v>
      </c>
      <c r="S516" s="321">
        <v>0.38095238095238093</v>
      </c>
      <c r="T516" s="317">
        <v>1.4253755344902574E-4</v>
      </c>
      <c r="U516" s="315">
        <v>826</v>
      </c>
      <c r="V516" s="315">
        <v>1510</v>
      </c>
      <c r="W516" s="315">
        <v>0</v>
      </c>
      <c r="X516" s="315">
        <v>0</v>
      </c>
      <c r="Y516" s="315">
        <v>528</v>
      </c>
      <c r="Z516" s="315">
        <v>89</v>
      </c>
      <c r="AA516" s="16"/>
      <c r="AB516" s="315">
        <v>3</v>
      </c>
      <c r="AC516" s="187">
        <v>0</v>
      </c>
      <c r="AD516" s="187">
        <v>1</v>
      </c>
      <c r="AE516" s="187">
        <v>0</v>
      </c>
      <c r="AF516" s="187">
        <v>1</v>
      </c>
      <c r="AG516" s="315">
        <v>3.9</v>
      </c>
      <c r="AH516" s="315">
        <v>1</v>
      </c>
      <c r="AI516" s="315">
        <v>4.7</v>
      </c>
      <c r="AJ516" s="315">
        <v>0.8</v>
      </c>
      <c r="AK516" s="315">
        <v>35</v>
      </c>
      <c r="AL516" s="315">
        <v>59</v>
      </c>
      <c r="AM516" s="316">
        <v>1900</v>
      </c>
      <c r="AN516" s="315">
        <v>854000</v>
      </c>
      <c r="AO516" s="319"/>
      <c r="AP516" s="315"/>
      <c r="AQ516" s="316"/>
      <c r="AR516" s="316"/>
      <c r="AS516" s="320"/>
      <c r="AT516" s="321"/>
      <c r="AU516" s="321"/>
      <c r="AV516" s="316">
        <v>276681</v>
      </c>
      <c r="AW516" s="316">
        <v>212528</v>
      </c>
      <c r="AX516" s="316">
        <v>50873</v>
      </c>
      <c r="AY516" s="316">
        <v>44074</v>
      </c>
      <c r="AZ516" s="316">
        <v>6628</v>
      </c>
      <c r="BA516" s="16"/>
    </row>
    <row r="517" spans="1:53" ht="15.75" customHeight="1">
      <c r="A517" s="314">
        <v>24</v>
      </c>
      <c r="B517" s="16" t="s">
        <v>1598</v>
      </c>
      <c r="C517" s="315" t="s">
        <v>1537</v>
      </c>
      <c r="D517" s="316">
        <v>66566</v>
      </c>
      <c r="E517" s="316">
        <v>2317</v>
      </c>
      <c r="F517" s="316">
        <v>104</v>
      </c>
      <c r="G517" s="316">
        <v>232</v>
      </c>
      <c r="H517" s="316">
        <v>18</v>
      </c>
      <c r="I517" s="317">
        <v>4.5656854826642951E-4</v>
      </c>
      <c r="J517" s="316">
        <v>2610</v>
      </c>
      <c r="K517" s="316">
        <v>0</v>
      </c>
      <c r="L517" s="316">
        <v>0</v>
      </c>
      <c r="M517" s="316">
        <v>0</v>
      </c>
      <c r="N517" s="318">
        <v>0</v>
      </c>
      <c r="O517" s="316">
        <v>30395</v>
      </c>
      <c r="P517" s="316">
        <v>70</v>
      </c>
      <c r="Q517" s="316">
        <v>2375</v>
      </c>
      <c r="R517" s="316">
        <v>799</v>
      </c>
      <c r="S517" s="321">
        <v>0.6</v>
      </c>
      <c r="T517" s="317">
        <v>1.1379062938876273E-3</v>
      </c>
      <c r="U517" s="315">
        <v>124</v>
      </c>
      <c r="V517" s="315">
        <v>5150</v>
      </c>
      <c r="W517" s="315">
        <v>0</v>
      </c>
      <c r="X517" s="315">
        <v>0</v>
      </c>
      <c r="Y517" s="315">
        <v>916</v>
      </c>
      <c r="Z517" s="315">
        <v>90</v>
      </c>
      <c r="AA517" s="16"/>
      <c r="AB517" s="315">
        <v>4</v>
      </c>
      <c r="AC517" s="187">
        <v>1</v>
      </c>
      <c r="AD517" s="187">
        <v>1</v>
      </c>
      <c r="AE517" s="187">
        <v>1</v>
      </c>
      <c r="AF517" s="187">
        <v>1</v>
      </c>
      <c r="AG517" s="315">
        <v>4.8</v>
      </c>
      <c r="AH517" s="315">
        <v>0.39900000000000002</v>
      </c>
      <c r="AI517" s="315">
        <v>4.5999999999999996</v>
      </c>
      <c r="AJ517" s="315">
        <v>0.57599999999999996</v>
      </c>
      <c r="AK517" s="315">
        <v>24</v>
      </c>
      <c r="AL517" s="315">
        <v>0</v>
      </c>
      <c r="AM517" s="316">
        <v>12100</v>
      </c>
      <c r="AN517" s="315">
        <v>3690000000</v>
      </c>
      <c r="AO517" s="319"/>
      <c r="AP517" s="315"/>
      <c r="AQ517" s="316"/>
      <c r="AR517" s="316"/>
      <c r="AS517" s="320"/>
      <c r="AT517" s="321"/>
      <c r="AU517" s="321"/>
      <c r="AV517" s="316">
        <v>203280</v>
      </c>
      <c r="AW517" s="316">
        <v>226021</v>
      </c>
      <c r="AX517" s="316">
        <v>62135</v>
      </c>
      <c r="AY517" s="316">
        <v>5000</v>
      </c>
      <c r="AZ517" s="316">
        <v>39722</v>
      </c>
      <c r="BA517" s="16"/>
    </row>
    <row r="518" spans="1:53" ht="15.75" customHeight="1">
      <c r="A518" s="314">
        <v>25</v>
      </c>
      <c r="B518" s="16" t="s">
        <v>1600</v>
      </c>
      <c r="C518" s="315" t="s">
        <v>1537</v>
      </c>
      <c r="D518" s="316">
        <v>13914</v>
      </c>
      <c r="E518" s="316">
        <v>351</v>
      </c>
      <c r="F518" s="316">
        <v>12</v>
      </c>
      <c r="G518" s="316">
        <v>204</v>
      </c>
      <c r="H518" s="316">
        <v>39</v>
      </c>
      <c r="I518" s="317">
        <v>4.4977260828328575E-4</v>
      </c>
      <c r="J518" s="316">
        <v>422</v>
      </c>
      <c r="K518" s="316">
        <v>222</v>
      </c>
      <c r="L518" s="316">
        <v>11</v>
      </c>
      <c r="M518" s="316">
        <v>17</v>
      </c>
      <c r="N518" s="318">
        <v>6.2420767278872791E-3</v>
      </c>
      <c r="O518" s="316">
        <v>3015</v>
      </c>
      <c r="P518" s="316">
        <v>13</v>
      </c>
      <c r="Q518" s="316">
        <v>15</v>
      </c>
      <c r="R518" s="316">
        <v>0</v>
      </c>
      <c r="S518" s="321">
        <v>0.83333333333333337</v>
      </c>
      <c r="T518" s="317">
        <v>5.4142532199699625E-5</v>
      </c>
      <c r="U518" s="315">
        <v>11</v>
      </c>
      <c r="V518" s="315">
        <v>552</v>
      </c>
      <c r="W518" s="315">
        <v>5</v>
      </c>
      <c r="X518" s="315">
        <v>0</v>
      </c>
      <c r="Y518" s="315">
        <v>12</v>
      </c>
      <c r="Z518" s="315">
        <v>3</v>
      </c>
      <c r="AA518" s="16"/>
      <c r="AB518" s="315">
        <v>4</v>
      </c>
      <c r="AC518" s="187">
        <v>1</v>
      </c>
      <c r="AD518" s="187">
        <v>1</v>
      </c>
      <c r="AE518" s="187">
        <v>1</v>
      </c>
      <c r="AF518" s="187">
        <v>1</v>
      </c>
      <c r="AG518" s="315"/>
      <c r="AH518" s="315"/>
      <c r="AI518" s="315"/>
      <c r="AJ518" s="315"/>
      <c r="AK518" s="315">
        <v>90</v>
      </c>
      <c r="AL518" s="315">
        <v>53</v>
      </c>
      <c r="AM518" s="316">
        <v>12100</v>
      </c>
      <c r="AN518" s="315">
        <v>82700000</v>
      </c>
      <c r="AO518" s="319">
        <v>0.28680555555555554</v>
      </c>
      <c r="AP518" s="315">
        <v>5.3</v>
      </c>
      <c r="AQ518" s="316">
        <v>400300</v>
      </c>
      <c r="AR518" s="316">
        <v>158800</v>
      </c>
      <c r="AS518" s="320">
        <v>2.520780856423174</v>
      </c>
      <c r="AT518" s="321">
        <v>0.21659999999999999</v>
      </c>
      <c r="AU518" s="321">
        <v>0.78339999999999999</v>
      </c>
      <c r="AV518" s="316">
        <v>5000</v>
      </c>
      <c r="AW518" s="316">
        <v>24153</v>
      </c>
      <c r="AX518" s="316">
        <v>5000</v>
      </c>
      <c r="AY518" s="316"/>
      <c r="AZ518" s="316"/>
      <c r="BA518" s="16"/>
    </row>
    <row r="519" spans="1:53" ht="15.75" customHeight="1">
      <c r="A519" s="314">
        <v>26</v>
      </c>
      <c r="B519" s="16" t="s">
        <v>1051</v>
      </c>
      <c r="C519" s="315" t="s">
        <v>1537</v>
      </c>
      <c r="D519" s="316">
        <v>67251</v>
      </c>
      <c r="E519" s="316">
        <v>1107</v>
      </c>
      <c r="F519" s="316">
        <v>74</v>
      </c>
      <c r="G519" s="316">
        <v>87</v>
      </c>
      <c r="H519" s="316">
        <v>343</v>
      </c>
      <c r="I519" s="317">
        <v>2.2474740669564585E-4</v>
      </c>
      <c r="J519" s="316"/>
      <c r="K519" s="316"/>
      <c r="L519" s="316"/>
      <c r="M519" s="316"/>
      <c r="N519" s="318"/>
      <c r="O519" s="316">
        <v>4684</v>
      </c>
      <c r="P519" s="316">
        <v>18</v>
      </c>
      <c r="Q519" s="316">
        <v>1</v>
      </c>
      <c r="R519" s="316">
        <v>0</v>
      </c>
      <c r="S519" s="321">
        <v>0.72222222222222221</v>
      </c>
      <c r="T519" s="317">
        <v>2.3018986059702041E-6</v>
      </c>
      <c r="U519" s="315">
        <v>95</v>
      </c>
      <c r="V519" s="315">
        <v>871</v>
      </c>
      <c r="W519" s="315">
        <v>0</v>
      </c>
      <c r="X519" s="315">
        <v>0</v>
      </c>
      <c r="Y519" s="315">
        <v>97</v>
      </c>
      <c r="Z519" s="315">
        <v>15</v>
      </c>
      <c r="AA519" s="16"/>
      <c r="AB519" s="315">
        <v>3</v>
      </c>
      <c r="AC519" s="187">
        <v>0</v>
      </c>
      <c r="AD519" s="187">
        <v>1</v>
      </c>
      <c r="AE519" s="187">
        <v>1</v>
      </c>
      <c r="AF519" s="187">
        <v>1</v>
      </c>
      <c r="AG519" s="315">
        <v>5</v>
      </c>
      <c r="AH519" s="315"/>
      <c r="AI519" s="315"/>
      <c r="AJ519" s="315"/>
      <c r="AK519" s="315">
        <v>42</v>
      </c>
      <c r="AL519" s="315">
        <v>69</v>
      </c>
      <c r="AM519" s="316">
        <v>1900</v>
      </c>
      <c r="AN519" s="315">
        <v>524000</v>
      </c>
      <c r="AO519" s="319">
        <v>0.10972222222222222</v>
      </c>
      <c r="AP519" s="315">
        <v>2.56</v>
      </c>
      <c r="AQ519" s="316">
        <v>194500</v>
      </c>
      <c r="AR519" s="316">
        <v>31600</v>
      </c>
      <c r="AS519" s="320">
        <v>6.1550632911392409</v>
      </c>
      <c r="AT519" s="321">
        <v>0.41410000000000002</v>
      </c>
      <c r="AU519" s="321">
        <v>0.58589999999999998</v>
      </c>
      <c r="AV519" s="316">
        <v>19923</v>
      </c>
      <c r="AW519" s="316">
        <v>32083</v>
      </c>
      <c r="AX519" s="316">
        <v>5000</v>
      </c>
      <c r="AY519" s="316">
        <v>5000</v>
      </c>
      <c r="AZ519" s="316">
        <v>5000</v>
      </c>
      <c r="BA519" s="16"/>
    </row>
    <row r="520" spans="1:53" ht="15.75" customHeight="1">
      <c r="A520" s="314">
        <v>27</v>
      </c>
      <c r="B520" s="16" t="s">
        <v>1606</v>
      </c>
      <c r="C520" s="315" t="s">
        <v>1537</v>
      </c>
      <c r="D520" s="316">
        <v>14815</v>
      </c>
      <c r="E520" s="316">
        <v>4478</v>
      </c>
      <c r="F520" s="316">
        <v>477</v>
      </c>
      <c r="G520" s="316">
        <v>4396</v>
      </c>
      <c r="H520" s="316">
        <v>80</v>
      </c>
      <c r="I520" s="317">
        <v>7.5315967710404006E-3</v>
      </c>
      <c r="J520" s="316">
        <v>6617</v>
      </c>
      <c r="K520" s="316">
        <v>7484</v>
      </c>
      <c r="L520" s="316">
        <v>6074</v>
      </c>
      <c r="M520" s="316">
        <v>68</v>
      </c>
      <c r="N520" s="318">
        <v>2.731756988942775E-2</v>
      </c>
      <c r="O520" s="316">
        <v>2035</v>
      </c>
      <c r="P520" s="316">
        <v>70</v>
      </c>
      <c r="Q520" s="316">
        <v>196</v>
      </c>
      <c r="R520" s="316">
        <v>76</v>
      </c>
      <c r="S520" s="321">
        <v>0.33333333333333331</v>
      </c>
      <c r="T520" s="317">
        <v>1.473432025717307E-3</v>
      </c>
      <c r="U520" s="315">
        <v>38</v>
      </c>
      <c r="V520" s="315">
        <v>128</v>
      </c>
      <c r="W520" s="315">
        <v>1</v>
      </c>
      <c r="X520" s="315">
        <v>0</v>
      </c>
      <c r="Y520" s="315">
        <v>73</v>
      </c>
      <c r="Z520" s="315">
        <v>8</v>
      </c>
      <c r="AA520" s="16"/>
      <c r="AB520" s="315">
        <v>4</v>
      </c>
      <c r="AC520" s="187">
        <v>1</v>
      </c>
      <c r="AD520" s="187">
        <v>1</v>
      </c>
      <c r="AE520" s="187">
        <v>0</v>
      </c>
      <c r="AF520" s="187">
        <v>1</v>
      </c>
      <c r="AG520" s="315">
        <v>4.7</v>
      </c>
      <c r="AH520" s="315">
        <v>0.75</v>
      </c>
      <c r="AI520" s="315">
        <v>4.8</v>
      </c>
      <c r="AJ520" s="315">
        <v>0.90900000000000003</v>
      </c>
      <c r="AK520" s="315">
        <v>61</v>
      </c>
      <c r="AL520" s="315">
        <v>44</v>
      </c>
      <c r="AM520" s="316">
        <v>2900</v>
      </c>
      <c r="AN520" s="315">
        <v>4780000</v>
      </c>
      <c r="AO520" s="319">
        <v>1.0416666666666666E-2</v>
      </c>
      <c r="AP520" s="315">
        <v>1.51</v>
      </c>
      <c r="AQ520" s="316">
        <v>3300</v>
      </c>
      <c r="AR520" s="316">
        <v>3300</v>
      </c>
      <c r="AS520" s="320">
        <v>1</v>
      </c>
      <c r="AT520" s="321">
        <v>0.49909999999999999</v>
      </c>
      <c r="AU520" s="321">
        <v>0.50090000000000001</v>
      </c>
      <c r="AV520" s="316">
        <v>23549</v>
      </c>
      <c r="AW520" s="316">
        <v>68789</v>
      </c>
      <c r="AX520" s="316">
        <v>5000</v>
      </c>
      <c r="AY520" s="316"/>
      <c r="AZ520" s="316">
        <v>5000</v>
      </c>
      <c r="BA520" s="16"/>
    </row>
    <row r="521" spans="1:53" ht="15.75" customHeight="1">
      <c r="A521" s="314">
        <v>28</v>
      </c>
      <c r="B521" s="16" t="s">
        <v>1611</v>
      </c>
      <c r="C521" s="315" t="s">
        <v>1537</v>
      </c>
      <c r="D521" s="316">
        <v>129662</v>
      </c>
      <c r="E521" s="316">
        <v>1329</v>
      </c>
      <c r="F521" s="316">
        <v>480</v>
      </c>
      <c r="G521" s="316">
        <v>152</v>
      </c>
      <c r="H521" s="316">
        <v>53</v>
      </c>
      <c r="I521" s="317">
        <v>1.8561921428310755E-4</v>
      </c>
      <c r="J521" s="316">
        <v>7532</v>
      </c>
      <c r="K521" s="316">
        <v>2064</v>
      </c>
      <c r="L521" s="316">
        <v>136</v>
      </c>
      <c r="M521" s="316">
        <v>34</v>
      </c>
      <c r="N521" s="318">
        <v>3.5053988310242133E-3</v>
      </c>
      <c r="O521" s="316">
        <v>1348</v>
      </c>
      <c r="P521" s="316">
        <v>128</v>
      </c>
      <c r="Q521" s="316">
        <v>98</v>
      </c>
      <c r="R521" s="316">
        <v>24</v>
      </c>
      <c r="S521" s="321">
        <v>0.60526315789473684</v>
      </c>
      <c r="T521" s="317">
        <v>9.974037545458698E-4</v>
      </c>
      <c r="U521" s="315">
        <v>197</v>
      </c>
      <c r="V521" s="315">
        <v>2830</v>
      </c>
      <c r="W521" s="315">
        <v>0</v>
      </c>
      <c r="X521" s="315">
        <v>0</v>
      </c>
      <c r="Y521" s="315">
        <v>198</v>
      </c>
      <c r="Z521" s="315">
        <v>63</v>
      </c>
      <c r="AA521" s="16"/>
      <c r="AB521" s="315">
        <v>4</v>
      </c>
      <c r="AC521" s="187">
        <v>0</v>
      </c>
      <c r="AD521" s="187">
        <v>0</v>
      </c>
      <c r="AE521" s="187">
        <v>0</v>
      </c>
      <c r="AF521" s="187">
        <v>0</v>
      </c>
      <c r="AG521" s="315"/>
      <c r="AH521" s="315"/>
      <c r="AI521" s="315"/>
      <c r="AJ521" s="315"/>
      <c r="AK521" s="315">
        <v>35</v>
      </c>
      <c r="AL521" s="315">
        <v>56</v>
      </c>
      <c r="AM521" s="316">
        <v>210</v>
      </c>
      <c r="AN521" s="315">
        <v>1580000</v>
      </c>
      <c r="AO521" s="319">
        <v>0.1986111111111111</v>
      </c>
      <c r="AP521" s="315">
        <v>1.91</v>
      </c>
      <c r="AQ521" s="316">
        <v>242200</v>
      </c>
      <c r="AR521" s="316">
        <v>167800</v>
      </c>
      <c r="AS521" s="320">
        <v>1.4433849821215734</v>
      </c>
      <c r="AT521" s="321">
        <v>0.46500000000000002</v>
      </c>
      <c r="AU521" s="321">
        <v>0.53499999999999992</v>
      </c>
      <c r="AV521" s="316"/>
      <c r="AW521" s="316">
        <v>5000</v>
      </c>
      <c r="AX521" s="316">
        <v>5000</v>
      </c>
      <c r="AY521" s="316"/>
      <c r="AZ521" s="316"/>
      <c r="BA521" s="16"/>
    </row>
    <row r="522" spans="1:53" ht="15.75" customHeight="1">
      <c r="A522" s="314">
        <v>29</v>
      </c>
      <c r="B522" s="16" t="s">
        <v>819</v>
      </c>
      <c r="C522" s="315" t="s">
        <v>1537</v>
      </c>
      <c r="D522" s="316">
        <v>908605</v>
      </c>
      <c r="E522" s="316">
        <v>338</v>
      </c>
      <c r="F522" s="316">
        <v>99</v>
      </c>
      <c r="G522" s="316">
        <v>50</v>
      </c>
      <c r="H522" s="316">
        <v>22</v>
      </c>
      <c r="I522" s="317">
        <v>6.150544959446128E-6</v>
      </c>
      <c r="J522" s="316">
        <v>476</v>
      </c>
      <c r="K522" s="316">
        <v>622</v>
      </c>
      <c r="L522" s="316">
        <v>0</v>
      </c>
      <c r="M522" s="316">
        <v>28</v>
      </c>
      <c r="N522" s="318">
        <v>1.4944836682422247E-2</v>
      </c>
      <c r="O522" s="316">
        <v>3015</v>
      </c>
      <c r="P522" s="316">
        <v>13</v>
      </c>
      <c r="Q522" s="316">
        <v>15</v>
      </c>
      <c r="R522" s="316">
        <v>0</v>
      </c>
      <c r="S522" s="321">
        <v>0.83333333333333337</v>
      </c>
      <c r="T522" s="317">
        <v>5.4142532199699625E-5</v>
      </c>
      <c r="U522" s="315">
        <v>180</v>
      </c>
      <c r="V522" s="315">
        <v>552</v>
      </c>
      <c r="W522" s="315">
        <v>5</v>
      </c>
      <c r="X522" s="315">
        <v>0</v>
      </c>
      <c r="Y522" s="315">
        <v>361</v>
      </c>
      <c r="Z522" s="315">
        <v>103</v>
      </c>
      <c r="AA522" s="16"/>
      <c r="AB522" s="315">
        <v>4</v>
      </c>
      <c r="AC522" s="187">
        <v>1</v>
      </c>
      <c r="AD522" s="187">
        <v>0</v>
      </c>
      <c r="AE522" s="187">
        <v>0</v>
      </c>
      <c r="AF522" s="187">
        <v>0</v>
      </c>
      <c r="AG522" s="315">
        <v>5</v>
      </c>
      <c r="AH522" s="315">
        <v>0</v>
      </c>
      <c r="AI522" s="315">
        <v>5</v>
      </c>
      <c r="AJ522" s="315">
        <v>1</v>
      </c>
      <c r="AK522" s="315">
        <v>21</v>
      </c>
      <c r="AL522" s="315">
        <v>46</v>
      </c>
      <c r="AM522" s="316">
        <v>1000</v>
      </c>
      <c r="AN522" s="315">
        <v>93900000</v>
      </c>
      <c r="AO522" s="319">
        <v>0.27569444444444446</v>
      </c>
      <c r="AP522" s="315">
        <v>2.2999999999999998</v>
      </c>
      <c r="AQ522" s="316">
        <v>12400</v>
      </c>
      <c r="AR522" s="316">
        <v>11800</v>
      </c>
      <c r="AS522" s="320">
        <v>1.0508474576271187</v>
      </c>
      <c r="AT522" s="321">
        <v>0.59009999999999996</v>
      </c>
      <c r="AU522" s="321">
        <v>0.40990000000000004</v>
      </c>
      <c r="AV522" s="316">
        <v>17516</v>
      </c>
      <c r="AW522" s="316">
        <v>31094</v>
      </c>
      <c r="AX522" s="316">
        <v>5000</v>
      </c>
      <c r="AY522" s="316">
        <v>5000</v>
      </c>
      <c r="AZ522" s="316"/>
      <c r="BA522" s="16"/>
    </row>
    <row r="523" spans="1:53" ht="15.75" customHeight="1">
      <c r="A523" s="314">
        <v>30</v>
      </c>
      <c r="B523" s="16" t="s">
        <v>1615</v>
      </c>
      <c r="C523" s="315" t="s">
        <v>1537</v>
      </c>
      <c r="D523" s="316">
        <v>793</v>
      </c>
      <c r="E523" s="316">
        <v>45</v>
      </c>
      <c r="F523" s="316">
        <v>10</v>
      </c>
      <c r="G523" s="316">
        <v>7</v>
      </c>
      <c r="H523" s="316">
        <v>30</v>
      </c>
      <c r="I523" s="317">
        <v>1.0994344113522579E-3</v>
      </c>
      <c r="J523" s="316">
        <v>35754</v>
      </c>
      <c r="K523" s="316">
        <v>14103</v>
      </c>
      <c r="L523" s="316">
        <v>258</v>
      </c>
      <c r="M523" s="316">
        <v>35</v>
      </c>
      <c r="N523" s="318">
        <v>4.5989871729239717E-3</v>
      </c>
      <c r="O523" s="316"/>
      <c r="P523" s="316"/>
      <c r="Q523" s="316"/>
      <c r="R523" s="316"/>
      <c r="S523" s="321"/>
      <c r="T523" s="317"/>
      <c r="U523" s="315">
        <v>0</v>
      </c>
      <c r="V523" s="315"/>
      <c r="W523" s="315"/>
      <c r="X523" s="315"/>
      <c r="Y523" s="315">
        <v>0</v>
      </c>
      <c r="Z523" s="315">
        <v>0</v>
      </c>
      <c r="AA523" s="16"/>
      <c r="AB523" s="315">
        <v>2</v>
      </c>
      <c r="AC523" s="187">
        <v>0</v>
      </c>
      <c r="AD523" s="187">
        <v>0</v>
      </c>
      <c r="AE523" s="187">
        <v>0</v>
      </c>
      <c r="AF523" s="187">
        <v>0</v>
      </c>
      <c r="AG523" s="315"/>
      <c r="AH523" s="315"/>
      <c r="AI523" s="315"/>
      <c r="AJ523" s="315"/>
      <c r="AK523" s="315">
        <v>87</v>
      </c>
      <c r="AL523" s="315">
        <v>42</v>
      </c>
      <c r="AM523" s="316">
        <v>1900</v>
      </c>
      <c r="AN523" s="315">
        <v>9830000</v>
      </c>
      <c r="AO523" s="319">
        <v>0.12708333333333333</v>
      </c>
      <c r="AP523" s="315">
        <v>2.5499999999999998</v>
      </c>
      <c r="AQ523" s="316">
        <v>14300</v>
      </c>
      <c r="AR523" s="316">
        <v>9800</v>
      </c>
      <c r="AS523" s="320">
        <v>1.4591836734693877</v>
      </c>
      <c r="AT523" s="321">
        <v>0.66549999999999998</v>
      </c>
      <c r="AU523" s="321">
        <v>0.33450000000000002</v>
      </c>
      <c r="AV523" s="316"/>
      <c r="AW523" s="316"/>
      <c r="AX523" s="316"/>
      <c r="AY523" s="316"/>
      <c r="AZ523" s="316"/>
      <c r="BA523" s="16"/>
    </row>
    <row r="524" spans="1:53" ht="15.75" customHeight="1">
      <c r="A524" s="314">
        <v>31</v>
      </c>
      <c r="B524" s="16" t="s">
        <v>1616</v>
      </c>
      <c r="C524" s="315" t="s">
        <v>1537</v>
      </c>
      <c r="D524" s="316"/>
      <c r="E524" s="316"/>
      <c r="F524" s="316"/>
      <c r="G524" s="316"/>
      <c r="H524" s="316"/>
      <c r="I524" s="317"/>
      <c r="J524" s="316"/>
      <c r="K524" s="316"/>
      <c r="L524" s="316"/>
      <c r="M524" s="316"/>
      <c r="N524" s="318"/>
      <c r="O524" s="316"/>
      <c r="P524" s="316"/>
      <c r="Q524" s="316"/>
      <c r="R524" s="316"/>
      <c r="S524" s="321"/>
      <c r="T524" s="317"/>
      <c r="U524" s="315">
        <v>4</v>
      </c>
      <c r="V524" s="315"/>
      <c r="W524" s="315"/>
      <c r="X524" s="315"/>
      <c r="Y524" s="315">
        <v>4</v>
      </c>
      <c r="Z524" s="315">
        <v>0</v>
      </c>
      <c r="AA524" s="16"/>
      <c r="AB524" s="315">
        <v>0</v>
      </c>
      <c r="AC524" s="187">
        <v>0</v>
      </c>
      <c r="AD524" s="187">
        <v>0</v>
      </c>
      <c r="AE524" s="187">
        <v>0</v>
      </c>
      <c r="AF524" s="187">
        <v>0</v>
      </c>
      <c r="AG524" s="315"/>
      <c r="AH524" s="315"/>
      <c r="AI524" s="315"/>
      <c r="AJ524" s="315"/>
      <c r="AK524" s="315">
        <v>42</v>
      </c>
      <c r="AL524" s="315">
        <v>54</v>
      </c>
      <c r="AM524" s="316">
        <v>20</v>
      </c>
      <c r="AN524" s="315">
        <v>0</v>
      </c>
      <c r="AO524" s="319">
        <v>0.3</v>
      </c>
      <c r="AP524" s="315">
        <v>4.9000000000000004</v>
      </c>
      <c r="AQ524" s="316">
        <v>223300</v>
      </c>
      <c r="AR524" s="316">
        <v>137800</v>
      </c>
      <c r="AS524" s="320">
        <v>1.6204644412191582</v>
      </c>
      <c r="AT524" s="321">
        <v>0.42970000000000003</v>
      </c>
      <c r="AU524" s="321">
        <v>0.57030000000000003</v>
      </c>
      <c r="AV524" s="316"/>
      <c r="AW524" s="316">
        <v>5000</v>
      </c>
      <c r="AX524" s="316"/>
      <c r="AY524" s="316"/>
      <c r="AZ524" s="316"/>
      <c r="BA524" s="16"/>
    </row>
    <row r="525" spans="1:53" ht="15.75" customHeight="1">
      <c r="A525" s="314">
        <v>32</v>
      </c>
      <c r="B525" s="16" t="s">
        <v>741</v>
      </c>
      <c r="C525" s="315" t="s">
        <v>1537</v>
      </c>
      <c r="D525" s="316">
        <v>1177301</v>
      </c>
      <c r="E525" s="316">
        <v>103725</v>
      </c>
      <c r="F525" s="316">
        <v>21229</v>
      </c>
      <c r="G525" s="316">
        <v>31142</v>
      </c>
      <c r="H525" s="316">
        <v>108</v>
      </c>
      <c r="I525" s="317">
        <v>1.598014248485843E-3</v>
      </c>
      <c r="J525" s="316"/>
      <c r="K525" s="316"/>
      <c r="L525" s="316"/>
      <c r="M525" s="316"/>
      <c r="N525" s="318"/>
      <c r="O525" s="316">
        <v>125359</v>
      </c>
      <c r="P525" s="316">
        <v>1751</v>
      </c>
      <c r="Q525" s="316">
        <v>12663</v>
      </c>
      <c r="R525" s="316">
        <v>2525</v>
      </c>
      <c r="S525" s="321">
        <v>0.93489434608794975</v>
      </c>
      <c r="T525" s="317">
        <v>1.3399859015371498E-3</v>
      </c>
      <c r="U525" s="315">
        <v>16592</v>
      </c>
      <c r="V525" s="315">
        <v>40900</v>
      </c>
      <c r="W525" s="315">
        <v>24</v>
      </c>
      <c r="X525" s="315">
        <v>0</v>
      </c>
      <c r="Y525" s="315">
        <v>7403</v>
      </c>
      <c r="Z525" s="315">
        <v>7095</v>
      </c>
      <c r="AA525" s="16"/>
      <c r="AB525" s="315">
        <v>3</v>
      </c>
      <c r="AC525" s="187">
        <v>0</v>
      </c>
      <c r="AD525" s="187">
        <v>1</v>
      </c>
      <c r="AE525" s="187">
        <v>1</v>
      </c>
      <c r="AF525" s="187">
        <v>1</v>
      </c>
      <c r="AG525" s="315">
        <v>4.8</v>
      </c>
      <c r="AH525" s="315">
        <v>0.436</v>
      </c>
      <c r="AI525" s="315">
        <v>4.5999999999999996</v>
      </c>
      <c r="AJ525" s="315">
        <v>0.623</v>
      </c>
      <c r="AK525" s="315">
        <v>41</v>
      </c>
      <c r="AL525" s="315">
        <v>48</v>
      </c>
      <c r="AM525" s="316">
        <v>1300</v>
      </c>
      <c r="AN525" s="315">
        <v>2440000</v>
      </c>
      <c r="AO525" s="319">
        <v>0.14444444444444443</v>
      </c>
      <c r="AP525" s="315">
        <v>4.57</v>
      </c>
      <c r="AQ525" s="316">
        <v>40100</v>
      </c>
      <c r="AR525" s="316">
        <v>26600</v>
      </c>
      <c r="AS525" s="320">
        <v>1.5075187969924813</v>
      </c>
      <c r="AT525" s="321">
        <v>0.50460000000000005</v>
      </c>
      <c r="AU525" s="321">
        <v>0.49539999999999995</v>
      </c>
      <c r="AV525" s="316">
        <v>1823000</v>
      </c>
      <c r="AW525" s="316">
        <v>272306</v>
      </c>
      <c r="AX525" s="316">
        <v>531941</v>
      </c>
      <c r="AY525" s="316">
        <v>696863</v>
      </c>
      <c r="AZ525" s="316">
        <v>321715</v>
      </c>
      <c r="BA525" s="16"/>
    </row>
    <row r="526" spans="1:53" ht="15.75" customHeight="1">
      <c r="A526" s="314">
        <v>33</v>
      </c>
      <c r="B526" s="16" t="s">
        <v>1617</v>
      </c>
      <c r="C526" s="315" t="s">
        <v>1537</v>
      </c>
      <c r="D526" s="316">
        <v>4484</v>
      </c>
      <c r="E526" s="316">
        <v>118</v>
      </c>
      <c r="F526" s="316">
        <v>11</v>
      </c>
      <c r="G526" s="316">
        <v>33</v>
      </c>
      <c r="H526" s="316">
        <v>14</v>
      </c>
      <c r="I526" s="317">
        <v>3.9952430973756855E-4</v>
      </c>
      <c r="J526" s="316">
        <v>16887</v>
      </c>
      <c r="K526" s="316">
        <v>4418</v>
      </c>
      <c r="L526" s="316">
        <v>124</v>
      </c>
      <c r="M526" s="316">
        <v>28</v>
      </c>
      <c r="N526" s="318">
        <v>3.0190053272061675E-3</v>
      </c>
      <c r="O526" s="316">
        <v>1261</v>
      </c>
      <c r="P526" s="316">
        <v>2</v>
      </c>
      <c r="Q526" s="316">
        <v>0</v>
      </c>
      <c r="R526" s="316">
        <v>0</v>
      </c>
      <c r="S526" s="321">
        <v>1</v>
      </c>
      <c r="T526" s="317">
        <v>0</v>
      </c>
      <c r="U526" s="315">
        <v>22</v>
      </c>
      <c r="V526" s="315"/>
      <c r="W526" s="315"/>
      <c r="X526" s="315"/>
      <c r="Y526" s="315">
        <v>41</v>
      </c>
      <c r="Z526" s="315">
        <v>9</v>
      </c>
      <c r="AA526" s="16"/>
      <c r="AB526" s="315">
        <v>3</v>
      </c>
      <c r="AC526" s="187">
        <v>0</v>
      </c>
      <c r="AD526" s="187">
        <v>0</v>
      </c>
      <c r="AE526" s="187">
        <v>0</v>
      </c>
      <c r="AF526" s="187">
        <v>0</v>
      </c>
      <c r="AG526" s="315"/>
      <c r="AH526" s="315"/>
      <c r="AI526" s="315"/>
      <c r="AJ526" s="315"/>
      <c r="AK526" s="315">
        <v>19</v>
      </c>
      <c r="AL526" s="315">
        <v>47</v>
      </c>
      <c r="AM526" s="316">
        <v>590</v>
      </c>
      <c r="AN526" s="315">
        <v>950000</v>
      </c>
      <c r="AO526" s="319">
        <v>0.38819444444444445</v>
      </c>
      <c r="AP526" s="315">
        <v>3.17</v>
      </c>
      <c r="AQ526" s="316">
        <v>1100000</v>
      </c>
      <c r="AR526" s="316">
        <v>706100</v>
      </c>
      <c r="AS526" s="320">
        <v>1.5578529953264411</v>
      </c>
      <c r="AT526" s="321">
        <v>0.50600000000000001</v>
      </c>
      <c r="AU526" s="321">
        <v>0.49399999999999999</v>
      </c>
      <c r="AV526" s="316">
        <v>16279</v>
      </c>
      <c r="AW526" s="316">
        <v>14255</v>
      </c>
      <c r="AX526" s="316">
        <v>5000</v>
      </c>
      <c r="AY526" s="316"/>
      <c r="AZ526" s="316">
        <v>5000</v>
      </c>
      <c r="BA526" s="16"/>
    </row>
    <row r="527" spans="1:53" ht="15.75" customHeight="1">
      <c r="A527" s="314">
        <v>34</v>
      </c>
      <c r="B527" s="16" t="s">
        <v>1620</v>
      </c>
      <c r="C527" s="315" t="s">
        <v>1537</v>
      </c>
      <c r="D527" s="316"/>
      <c r="E527" s="316"/>
      <c r="F527" s="316"/>
      <c r="G527" s="316"/>
      <c r="H527" s="316"/>
      <c r="I527" s="317"/>
      <c r="J527" s="316"/>
      <c r="K527" s="316"/>
      <c r="L527" s="316"/>
      <c r="M527" s="316"/>
      <c r="N527" s="318"/>
      <c r="O527" s="316"/>
      <c r="P527" s="316"/>
      <c r="Q527" s="316"/>
      <c r="R527" s="316"/>
      <c r="S527" s="321"/>
      <c r="T527" s="317"/>
      <c r="U527" s="315">
        <v>2</v>
      </c>
      <c r="V527" s="315"/>
      <c r="W527" s="315"/>
      <c r="X527" s="315"/>
      <c r="Y527" s="315">
        <v>0</v>
      </c>
      <c r="Z527" s="315">
        <v>2</v>
      </c>
      <c r="AA527" s="16"/>
      <c r="AB527" s="315">
        <v>0</v>
      </c>
      <c r="AC527" s="187">
        <v>0</v>
      </c>
      <c r="AD527" s="187">
        <v>0</v>
      </c>
      <c r="AE527" s="187">
        <v>0</v>
      </c>
      <c r="AF527" s="187">
        <v>0</v>
      </c>
      <c r="AG527" s="315"/>
      <c r="AH527" s="315"/>
      <c r="AI527" s="315"/>
      <c r="AJ527" s="315"/>
      <c r="AK527" s="315">
        <v>72</v>
      </c>
      <c r="AL527" s="315">
        <v>48</v>
      </c>
      <c r="AM527" s="316">
        <v>880</v>
      </c>
      <c r="AN527" s="315">
        <v>279000000</v>
      </c>
      <c r="AO527" s="319">
        <v>0.12847222222222221</v>
      </c>
      <c r="AP527" s="315">
        <v>3.92</v>
      </c>
      <c r="AQ527" s="316">
        <v>24900</v>
      </c>
      <c r="AR527" s="316">
        <v>13400</v>
      </c>
      <c r="AS527" s="320">
        <v>1.8582089552238805</v>
      </c>
      <c r="AT527" s="321">
        <v>0.29730000000000001</v>
      </c>
      <c r="AU527" s="321">
        <v>0.70269999999999999</v>
      </c>
      <c r="AV527" s="316">
        <v>5000</v>
      </c>
      <c r="AW527" s="316">
        <v>10008</v>
      </c>
      <c r="AX527" s="316"/>
      <c r="AY527" s="316"/>
      <c r="AZ527" s="316">
        <v>5000</v>
      </c>
      <c r="BA527" s="16"/>
    </row>
    <row r="528" spans="1:53" ht="15.75" customHeight="1">
      <c r="A528" s="314">
        <v>35</v>
      </c>
      <c r="B528" s="16" t="s">
        <v>1621</v>
      </c>
      <c r="C528" s="315" t="s">
        <v>1537</v>
      </c>
      <c r="D528" s="316">
        <v>1949</v>
      </c>
      <c r="E528" s="316">
        <v>1227</v>
      </c>
      <c r="F528" s="316">
        <v>29</v>
      </c>
      <c r="G528" s="316">
        <v>181</v>
      </c>
      <c r="H528" s="316">
        <v>84</v>
      </c>
      <c r="I528" s="317">
        <v>9.4608021396069726E-3</v>
      </c>
      <c r="J528" s="316">
        <v>1105</v>
      </c>
      <c r="K528" s="316">
        <v>532</v>
      </c>
      <c r="L528" s="316">
        <v>9</v>
      </c>
      <c r="M528" s="316">
        <v>20</v>
      </c>
      <c r="N528" s="318">
        <v>5.4350287323639565E-3</v>
      </c>
      <c r="O528" s="316">
        <v>2054</v>
      </c>
      <c r="P528" s="316">
        <v>108</v>
      </c>
      <c r="Q528" s="316">
        <v>418</v>
      </c>
      <c r="R528" s="316">
        <v>102</v>
      </c>
      <c r="S528" s="321">
        <v>0.56521739130434789</v>
      </c>
      <c r="T528" s="317">
        <v>2.763182702654294E-3</v>
      </c>
      <c r="U528" s="315">
        <v>184</v>
      </c>
      <c r="V528" s="315">
        <v>266</v>
      </c>
      <c r="W528" s="315">
        <v>0</v>
      </c>
      <c r="X528" s="315">
        <v>0</v>
      </c>
      <c r="Y528" s="315">
        <v>147</v>
      </c>
      <c r="Z528" s="315">
        <v>43</v>
      </c>
      <c r="AA528" s="16"/>
      <c r="AB528" s="315">
        <v>4</v>
      </c>
      <c r="AC528" s="187">
        <v>0</v>
      </c>
      <c r="AD528" s="187">
        <v>0</v>
      </c>
      <c r="AE528" s="187">
        <v>0</v>
      </c>
      <c r="AF528" s="187">
        <v>0</v>
      </c>
      <c r="AG528" s="315"/>
      <c r="AH528" s="315"/>
      <c r="AI528" s="315"/>
      <c r="AJ528" s="315"/>
      <c r="AK528" s="315">
        <v>52</v>
      </c>
      <c r="AL528" s="315">
        <v>47</v>
      </c>
      <c r="AM528" s="316">
        <v>60500</v>
      </c>
      <c r="AN528" s="315">
        <v>72200000</v>
      </c>
      <c r="AO528" s="319">
        <v>0.55972222222222223</v>
      </c>
      <c r="AP528" s="315">
        <v>2.04</v>
      </c>
      <c r="AQ528" s="316">
        <v>107200</v>
      </c>
      <c r="AR528" s="316">
        <v>48100</v>
      </c>
      <c r="AS528" s="320">
        <v>2.2286902286902288</v>
      </c>
      <c r="AT528" s="321">
        <v>0.61970000000000003</v>
      </c>
      <c r="AU528" s="321">
        <v>0.38029999999999997</v>
      </c>
      <c r="AV528" s="316">
        <v>25453</v>
      </c>
      <c r="AW528" s="316">
        <v>27480</v>
      </c>
      <c r="AX528" s="316">
        <v>5000</v>
      </c>
      <c r="AY528" s="316"/>
      <c r="AZ528" s="316"/>
      <c r="BA528" s="16"/>
    </row>
    <row r="529" spans="1:53" ht="15.75" customHeight="1">
      <c r="A529" s="314">
        <v>36</v>
      </c>
      <c r="B529" s="16" t="s">
        <v>874</v>
      </c>
      <c r="C529" s="315" t="s">
        <v>1537</v>
      </c>
      <c r="D529" s="316">
        <v>410</v>
      </c>
      <c r="E529" s="316">
        <v>0</v>
      </c>
      <c r="F529" s="316">
        <v>0</v>
      </c>
      <c r="G529" s="316">
        <v>0</v>
      </c>
      <c r="H529" s="316">
        <v>0</v>
      </c>
      <c r="I529" s="317">
        <v>0</v>
      </c>
      <c r="J529" s="316">
        <v>87870</v>
      </c>
      <c r="K529" s="316">
        <v>16351</v>
      </c>
      <c r="L529" s="316">
        <v>691</v>
      </c>
      <c r="M529" s="316">
        <v>22</v>
      </c>
      <c r="N529" s="318">
        <v>2.1316315787823026E-3</v>
      </c>
      <c r="O529" s="316">
        <v>49176</v>
      </c>
      <c r="P529" s="316">
        <v>87</v>
      </c>
      <c r="Q529" s="316">
        <v>952</v>
      </c>
      <c r="R529" s="316">
        <v>340</v>
      </c>
      <c r="S529" s="321">
        <v>0.39999999999999997</v>
      </c>
      <c r="T529" s="317">
        <v>2.8732623114577631E-4</v>
      </c>
      <c r="U529" s="315">
        <v>223</v>
      </c>
      <c r="V529" s="315">
        <v>22100</v>
      </c>
      <c r="W529" s="315">
        <v>31</v>
      </c>
      <c r="X529" s="315">
        <v>0</v>
      </c>
      <c r="Y529" s="315">
        <v>353</v>
      </c>
      <c r="Z529" s="315">
        <v>147</v>
      </c>
      <c r="AA529" s="16"/>
      <c r="AB529" s="315">
        <v>4</v>
      </c>
      <c r="AC529" s="187">
        <v>0</v>
      </c>
      <c r="AD529" s="187">
        <v>0</v>
      </c>
      <c r="AE529" s="187">
        <v>1</v>
      </c>
      <c r="AF529" s="187">
        <v>1</v>
      </c>
      <c r="AG529" s="315">
        <v>4.5</v>
      </c>
      <c r="AH529" s="315">
        <v>0.85599999999999998</v>
      </c>
      <c r="AI529" s="315">
        <v>4.7</v>
      </c>
      <c r="AJ529" s="315">
        <v>0.74</v>
      </c>
      <c r="AK529" s="315">
        <v>33</v>
      </c>
      <c r="AL529" s="315">
        <v>47</v>
      </c>
      <c r="AM529" s="316">
        <v>301000</v>
      </c>
      <c r="AN529" s="315">
        <v>99000000</v>
      </c>
      <c r="AO529" s="319">
        <v>0.24791666666666667</v>
      </c>
      <c r="AP529" s="315">
        <v>3.94</v>
      </c>
      <c r="AQ529" s="316">
        <v>437400</v>
      </c>
      <c r="AR529" s="316">
        <v>228100</v>
      </c>
      <c r="AS529" s="320">
        <v>1.9175800087680841</v>
      </c>
      <c r="AT529" s="321">
        <v>0.34560000000000002</v>
      </c>
      <c r="AU529" s="321">
        <v>0.65439999999999998</v>
      </c>
      <c r="AV529" s="316">
        <v>81196</v>
      </c>
      <c r="AW529" s="316">
        <v>26050</v>
      </c>
      <c r="AX529" s="316">
        <v>12391</v>
      </c>
      <c r="AY529" s="316"/>
      <c r="AZ529" s="316">
        <v>7175</v>
      </c>
      <c r="BA529" s="16"/>
    </row>
    <row r="530" spans="1:53" ht="15.75" customHeight="1">
      <c r="A530" s="314">
        <v>37</v>
      </c>
      <c r="B530" s="16" t="s">
        <v>1624</v>
      </c>
      <c r="C530" s="315" t="s">
        <v>1537</v>
      </c>
      <c r="D530" s="316">
        <v>57451</v>
      </c>
      <c r="E530" s="316">
        <v>2209</v>
      </c>
      <c r="F530" s="316">
        <v>257</v>
      </c>
      <c r="G530" s="316">
        <v>877</v>
      </c>
      <c r="H530" s="316">
        <v>52</v>
      </c>
      <c r="I530" s="317">
        <v>7.2725973589822957E-4</v>
      </c>
      <c r="J530" s="316">
        <v>657</v>
      </c>
      <c r="K530" s="316">
        <v>186</v>
      </c>
      <c r="L530" s="316">
        <v>8</v>
      </c>
      <c r="M530" s="316">
        <v>11</v>
      </c>
      <c r="N530" s="318">
        <v>3.6416925573322209E-3</v>
      </c>
      <c r="O530" s="316">
        <v>60234</v>
      </c>
      <c r="P530" s="316">
        <v>99</v>
      </c>
      <c r="Q530" s="316">
        <v>333</v>
      </c>
      <c r="R530" s="316">
        <v>120</v>
      </c>
      <c r="S530" s="321">
        <v>0.78205128205128205</v>
      </c>
      <c r="T530" s="317">
        <v>8.1364077019749792E-5</v>
      </c>
      <c r="U530" s="315">
        <v>419</v>
      </c>
      <c r="V530" s="315"/>
      <c r="W530" s="315"/>
      <c r="X530" s="315"/>
      <c r="Y530" s="315">
        <v>345</v>
      </c>
      <c r="Z530" s="315">
        <v>145</v>
      </c>
      <c r="AA530" s="16"/>
      <c r="AB530" s="315">
        <v>3</v>
      </c>
      <c r="AC530" s="187">
        <v>0</v>
      </c>
      <c r="AD530" s="187">
        <v>0</v>
      </c>
      <c r="AE530" s="187">
        <v>0</v>
      </c>
      <c r="AF530" s="187">
        <v>1</v>
      </c>
      <c r="AG530" s="315">
        <v>4.5999999999999996</v>
      </c>
      <c r="AH530" s="315">
        <v>0.55000000000000004</v>
      </c>
      <c r="AI530" s="315">
        <v>4.4000000000000004</v>
      </c>
      <c r="AJ530" s="315">
        <v>0.70299999999999996</v>
      </c>
      <c r="AK530" s="315">
        <v>31</v>
      </c>
      <c r="AL530" s="315">
        <v>48</v>
      </c>
      <c r="AM530" s="316">
        <v>0</v>
      </c>
      <c r="AN530" s="315">
        <v>0</v>
      </c>
      <c r="AO530" s="319">
        <v>0.36041666666666666</v>
      </c>
      <c r="AP530" s="315">
        <v>6.03</v>
      </c>
      <c r="AQ530" s="316">
        <v>161700</v>
      </c>
      <c r="AR530" s="316">
        <v>101200</v>
      </c>
      <c r="AS530" s="320">
        <v>1.5978260869565217</v>
      </c>
      <c r="AT530" s="321">
        <v>0.5403</v>
      </c>
      <c r="AU530" s="321">
        <v>0.4597</v>
      </c>
      <c r="AV530" s="316">
        <v>240499</v>
      </c>
      <c r="AW530" s="316">
        <v>170714</v>
      </c>
      <c r="AX530" s="316">
        <v>31435</v>
      </c>
      <c r="AY530" s="316">
        <v>99174</v>
      </c>
      <c r="AZ530" s="316">
        <v>50614</v>
      </c>
      <c r="BA530" s="16"/>
    </row>
    <row r="531" spans="1:53" ht="15.75" customHeight="1">
      <c r="A531" s="314">
        <v>38</v>
      </c>
      <c r="B531" s="16" t="s">
        <v>1626</v>
      </c>
      <c r="C531" s="315" t="s">
        <v>1537</v>
      </c>
      <c r="D531" s="316">
        <v>894018</v>
      </c>
      <c r="E531" s="316">
        <v>50</v>
      </c>
      <c r="F531" s="316">
        <v>201</v>
      </c>
      <c r="G531" s="316">
        <v>23</v>
      </c>
      <c r="H531" s="316">
        <v>2</v>
      </c>
      <c r="I531" s="317">
        <v>3.6302264774555608E-6</v>
      </c>
      <c r="J531" s="316">
        <v>28598</v>
      </c>
      <c r="K531" s="316">
        <v>1244</v>
      </c>
      <c r="L531" s="316">
        <v>463</v>
      </c>
      <c r="M531" s="316">
        <v>15</v>
      </c>
      <c r="N531" s="318">
        <v>6.683546650588781E-4</v>
      </c>
      <c r="O531" s="316">
        <v>84843</v>
      </c>
      <c r="P531" s="316">
        <v>1182</v>
      </c>
      <c r="Q531" s="316">
        <v>211</v>
      </c>
      <c r="R531" s="316">
        <v>39</v>
      </c>
      <c r="S531" s="321">
        <v>0.98475867908552073</v>
      </c>
      <c r="T531" s="317">
        <v>3.2000813625294056E-5</v>
      </c>
      <c r="U531" s="315">
        <v>1639</v>
      </c>
      <c r="V531" s="315">
        <v>22100</v>
      </c>
      <c r="W531" s="315">
        <v>31</v>
      </c>
      <c r="X531" s="315">
        <v>0</v>
      </c>
      <c r="Y531" s="315">
        <v>1258</v>
      </c>
      <c r="Z531" s="315">
        <v>623</v>
      </c>
      <c r="AA531" s="16"/>
      <c r="AB531" s="315">
        <v>4</v>
      </c>
      <c r="AC531" s="187">
        <v>0</v>
      </c>
      <c r="AD531" s="187">
        <v>1</v>
      </c>
      <c r="AE531" s="187">
        <v>1</v>
      </c>
      <c r="AF531" s="187">
        <v>1</v>
      </c>
      <c r="AG531" s="315">
        <v>4.8</v>
      </c>
      <c r="AH531" s="315">
        <v>0.14099999999999999</v>
      </c>
      <c r="AI531" s="315">
        <v>3.2</v>
      </c>
      <c r="AJ531" s="315">
        <v>0.17599999999999999</v>
      </c>
      <c r="AK531" s="315">
        <v>24</v>
      </c>
      <c r="AL531" s="315">
        <v>48</v>
      </c>
      <c r="AM531" s="316">
        <v>60500</v>
      </c>
      <c r="AN531" s="315">
        <v>864000000</v>
      </c>
      <c r="AO531" s="319">
        <v>0.12638888888888888</v>
      </c>
      <c r="AP531" s="315">
        <v>1.58</v>
      </c>
      <c r="AQ531" s="316">
        <v>110600</v>
      </c>
      <c r="AR531" s="316">
        <v>71000</v>
      </c>
      <c r="AS531" s="320">
        <v>1.5577464788732394</v>
      </c>
      <c r="AT531" s="321">
        <v>0.76649999999999996</v>
      </c>
      <c r="AU531" s="321">
        <v>0.23350000000000004</v>
      </c>
      <c r="AV531" s="316">
        <v>632315</v>
      </c>
      <c r="AW531" s="316">
        <v>702715</v>
      </c>
      <c r="AX531" s="316">
        <v>193419</v>
      </c>
      <c r="AY531" s="316">
        <v>283366</v>
      </c>
      <c r="AZ531" s="316">
        <v>329702</v>
      </c>
      <c r="BA531" s="16"/>
    </row>
    <row r="532" spans="1:53" ht="15.75" customHeight="1">
      <c r="A532" s="314">
        <v>39</v>
      </c>
      <c r="B532" s="16" t="s">
        <v>1628</v>
      </c>
      <c r="C532" s="315" t="s">
        <v>1537</v>
      </c>
      <c r="D532" s="316"/>
      <c r="E532" s="316"/>
      <c r="F532" s="316"/>
      <c r="G532" s="316"/>
      <c r="H532" s="316"/>
      <c r="I532" s="317"/>
      <c r="J532" s="316"/>
      <c r="K532" s="316"/>
      <c r="L532" s="316"/>
      <c r="M532" s="316"/>
      <c r="N532" s="318"/>
      <c r="O532" s="316"/>
      <c r="P532" s="316"/>
      <c r="Q532" s="316"/>
      <c r="R532" s="316"/>
      <c r="S532" s="321"/>
      <c r="T532" s="317"/>
      <c r="U532" s="315">
        <v>17</v>
      </c>
      <c r="V532" s="315"/>
      <c r="W532" s="315"/>
      <c r="X532" s="315"/>
      <c r="Y532" s="315">
        <v>14</v>
      </c>
      <c r="Z532" s="315">
        <v>5</v>
      </c>
      <c r="AA532" s="16"/>
      <c r="AB532" s="315">
        <v>0</v>
      </c>
      <c r="AC532" s="187">
        <v>0</v>
      </c>
      <c r="AD532" s="187">
        <v>0</v>
      </c>
      <c r="AE532" s="187">
        <v>0</v>
      </c>
      <c r="AF532" s="187">
        <v>0</v>
      </c>
      <c r="AG532" s="315"/>
      <c r="AH532" s="315"/>
      <c r="AI532" s="315"/>
      <c r="AJ532" s="315"/>
      <c r="AK532" s="315">
        <v>37</v>
      </c>
      <c r="AL532" s="315">
        <v>36</v>
      </c>
      <c r="AM532" s="316">
        <v>33100</v>
      </c>
      <c r="AN532" s="315">
        <v>25700000</v>
      </c>
      <c r="AO532" s="319">
        <v>0.1451388888888889</v>
      </c>
      <c r="AP532" s="315">
        <v>1.5</v>
      </c>
      <c r="AQ532" s="316">
        <v>3400</v>
      </c>
      <c r="AR532" s="316">
        <v>3400</v>
      </c>
      <c r="AS532" s="320">
        <v>1</v>
      </c>
      <c r="AT532" s="321">
        <v>0.5</v>
      </c>
      <c r="AU532" s="321">
        <v>0.5</v>
      </c>
      <c r="AV532" s="316">
        <v>7100</v>
      </c>
      <c r="AW532" s="316">
        <v>13939</v>
      </c>
      <c r="AX532" s="316">
        <v>7177</v>
      </c>
      <c r="AY532" s="316"/>
      <c r="AZ532" s="316">
        <v>5000</v>
      </c>
      <c r="BA532" s="16"/>
    </row>
    <row r="533" spans="1:53" ht="15.75" customHeight="1">
      <c r="A533" s="314">
        <v>40</v>
      </c>
      <c r="B533" s="16" t="s">
        <v>1629</v>
      </c>
      <c r="C533" s="315" t="s">
        <v>1537</v>
      </c>
      <c r="D533" s="316">
        <v>5238</v>
      </c>
      <c r="E533" s="316">
        <v>1084</v>
      </c>
      <c r="F533" s="316">
        <v>10</v>
      </c>
      <c r="G533" s="316">
        <v>1737</v>
      </c>
      <c r="H533" s="316">
        <v>21</v>
      </c>
      <c r="I533" s="317">
        <v>6.3063164495708495E-3</v>
      </c>
      <c r="J533" s="316"/>
      <c r="K533" s="316"/>
      <c r="L533" s="316"/>
      <c r="M533" s="316"/>
      <c r="N533" s="318"/>
      <c r="O533" s="316"/>
      <c r="P533" s="316"/>
      <c r="Q533" s="316"/>
      <c r="R533" s="316"/>
      <c r="S533" s="321"/>
      <c r="T533" s="317"/>
      <c r="U533" s="315">
        <v>3</v>
      </c>
      <c r="V533" s="315"/>
      <c r="W533" s="315"/>
      <c r="X533" s="315"/>
      <c r="Y533" s="315">
        <v>8</v>
      </c>
      <c r="Z533" s="315">
        <v>0</v>
      </c>
      <c r="AA533" s="16"/>
      <c r="AB533" s="315">
        <v>1</v>
      </c>
      <c r="AC533" s="187">
        <v>0</v>
      </c>
      <c r="AD533" s="187">
        <v>1</v>
      </c>
      <c r="AE533" s="187">
        <v>1</v>
      </c>
      <c r="AF533" s="187">
        <v>1</v>
      </c>
      <c r="AG533" s="315">
        <v>3.2</v>
      </c>
      <c r="AH533" s="315">
        <v>0</v>
      </c>
      <c r="AI533" s="315">
        <v>2.6</v>
      </c>
      <c r="AJ533" s="315">
        <v>0.14299999999999999</v>
      </c>
      <c r="AK533" s="315">
        <v>35</v>
      </c>
      <c r="AL533" s="315">
        <v>38</v>
      </c>
      <c r="AM533" s="316">
        <v>30</v>
      </c>
      <c r="AN533" s="315">
        <v>752000</v>
      </c>
      <c r="AO533" s="319"/>
      <c r="AP533" s="315"/>
      <c r="AQ533" s="316"/>
      <c r="AR533" s="316"/>
      <c r="AS533" s="320"/>
      <c r="AT533" s="321"/>
      <c r="AU533" s="321"/>
      <c r="AV533" s="316">
        <v>5000</v>
      </c>
      <c r="AW533" s="316">
        <v>5000</v>
      </c>
      <c r="AX533" s="316"/>
      <c r="AY533" s="316"/>
      <c r="AZ533" s="316"/>
      <c r="BA533" s="16"/>
    </row>
    <row r="534" spans="1:53" ht="15.75" customHeight="1">
      <c r="A534" s="314">
        <v>41</v>
      </c>
      <c r="B534" s="16" t="s">
        <v>1630</v>
      </c>
      <c r="C534" s="315" t="s">
        <v>1537</v>
      </c>
      <c r="D534" s="316">
        <v>28678</v>
      </c>
      <c r="E534" s="316">
        <v>365</v>
      </c>
      <c r="F534" s="316">
        <v>12</v>
      </c>
      <c r="G534" s="316">
        <v>32</v>
      </c>
      <c r="H534" s="316">
        <v>72</v>
      </c>
      <c r="I534" s="317">
        <v>1.6725655619015747E-4</v>
      </c>
      <c r="J534" s="316"/>
      <c r="K534" s="316"/>
      <c r="L534" s="316"/>
      <c r="M534" s="316"/>
      <c r="N534" s="318"/>
      <c r="O534" s="316">
        <v>984</v>
      </c>
      <c r="P534" s="316">
        <v>27</v>
      </c>
      <c r="Q534" s="316">
        <v>34</v>
      </c>
      <c r="R534" s="316">
        <v>19</v>
      </c>
      <c r="S534" s="321">
        <v>0.5</v>
      </c>
      <c r="T534" s="317">
        <v>5.8870120739681702E-4</v>
      </c>
      <c r="U534" s="315">
        <v>0</v>
      </c>
      <c r="V534" s="315"/>
      <c r="W534" s="315"/>
      <c r="X534" s="315"/>
      <c r="Y534" s="315">
        <v>3</v>
      </c>
      <c r="Z534" s="315">
        <v>0</v>
      </c>
      <c r="AA534" s="16"/>
      <c r="AB534" s="315">
        <v>2</v>
      </c>
      <c r="AC534" s="187">
        <v>0</v>
      </c>
      <c r="AD534" s="187">
        <v>0</v>
      </c>
      <c r="AE534" s="187">
        <v>1</v>
      </c>
      <c r="AF534" s="187">
        <v>0</v>
      </c>
      <c r="AG534" s="315"/>
      <c r="AH534" s="315"/>
      <c r="AI534" s="315"/>
      <c r="AJ534" s="315"/>
      <c r="AK534" s="315">
        <v>29</v>
      </c>
      <c r="AL534" s="315">
        <v>50</v>
      </c>
      <c r="AM534" s="316">
        <v>8100</v>
      </c>
      <c r="AN534" s="315">
        <v>36900000</v>
      </c>
      <c r="AO534" s="319">
        <v>0.24236111111111111</v>
      </c>
      <c r="AP534" s="315">
        <v>3.52</v>
      </c>
      <c r="AQ534" s="316">
        <v>803300</v>
      </c>
      <c r="AR534" s="316">
        <v>490600</v>
      </c>
      <c r="AS534" s="320">
        <v>1.6373827965756216</v>
      </c>
      <c r="AT534" s="321">
        <v>0.44829999999999998</v>
      </c>
      <c r="AU534" s="321">
        <v>0.55170000000000008</v>
      </c>
      <c r="AV534" s="316">
        <v>80827</v>
      </c>
      <c r="AW534" s="316">
        <v>15796</v>
      </c>
      <c r="AX534" s="316">
        <v>23639</v>
      </c>
      <c r="AY534" s="316">
        <v>5000</v>
      </c>
      <c r="AZ534" s="316">
        <v>5000</v>
      </c>
      <c r="BA534" s="16"/>
    </row>
    <row r="535" spans="1:53" ht="15.75" customHeight="1">
      <c r="A535" s="314">
        <v>42</v>
      </c>
      <c r="B535" s="16" t="s">
        <v>1632</v>
      </c>
      <c r="C535" s="315" t="s">
        <v>1537</v>
      </c>
      <c r="D535" s="316">
        <v>250607</v>
      </c>
      <c r="E535" s="316">
        <v>2396</v>
      </c>
      <c r="F535" s="316">
        <v>666</v>
      </c>
      <c r="G535" s="316">
        <v>338</v>
      </c>
      <c r="H535" s="316">
        <v>102</v>
      </c>
      <c r="I535" s="317">
        <v>1.591975470673194E-4</v>
      </c>
      <c r="J535" s="316"/>
      <c r="K535" s="316"/>
      <c r="L535" s="316"/>
      <c r="M535" s="316"/>
      <c r="N535" s="318"/>
      <c r="O535" s="316">
        <v>2095</v>
      </c>
      <c r="P535" s="316">
        <v>34</v>
      </c>
      <c r="Q535" s="316">
        <v>27</v>
      </c>
      <c r="R535" s="316">
        <v>13</v>
      </c>
      <c r="S535" s="321">
        <v>0.9</v>
      </c>
      <c r="T535" s="317">
        <v>2.0905137350724792E-4</v>
      </c>
      <c r="U535" s="315">
        <v>2</v>
      </c>
      <c r="V535" s="315">
        <v>902</v>
      </c>
      <c r="W535" s="315">
        <v>0</v>
      </c>
      <c r="X535" s="315">
        <v>0</v>
      </c>
      <c r="Y535" s="315">
        <v>19</v>
      </c>
      <c r="Z535" s="315">
        <v>0</v>
      </c>
      <c r="AA535" s="16"/>
      <c r="AB535" s="315">
        <v>3</v>
      </c>
      <c r="AC535" s="187">
        <v>0</v>
      </c>
      <c r="AD535" s="187">
        <v>1</v>
      </c>
      <c r="AE535" s="187">
        <v>1</v>
      </c>
      <c r="AF535" s="187">
        <v>1</v>
      </c>
      <c r="AG535" s="315">
        <v>4.7</v>
      </c>
      <c r="AH535" s="315">
        <v>9.8000000000000004E-2</v>
      </c>
      <c r="AI535" s="315">
        <v>4.4000000000000004</v>
      </c>
      <c r="AJ535" s="315">
        <v>0.47</v>
      </c>
      <c r="AK535" s="315">
        <v>28</v>
      </c>
      <c r="AL535" s="315">
        <v>43</v>
      </c>
      <c r="AM535" s="316">
        <v>40500</v>
      </c>
      <c r="AN535" s="315">
        <v>3320000000</v>
      </c>
      <c r="AO535" s="319">
        <v>0.25138888888888888</v>
      </c>
      <c r="AP535" s="315">
        <v>2.63</v>
      </c>
      <c r="AQ535" s="316">
        <v>251700</v>
      </c>
      <c r="AR535" s="316">
        <v>177600</v>
      </c>
      <c r="AS535" s="320">
        <v>1.4172297297297298</v>
      </c>
      <c r="AT535" s="321">
        <v>0.49640000000000001</v>
      </c>
      <c r="AU535" s="321">
        <v>0.50360000000000005</v>
      </c>
      <c r="AV535" s="316"/>
      <c r="AW535" s="316">
        <v>5000</v>
      </c>
      <c r="AX535" s="316"/>
      <c r="AY535" s="316"/>
      <c r="AZ535" s="316"/>
      <c r="BA535" s="16"/>
    </row>
    <row r="536" spans="1:53" ht="15.75" customHeight="1">
      <c r="A536" s="314">
        <v>43</v>
      </c>
      <c r="B536" s="16" t="s">
        <v>1636</v>
      </c>
      <c r="C536" s="315" t="s">
        <v>1537</v>
      </c>
      <c r="D536" s="316">
        <v>997</v>
      </c>
      <c r="E536" s="316">
        <v>560</v>
      </c>
      <c r="F536" s="316">
        <v>3</v>
      </c>
      <c r="G536" s="316">
        <v>40</v>
      </c>
      <c r="H536" s="316">
        <v>43</v>
      </c>
      <c r="I536" s="317">
        <v>7.8445613907498629E-3</v>
      </c>
      <c r="J536" s="316"/>
      <c r="K536" s="316"/>
      <c r="L536" s="316"/>
      <c r="M536" s="316"/>
      <c r="N536" s="318"/>
      <c r="O536" s="316">
        <v>564</v>
      </c>
      <c r="P536" s="316">
        <v>53</v>
      </c>
      <c r="Q536" s="316">
        <v>72</v>
      </c>
      <c r="R536" s="316">
        <v>36</v>
      </c>
      <c r="S536" s="321">
        <v>0.5</v>
      </c>
      <c r="T536" s="317">
        <v>2.0963580280235566E-3</v>
      </c>
      <c r="U536" s="315">
        <v>101</v>
      </c>
      <c r="V536" s="315">
        <v>29</v>
      </c>
      <c r="W536" s="315">
        <v>0</v>
      </c>
      <c r="X536" s="315">
        <v>0</v>
      </c>
      <c r="Y536" s="315">
        <v>94</v>
      </c>
      <c r="Z536" s="315">
        <v>7</v>
      </c>
      <c r="AA536" s="16"/>
      <c r="AB536" s="315">
        <v>3</v>
      </c>
      <c r="AC536" s="187">
        <v>0</v>
      </c>
      <c r="AD536" s="187">
        <v>0</v>
      </c>
      <c r="AE536" s="187">
        <v>0</v>
      </c>
      <c r="AF536" s="187">
        <v>0</v>
      </c>
      <c r="AG536" s="315"/>
      <c r="AH536" s="315"/>
      <c r="AI536" s="315"/>
      <c r="AJ536" s="315"/>
      <c r="AK536" s="315">
        <v>50</v>
      </c>
      <c r="AL536" s="315">
        <v>50</v>
      </c>
      <c r="AM536" s="316">
        <v>450000</v>
      </c>
      <c r="AN536" s="315">
        <v>5050000</v>
      </c>
      <c r="AO536" s="319">
        <v>0.20624999999999999</v>
      </c>
      <c r="AP536" s="315">
        <v>2.76</v>
      </c>
      <c r="AQ536" s="316">
        <v>601900</v>
      </c>
      <c r="AR536" s="316">
        <v>207400</v>
      </c>
      <c r="AS536" s="320">
        <v>2.9021215043394406</v>
      </c>
      <c r="AT536" s="321">
        <v>0.3695</v>
      </c>
      <c r="AU536" s="321">
        <v>0.63050000000000006</v>
      </c>
      <c r="AV536" s="316"/>
      <c r="AW536" s="316">
        <v>55726</v>
      </c>
      <c r="AX536" s="316">
        <v>5000</v>
      </c>
      <c r="AY536" s="316"/>
      <c r="AZ536" s="316"/>
      <c r="BA536" s="16"/>
    </row>
    <row r="537" spans="1:53" ht="15.75" customHeight="1">
      <c r="A537" s="314">
        <v>44</v>
      </c>
      <c r="B537" s="16" t="s">
        <v>1639</v>
      </c>
      <c r="C537" s="315" t="s">
        <v>1537</v>
      </c>
      <c r="D537" s="316">
        <v>9172</v>
      </c>
      <c r="E537" s="316">
        <v>107</v>
      </c>
      <c r="F537" s="316">
        <v>3</v>
      </c>
      <c r="G537" s="316">
        <v>88</v>
      </c>
      <c r="H537" s="316">
        <v>9</v>
      </c>
      <c r="I537" s="317">
        <v>2.6171764966784785E-4</v>
      </c>
      <c r="J537" s="316"/>
      <c r="K537" s="316"/>
      <c r="L537" s="316"/>
      <c r="M537" s="316"/>
      <c r="N537" s="318"/>
      <c r="O537" s="316"/>
      <c r="P537" s="316"/>
      <c r="Q537" s="316"/>
      <c r="R537" s="316"/>
      <c r="S537" s="321"/>
      <c r="T537" s="317"/>
      <c r="U537" s="315">
        <v>55</v>
      </c>
      <c r="V537" s="315">
        <v>468</v>
      </c>
      <c r="W537" s="315">
        <v>2</v>
      </c>
      <c r="X537" s="315">
        <v>2</v>
      </c>
      <c r="Y537" s="315">
        <v>62</v>
      </c>
      <c r="Z537" s="315">
        <v>12</v>
      </c>
      <c r="AA537" s="16"/>
      <c r="AB537" s="315">
        <v>2</v>
      </c>
      <c r="AC537" s="187">
        <v>0</v>
      </c>
      <c r="AD537" s="187">
        <v>1</v>
      </c>
      <c r="AE537" s="187">
        <v>1</v>
      </c>
      <c r="AF537" s="187">
        <v>1</v>
      </c>
      <c r="AG537" s="315">
        <v>2.7</v>
      </c>
      <c r="AH537" s="315">
        <v>0.33300000000000002</v>
      </c>
      <c r="AI537" s="315">
        <v>2.8</v>
      </c>
      <c r="AJ537" s="315">
        <v>0.105</v>
      </c>
      <c r="AK537" s="315">
        <v>27</v>
      </c>
      <c r="AL537" s="315">
        <v>40</v>
      </c>
      <c r="AM537" s="316">
        <v>20</v>
      </c>
      <c r="AN537" s="315">
        <v>113000000</v>
      </c>
      <c r="AO537" s="319">
        <v>0.14374999999999999</v>
      </c>
      <c r="AP537" s="315">
        <v>2.3199999999999998</v>
      </c>
      <c r="AQ537" s="316">
        <v>161000</v>
      </c>
      <c r="AR537" s="316">
        <v>110000</v>
      </c>
      <c r="AS537" s="320">
        <v>1.4636363636363636</v>
      </c>
      <c r="AT537" s="321">
        <v>0.49230000000000002</v>
      </c>
      <c r="AU537" s="321">
        <v>0.50770000000000004</v>
      </c>
      <c r="AV537" s="316">
        <v>24244</v>
      </c>
      <c r="AW537" s="316">
        <v>22154</v>
      </c>
      <c r="AX537" s="316">
        <v>37654</v>
      </c>
      <c r="AY537" s="316">
        <v>5000</v>
      </c>
      <c r="AZ537" s="316"/>
      <c r="BA537" s="16"/>
    </row>
    <row r="538" spans="1:53" ht="15.75" customHeight="1">
      <c r="A538" s="314">
        <v>45</v>
      </c>
      <c r="B538" s="16" t="s">
        <v>1640</v>
      </c>
      <c r="C538" s="315" t="s">
        <v>1537</v>
      </c>
      <c r="D538" s="316">
        <v>9538</v>
      </c>
      <c r="E538" s="316">
        <v>1180</v>
      </c>
      <c r="F538" s="316">
        <v>37</v>
      </c>
      <c r="G538" s="316">
        <v>88</v>
      </c>
      <c r="H538" s="316">
        <v>78</v>
      </c>
      <c r="I538" s="317">
        <v>1.7898042220626264E-3</v>
      </c>
      <c r="J538" s="316"/>
      <c r="K538" s="316"/>
      <c r="L538" s="316"/>
      <c r="M538" s="316"/>
      <c r="N538" s="318"/>
      <c r="O538" s="316">
        <v>6455</v>
      </c>
      <c r="P538" s="316">
        <v>88</v>
      </c>
      <c r="Q538" s="316">
        <v>178</v>
      </c>
      <c r="R538" s="316">
        <v>34</v>
      </c>
      <c r="S538" s="321">
        <v>0</v>
      </c>
      <c r="T538" s="317">
        <v>3.5707086386369235E-4</v>
      </c>
      <c r="U538" s="315">
        <v>26</v>
      </c>
      <c r="V538" s="315"/>
      <c r="W538" s="315"/>
      <c r="X538" s="315"/>
      <c r="Y538" s="315">
        <v>35</v>
      </c>
      <c r="Z538" s="315">
        <v>7</v>
      </c>
      <c r="AA538" s="16"/>
      <c r="AB538" s="315">
        <v>2</v>
      </c>
      <c r="AC538" s="187">
        <v>0</v>
      </c>
      <c r="AD538" s="187">
        <v>1</v>
      </c>
      <c r="AE538" s="187">
        <v>0</v>
      </c>
      <c r="AF538" s="187">
        <v>1</v>
      </c>
      <c r="AG538" s="315">
        <v>2.2000000000000002</v>
      </c>
      <c r="AH538" s="315">
        <v>3.5999999999999997E-2</v>
      </c>
      <c r="AI538" s="315">
        <v>2.9</v>
      </c>
      <c r="AJ538" s="315">
        <v>0.14899999999999999</v>
      </c>
      <c r="AK538" s="315">
        <v>52</v>
      </c>
      <c r="AL538" s="315">
        <v>50</v>
      </c>
      <c r="AM538" s="316">
        <v>165000</v>
      </c>
      <c r="AN538" s="315">
        <v>2490000</v>
      </c>
      <c r="AO538" s="319">
        <v>0.23749999999999999</v>
      </c>
      <c r="AP538" s="315">
        <v>1.71</v>
      </c>
      <c r="AQ538" s="316">
        <v>132700</v>
      </c>
      <c r="AR538" s="316">
        <v>97800</v>
      </c>
      <c r="AS538" s="320">
        <v>1.3568507157464214</v>
      </c>
      <c r="AT538" s="321">
        <v>0.6583</v>
      </c>
      <c r="AU538" s="321">
        <v>0.3417</v>
      </c>
      <c r="AV538" s="316">
        <v>29767</v>
      </c>
      <c r="AW538" s="316">
        <v>56541</v>
      </c>
      <c r="AX538" s="316">
        <v>20329</v>
      </c>
      <c r="AY538" s="316">
        <v>5000</v>
      </c>
      <c r="AZ538" s="316">
        <v>5000</v>
      </c>
      <c r="BA538" s="16"/>
    </row>
    <row r="539" spans="1:53" ht="15.75" customHeight="1">
      <c r="A539" s="314">
        <v>46</v>
      </c>
      <c r="B539" s="16" t="s">
        <v>1643</v>
      </c>
      <c r="C539" s="315" t="s">
        <v>1537</v>
      </c>
      <c r="D539" s="316">
        <v>24460</v>
      </c>
      <c r="E539" s="316">
        <v>358</v>
      </c>
      <c r="F539" s="316">
        <v>6</v>
      </c>
      <c r="G539" s="316">
        <v>83</v>
      </c>
      <c r="H539" s="316">
        <v>30</v>
      </c>
      <c r="I539" s="317">
        <v>2.1811124363582167E-4</v>
      </c>
      <c r="J539" s="316">
        <v>1149</v>
      </c>
      <c r="K539" s="316">
        <v>299</v>
      </c>
      <c r="L539" s="316">
        <v>4</v>
      </c>
      <c r="M539" s="316">
        <v>6</v>
      </c>
      <c r="N539" s="318">
        <v>2.9605201346846084E-3</v>
      </c>
      <c r="O539" s="316">
        <v>5360</v>
      </c>
      <c r="P539" s="316">
        <v>35</v>
      </c>
      <c r="Q539" s="316">
        <v>74</v>
      </c>
      <c r="R539" s="316">
        <v>18</v>
      </c>
      <c r="S539" s="321">
        <v>1</v>
      </c>
      <c r="T539" s="317">
        <v>1.8651797946665105E-4</v>
      </c>
      <c r="U539" s="315">
        <v>9</v>
      </c>
      <c r="V539" s="315"/>
      <c r="W539" s="315"/>
      <c r="X539" s="315"/>
      <c r="Y539" s="315">
        <v>24</v>
      </c>
      <c r="Z539" s="315">
        <v>4</v>
      </c>
      <c r="AA539" s="16"/>
      <c r="AB539" s="315">
        <v>3</v>
      </c>
      <c r="AC539" s="187">
        <v>0</v>
      </c>
      <c r="AD539" s="187">
        <v>1</v>
      </c>
      <c r="AE539" s="187">
        <v>0</v>
      </c>
      <c r="AF539" s="187">
        <v>0</v>
      </c>
      <c r="AG539" s="315">
        <v>1.6</v>
      </c>
      <c r="AH539" s="315"/>
      <c r="AI539" s="315"/>
      <c r="AJ539" s="315">
        <v>0</v>
      </c>
      <c r="AK539" s="315">
        <v>19</v>
      </c>
      <c r="AL539" s="315">
        <v>38</v>
      </c>
      <c r="AM539" s="316">
        <v>70</v>
      </c>
      <c r="AN539" s="315">
        <v>112000000</v>
      </c>
      <c r="AO539" s="319">
        <v>1.1805555555555555E-2</v>
      </c>
      <c r="AP539" s="315">
        <v>1.67</v>
      </c>
      <c r="AQ539" s="316">
        <v>6700</v>
      </c>
      <c r="AR539" s="316">
        <v>5500</v>
      </c>
      <c r="AS539" s="320">
        <v>1.2181818181818183</v>
      </c>
      <c r="AT539" s="321">
        <v>0.33329999999999999</v>
      </c>
      <c r="AU539" s="321">
        <v>0.66670000000000007</v>
      </c>
      <c r="AV539" s="316">
        <v>14201</v>
      </c>
      <c r="AW539" s="316">
        <v>76418</v>
      </c>
      <c r="AX539" s="316">
        <v>5000</v>
      </c>
      <c r="AY539" s="316">
        <v>14774</v>
      </c>
      <c r="AZ539" s="316">
        <v>5000</v>
      </c>
      <c r="BA539" s="16"/>
    </row>
    <row r="540" spans="1:53" ht="15.75" customHeight="1">
      <c r="A540" s="314">
        <v>47</v>
      </c>
      <c r="B540" s="16" t="s">
        <v>1646</v>
      </c>
      <c r="C540" s="315" t="s">
        <v>1537</v>
      </c>
      <c r="D540" s="316">
        <v>2494</v>
      </c>
      <c r="E540" s="316">
        <v>83</v>
      </c>
      <c r="F540" s="316">
        <v>4</v>
      </c>
      <c r="G540" s="316">
        <v>14</v>
      </c>
      <c r="H540" s="316">
        <v>46</v>
      </c>
      <c r="I540" s="317">
        <v>4.4902600946310098E-4</v>
      </c>
      <c r="J540" s="316"/>
      <c r="K540" s="316"/>
      <c r="L540" s="316"/>
      <c r="M540" s="316"/>
      <c r="N540" s="318"/>
      <c r="O540" s="316">
        <v>360</v>
      </c>
      <c r="P540" s="316">
        <v>74</v>
      </c>
      <c r="Q540" s="316">
        <v>52</v>
      </c>
      <c r="R540" s="316">
        <v>21</v>
      </c>
      <c r="S540" s="321">
        <v>0.42857142857142855</v>
      </c>
      <c r="T540" s="317">
        <v>2.2478226254589438E-3</v>
      </c>
      <c r="U540" s="315">
        <v>7</v>
      </c>
      <c r="V540" s="315"/>
      <c r="W540" s="315"/>
      <c r="X540" s="315"/>
      <c r="Y540" s="315">
        <v>8</v>
      </c>
      <c r="Z540" s="315">
        <v>0</v>
      </c>
      <c r="AA540" s="16"/>
      <c r="AB540" s="315">
        <v>2</v>
      </c>
      <c r="AC540" s="187">
        <v>0</v>
      </c>
      <c r="AD540" s="187">
        <v>0</v>
      </c>
      <c r="AE540" s="187">
        <v>0</v>
      </c>
      <c r="AF540" s="187">
        <v>0</v>
      </c>
      <c r="AG540" s="315"/>
      <c r="AH540" s="315"/>
      <c r="AI540" s="315"/>
      <c r="AJ540" s="315"/>
      <c r="AK540" s="315">
        <v>48</v>
      </c>
      <c r="AL540" s="315">
        <v>51</v>
      </c>
      <c r="AM540" s="316">
        <v>1000</v>
      </c>
      <c r="AN540" s="315">
        <v>359000000</v>
      </c>
      <c r="AO540" s="319">
        <v>0.19652777777777777</v>
      </c>
      <c r="AP540" s="315">
        <v>5.37</v>
      </c>
      <c r="AQ540" s="316">
        <v>267500</v>
      </c>
      <c r="AR540" s="316">
        <v>154700</v>
      </c>
      <c r="AS540" s="320">
        <v>1.7291531997414351</v>
      </c>
      <c r="AT540" s="321">
        <v>0.28720000000000001</v>
      </c>
      <c r="AU540" s="321">
        <v>0.71279999999999999</v>
      </c>
      <c r="AV540" s="316"/>
      <c r="AW540" s="316"/>
      <c r="AX540" s="316"/>
      <c r="AY540" s="316"/>
      <c r="AZ540" s="316"/>
      <c r="BA540" s="16"/>
    </row>
    <row r="541" spans="1:53" ht="15.75" customHeight="1">
      <c r="A541" s="314">
        <v>48</v>
      </c>
      <c r="B541" s="16" t="s">
        <v>1436</v>
      </c>
      <c r="C541" s="315" t="s">
        <v>1537</v>
      </c>
      <c r="D541" s="316">
        <v>90514</v>
      </c>
      <c r="E541" s="316">
        <v>1382</v>
      </c>
      <c r="F541" s="316">
        <v>39</v>
      </c>
      <c r="G541" s="316">
        <v>41</v>
      </c>
      <c r="H541" s="316">
        <v>104</v>
      </c>
      <c r="I541" s="317">
        <v>1.8892502932570823E-4</v>
      </c>
      <c r="J541" s="316">
        <v>5282</v>
      </c>
      <c r="K541" s="316">
        <v>2265</v>
      </c>
      <c r="L541" s="316">
        <v>14</v>
      </c>
      <c r="M541" s="316">
        <v>50</v>
      </c>
      <c r="N541" s="318">
        <v>4.837632389009877E-3</v>
      </c>
      <c r="O541" s="316">
        <v>30871</v>
      </c>
      <c r="P541" s="316">
        <v>169</v>
      </c>
      <c r="Q541" s="316">
        <v>269</v>
      </c>
      <c r="R541" s="316">
        <v>63</v>
      </c>
      <c r="S541" s="321">
        <v>0.46875</v>
      </c>
      <c r="T541" s="317">
        <v>1.1692701170571054E-4</v>
      </c>
      <c r="U541" s="315">
        <v>4</v>
      </c>
      <c r="V541" s="315">
        <v>7600</v>
      </c>
      <c r="W541" s="315">
        <v>6</v>
      </c>
      <c r="X541" s="315">
        <v>0</v>
      </c>
      <c r="Y541" s="315">
        <v>24</v>
      </c>
      <c r="Z541" s="315">
        <v>8</v>
      </c>
      <c r="AA541" s="16"/>
      <c r="AB541" s="315">
        <v>4</v>
      </c>
      <c r="AC541" s="187">
        <v>0</v>
      </c>
      <c r="AD541" s="187">
        <v>1</v>
      </c>
      <c r="AE541" s="187">
        <v>1</v>
      </c>
      <c r="AF541" s="187">
        <v>1</v>
      </c>
      <c r="AG541" s="315">
        <v>4.7</v>
      </c>
      <c r="AH541" s="315">
        <v>0.65500000000000003</v>
      </c>
      <c r="AI541" s="315">
        <v>4.5999999999999996</v>
      </c>
      <c r="AJ541" s="315">
        <v>0.755</v>
      </c>
      <c r="AK541" s="315">
        <v>14</v>
      </c>
      <c r="AL541" s="315">
        <v>42</v>
      </c>
      <c r="AM541" s="316">
        <v>135000</v>
      </c>
      <c r="AN541" s="315">
        <v>27300000</v>
      </c>
      <c r="AO541" s="319">
        <v>0.4465277777777778</v>
      </c>
      <c r="AP541" s="315">
        <v>4.7699999999999996</v>
      </c>
      <c r="AQ541" s="316">
        <v>222600</v>
      </c>
      <c r="AR541" s="316">
        <v>110000</v>
      </c>
      <c r="AS541" s="320">
        <v>2.0236363636363635</v>
      </c>
      <c r="AT541" s="321">
        <v>0.43240000000000001</v>
      </c>
      <c r="AU541" s="321">
        <v>0.56759999999999999</v>
      </c>
      <c r="AV541" s="316">
        <v>210153</v>
      </c>
      <c r="AW541" s="316">
        <v>384991</v>
      </c>
      <c r="AX541" s="316">
        <v>75060</v>
      </c>
      <c r="AY541" s="316">
        <v>249545</v>
      </c>
      <c r="AZ541" s="316">
        <v>55705</v>
      </c>
      <c r="BA541" s="16"/>
    </row>
    <row r="542" spans="1:53" ht="15.75" customHeight="1">
      <c r="A542" s="314">
        <v>49</v>
      </c>
      <c r="B542" s="16" t="s">
        <v>1649</v>
      </c>
      <c r="C542" s="315" t="s">
        <v>1537</v>
      </c>
      <c r="D542" s="316">
        <v>2594</v>
      </c>
      <c r="E542" s="316">
        <v>386</v>
      </c>
      <c r="F542" s="316">
        <v>9</v>
      </c>
      <c r="G542" s="316">
        <v>66</v>
      </c>
      <c r="H542" s="316">
        <v>30</v>
      </c>
      <c r="I542" s="317">
        <v>2.5788770953421775E-3</v>
      </c>
      <c r="J542" s="316">
        <v>706</v>
      </c>
      <c r="K542" s="316">
        <v>864</v>
      </c>
      <c r="L542" s="316">
        <v>13</v>
      </c>
      <c r="M542" s="316">
        <v>24</v>
      </c>
      <c r="N542" s="318">
        <v>1.4198230985519731E-2</v>
      </c>
      <c r="O542" s="316">
        <v>776</v>
      </c>
      <c r="P542" s="316">
        <v>17</v>
      </c>
      <c r="Q542" s="316">
        <v>74</v>
      </c>
      <c r="R542" s="316">
        <v>12</v>
      </c>
      <c r="S542" s="321">
        <v>0</v>
      </c>
      <c r="T542" s="317">
        <v>1.2214292625828591E-3</v>
      </c>
      <c r="U542" s="315">
        <v>305</v>
      </c>
      <c r="V542" s="315"/>
      <c r="W542" s="315"/>
      <c r="X542" s="315"/>
      <c r="Y542" s="315">
        <v>227</v>
      </c>
      <c r="Z542" s="315">
        <v>31</v>
      </c>
      <c r="AA542" s="16"/>
      <c r="AB542" s="315">
        <v>3</v>
      </c>
      <c r="AC542" s="187">
        <v>0</v>
      </c>
      <c r="AD542" s="187">
        <v>0</v>
      </c>
      <c r="AE542" s="187">
        <v>0</v>
      </c>
      <c r="AF542" s="187">
        <v>0</v>
      </c>
      <c r="AG542" s="315"/>
      <c r="AH542" s="315"/>
      <c r="AI542" s="315"/>
      <c r="AJ542" s="315"/>
      <c r="AK542" s="315">
        <v>25</v>
      </c>
      <c r="AL542" s="315">
        <v>43</v>
      </c>
      <c r="AM542" s="316">
        <v>110000</v>
      </c>
      <c r="AN542" s="315">
        <v>13200000</v>
      </c>
      <c r="AO542" s="319">
        <v>0.18333333333333332</v>
      </c>
      <c r="AP542" s="315">
        <v>2.93</v>
      </c>
      <c r="AQ542" s="316">
        <v>24500</v>
      </c>
      <c r="AR542" s="316">
        <v>16400</v>
      </c>
      <c r="AS542" s="320">
        <v>1.4939024390243902</v>
      </c>
      <c r="AT542" s="321">
        <v>0.40739999999999998</v>
      </c>
      <c r="AU542" s="321">
        <v>0.59260000000000002</v>
      </c>
      <c r="AV542" s="316">
        <v>5000</v>
      </c>
      <c r="AW542" s="316">
        <v>5000</v>
      </c>
      <c r="AX542" s="316">
        <v>5000</v>
      </c>
      <c r="AY542" s="316">
        <v>0</v>
      </c>
      <c r="AZ542" s="316">
        <v>5000</v>
      </c>
      <c r="BA542" s="16"/>
    </row>
    <row r="543" spans="1:53" ht="15.75" customHeight="1">
      <c r="A543" s="314">
        <v>50</v>
      </c>
      <c r="B543" s="16" t="s">
        <v>1651</v>
      </c>
      <c r="C543" s="315" t="s">
        <v>1537</v>
      </c>
      <c r="D543" s="316">
        <v>9563</v>
      </c>
      <c r="E543" s="316">
        <v>557</v>
      </c>
      <c r="F543" s="316">
        <v>64</v>
      </c>
      <c r="G543" s="316">
        <v>457</v>
      </c>
      <c r="H543" s="316">
        <v>46</v>
      </c>
      <c r="I543" s="317">
        <v>4.1003562009590458E-4</v>
      </c>
      <c r="J543" s="316"/>
      <c r="K543" s="316"/>
      <c r="L543" s="316"/>
      <c r="M543" s="316"/>
      <c r="N543" s="318"/>
      <c r="O543" s="316"/>
      <c r="P543" s="316"/>
      <c r="Q543" s="316"/>
      <c r="R543" s="316"/>
      <c r="S543" s="321"/>
      <c r="T543" s="317"/>
      <c r="U543" s="315">
        <v>2</v>
      </c>
      <c r="V543" s="315">
        <v>2000</v>
      </c>
      <c r="W543" s="315">
        <v>4</v>
      </c>
      <c r="X543" s="315">
        <v>0</v>
      </c>
      <c r="Y543" s="315">
        <v>3</v>
      </c>
      <c r="Z543" s="315">
        <v>0</v>
      </c>
      <c r="AA543" s="16"/>
      <c r="AB543" s="315">
        <v>2</v>
      </c>
      <c r="AC543" s="187">
        <v>0</v>
      </c>
      <c r="AD543" s="187">
        <v>0</v>
      </c>
      <c r="AE543" s="187">
        <v>0</v>
      </c>
      <c r="AF543" s="187">
        <v>0</v>
      </c>
      <c r="AG543" s="315">
        <v>4.3</v>
      </c>
      <c r="AH543" s="315">
        <v>1</v>
      </c>
      <c r="AI543" s="315"/>
      <c r="AJ543" s="315"/>
      <c r="AK543" s="315">
        <v>53</v>
      </c>
      <c r="AL543" s="315">
        <v>38</v>
      </c>
      <c r="AM543" s="316">
        <v>0</v>
      </c>
      <c r="AN543" s="315">
        <v>0</v>
      </c>
      <c r="AO543" s="319">
        <v>0.44236111111111109</v>
      </c>
      <c r="AP543" s="315">
        <v>8.5</v>
      </c>
      <c r="AQ543" s="316">
        <v>11300</v>
      </c>
      <c r="AR543" s="316">
        <v>6600</v>
      </c>
      <c r="AS543" s="320">
        <v>1.7121212121212122</v>
      </c>
      <c r="AT543" s="321">
        <v>0.25</v>
      </c>
      <c r="AU543" s="321">
        <v>0.75</v>
      </c>
      <c r="AV543" s="316">
        <v>5000</v>
      </c>
      <c r="AW543" s="316">
        <v>12008</v>
      </c>
      <c r="AX543" s="316">
        <v>5000</v>
      </c>
      <c r="AY543" s="316">
        <v>0</v>
      </c>
      <c r="AZ543" s="316">
        <v>3.6574074074074074E-3</v>
      </c>
      <c r="BA543" s="16"/>
    </row>
    <row r="544" spans="1:53" ht="15.75" customHeight="1">
      <c r="A544" s="314">
        <v>51</v>
      </c>
      <c r="B544" s="16" t="s">
        <v>1654</v>
      </c>
      <c r="C544" s="315" t="s">
        <v>1537</v>
      </c>
      <c r="D544" s="316"/>
      <c r="E544" s="316"/>
      <c r="F544" s="316"/>
      <c r="G544" s="316"/>
      <c r="H544" s="316"/>
      <c r="I544" s="317"/>
      <c r="J544" s="316"/>
      <c r="K544" s="316"/>
      <c r="L544" s="316"/>
      <c r="M544" s="316"/>
      <c r="N544" s="318"/>
      <c r="O544" s="316"/>
      <c r="P544" s="316"/>
      <c r="Q544" s="316"/>
      <c r="R544" s="316"/>
      <c r="S544" s="321"/>
      <c r="T544" s="317"/>
      <c r="U544" s="315">
        <v>3</v>
      </c>
      <c r="V544" s="315"/>
      <c r="W544" s="315"/>
      <c r="X544" s="315"/>
      <c r="Y544" s="315">
        <v>2</v>
      </c>
      <c r="Z544" s="315">
        <v>0</v>
      </c>
      <c r="AA544" s="16"/>
      <c r="AB544" s="315">
        <v>0</v>
      </c>
      <c r="AC544" s="187">
        <v>0</v>
      </c>
      <c r="AD544" s="187">
        <v>0</v>
      </c>
      <c r="AE544" s="187">
        <v>0</v>
      </c>
      <c r="AF544" s="187">
        <v>0</v>
      </c>
      <c r="AG544" s="315"/>
      <c r="AH544" s="315"/>
      <c r="AI544" s="315"/>
      <c r="AJ544" s="315"/>
      <c r="AK544" s="315">
        <v>62</v>
      </c>
      <c r="AL544" s="315">
        <v>46</v>
      </c>
      <c r="AM544" s="316">
        <v>170</v>
      </c>
      <c r="AN544" s="315">
        <v>42700000</v>
      </c>
      <c r="AO544" s="319">
        <v>6.9444444444444447E-4</v>
      </c>
      <c r="AP544" s="315">
        <v>1.01</v>
      </c>
      <c r="AQ544" s="316">
        <v>8600</v>
      </c>
      <c r="AR544" s="316">
        <v>7100</v>
      </c>
      <c r="AS544" s="320">
        <v>1.2112676056338028</v>
      </c>
      <c r="AT544" s="321">
        <v>0.99109999999999998</v>
      </c>
      <c r="AU544" s="321">
        <v>8.900000000000019E-3</v>
      </c>
      <c r="AV544" s="316">
        <v>0</v>
      </c>
      <c r="AW544" s="316">
        <v>5000</v>
      </c>
      <c r="AX544" s="316">
        <v>0</v>
      </c>
      <c r="AY544" s="316">
        <v>0</v>
      </c>
      <c r="AZ544" s="316">
        <v>0</v>
      </c>
      <c r="BA544" s="16"/>
    </row>
    <row r="545" spans="1:53" ht="15.75" customHeight="1">
      <c r="A545" s="314">
        <v>52</v>
      </c>
      <c r="B545" s="16" t="s">
        <v>1655</v>
      </c>
      <c r="C545" s="315" t="s">
        <v>1537</v>
      </c>
      <c r="D545" s="316">
        <v>1466</v>
      </c>
      <c r="E545" s="316">
        <v>122</v>
      </c>
      <c r="F545" s="316">
        <v>2</v>
      </c>
      <c r="G545" s="316">
        <v>41</v>
      </c>
      <c r="H545" s="316">
        <v>12</v>
      </c>
      <c r="I545" s="317">
        <v>1.2645357812607495E-3</v>
      </c>
      <c r="J545" s="316">
        <v>657</v>
      </c>
      <c r="K545" s="316">
        <v>186</v>
      </c>
      <c r="L545" s="316">
        <v>8</v>
      </c>
      <c r="M545" s="316">
        <v>11</v>
      </c>
      <c r="N545" s="318">
        <v>3.6416925573322209E-3</v>
      </c>
      <c r="O545" s="316"/>
      <c r="P545" s="316"/>
      <c r="Q545" s="316"/>
      <c r="R545" s="316"/>
      <c r="S545" s="321"/>
      <c r="T545" s="317"/>
      <c r="U545" s="315">
        <v>3</v>
      </c>
      <c r="V545" s="315"/>
      <c r="W545" s="315"/>
      <c r="X545" s="315"/>
      <c r="Y545" s="315">
        <v>4</v>
      </c>
      <c r="Z545" s="315">
        <v>0</v>
      </c>
      <c r="AA545" s="16"/>
      <c r="AB545" s="315">
        <v>2</v>
      </c>
      <c r="AC545" s="187">
        <v>0</v>
      </c>
      <c r="AD545" s="187">
        <v>0</v>
      </c>
      <c r="AE545" s="187">
        <v>0</v>
      </c>
      <c r="AF545" s="187">
        <v>0</v>
      </c>
      <c r="AG545" s="315"/>
      <c r="AH545" s="315"/>
      <c r="AI545" s="315"/>
      <c r="AJ545" s="315"/>
      <c r="AK545" s="315">
        <v>14</v>
      </c>
      <c r="AL545" s="315">
        <v>45</v>
      </c>
      <c r="AM545" s="316">
        <v>480</v>
      </c>
      <c r="AN545" s="315">
        <v>119000000</v>
      </c>
      <c r="AO545" s="319">
        <v>0.11736111111111111</v>
      </c>
      <c r="AP545" s="315">
        <v>2.99</v>
      </c>
      <c r="AQ545" s="316">
        <v>79900</v>
      </c>
      <c r="AR545" s="316">
        <v>47300</v>
      </c>
      <c r="AS545" s="320">
        <v>1.6892177589852009</v>
      </c>
      <c r="AT545" s="321">
        <v>0.28810000000000002</v>
      </c>
      <c r="AU545" s="321">
        <v>0.71189999999999998</v>
      </c>
      <c r="AV545" s="316">
        <v>11155</v>
      </c>
      <c r="AW545" s="316">
        <v>68617</v>
      </c>
      <c r="AX545" s="316">
        <v>5000</v>
      </c>
      <c r="AY545" s="316">
        <v>5000</v>
      </c>
      <c r="AZ545" s="316">
        <v>5000</v>
      </c>
      <c r="BA545" s="16"/>
    </row>
    <row r="546" spans="1:53" ht="15.75" customHeight="1">
      <c r="A546" s="314">
        <v>53</v>
      </c>
      <c r="B546" s="16" t="s">
        <v>1658</v>
      </c>
      <c r="C546" s="315" t="s">
        <v>1537</v>
      </c>
      <c r="D546" s="316"/>
      <c r="E546" s="316"/>
      <c r="F546" s="316"/>
      <c r="G546" s="316"/>
      <c r="H546" s="316"/>
      <c r="I546" s="317"/>
      <c r="J546" s="316"/>
      <c r="K546" s="316"/>
      <c r="L546" s="316"/>
      <c r="M546" s="316"/>
      <c r="N546" s="318"/>
      <c r="O546" s="316">
        <v>105963</v>
      </c>
      <c r="P546" s="316">
        <v>1310</v>
      </c>
      <c r="Q546" s="316">
        <v>6204</v>
      </c>
      <c r="R546" s="316">
        <v>1292</v>
      </c>
      <c r="S546" s="321">
        <v>0.93435114503816796</v>
      </c>
      <c r="T546" s="317">
        <v>7.7001262132396302E-4</v>
      </c>
      <c r="U546" s="315">
        <v>202</v>
      </c>
      <c r="V546" s="315">
        <v>2800</v>
      </c>
      <c r="W546" s="315">
        <v>0</v>
      </c>
      <c r="X546" s="315">
        <v>0</v>
      </c>
      <c r="Y546" s="315">
        <v>217</v>
      </c>
      <c r="Z546" s="315">
        <v>36</v>
      </c>
      <c r="AA546" s="16"/>
      <c r="AB546" s="315">
        <v>2</v>
      </c>
      <c r="AC546" s="187">
        <v>1</v>
      </c>
      <c r="AD546" s="187">
        <v>1</v>
      </c>
      <c r="AE546" s="187">
        <v>1</v>
      </c>
      <c r="AF546" s="187">
        <v>1</v>
      </c>
      <c r="AG546" s="315">
        <v>1.4</v>
      </c>
      <c r="AH546" s="315">
        <v>0</v>
      </c>
      <c r="AI546" s="315">
        <v>2.2000000000000002</v>
      </c>
      <c r="AJ546" s="315">
        <v>0</v>
      </c>
      <c r="AK546" s="315">
        <v>23</v>
      </c>
      <c r="AL546" s="315">
        <v>38</v>
      </c>
      <c r="AM546" s="316">
        <v>90500</v>
      </c>
      <c r="AN546" s="315">
        <v>1360000000</v>
      </c>
      <c r="AO546" s="319">
        <v>5.6944444444444443E-2</v>
      </c>
      <c r="AP546" s="315">
        <v>2.96</v>
      </c>
      <c r="AQ546" s="316">
        <v>20100</v>
      </c>
      <c r="AR546" s="316">
        <v>12500</v>
      </c>
      <c r="AS546" s="320">
        <v>1.6080000000000001</v>
      </c>
      <c r="AT546" s="321">
        <v>0.16669999999999999</v>
      </c>
      <c r="AU546" s="321">
        <v>0.83330000000000004</v>
      </c>
      <c r="AV546" s="316">
        <v>357481</v>
      </c>
      <c r="AW546" s="316">
        <v>533872</v>
      </c>
      <c r="AX546" s="316">
        <v>100955</v>
      </c>
      <c r="AY546" s="316"/>
      <c r="AZ546" s="316">
        <v>5000</v>
      </c>
      <c r="BA546" s="16"/>
    </row>
    <row r="547" spans="1:53" ht="15.75" customHeight="1">
      <c r="A547" s="314">
        <v>54</v>
      </c>
      <c r="B547" s="16" t="s">
        <v>1661</v>
      </c>
      <c r="C547" s="315" t="s">
        <v>1537</v>
      </c>
      <c r="D547" s="316">
        <v>153631</v>
      </c>
      <c r="E547" s="316">
        <v>2987</v>
      </c>
      <c r="F547" s="316">
        <v>161</v>
      </c>
      <c r="G547" s="316">
        <v>369</v>
      </c>
      <c r="H547" s="316">
        <v>65</v>
      </c>
      <c r="I547" s="317">
        <v>2.656373083933556E-4</v>
      </c>
      <c r="J547" s="316"/>
      <c r="K547" s="316"/>
      <c r="L547" s="316"/>
      <c r="M547" s="316"/>
      <c r="N547" s="318"/>
      <c r="O547" s="316">
        <v>8049</v>
      </c>
      <c r="P547" s="316">
        <v>10</v>
      </c>
      <c r="Q547" s="316">
        <v>1</v>
      </c>
      <c r="R547" s="316">
        <v>0</v>
      </c>
      <c r="S547" s="321">
        <v>1</v>
      </c>
      <c r="T547" s="317">
        <v>1.3489160110934854E-6</v>
      </c>
      <c r="U547" s="315">
        <v>2</v>
      </c>
      <c r="V547" s="315">
        <v>544</v>
      </c>
      <c r="W547" s="315">
        <v>12</v>
      </c>
      <c r="X547" s="315">
        <v>0</v>
      </c>
      <c r="Y547" s="315">
        <v>5</v>
      </c>
      <c r="Z547" s="315">
        <v>0</v>
      </c>
      <c r="AA547" s="16"/>
      <c r="AB547" s="315">
        <v>3</v>
      </c>
      <c r="AC547" s="187">
        <v>0</v>
      </c>
      <c r="AD547" s="187">
        <v>0</v>
      </c>
      <c r="AE547" s="187">
        <v>1</v>
      </c>
      <c r="AF547" s="187">
        <v>0</v>
      </c>
      <c r="AG547" s="315">
        <v>1.8</v>
      </c>
      <c r="AH547" s="315">
        <v>6.7000000000000004E-2</v>
      </c>
      <c r="AI547" s="315">
        <v>3.5</v>
      </c>
      <c r="AJ547" s="315">
        <v>0.125</v>
      </c>
      <c r="AK547" s="315">
        <v>29</v>
      </c>
      <c r="AL547" s="315">
        <v>48</v>
      </c>
      <c r="AM547" s="316">
        <v>480</v>
      </c>
      <c r="AN547" s="315">
        <v>599000</v>
      </c>
      <c r="AO547" s="319">
        <v>0.12638888888888888</v>
      </c>
      <c r="AP547" s="315">
        <v>1.58</v>
      </c>
      <c r="AQ547" s="316">
        <v>110600</v>
      </c>
      <c r="AR547" s="316">
        <v>71000</v>
      </c>
      <c r="AS547" s="320">
        <v>1.5577464788732394</v>
      </c>
      <c r="AT547" s="321">
        <v>0.76649999999999996</v>
      </c>
      <c r="AU547" s="321">
        <v>0.23350000000000004</v>
      </c>
      <c r="AV547" s="316">
        <v>0</v>
      </c>
      <c r="AW547" s="316">
        <v>0</v>
      </c>
      <c r="AX547" s="316">
        <v>0</v>
      </c>
      <c r="AY547" s="316">
        <v>0</v>
      </c>
      <c r="AZ547" s="316">
        <v>0</v>
      </c>
      <c r="BA547" s="16"/>
    </row>
    <row r="548" spans="1:53" ht="15.75" customHeight="1">
      <c r="A548" s="314">
        <v>55</v>
      </c>
      <c r="B548" s="16" t="s">
        <v>1665</v>
      </c>
      <c r="C548" s="315" t="s">
        <v>1537</v>
      </c>
      <c r="D548" s="316">
        <v>272766</v>
      </c>
      <c r="E548" s="316">
        <v>959</v>
      </c>
      <c r="F548" s="316">
        <v>74</v>
      </c>
      <c r="G548" s="316">
        <v>423</v>
      </c>
      <c r="H548" s="316">
        <v>62</v>
      </c>
      <c r="I548" s="317">
        <v>5.9486231517821488E-5</v>
      </c>
      <c r="J548" s="316">
        <v>12266</v>
      </c>
      <c r="K548" s="316">
        <v>2227</v>
      </c>
      <c r="L548" s="316">
        <v>116</v>
      </c>
      <c r="M548" s="316">
        <v>41</v>
      </c>
      <c r="N548" s="318">
        <v>2.1003940927700466E-3</v>
      </c>
      <c r="O548" s="316">
        <v>42136</v>
      </c>
      <c r="P548" s="316">
        <v>252</v>
      </c>
      <c r="Q548" s="316">
        <v>766</v>
      </c>
      <c r="R548" s="316">
        <v>113</v>
      </c>
      <c r="S548" s="321">
        <v>0.48913043478260865</v>
      </c>
      <c r="T548" s="317">
        <v>2.2643641361484569E-4</v>
      </c>
      <c r="U548" s="315">
        <v>2431</v>
      </c>
      <c r="V548" s="315">
        <v>10600</v>
      </c>
      <c r="W548" s="315">
        <v>27</v>
      </c>
      <c r="X548" s="315">
        <v>0</v>
      </c>
      <c r="Y548" s="315">
        <v>1535</v>
      </c>
      <c r="Z548" s="315">
        <v>38</v>
      </c>
      <c r="AA548" s="16"/>
      <c r="AB548" s="315">
        <v>4</v>
      </c>
      <c r="AC548" s="187">
        <v>0</v>
      </c>
      <c r="AD548" s="187">
        <v>1</v>
      </c>
      <c r="AE548" s="187">
        <v>1</v>
      </c>
      <c r="AF548" s="187">
        <v>1</v>
      </c>
      <c r="AG548" s="315">
        <v>4.8</v>
      </c>
      <c r="AH548" s="315">
        <v>0.371</v>
      </c>
      <c r="AI548" s="315">
        <v>4.2</v>
      </c>
      <c r="AJ548" s="315">
        <v>0.626</v>
      </c>
      <c r="AK548" s="315">
        <v>18</v>
      </c>
      <c r="AL548" s="315">
        <v>49</v>
      </c>
      <c r="AM548" s="316">
        <v>246000</v>
      </c>
      <c r="AN548" s="315">
        <v>18800000</v>
      </c>
      <c r="AO548" s="319">
        <v>0.13055555555555556</v>
      </c>
      <c r="AP548" s="315">
        <v>2.83</v>
      </c>
      <c r="AQ548" s="316">
        <v>201000</v>
      </c>
      <c r="AR548" s="316">
        <v>112300</v>
      </c>
      <c r="AS548" s="320">
        <v>1.7898486197684773</v>
      </c>
      <c r="AT548" s="321">
        <v>0.37659999999999999</v>
      </c>
      <c r="AU548" s="321">
        <v>0.62339999999999995</v>
      </c>
      <c r="AV548" s="316">
        <v>51272</v>
      </c>
      <c r="AW548" s="316">
        <v>112333</v>
      </c>
      <c r="AX548" s="316">
        <v>51092</v>
      </c>
      <c r="AY548" s="316">
        <v>33987</v>
      </c>
      <c r="AZ548" s="316">
        <v>51019</v>
      </c>
      <c r="BA548" s="16"/>
    </row>
    <row r="549" spans="1:53" ht="15.75" customHeight="1">
      <c r="A549" s="314">
        <v>56</v>
      </c>
      <c r="B549" s="16" t="s">
        <v>1666</v>
      </c>
      <c r="C549" s="315" t="s">
        <v>1537</v>
      </c>
      <c r="D549" s="316">
        <v>173031</v>
      </c>
      <c r="E549" s="316">
        <v>23</v>
      </c>
      <c r="F549" s="316">
        <v>8</v>
      </c>
      <c r="G549" s="316">
        <v>8</v>
      </c>
      <c r="H549" s="316">
        <v>2</v>
      </c>
      <c r="I549" s="317">
        <v>2.445760555092807E-6</v>
      </c>
      <c r="J549" s="316">
        <v>4586</v>
      </c>
      <c r="K549" s="316">
        <v>0</v>
      </c>
      <c r="L549" s="316">
        <v>0</v>
      </c>
      <c r="M549" s="316">
        <v>0</v>
      </c>
      <c r="N549" s="318">
        <v>0</v>
      </c>
      <c r="O549" s="316">
        <v>8049</v>
      </c>
      <c r="P549" s="316">
        <v>10</v>
      </c>
      <c r="Q549" s="316">
        <v>1</v>
      </c>
      <c r="R549" s="316">
        <v>0</v>
      </c>
      <c r="S549" s="321">
        <v>1</v>
      </c>
      <c r="T549" s="317">
        <v>1.3489160110934854E-6</v>
      </c>
      <c r="U549" s="315">
        <v>160</v>
      </c>
      <c r="V549" s="315">
        <v>29</v>
      </c>
      <c r="W549" s="315">
        <v>0</v>
      </c>
      <c r="X549" s="315">
        <v>0</v>
      </c>
      <c r="Y549" s="315">
        <v>115</v>
      </c>
      <c r="Z549" s="315">
        <v>54</v>
      </c>
      <c r="AA549" s="16"/>
      <c r="AB549" s="315">
        <v>4</v>
      </c>
      <c r="AC549" s="187">
        <v>1</v>
      </c>
      <c r="AD549" s="187">
        <v>1</v>
      </c>
      <c r="AE549" s="187">
        <v>1</v>
      </c>
      <c r="AF549" s="187">
        <v>1</v>
      </c>
      <c r="AG549" s="315">
        <v>4.3</v>
      </c>
      <c r="AH549" s="315">
        <v>0.5</v>
      </c>
      <c r="AI549" s="315">
        <v>3.7</v>
      </c>
      <c r="AJ549" s="315">
        <v>0.38900000000000001</v>
      </c>
      <c r="AK549" s="315">
        <v>65</v>
      </c>
      <c r="AL549" s="315">
        <v>44</v>
      </c>
      <c r="AM549" s="316">
        <v>12100</v>
      </c>
      <c r="AN549" s="315">
        <v>73</v>
      </c>
      <c r="AO549" s="319">
        <v>0.21597222222222223</v>
      </c>
      <c r="AP549" s="315">
        <v>2.25</v>
      </c>
      <c r="AQ549" s="316">
        <v>46300</v>
      </c>
      <c r="AR549" s="316">
        <v>28500</v>
      </c>
      <c r="AS549" s="320">
        <v>1.6245614035087719</v>
      </c>
      <c r="AT549" s="321">
        <v>0.51580000000000004</v>
      </c>
      <c r="AU549" s="321">
        <v>0.48419999999999996</v>
      </c>
      <c r="AV549" s="316">
        <v>16924</v>
      </c>
      <c r="AW549" s="316">
        <v>7585</v>
      </c>
      <c r="AX549" s="316">
        <v>5435</v>
      </c>
      <c r="AY549" s="316">
        <v>12316</v>
      </c>
      <c r="AZ549" s="316">
        <v>5000</v>
      </c>
      <c r="BA549" s="16"/>
    </row>
    <row r="550" spans="1:53" ht="15.75" customHeight="1">
      <c r="A550" s="314">
        <v>57</v>
      </c>
      <c r="B550" s="16" t="s">
        <v>1667</v>
      </c>
      <c r="C550" s="315" t="s">
        <v>1537</v>
      </c>
      <c r="D550" s="316">
        <v>28554</v>
      </c>
      <c r="E550" s="316">
        <v>607</v>
      </c>
      <c r="F550" s="316">
        <v>24</v>
      </c>
      <c r="G550" s="316">
        <v>91</v>
      </c>
      <c r="H550" s="316">
        <v>80</v>
      </c>
      <c r="I550" s="317">
        <v>3.0857667432084457E-4</v>
      </c>
      <c r="J550" s="316"/>
      <c r="K550" s="316"/>
      <c r="L550" s="316"/>
      <c r="M550" s="316"/>
      <c r="N550" s="318"/>
      <c r="O550" s="316">
        <v>45758</v>
      </c>
      <c r="P550" s="316">
        <v>148</v>
      </c>
      <c r="Q550" s="316">
        <v>236</v>
      </c>
      <c r="R550" s="316">
        <v>110</v>
      </c>
      <c r="S550" s="321">
        <v>0.92253521126760574</v>
      </c>
      <c r="T550" s="317">
        <v>8.2196324372162957E-5</v>
      </c>
      <c r="U550" s="315">
        <v>1</v>
      </c>
      <c r="V550" s="315">
        <v>24900</v>
      </c>
      <c r="W550" s="315">
        <v>25</v>
      </c>
      <c r="X550" s="315">
        <v>14</v>
      </c>
      <c r="Y550" s="315">
        <v>0</v>
      </c>
      <c r="Z550" s="315">
        <v>1</v>
      </c>
      <c r="AA550" s="16"/>
      <c r="AB550" s="315">
        <v>3</v>
      </c>
      <c r="AC550" s="187">
        <v>0</v>
      </c>
      <c r="AD550" s="187">
        <v>0</v>
      </c>
      <c r="AE550" s="187">
        <v>0</v>
      </c>
      <c r="AF550" s="187">
        <v>0</v>
      </c>
      <c r="AG550" s="315"/>
      <c r="AH550" s="315"/>
      <c r="AI550" s="315"/>
      <c r="AJ550" s="315"/>
      <c r="AK550" s="315">
        <v>64</v>
      </c>
      <c r="AL550" s="315">
        <v>40</v>
      </c>
      <c r="AM550" s="316">
        <v>8100</v>
      </c>
      <c r="AN550" s="315">
        <v>608000</v>
      </c>
      <c r="AO550" s="319">
        <v>0.28333333333333333</v>
      </c>
      <c r="AP550" s="315">
        <v>2.73</v>
      </c>
      <c r="AQ550" s="316">
        <v>22300</v>
      </c>
      <c r="AR550" s="316">
        <v>16900</v>
      </c>
      <c r="AS550" s="320">
        <v>1.319526627218935</v>
      </c>
      <c r="AT550" s="321">
        <v>0.43109999999999998</v>
      </c>
      <c r="AU550" s="321">
        <v>0.56889999999999996</v>
      </c>
      <c r="AV550" s="316">
        <v>5000</v>
      </c>
      <c r="AW550" s="316">
        <v>9512</v>
      </c>
      <c r="AX550" s="316">
        <v>5000</v>
      </c>
      <c r="AY550" s="316"/>
      <c r="AZ550" s="316"/>
      <c r="BA550" s="16"/>
    </row>
    <row r="551" spans="1:53" ht="15.75" customHeight="1">
      <c r="A551" s="314">
        <v>58</v>
      </c>
      <c r="B551" s="16" t="s">
        <v>1671</v>
      </c>
      <c r="C551" s="315" t="s">
        <v>1537</v>
      </c>
      <c r="D551" s="316">
        <v>3363</v>
      </c>
      <c r="E551" s="316">
        <v>559</v>
      </c>
      <c r="F551" s="316">
        <v>226</v>
      </c>
      <c r="G551" s="316">
        <v>286</v>
      </c>
      <c r="H551" s="316">
        <v>94</v>
      </c>
      <c r="I551" s="317">
        <v>3.7186873271561156E-3</v>
      </c>
      <c r="J551" s="316"/>
      <c r="K551" s="316"/>
      <c r="L551" s="316"/>
      <c r="M551" s="316"/>
      <c r="N551" s="318"/>
      <c r="O551" s="316">
        <v>1348</v>
      </c>
      <c r="P551" s="316">
        <v>128</v>
      </c>
      <c r="Q551" s="316">
        <v>98</v>
      </c>
      <c r="R551" s="316">
        <v>24</v>
      </c>
      <c r="S551" s="321">
        <v>0.60526315789473684</v>
      </c>
      <c r="T551" s="317">
        <v>9.974037545458698E-4</v>
      </c>
      <c r="U551" s="315">
        <v>72</v>
      </c>
      <c r="V551" s="315"/>
      <c r="W551" s="315"/>
      <c r="X551" s="315"/>
      <c r="Y551" s="315">
        <v>61</v>
      </c>
      <c r="Z551" s="315">
        <v>31</v>
      </c>
      <c r="AA551" s="16"/>
      <c r="AB551" s="315">
        <v>2</v>
      </c>
      <c r="AC551" s="187">
        <v>0</v>
      </c>
      <c r="AD551" s="187">
        <v>0</v>
      </c>
      <c r="AE551" s="187">
        <v>0</v>
      </c>
      <c r="AF551" s="187">
        <v>0</v>
      </c>
      <c r="AG551" s="315">
        <v>1.8</v>
      </c>
      <c r="AH551" s="315">
        <v>0</v>
      </c>
      <c r="AI551" s="315">
        <v>4.5999999999999996</v>
      </c>
      <c r="AJ551" s="315">
        <v>0.78600000000000003</v>
      </c>
      <c r="AK551" s="315">
        <v>23</v>
      </c>
      <c r="AL551" s="315">
        <v>49</v>
      </c>
      <c r="AM551" s="316">
        <v>720</v>
      </c>
      <c r="AN551" s="315">
        <v>3180000000</v>
      </c>
      <c r="AO551" s="319">
        <v>0.14374999999999999</v>
      </c>
      <c r="AP551" s="315">
        <v>3.75</v>
      </c>
      <c r="AQ551" s="316">
        <v>97600</v>
      </c>
      <c r="AR551" s="316">
        <v>57600</v>
      </c>
      <c r="AS551" s="320">
        <v>1.6944444444444444</v>
      </c>
      <c r="AT551" s="321">
        <v>0.42930000000000001</v>
      </c>
      <c r="AU551" s="321">
        <v>0.57069999999999999</v>
      </c>
      <c r="AV551" s="316">
        <v>21058</v>
      </c>
      <c r="AW551" s="316">
        <v>143569</v>
      </c>
      <c r="AX551" s="316">
        <v>5379</v>
      </c>
      <c r="AY551" s="316"/>
      <c r="AZ551" s="316"/>
      <c r="BA551" s="16"/>
    </row>
    <row r="552" spans="1:53" ht="15.75" customHeight="1">
      <c r="A552" s="314">
        <v>59</v>
      </c>
      <c r="B552" s="16" t="s">
        <v>1673</v>
      </c>
      <c r="C552" s="315" t="s">
        <v>1537</v>
      </c>
      <c r="D552" s="316"/>
      <c r="E552" s="316"/>
      <c r="F552" s="316"/>
      <c r="G552" s="316"/>
      <c r="H552" s="316"/>
      <c r="I552" s="317"/>
      <c r="J552" s="316"/>
      <c r="K552" s="316"/>
      <c r="L552" s="316"/>
      <c r="M552" s="316"/>
      <c r="N552" s="318"/>
      <c r="O552" s="316"/>
      <c r="P552" s="316"/>
      <c r="Q552" s="316"/>
      <c r="R552" s="316"/>
      <c r="S552" s="321"/>
      <c r="T552" s="317"/>
      <c r="U552" s="315">
        <v>14</v>
      </c>
      <c r="V552" s="315"/>
      <c r="W552" s="315"/>
      <c r="X552" s="315"/>
      <c r="Y552" s="315">
        <v>24</v>
      </c>
      <c r="Z552" s="315">
        <v>19</v>
      </c>
      <c r="AA552" s="16"/>
      <c r="AB552" s="315">
        <v>0</v>
      </c>
      <c r="AC552" s="187">
        <v>0</v>
      </c>
      <c r="AD552" s="187">
        <v>0</v>
      </c>
      <c r="AE552" s="187">
        <v>0</v>
      </c>
      <c r="AF552" s="187">
        <v>0</v>
      </c>
      <c r="AG552" s="315"/>
      <c r="AH552" s="315"/>
      <c r="AI552" s="315"/>
      <c r="AJ552" s="315"/>
      <c r="AK552" s="315">
        <v>27</v>
      </c>
      <c r="AL552" s="315">
        <v>42</v>
      </c>
      <c r="AM552" s="316">
        <v>590</v>
      </c>
      <c r="AN552" s="315">
        <v>41400000</v>
      </c>
      <c r="AO552" s="319">
        <v>3.888888888888889E-2</v>
      </c>
      <c r="AP552" s="315">
        <v>1.5</v>
      </c>
      <c r="AQ552" s="316">
        <v>2100</v>
      </c>
      <c r="AR552" s="316">
        <v>2100</v>
      </c>
      <c r="AS552" s="320">
        <v>1</v>
      </c>
      <c r="AT552" s="321">
        <v>0.5</v>
      </c>
      <c r="AU552" s="321">
        <v>0.5</v>
      </c>
      <c r="AV552" s="316"/>
      <c r="AW552" s="316">
        <v>5000</v>
      </c>
      <c r="AX552" s="316"/>
      <c r="AY552" s="316"/>
      <c r="AZ552" s="316"/>
      <c r="BA552" s="16"/>
    </row>
    <row r="553" spans="1:53" ht="15.75" customHeight="1">
      <c r="A553" s="314">
        <v>60</v>
      </c>
      <c r="B553" s="16" t="s">
        <v>1674</v>
      </c>
      <c r="C553" s="315" t="s">
        <v>1537</v>
      </c>
      <c r="D553" s="316">
        <v>27265</v>
      </c>
      <c r="E553" s="316">
        <v>4478</v>
      </c>
      <c r="F553" s="316">
        <v>250</v>
      </c>
      <c r="G553" s="316">
        <v>685</v>
      </c>
      <c r="H553" s="316">
        <v>78</v>
      </c>
      <c r="I553" s="317">
        <v>1.1205512101761694E-3</v>
      </c>
      <c r="J553" s="316"/>
      <c r="K553" s="316"/>
      <c r="L553" s="316"/>
      <c r="M553" s="316"/>
      <c r="N553" s="318"/>
      <c r="O553" s="316">
        <v>984</v>
      </c>
      <c r="P553" s="316">
        <v>27</v>
      </c>
      <c r="Q553" s="316">
        <v>34</v>
      </c>
      <c r="R553" s="316">
        <v>19</v>
      </c>
      <c r="S553" s="321">
        <v>0.5</v>
      </c>
      <c r="T553" s="317">
        <v>5.8870120739681702E-4</v>
      </c>
      <c r="U553" s="315">
        <v>53</v>
      </c>
      <c r="V553" s="315">
        <v>500</v>
      </c>
      <c r="W553" s="315">
        <v>8</v>
      </c>
      <c r="X553" s="315">
        <v>2</v>
      </c>
      <c r="Y553" s="315">
        <v>28</v>
      </c>
      <c r="Z553" s="315">
        <v>20</v>
      </c>
      <c r="AA553" s="16"/>
      <c r="AB553" s="315">
        <v>3</v>
      </c>
      <c r="AC553" s="187">
        <v>0</v>
      </c>
      <c r="AD553" s="187">
        <v>0</v>
      </c>
      <c r="AE553" s="187">
        <v>0</v>
      </c>
      <c r="AF553" s="187">
        <v>0</v>
      </c>
      <c r="AG553" s="315"/>
      <c r="AH553" s="315"/>
      <c r="AI553" s="315"/>
      <c r="AJ553" s="315"/>
      <c r="AK553" s="315">
        <v>15</v>
      </c>
      <c r="AL553" s="315">
        <v>58</v>
      </c>
      <c r="AM553" s="316">
        <v>140</v>
      </c>
      <c r="AN553" s="315">
        <v>475000</v>
      </c>
      <c r="AO553" s="319">
        <v>0.32500000000000001</v>
      </c>
      <c r="AP553" s="315">
        <v>5.0999999999999996</v>
      </c>
      <c r="AQ553" s="316">
        <v>41700</v>
      </c>
      <c r="AR553" s="316">
        <v>29900</v>
      </c>
      <c r="AS553" s="320">
        <v>1.3946488294314381</v>
      </c>
      <c r="AT553" s="321">
        <v>0.35060000000000002</v>
      </c>
      <c r="AU553" s="321">
        <v>0.64939999999999998</v>
      </c>
      <c r="AV553" s="316"/>
      <c r="AW553" s="316">
        <v>5000</v>
      </c>
      <c r="AX553" s="316"/>
      <c r="AY553" s="316"/>
      <c r="AZ553" s="316"/>
      <c r="BA553" s="16"/>
    </row>
    <row r="554" spans="1:53" ht="15.75" customHeight="1">
      <c r="A554" s="314">
        <v>61</v>
      </c>
      <c r="B554" s="16" t="s">
        <v>1678</v>
      </c>
      <c r="C554" s="315" t="s">
        <v>1537</v>
      </c>
      <c r="D554" s="316"/>
      <c r="E554" s="316"/>
      <c r="F554" s="316"/>
      <c r="G554" s="316"/>
      <c r="H554" s="316"/>
      <c r="I554" s="317"/>
      <c r="J554" s="316"/>
      <c r="K554" s="316"/>
      <c r="L554" s="316"/>
      <c r="M554" s="316"/>
      <c r="N554" s="318"/>
      <c r="O554" s="316"/>
      <c r="P554" s="316"/>
      <c r="Q554" s="316"/>
      <c r="R554" s="316"/>
      <c r="S554" s="321"/>
      <c r="T554" s="317"/>
      <c r="U554" s="315">
        <v>0</v>
      </c>
      <c r="V554" s="315"/>
      <c r="W554" s="315"/>
      <c r="X554" s="315"/>
      <c r="Y554" s="315">
        <v>0</v>
      </c>
      <c r="Z554" s="315">
        <v>0</v>
      </c>
      <c r="AA554" s="16"/>
      <c r="AB554" s="315">
        <v>0</v>
      </c>
      <c r="AC554" s="187">
        <v>0</v>
      </c>
      <c r="AD554" s="187">
        <v>0</v>
      </c>
      <c r="AE554" s="187">
        <v>0</v>
      </c>
      <c r="AF554" s="187">
        <v>0</v>
      </c>
      <c r="AG554" s="315"/>
      <c r="AH554" s="315"/>
      <c r="AI554" s="315"/>
      <c r="AJ554" s="315"/>
      <c r="AK554" s="315">
        <v>0</v>
      </c>
      <c r="AL554" s="315">
        <v>44</v>
      </c>
      <c r="AM554" s="316">
        <v>110000</v>
      </c>
      <c r="AN554" s="315">
        <v>25600000</v>
      </c>
      <c r="AO554" s="319">
        <v>0.21180555555555555</v>
      </c>
      <c r="AP554" s="315">
        <v>4.5999999999999996</v>
      </c>
      <c r="AQ554" s="316">
        <v>31700</v>
      </c>
      <c r="AR554" s="316">
        <v>19100</v>
      </c>
      <c r="AS554" s="320">
        <v>1.6596858638743455</v>
      </c>
      <c r="AT554" s="321">
        <v>0.25280000000000002</v>
      </c>
      <c r="AU554" s="321">
        <v>0.74719999999999998</v>
      </c>
      <c r="AV554" s="316"/>
      <c r="AW554" s="316"/>
      <c r="AX554" s="316"/>
      <c r="AY554" s="316"/>
      <c r="AZ554" s="316"/>
      <c r="BA554" s="16"/>
    </row>
    <row r="555" spans="1:53" ht="15.75" customHeight="1">
      <c r="A555" s="314">
        <v>62</v>
      </c>
      <c r="B555" s="16" t="s">
        <v>1679</v>
      </c>
      <c r="C555" s="315" t="s">
        <v>1537</v>
      </c>
      <c r="D555" s="316">
        <v>385145</v>
      </c>
      <c r="E555" s="316">
        <v>2482</v>
      </c>
      <c r="F555" s="316">
        <v>748</v>
      </c>
      <c r="G555" s="316">
        <v>339</v>
      </c>
      <c r="H555" s="316">
        <v>38</v>
      </c>
      <c r="I555" s="317">
        <v>1.1448655093630426E-4</v>
      </c>
      <c r="J555" s="316"/>
      <c r="K555" s="316"/>
      <c r="L555" s="316"/>
      <c r="M555" s="316"/>
      <c r="N555" s="318"/>
      <c r="O555" s="316">
        <v>1242</v>
      </c>
      <c r="P555" s="316">
        <v>49</v>
      </c>
      <c r="Q555" s="316">
        <v>65</v>
      </c>
      <c r="R555" s="316">
        <v>23</v>
      </c>
      <c r="S555" s="321">
        <v>0</v>
      </c>
      <c r="T555" s="317">
        <v>7.7045892911245647E-4</v>
      </c>
      <c r="U555" s="315">
        <v>6</v>
      </c>
      <c r="V555" s="315"/>
      <c r="W555" s="315"/>
      <c r="X555" s="315"/>
      <c r="Y555" s="315">
        <v>8</v>
      </c>
      <c r="Z555" s="315">
        <v>0</v>
      </c>
      <c r="AA555" s="16"/>
      <c r="AB555" s="315">
        <v>2</v>
      </c>
      <c r="AC555" s="187">
        <v>0</v>
      </c>
      <c r="AD555" s="187">
        <v>0</v>
      </c>
      <c r="AE555" s="187">
        <v>0</v>
      </c>
      <c r="AF555" s="187">
        <v>0</v>
      </c>
      <c r="AG555" s="315"/>
      <c r="AH555" s="315"/>
      <c r="AI555" s="315"/>
      <c r="AJ555" s="315"/>
      <c r="AK555" s="315">
        <v>62</v>
      </c>
      <c r="AL555" s="315">
        <v>53</v>
      </c>
      <c r="AM555" s="316">
        <v>1900</v>
      </c>
      <c r="AN555" s="315">
        <v>94200000</v>
      </c>
      <c r="AO555" s="319">
        <v>0.72986111111111107</v>
      </c>
      <c r="AP555" s="315">
        <v>2.65</v>
      </c>
      <c r="AQ555" s="316">
        <v>37700</v>
      </c>
      <c r="AR555" s="316">
        <v>5500</v>
      </c>
      <c r="AS555" s="320">
        <v>6.8545454545454545</v>
      </c>
      <c r="AT555" s="321">
        <v>0.23530000000000001</v>
      </c>
      <c r="AU555" s="321">
        <v>0.76469999999999994</v>
      </c>
      <c r="AV555" s="316">
        <v>0</v>
      </c>
      <c r="AW555" s="316">
        <v>5000</v>
      </c>
      <c r="AX555" s="316">
        <v>0</v>
      </c>
      <c r="AY555" s="316">
        <v>0</v>
      </c>
      <c r="AZ555" s="316">
        <v>0</v>
      </c>
      <c r="BA555" s="16"/>
    </row>
    <row r="556" spans="1:53" ht="15.75" customHeight="1">
      <c r="A556" s="314">
        <v>63</v>
      </c>
      <c r="B556" s="16" t="s">
        <v>1682</v>
      </c>
      <c r="C556" s="315" t="s">
        <v>1537</v>
      </c>
      <c r="D556" s="316"/>
      <c r="E556" s="316"/>
      <c r="F556" s="316"/>
      <c r="G556" s="316"/>
      <c r="H556" s="316"/>
      <c r="I556" s="317"/>
      <c r="J556" s="316"/>
      <c r="K556" s="316"/>
      <c r="L556" s="316"/>
      <c r="M556" s="316"/>
      <c r="N556" s="318"/>
      <c r="O556" s="316">
        <v>2582</v>
      </c>
      <c r="P556" s="316">
        <v>33</v>
      </c>
      <c r="Q556" s="316">
        <v>83</v>
      </c>
      <c r="R556" s="316">
        <v>14</v>
      </c>
      <c r="S556" s="321">
        <v>0.8571428571428571</v>
      </c>
      <c r="T556" s="317">
        <v>4.0863682410943768E-4</v>
      </c>
      <c r="U556" s="315">
        <v>1</v>
      </c>
      <c r="V556" s="315">
        <v>0</v>
      </c>
      <c r="W556" s="315">
        <v>0</v>
      </c>
      <c r="X556" s="315">
        <v>0</v>
      </c>
      <c r="Y556" s="315">
        <v>3</v>
      </c>
      <c r="Z556" s="315">
        <v>1</v>
      </c>
      <c r="AA556" s="16"/>
      <c r="AB556" s="315">
        <v>2</v>
      </c>
      <c r="AC556" s="187">
        <v>0</v>
      </c>
      <c r="AD556" s="187">
        <v>0</v>
      </c>
      <c r="AE556" s="187">
        <v>0</v>
      </c>
      <c r="AF556" s="187">
        <v>0</v>
      </c>
      <c r="AG556" s="315"/>
      <c r="AH556" s="315"/>
      <c r="AI556" s="315"/>
      <c r="AJ556" s="315"/>
      <c r="AK556" s="315">
        <v>31</v>
      </c>
      <c r="AL556" s="315">
        <v>40</v>
      </c>
      <c r="AM556" s="316">
        <v>390</v>
      </c>
      <c r="AN556" s="315">
        <v>51200000</v>
      </c>
      <c r="AO556" s="319">
        <v>0</v>
      </c>
      <c r="AP556" s="315">
        <v>1</v>
      </c>
      <c r="AQ556" s="316">
        <v>4500</v>
      </c>
      <c r="AR556" s="316">
        <v>4300</v>
      </c>
      <c r="AS556" s="320">
        <v>1.0465116279069768</v>
      </c>
      <c r="AT556" s="321">
        <v>1</v>
      </c>
      <c r="AU556" s="321">
        <v>0</v>
      </c>
      <c r="AV556" s="316"/>
      <c r="AW556" s="316">
        <v>5000</v>
      </c>
      <c r="AX556" s="316">
        <v>5000</v>
      </c>
      <c r="AY556" s="316"/>
      <c r="AZ556" s="316"/>
      <c r="BA556" s="16"/>
    </row>
    <row r="557" spans="1:53" ht="15.75" customHeight="1">
      <c r="A557" s="314">
        <v>64</v>
      </c>
      <c r="B557" s="16" t="s">
        <v>1685</v>
      </c>
      <c r="C557" s="315" t="s">
        <v>1537</v>
      </c>
      <c r="D557" s="316">
        <v>614122</v>
      </c>
      <c r="E557" s="316">
        <v>1800</v>
      </c>
      <c r="F557" s="316">
        <v>1202</v>
      </c>
      <c r="G557" s="316">
        <v>337</v>
      </c>
      <c r="H557" s="316">
        <v>99</v>
      </c>
      <c r="I557" s="317">
        <v>6.5325215150213592E-5</v>
      </c>
      <c r="J557" s="316">
        <v>1108</v>
      </c>
      <c r="K557" s="316">
        <v>497</v>
      </c>
      <c r="L557" s="316">
        <v>9</v>
      </c>
      <c r="M557" s="316">
        <v>19</v>
      </c>
      <c r="N557" s="318">
        <v>1.9629136117715689E-3</v>
      </c>
      <c r="O557" s="316"/>
      <c r="P557" s="316"/>
      <c r="Q557" s="316"/>
      <c r="R557" s="316"/>
      <c r="S557" s="321"/>
      <c r="T557" s="317"/>
      <c r="U557" s="315">
        <v>0</v>
      </c>
      <c r="V557" s="315"/>
      <c r="W557" s="315"/>
      <c r="X557" s="315"/>
      <c r="Y557" s="315">
        <v>0</v>
      </c>
      <c r="Z557" s="315">
        <v>0</v>
      </c>
      <c r="AA557" s="16"/>
      <c r="AB557" s="315">
        <v>2</v>
      </c>
      <c r="AC557" s="187">
        <v>0</v>
      </c>
      <c r="AD557" s="187">
        <v>1</v>
      </c>
      <c r="AE557" s="187">
        <v>1</v>
      </c>
      <c r="AF557" s="187">
        <v>1</v>
      </c>
      <c r="AG557" s="315">
        <v>4.5999999999999996</v>
      </c>
      <c r="AH557" s="315">
        <v>0.111</v>
      </c>
      <c r="AI557" s="315">
        <v>3.5</v>
      </c>
      <c r="AJ557" s="315">
        <v>0.33300000000000002</v>
      </c>
      <c r="AK557" s="315"/>
      <c r="AL557" s="315">
        <v>52</v>
      </c>
      <c r="AM557" s="316">
        <v>14800</v>
      </c>
      <c r="AN557" s="315">
        <v>4640000000</v>
      </c>
      <c r="AO557" s="319">
        <v>0.13055555555555556</v>
      </c>
      <c r="AP557" s="315">
        <v>2.72</v>
      </c>
      <c r="AQ557" s="316">
        <v>85800</v>
      </c>
      <c r="AR557" s="316">
        <v>55200</v>
      </c>
      <c r="AS557" s="320">
        <v>1.5543478260869565</v>
      </c>
      <c r="AT557" s="321">
        <v>0.51839999999999997</v>
      </c>
      <c r="AU557" s="321">
        <v>0.48160000000000003</v>
      </c>
      <c r="AV557" s="316">
        <v>5000</v>
      </c>
      <c r="AW557" s="316">
        <v>6567</v>
      </c>
      <c r="AX557" s="316">
        <v>5000</v>
      </c>
      <c r="AY557" s="316">
        <v>8714</v>
      </c>
      <c r="AZ557" s="316">
        <v>5000</v>
      </c>
      <c r="BA557" s="16"/>
    </row>
    <row r="558" spans="1:53" ht="15.75" customHeight="1">
      <c r="A558" s="314">
        <v>65</v>
      </c>
      <c r="B558" s="16" t="s">
        <v>1686</v>
      </c>
      <c r="C558" s="315" t="s">
        <v>1537</v>
      </c>
      <c r="D558" s="316">
        <v>22065</v>
      </c>
      <c r="E558" s="316">
        <v>267</v>
      </c>
      <c r="F558" s="316">
        <v>40</v>
      </c>
      <c r="G558" s="316">
        <v>70</v>
      </c>
      <c r="H558" s="316">
        <v>34</v>
      </c>
      <c r="I558" s="317">
        <v>1.943649449344029E-4</v>
      </c>
      <c r="J558" s="316"/>
      <c r="K558" s="316"/>
      <c r="L558" s="316"/>
      <c r="M558" s="316"/>
      <c r="N558" s="318"/>
      <c r="O558" s="316">
        <v>2021</v>
      </c>
      <c r="P558" s="316">
        <v>36</v>
      </c>
      <c r="Q558" s="316">
        <v>19</v>
      </c>
      <c r="R558" s="316">
        <v>12</v>
      </c>
      <c r="S558" s="321">
        <v>0.5</v>
      </c>
      <c r="T558" s="317">
        <v>1.6731264353354644E-4</v>
      </c>
      <c r="U558" s="315">
        <v>7</v>
      </c>
      <c r="V558" s="315">
        <v>604</v>
      </c>
      <c r="W558" s="315">
        <v>7</v>
      </c>
      <c r="X558" s="315">
        <v>1</v>
      </c>
      <c r="Y558" s="315">
        <v>21</v>
      </c>
      <c r="Z558" s="315">
        <v>2</v>
      </c>
      <c r="AA558" s="16"/>
      <c r="AB558" s="315">
        <v>3</v>
      </c>
      <c r="AC558" s="187">
        <v>0</v>
      </c>
      <c r="AD558" s="187">
        <v>0</v>
      </c>
      <c r="AE558" s="187">
        <v>0</v>
      </c>
      <c r="AF558" s="187">
        <v>0</v>
      </c>
      <c r="AG558" s="315"/>
      <c r="AH558" s="315"/>
      <c r="AI558" s="315"/>
      <c r="AJ558" s="315"/>
      <c r="AK558" s="315">
        <v>24</v>
      </c>
      <c r="AL558" s="315">
        <v>52</v>
      </c>
      <c r="AM558" s="316">
        <v>1830000</v>
      </c>
      <c r="AN558" s="315">
        <v>1690000000</v>
      </c>
      <c r="AO558" s="319">
        <v>8.6805555555555552E-2</v>
      </c>
      <c r="AP558" s="315">
        <v>1.51</v>
      </c>
      <c r="AQ558" s="316">
        <v>251600</v>
      </c>
      <c r="AR558" s="316">
        <v>206300</v>
      </c>
      <c r="AS558" s="320">
        <v>1.219583131362094</v>
      </c>
      <c r="AT558" s="321">
        <v>0.74399999999999999</v>
      </c>
      <c r="AU558" s="321">
        <v>0.25600000000000001</v>
      </c>
      <c r="AV558" s="316">
        <v>16312</v>
      </c>
      <c r="AW558" s="316">
        <v>24173</v>
      </c>
      <c r="AX558" s="316">
        <v>5000</v>
      </c>
      <c r="AY558" s="316">
        <v>5000</v>
      </c>
      <c r="AZ558" s="316">
        <v>5000</v>
      </c>
      <c r="BA558" s="16"/>
    </row>
    <row r="559" spans="1:53" ht="15.75" customHeight="1">
      <c r="A559" s="314">
        <v>66</v>
      </c>
      <c r="B559" s="16" t="s">
        <v>1689</v>
      </c>
      <c r="C559" s="315" t="s">
        <v>1537</v>
      </c>
      <c r="D559" s="316">
        <v>9172</v>
      </c>
      <c r="E559" s="316">
        <v>107</v>
      </c>
      <c r="F559" s="316">
        <v>3</v>
      </c>
      <c r="G559" s="316">
        <v>88</v>
      </c>
      <c r="H559" s="316">
        <v>9</v>
      </c>
      <c r="I559" s="317">
        <v>2.6171764966784785E-4</v>
      </c>
      <c r="J559" s="316"/>
      <c r="K559" s="316"/>
      <c r="L559" s="316"/>
      <c r="M559" s="316"/>
      <c r="N559" s="318"/>
      <c r="O559" s="316"/>
      <c r="P559" s="316"/>
      <c r="Q559" s="316"/>
      <c r="R559" s="316"/>
      <c r="S559" s="321"/>
      <c r="T559" s="317"/>
      <c r="U559" s="315">
        <v>721</v>
      </c>
      <c r="V559" s="315"/>
      <c r="W559" s="315"/>
      <c r="X559" s="315"/>
      <c r="Y559" s="315">
        <v>283</v>
      </c>
      <c r="Z559" s="315">
        <v>187</v>
      </c>
      <c r="AA559" s="16"/>
      <c r="AB559" s="315">
        <v>1</v>
      </c>
      <c r="AC559" s="187">
        <v>0</v>
      </c>
      <c r="AD559" s="187">
        <v>0</v>
      </c>
      <c r="AE559" s="187">
        <v>0</v>
      </c>
      <c r="AF559" s="187">
        <v>0</v>
      </c>
      <c r="AG559" s="315"/>
      <c r="AH559" s="315"/>
      <c r="AI559" s="315"/>
      <c r="AJ559" s="315"/>
      <c r="AK559" s="315">
        <v>45</v>
      </c>
      <c r="AL559" s="315">
        <v>61</v>
      </c>
      <c r="AM559" s="316">
        <v>14800</v>
      </c>
      <c r="AN559" s="315">
        <v>11300000</v>
      </c>
      <c r="AO559" s="319"/>
      <c r="AP559" s="315"/>
      <c r="AQ559" s="316"/>
      <c r="AR559" s="316"/>
      <c r="AS559" s="320"/>
      <c r="AT559" s="321"/>
      <c r="AU559" s="321"/>
      <c r="AV559" s="316">
        <v>5000</v>
      </c>
      <c r="AW559" s="316">
        <v>11168</v>
      </c>
      <c r="AX559" s="316">
        <v>5000</v>
      </c>
      <c r="AY559" s="316">
        <v>0</v>
      </c>
      <c r="AZ559" s="316">
        <v>0</v>
      </c>
      <c r="BA559" s="16"/>
    </row>
    <row r="560" spans="1:53" ht="15.75" customHeight="1">
      <c r="A560" s="314">
        <v>67</v>
      </c>
      <c r="B560" s="16" t="s">
        <v>1691</v>
      </c>
      <c r="C560" s="315" t="s">
        <v>1537</v>
      </c>
      <c r="D560" s="316">
        <v>84183</v>
      </c>
      <c r="E560" s="316">
        <v>634</v>
      </c>
      <c r="F560" s="316">
        <v>410</v>
      </c>
      <c r="G560" s="316">
        <v>186</v>
      </c>
      <c r="H560" s="316">
        <v>17</v>
      </c>
      <c r="I560" s="317">
        <v>1.7191036387820036E-4</v>
      </c>
      <c r="J560" s="316">
        <v>5398</v>
      </c>
      <c r="K560" s="316">
        <v>296</v>
      </c>
      <c r="L560" s="316">
        <v>41</v>
      </c>
      <c r="M560" s="316">
        <v>11</v>
      </c>
      <c r="N560" s="318">
        <v>6.7810400721130643E-4</v>
      </c>
      <c r="O560" s="316">
        <v>10529</v>
      </c>
      <c r="P560" s="316">
        <v>31</v>
      </c>
      <c r="Q560" s="316">
        <v>311</v>
      </c>
      <c r="R560" s="316">
        <v>94</v>
      </c>
      <c r="S560" s="321">
        <v>0.66666666666666663</v>
      </c>
      <c r="T560" s="317">
        <v>4.1947480814342639E-4</v>
      </c>
      <c r="U560" s="315">
        <v>12</v>
      </c>
      <c r="V560" s="315"/>
      <c r="W560" s="315"/>
      <c r="X560" s="315"/>
      <c r="Y560" s="315">
        <v>41</v>
      </c>
      <c r="Z560" s="315">
        <v>7</v>
      </c>
      <c r="AA560" s="16"/>
      <c r="AB560" s="315">
        <v>3</v>
      </c>
      <c r="AC560" s="187">
        <v>0</v>
      </c>
      <c r="AD560" s="187">
        <v>1</v>
      </c>
      <c r="AE560" s="187">
        <v>0</v>
      </c>
      <c r="AF560" s="187">
        <v>0</v>
      </c>
      <c r="AG560" s="315">
        <v>4.5999999999999996</v>
      </c>
      <c r="AH560" s="315">
        <v>0.433</v>
      </c>
      <c r="AI560" s="315">
        <v>4.5999999999999996</v>
      </c>
      <c r="AJ560" s="315">
        <v>0.39</v>
      </c>
      <c r="AK560" s="315">
        <v>35</v>
      </c>
      <c r="AL560" s="315">
        <v>35</v>
      </c>
      <c r="AM560" s="316">
        <v>40500</v>
      </c>
      <c r="AN560" s="315">
        <v>156000000</v>
      </c>
      <c r="AO560" s="319">
        <v>8.1944444444444445E-2</v>
      </c>
      <c r="AP560" s="315">
        <v>1.83</v>
      </c>
      <c r="AQ560" s="316">
        <v>8400</v>
      </c>
      <c r="AR560" s="316">
        <v>5600</v>
      </c>
      <c r="AS560" s="320">
        <v>1.5</v>
      </c>
      <c r="AT560" s="321">
        <v>0.5</v>
      </c>
      <c r="AU560" s="321">
        <v>0.5</v>
      </c>
      <c r="AV560" s="316">
        <v>0</v>
      </c>
      <c r="AW560" s="316">
        <v>0</v>
      </c>
      <c r="AX560" s="316">
        <v>0</v>
      </c>
      <c r="AY560" s="316">
        <v>0</v>
      </c>
      <c r="AZ560" s="316">
        <v>0</v>
      </c>
      <c r="BA560" s="16"/>
    </row>
    <row r="561" spans="1:53" ht="15.75" customHeight="1">
      <c r="A561" s="314">
        <v>68</v>
      </c>
      <c r="B561" s="16" t="s">
        <v>848</v>
      </c>
      <c r="C561" s="315" t="s">
        <v>1537</v>
      </c>
      <c r="D561" s="316">
        <v>27122</v>
      </c>
      <c r="E561" s="316">
        <v>610</v>
      </c>
      <c r="F561" s="316">
        <v>540</v>
      </c>
      <c r="G561" s="316">
        <v>73</v>
      </c>
      <c r="H561" s="316">
        <v>91</v>
      </c>
      <c r="I561" s="317">
        <v>5.593021582564222E-4</v>
      </c>
      <c r="J561" s="316"/>
      <c r="K561" s="316"/>
      <c r="L561" s="316"/>
      <c r="M561" s="316"/>
      <c r="N561" s="318"/>
      <c r="O561" s="316">
        <v>3266</v>
      </c>
      <c r="P561" s="316">
        <v>332</v>
      </c>
      <c r="Q561" s="316">
        <v>88</v>
      </c>
      <c r="R561" s="316">
        <v>9</v>
      </c>
      <c r="S561" s="321">
        <v>0.83081570996978849</v>
      </c>
      <c r="T561" s="317">
        <v>3.2726436850039926E-4</v>
      </c>
      <c r="U561" s="315">
        <v>25</v>
      </c>
      <c r="V561" s="315"/>
      <c r="W561" s="315"/>
      <c r="X561" s="315"/>
      <c r="Y561" s="315">
        <v>41</v>
      </c>
      <c r="Z561" s="315">
        <v>23</v>
      </c>
      <c r="AA561" s="16"/>
      <c r="AB561" s="315">
        <v>2</v>
      </c>
      <c r="AC561" s="187">
        <v>0</v>
      </c>
      <c r="AD561" s="187">
        <v>0</v>
      </c>
      <c r="AE561" s="187">
        <v>0</v>
      </c>
      <c r="AF561" s="187">
        <v>0</v>
      </c>
      <c r="AG561" s="315"/>
      <c r="AH561" s="315"/>
      <c r="AI561" s="315">
        <v>4.4000000000000004</v>
      </c>
      <c r="AJ561" s="315">
        <v>0.63100000000000001</v>
      </c>
      <c r="AK561" s="315">
        <v>23</v>
      </c>
      <c r="AL561" s="315">
        <v>83</v>
      </c>
      <c r="AM561" s="316">
        <v>33100</v>
      </c>
      <c r="AN561" s="315">
        <v>860000</v>
      </c>
      <c r="AO561" s="319"/>
      <c r="AP561" s="315"/>
      <c r="AQ561" s="316"/>
      <c r="AR561" s="316"/>
      <c r="AS561" s="320"/>
      <c r="AT561" s="321"/>
      <c r="AU561" s="321"/>
      <c r="AV561" s="316">
        <v>17780</v>
      </c>
      <c r="AW561" s="316">
        <v>46995</v>
      </c>
      <c r="AX561" s="316">
        <v>8035</v>
      </c>
      <c r="AY561" s="316">
        <v>5000</v>
      </c>
      <c r="AZ561" s="316">
        <v>9201</v>
      </c>
      <c r="BA561" s="16"/>
    </row>
    <row r="562" spans="1:53" ht="15.75" customHeight="1">
      <c r="A562" s="314">
        <v>69</v>
      </c>
      <c r="B562" s="16" t="s">
        <v>1697</v>
      </c>
      <c r="C562" s="315" t="s">
        <v>1537</v>
      </c>
      <c r="D562" s="316">
        <v>13873</v>
      </c>
      <c r="E562" s="316">
        <v>154</v>
      </c>
      <c r="F562" s="316">
        <v>16</v>
      </c>
      <c r="G562" s="316">
        <v>106</v>
      </c>
      <c r="H562" s="316">
        <v>66</v>
      </c>
      <c r="I562" s="317">
        <v>2.2413957598367464E-4</v>
      </c>
      <c r="J562" s="316"/>
      <c r="K562" s="316"/>
      <c r="L562" s="316"/>
      <c r="M562" s="316"/>
      <c r="N562" s="318"/>
      <c r="O562" s="316">
        <v>15302</v>
      </c>
      <c r="P562" s="316">
        <v>72</v>
      </c>
      <c r="Q562" s="316">
        <v>424</v>
      </c>
      <c r="R562" s="316">
        <v>106</v>
      </c>
      <c r="S562" s="321">
        <v>0.6</v>
      </c>
      <c r="T562" s="317">
        <v>3.7609041321450334E-4</v>
      </c>
      <c r="U562" s="315">
        <v>0</v>
      </c>
      <c r="V562" s="315">
        <v>0</v>
      </c>
      <c r="W562" s="315">
        <v>14</v>
      </c>
      <c r="X562" s="315">
        <v>0</v>
      </c>
      <c r="Y562" s="315">
        <v>0</v>
      </c>
      <c r="Z562" s="315">
        <v>0</v>
      </c>
      <c r="AA562" s="16"/>
      <c r="AB562" s="315">
        <v>3</v>
      </c>
      <c r="AC562" s="187">
        <v>0</v>
      </c>
      <c r="AD562" s="187">
        <v>0</v>
      </c>
      <c r="AE562" s="187">
        <v>0</v>
      </c>
      <c r="AF562" s="187">
        <v>0</v>
      </c>
      <c r="AG562" s="315"/>
      <c r="AH562" s="315"/>
      <c r="AI562" s="315"/>
      <c r="AJ562" s="315"/>
      <c r="AK562" s="315">
        <v>37</v>
      </c>
      <c r="AL562" s="315">
        <v>78</v>
      </c>
      <c r="AM562" s="316">
        <v>33100</v>
      </c>
      <c r="AN562" s="315">
        <v>51</v>
      </c>
      <c r="AO562" s="319">
        <v>0.31527777777777777</v>
      </c>
      <c r="AP562" s="315">
        <v>4.6500000000000004</v>
      </c>
      <c r="AQ562" s="316">
        <v>274700</v>
      </c>
      <c r="AR562" s="316">
        <v>181600</v>
      </c>
      <c r="AS562" s="320">
        <v>1.5126651982378854</v>
      </c>
      <c r="AT562" s="321">
        <v>0.64410000000000001</v>
      </c>
      <c r="AU562" s="321">
        <v>0.35589999999999999</v>
      </c>
      <c r="AV562" s="316">
        <v>5000</v>
      </c>
      <c r="AW562" s="316">
        <v>5000</v>
      </c>
      <c r="AX562" s="316">
        <v>5000</v>
      </c>
      <c r="AY562" s="316">
        <v>0</v>
      </c>
      <c r="AZ562" s="316">
        <v>0</v>
      </c>
      <c r="BA562" s="16"/>
    </row>
    <row r="563" spans="1:53" ht="15.75" customHeight="1">
      <c r="A563" s="314">
        <v>70</v>
      </c>
      <c r="B563" s="16" t="s">
        <v>1700</v>
      </c>
      <c r="C563" s="315" t="s">
        <v>1537</v>
      </c>
      <c r="D563" s="316"/>
      <c r="E563" s="316"/>
      <c r="F563" s="316"/>
      <c r="G563" s="316"/>
      <c r="H563" s="316"/>
      <c r="I563" s="317"/>
      <c r="J563" s="316"/>
      <c r="K563" s="316"/>
      <c r="L563" s="316"/>
      <c r="M563" s="316"/>
      <c r="N563" s="318"/>
      <c r="O563" s="316"/>
      <c r="P563" s="316"/>
      <c r="Q563" s="316"/>
      <c r="R563" s="316"/>
      <c r="S563" s="321"/>
      <c r="T563" s="317"/>
      <c r="U563" s="315">
        <v>31</v>
      </c>
      <c r="V563" s="315"/>
      <c r="W563" s="315"/>
      <c r="X563" s="315"/>
      <c r="Y563" s="315">
        <v>0</v>
      </c>
      <c r="Z563" s="315">
        <v>0</v>
      </c>
      <c r="AA563" s="16"/>
      <c r="AB563" s="315">
        <v>0</v>
      </c>
      <c r="AC563" s="187">
        <v>0</v>
      </c>
      <c r="AD563" s="187">
        <v>0</v>
      </c>
      <c r="AE563" s="187">
        <v>0</v>
      </c>
      <c r="AF563" s="187">
        <v>0</v>
      </c>
      <c r="AG563" s="315">
        <v>4.8</v>
      </c>
      <c r="AH563" s="315">
        <v>0</v>
      </c>
      <c r="AI563" s="315">
        <v>4.4000000000000004</v>
      </c>
      <c r="AJ563" s="315">
        <v>0.66700000000000004</v>
      </c>
      <c r="AK563" s="315">
        <v>66</v>
      </c>
      <c r="AL563" s="315">
        <v>12</v>
      </c>
      <c r="AM563" s="316">
        <v>880</v>
      </c>
      <c r="AN563" s="315">
        <v>958000000</v>
      </c>
      <c r="AO563" s="319"/>
      <c r="AP563" s="315"/>
      <c r="AQ563" s="316"/>
      <c r="AR563" s="316"/>
      <c r="AS563" s="320"/>
      <c r="AT563" s="321"/>
      <c r="AU563" s="321"/>
      <c r="AV563" s="316"/>
      <c r="AW563" s="316"/>
      <c r="AX563" s="316">
        <v>5000</v>
      </c>
      <c r="AY563" s="316"/>
      <c r="AZ563" s="316"/>
      <c r="BA563" s="16"/>
    </row>
    <row r="564" spans="1:53" ht="15.75" customHeight="1">
      <c r="A564" s="314">
        <v>71</v>
      </c>
      <c r="B564" s="16" t="s">
        <v>1701</v>
      </c>
      <c r="C564" s="315" t="s">
        <v>1537</v>
      </c>
      <c r="D564" s="316">
        <v>2494</v>
      </c>
      <c r="E564" s="316">
        <v>83</v>
      </c>
      <c r="F564" s="316">
        <v>4</v>
      </c>
      <c r="G564" s="316">
        <v>14</v>
      </c>
      <c r="H564" s="316">
        <v>46</v>
      </c>
      <c r="I564" s="317">
        <v>4.4902600946310098E-4</v>
      </c>
      <c r="J564" s="316"/>
      <c r="K564" s="316"/>
      <c r="L564" s="316"/>
      <c r="M564" s="316"/>
      <c r="N564" s="318"/>
      <c r="O564" s="316"/>
      <c r="P564" s="316"/>
      <c r="Q564" s="316"/>
      <c r="R564" s="316"/>
      <c r="S564" s="321"/>
      <c r="T564" s="317"/>
      <c r="U564" s="315">
        <v>0</v>
      </c>
      <c r="V564" s="315">
        <v>741</v>
      </c>
      <c r="W564" s="315">
        <v>1</v>
      </c>
      <c r="X564" s="315">
        <v>0</v>
      </c>
      <c r="Y564" s="315">
        <v>2</v>
      </c>
      <c r="Z564" s="315">
        <v>0</v>
      </c>
      <c r="AA564" s="16"/>
      <c r="AB564" s="315">
        <v>2</v>
      </c>
      <c r="AC564" s="187">
        <v>0</v>
      </c>
      <c r="AD564" s="187">
        <v>0</v>
      </c>
      <c r="AE564" s="187">
        <v>0</v>
      </c>
      <c r="AF564" s="187">
        <v>0</v>
      </c>
      <c r="AG564" s="315"/>
      <c r="AH564" s="315"/>
      <c r="AI564" s="315">
        <v>4.5</v>
      </c>
      <c r="AJ564" s="315">
        <v>1</v>
      </c>
      <c r="AK564" s="315">
        <v>28</v>
      </c>
      <c r="AL564" s="315">
        <v>50</v>
      </c>
      <c r="AM564" s="316">
        <v>260</v>
      </c>
      <c r="AN564" s="315">
        <v>334000000</v>
      </c>
      <c r="AO564" s="319">
        <v>0.54513888888888884</v>
      </c>
      <c r="AP564" s="315">
        <v>1.82</v>
      </c>
      <c r="AQ564" s="316">
        <v>381200</v>
      </c>
      <c r="AR564" s="316">
        <v>36400</v>
      </c>
      <c r="AS564" s="320">
        <v>10.472527472527473</v>
      </c>
      <c r="AT564" s="321">
        <v>0.80569999999999997</v>
      </c>
      <c r="AU564" s="321">
        <v>0.19430000000000003</v>
      </c>
      <c r="AV564" s="316">
        <v>0</v>
      </c>
      <c r="AW564" s="316">
        <v>0</v>
      </c>
      <c r="AX564" s="316">
        <v>0</v>
      </c>
      <c r="AY564" s="316">
        <v>0</v>
      </c>
      <c r="AZ564" s="316">
        <v>0</v>
      </c>
      <c r="BA564" s="16"/>
    </row>
    <row r="565" spans="1:53" ht="15.75" customHeight="1">
      <c r="A565" s="314">
        <v>72</v>
      </c>
      <c r="B565" s="16" t="s">
        <v>1704</v>
      </c>
      <c r="C565" s="315" t="s">
        <v>1537</v>
      </c>
      <c r="D565" s="316">
        <v>2668</v>
      </c>
      <c r="E565" s="316">
        <v>347</v>
      </c>
      <c r="F565" s="316">
        <v>50</v>
      </c>
      <c r="G565" s="316">
        <v>23</v>
      </c>
      <c r="H565" s="316">
        <v>27</v>
      </c>
      <c r="I565" s="317">
        <v>1.8765792398202307E-3</v>
      </c>
      <c r="J565" s="316"/>
      <c r="K565" s="316"/>
      <c r="L565" s="316"/>
      <c r="M565" s="316"/>
      <c r="N565" s="318"/>
      <c r="O565" s="316">
        <v>63633</v>
      </c>
      <c r="P565" s="316">
        <v>141</v>
      </c>
      <c r="Q565" s="316">
        <v>702</v>
      </c>
      <c r="R565" s="316">
        <v>241</v>
      </c>
      <c r="S565" s="321">
        <v>0.44594594594594594</v>
      </c>
      <c r="T565" s="317">
        <v>1.6175965508731036E-4</v>
      </c>
      <c r="U565" s="315">
        <v>20</v>
      </c>
      <c r="V565" s="315"/>
      <c r="W565" s="315"/>
      <c r="X565" s="315"/>
      <c r="Y565" s="315">
        <v>21</v>
      </c>
      <c r="Z565" s="315">
        <v>0</v>
      </c>
      <c r="AA565" s="16"/>
      <c r="AB565" s="315">
        <v>2</v>
      </c>
      <c r="AC565" s="187">
        <v>0</v>
      </c>
      <c r="AD565" s="187">
        <v>1</v>
      </c>
      <c r="AE565" s="187">
        <v>1</v>
      </c>
      <c r="AF565" s="187">
        <v>1</v>
      </c>
      <c r="AG565" s="315">
        <v>3.1</v>
      </c>
      <c r="AH565" s="315">
        <v>8.1000000000000003E-2</v>
      </c>
      <c r="AI565" s="315">
        <v>2.9</v>
      </c>
      <c r="AJ565" s="315">
        <v>0.26200000000000001</v>
      </c>
      <c r="AK565" s="315">
        <v>21</v>
      </c>
      <c r="AL565" s="315">
        <v>50</v>
      </c>
      <c r="AM565" s="316">
        <v>18100</v>
      </c>
      <c r="AN565" s="315">
        <v>701000000</v>
      </c>
      <c r="AO565" s="319">
        <v>0.40902777777777777</v>
      </c>
      <c r="AP565" s="315">
        <v>12.6</v>
      </c>
      <c r="AQ565" s="316">
        <v>33900</v>
      </c>
      <c r="AR565" s="316">
        <v>19600</v>
      </c>
      <c r="AS565" s="320">
        <v>1.7295918367346939</v>
      </c>
      <c r="AT565" s="321">
        <v>0.28239999999999998</v>
      </c>
      <c r="AU565" s="321">
        <v>0.71760000000000002</v>
      </c>
      <c r="AV565" s="316"/>
      <c r="AW565" s="316">
        <v>5000</v>
      </c>
      <c r="AX565" s="316">
        <v>5000</v>
      </c>
      <c r="AY565" s="316"/>
      <c r="AZ565" s="316"/>
      <c r="BA565" s="16"/>
    </row>
    <row r="566" spans="1:53" ht="15.75" customHeight="1">
      <c r="A566" s="314">
        <v>73</v>
      </c>
      <c r="B566" s="16" t="s">
        <v>1705</v>
      </c>
      <c r="C566" s="315" t="s">
        <v>1537</v>
      </c>
      <c r="D566" s="316">
        <v>1594</v>
      </c>
      <c r="E566" s="316">
        <v>706</v>
      </c>
      <c r="F566" s="316">
        <v>6</v>
      </c>
      <c r="G566" s="316">
        <v>154</v>
      </c>
      <c r="H566" s="316">
        <v>59</v>
      </c>
      <c r="I566" s="317">
        <v>6.2463510169157481E-3</v>
      </c>
      <c r="J566" s="316">
        <v>2918</v>
      </c>
      <c r="K566" s="316">
        <v>690</v>
      </c>
      <c r="L566" s="316">
        <v>113</v>
      </c>
      <c r="M566" s="316">
        <v>25</v>
      </c>
      <c r="N566" s="318">
        <v>3.1047496906633125E-3</v>
      </c>
      <c r="O566" s="316">
        <v>10529</v>
      </c>
      <c r="P566" s="316">
        <v>31</v>
      </c>
      <c r="Q566" s="316">
        <v>311</v>
      </c>
      <c r="R566" s="316">
        <v>94</v>
      </c>
      <c r="S566" s="321">
        <v>0.66666666666666663</v>
      </c>
      <c r="T566" s="317">
        <v>4.1947480814342639E-4</v>
      </c>
      <c r="U566" s="315">
        <v>50</v>
      </c>
      <c r="V566" s="315">
        <v>178</v>
      </c>
      <c r="W566" s="315">
        <v>6</v>
      </c>
      <c r="X566" s="315">
        <v>0</v>
      </c>
      <c r="Y566" s="315">
        <v>44</v>
      </c>
      <c r="Z566" s="315">
        <v>12</v>
      </c>
      <c r="AA566" s="16"/>
      <c r="AB566" s="315">
        <v>4</v>
      </c>
      <c r="AC566" s="187">
        <v>1</v>
      </c>
      <c r="AD566" s="187">
        <v>0</v>
      </c>
      <c r="AE566" s="187">
        <v>0</v>
      </c>
      <c r="AF566" s="187">
        <v>0</v>
      </c>
      <c r="AG566" s="315">
        <v>2.9</v>
      </c>
      <c r="AH566" s="315">
        <v>0</v>
      </c>
      <c r="AI566" s="315">
        <v>2.6</v>
      </c>
      <c r="AJ566" s="315">
        <v>0</v>
      </c>
      <c r="AK566" s="315">
        <v>33</v>
      </c>
      <c r="AL566" s="315">
        <v>38</v>
      </c>
      <c r="AM566" s="316">
        <v>246000</v>
      </c>
      <c r="AN566" s="315">
        <v>3630000</v>
      </c>
      <c r="AO566" s="319">
        <v>6.8750000000000006E-2</v>
      </c>
      <c r="AP566" s="315">
        <v>1.91</v>
      </c>
      <c r="AQ566" s="316">
        <v>27400</v>
      </c>
      <c r="AR566" s="316">
        <v>17000</v>
      </c>
      <c r="AS566" s="320">
        <v>1.611764705882353</v>
      </c>
      <c r="AT566" s="321">
        <v>0.51119999999999999</v>
      </c>
      <c r="AU566" s="321">
        <v>0.48880000000000001</v>
      </c>
      <c r="AV566" s="316"/>
      <c r="AW566" s="316">
        <v>5000</v>
      </c>
      <c r="AX566" s="316"/>
      <c r="AY566" s="316"/>
      <c r="AZ566" s="316"/>
      <c r="BA566" s="16"/>
    </row>
    <row r="567" spans="1:53" ht="15.75" customHeight="1">
      <c r="A567" s="314">
        <v>74</v>
      </c>
      <c r="B567" s="16" t="s">
        <v>1709</v>
      </c>
      <c r="C567" s="315" t="s">
        <v>1537</v>
      </c>
      <c r="D567" s="316">
        <v>18552</v>
      </c>
      <c r="E567" s="316">
        <v>4745</v>
      </c>
      <c r="F567" s="316">
        <v>561</v>
      </c>
      <c r="G567" s="316">
        <v>1220</v>
      </c>
      <c r="H567" s="316">
        <v>98</v>
      </c>
      <c r="I567" s="317">
        <v>4.2298451885681241E-3</v>
      </c>
      <c r="J567" s="316"/>
      <c r="K567" s="316"/>
      <c r="L567" s="316"/>
      <c r="M567" s="316"/>
      <c r="N567" s="318"/>
      <c r="O567" s="316"/>
      <c r="P567" s="316"/>
      <c r="Q567" s="316"/>
      <c r="R567" s="316"/>
      <c r="S567" s="321"/>
      <c r="T567" s="317"/>
      <c r="U567" s="315">
        <v>39</v>
      </c>
      <c r="V567" s="315">
        <v>664</v>
      </c>
      <c r="W567" s="315">
        <v>1</v>
      </c>
      <c r="X567" s="315">
        <v>0</v>
      </c>
      <c r="Y567" s="315">
        <v>44</v>
      </c>
      <c r="Z567" s="315">
        <v>1</v>
      </c>
      <c r="AA567" s="16"/>
      <c r="AB567" s="315">
        <v>2</v>
      </c>
      <c r="AC567" s="187">
        <v>0</v>
      </c>
      <c r="AD567" s="187">
        <v>0</v>
      </c>
      <c r="AE567" s="187">
        <v>0</v>
      </c>
      <c r="AF567" s="187">
        <v>0</v>
      </c>
      <c r="AG567" s="315">
        <v>3.4</v>
      </c>
      <c r="AH567" s="315">
        <v>0</v>
      </c>
      <c r="AI567" s="315"/>
      <c r="AJ567" s="315"/>
      <c r="AK567" s="315">
        <v>21</v>
      </c>
      <c r="AL567" s="315">
        <v>40</v>
      </c>
      <c r="AM567" s="316">
        <v>0</v>
      </c>
      <c r="AN567" s="315">
        <v>0</v>
      </c>
      <c r="AO567" s="319">
        <v>0.25208333333333333</v>
      </c>
      <c r="AP567" s="315">
        <v>4.49</v>
      </c>
      <c r="AQ567" s="316">
        <v>665900</v>
      </c>
      <c r="AR567" s="316">
        <v>114100</v>
      </c>
      <c r="AS567" s="320">
        <v>5.8361086765994745</v>
      </c>
      <c r="AT567" s="321">
        <v>0.20050000000000001</v>
      </c>
      <c r="AU567" s="321">
        <v>0.79949999999999999</v>
      </c>
      <c r="AV567" s="316">
        <v>5000</v>
      </c>
      <c r="AW567" s="316">
        <v>8198</v>
      </c>
      <c r="AX567" s="316">
        <v>5000</v>
      </c>
      <c r="AY567" s="316">
        <v>10567</v>
      </c>
      <c r="AZ567" s="316">
        <v>5000</v>
      </c>
      <c r="BA567" s="16"/>
    </row>
    <row r="568" spans="1:53" ht="15.75" customHeight="1">
      <c r="A568" s="314">
        <v>75</v>
      </c>
      <c r="B568" s="16" t="s">
        <v>1712</v>
      </c>
      <c r="C568" s="315" t="s">
        <v>1537</v>
      </c>
      <c r="D568" s="316">
        <v>614122</v>
      </c>
      <c r="E568" s="316">
        <v>1800</v>
      </c>
      <c r="F568" s="316">
        <v>1202</v>
      </c>
      <c r="G568" s="316">
        <v>337</v>
      </c>
      <c r="H568" s="316">
        <v>99</v>
      </c>
      <c r="I568" s="317">
        <v>6.5325215150213592E-5</v>
      </c>
      <c r="J568" s="316">
        <v>18301</v>
      </c>
      <c r="K568" s="316">
        <v>1359</v>
      </c>
      <c r="L568" s="316">
        <v>2189</v>
      </c>
      <c r="M568" s="316">
        <v>29</v>
      </c>
      <c r="N568" s="318">
        <v>2.1502108232068439E-3</v>
      </c>
      <c r="O568" s="316">
        <v>50589</v>
      </c>
      <c r="P568" s="316">
        <v>201</v>
      </c>
      <c r="Q568" s="316">
        <v>574</v>
      </c>
      <c r="R568" s="316">
        <v>115</v>
      </c>
      <c r="S568" s="321">
        <v>0.43119266055045874</v>
      </c>
      <c r="T568" s="317">
        <v>1.484406144297367E-4</v>
      </c>
      <c r="U568" s="315">
        <v>5082</v>
      </c>
      <c r="V568" s="315">
        <v>11200</v>
      </c>
      <c r="W568" s="315">
        <v>18</v>
      </c>
      <c r="X568" s="315">
        <v>10</v>
      </c>
      <c r="Y568" s="315">
        <v>2137</v>
      </c>
      <c r="Z568" s="315">
        <v>2226</v>
      </c>
      <c r="AA568" s="16"/>
      <c r="AB568" s="315">
        <v>4</v>
      </c>
      <c r="AC568" s="187">
        <v>0</v>
      </c>
      <c r="AD568" s="187">
        <v>0</v>
      </c>
      <c r="AE568" s="187">
        <v>1</v>
      </c>
      <c r="AF568" s="187">
        <v>0</v>
      </c>
      <c r="AG568" s="315">
        <v>4.8</v>
      </c>
      <c r="AH568" s="315">
        <v>5.7000000000000002E-2</v>
      </c>
      <c r="AI568" s="315">
        <v>3.4</v>
      </c>
      <c r="AJ568" s="315">
        <v>0.23699999999999999</v>
      </c>
      <c r="AK568" s="315">
        <v>16</v>
      </c>
      <c r="AL568" s="315">
        <v>67</v>
      </c>
      <c r="AM568" s="316">
        <v>20</v>
      </c>
      <c r="AN568" s="315">
        <v>38000</v>
      </c>
      <c r="AO568" s="319">
        <v>0.2590277777777778</v>
      </c>
      <c r="AP568" s="315">
        <v>3.18</v>
      </c>
      <c r="AQ568" s="316">
        <v>2200000</v>
      </c>
      <c r="AR568" s="316">
        <v>885300</v>
      </c>
      <c r="AS568" s="320">
        <v>2.4850333220377272</v>
      </c>
      <c r="AT568" s="321">
        <v>0.41689999999999999</v>
      </c>
      <c r="AU568" s="321">
        <v>0.58309999999999995</v>
      </c>
      <c r="AV568" s="316">
        <v>505559</v>
      </c>
      <c r="AW568" s="316">
        <v>347865</v>
      </c>
      <c r="AX568" s="316">
        <v>161025</v>
      </c>
      <c r="AY568" s="316">
        <v>75580</v>
      </c>
      <c r="AZ568" s="316">
        <v>18920</v>
      </c>
      <c r="BA568" s="16"/>
    </row>
    <row r="569" spans="1:53" ht="15.75" customHeight="1">
      <c r="A569" s="314">
        <v>76</v>
      </c>
      <c r="B569" s="16" t="s">
        <v>1716</v>
      </c>
      <c r="C569" s="315" t="s">
        <v>1537</v>
      </c>
      <c r="D569" s="316">
        <v>2665</v>
      </c>
      <c r="E569" s="316">
        <v>101</v>
      </c>
      <c r="F569" s="316">
        <v>7</v>
      </c>
      <c r="G569" s="316">
        <v>13</v>
      </c>
      <c r="H569" s="316">
        <v>40</v>
      </c>
      <c r="I569" s="317">
        <v>5.0510049075395773E-4</v>
      </c>
      <c r="J569" s="316"/>
      <c r="K569" s="316"/>
      <c r="L569" s="316"/>
      <c r="M569" s="316"/>
      <c r="N569" s="318"/>
      <c r="O569" s="316">
        <v>1484</v>
      </c>
      <c r="P569" s="316">
        <v>45</v>
      </c>
      <c r="Q569" s="316">
        <v>77</v>
      </c>
      <c r="R569" s="316">
        <v>9</v>
      </c>
      <c r="S569" s="321">
        <v>0.625</v>
      </c>
      <c r="T569" s="317">
        <v>6.3285610369736363E-4</v>
      </c>
      <c r="U569" s="315">
        <v>27</v>
      </c>
      <c r="V569" s="315"/>
      <c r="W569" s="315"/>
      <c r="X569" s="315"/>
      <c r="Y569" s="315">
        <v>24</v>
      </c>
      <c r="Z569" s="315">
        <v>13</v>
      </c>
      <c r="AA569" s="16"/>
      <c r="AB569" s="315">
        <v>2</v>
      </c>
      <c r="AC569" s="187">
        <v>0</v>
      </c>
      <c r="AD569" s="187">
        <v>0</v>
      </c>
      <c r="AE569" s="187">
        <v>1</v>
      </c>
      <c r="AF569" s="187">
        <v>1</v>
      </c>
      <c r="AG569" s="315">
        <v>4.8</v>
      </c>
      <c r="AH569" s="315">
        <v>0.77600000000000002</v>
      </c>
      <c r="AI569" s="315">
        <v>4</v>
      </c>
      <c r="AJ569" s="315">
        <v>0.60299999999999998</v>
      </c>
      <c r="AK569" s="315">
        <v>15</v>
      </c>
      <c r="AL569" s="315">
        <v>31</v>
      </c>
      <c r="AM569" s="316">
        <v>74000</v>
      </c>
      <c r="AN569" s="315">
        <v>40600000</v>
      </c>
      <c r="AO569" s="319">
        <v>0.38819444444444445</v>
      </c>
      <c r="AP569" s="315">
        <v>1.83</v>
      </c>
      <c r="AQ569" s="316">
        <v>8700</v>
      </c>
      <c r="AR569" s="316">
        <v>8000</v>
      </c>
      <c r="AS569" s="320">
        <v>1.0874999999999999</v>
      </c>
      <c r="AT569" s="321">
        <v>0.58020000000000005</v>
      </c>
      <c r="AU569" s="321">
        <v>0.41979999999999995</v>
      </c>
      <c r="AV569" s="316">
        <v>24047</v>
      </c>
      <c r="AW569" s="316">
        <v>15676</v>
      </c>
      <c r="AX569" s="316">
        <v>5000</v>
      </c>
      <c r="AY569" s="316">
        <v>0</v>
      </c>
      <c r="AZ569" s="316">
        <v>5000</v>
      </c>
      <c r="BA569" s="16"/>
    </row>
    <row r="570" spans="1:53" ht="15.75" customHeight="1">
      <c r="A570" s="314">
        <v>77</v>
      </c>
      <c r="B570" s="16" t="s">
        <v>1719</v>
      </c>
      <c r="C570" s="315" t="s">
        <v>1537</v>
      </c>
      <c r="D570" s="316"/>
      <c r="E570" s="316"/>
      <c r="F570" s="316"/>
      <c r="G570" s="316"/>
      <c r="H570" s="316"/>
      <c r="I570" s="317"/>
      <c r="J570" s="316"/>
      <c r="K570" s="316"/>
      <c r="L570" s="316"/>
      <c r="M570" s="316"/>
      <c r="N570" s="318"/>
      <c r="O570" s="316">
        <v>45758</v>
      </c>
      <c r="P570" s="316">
        <v>148</v>
      </c>
      <c r="Q570" s="316">
        <v>236</v>
      </c>
      <c r="R570" s="316">
        <v>110</v>
      </c>
      <c r="S570" s="321">
        <v>0.92253521126760574</v>
      </c>
      <c r="T570" s="317">
        <v>8.2196324372162957E-5</v>
      </c>
      <c r="U570" s="315">
        <v>59</v>
      </c>
      <c r="V570" s="315"/>
      <c r="W570" s="315"/>
      <c r="X570" s="315"/>
      <c r="Y570" s="315">
        <v>58</v>
      </c>
      <c r="Z570" s="315">
        <v>12</v>
      </c>
      <c r="AA570" s="16"/>
      <c r="AB570" s="315">
        <v>1</v>
      </c>
      <c r="AC570" s="187">
        <v>0</v>
      </c>
      <c r="AD570" s="187">
        <v>0</v>
      </c>
      <c r="AE570" s="187">
        <v>0</v>
      </c>
      <c r="AF570" s="187">
        <v>0</v>
      </c>
      <c r="AG570" s="315"/>
      <c r="AH570" s="315"/>
      <c r="AI570" s="315"/>
      <c r="AJ570" s="315"/>
      <c r="AK570" s="315">
        <v>34</v>
      </c>
      <c r="AL570" s="315">
        <v>80</v>
      </c>
      <c r="AM570" s="316">
        <v>3600</v>
      </c>
      <c r="AN570" s="315">
        <v>52400000</v>
      </c>
      <c r="AO570" s="319">
        <v>0.16180555555555556</v>
      </c>
      <c r="AP570" s="315">
        <v>1.99</v>
      </c>
      <c r="AQ570" s="316">
        <v>2300000</v>
      </c>
      <c r="AR570" s="316">
        <v>812700</v>
      </c>
      <c r="AS570" s="320">
        <v>2.8300725975144578</v>
      </c>
      <c r="AT570" s="321">
        <v>0.42820000000000003</v>
      </c>
      <c r="AU570" s="321">
        <v>0.57179999999999997</v>
      </c>
      <c r="AV570" s="316">
        <v>5000</v>
      </c>
      <c r="AW570" s="316">
        <v>5000</v>
      </c>
      <c r="AX570" s="316">
        <v>5000</v>
      </c>
      <c r="AY570" s="316">
        <v>5000</v>
      </c>
      <c r="AZ570" s="316">
        <v>5000</v>
      </c>
      <c r="BA570" s="16"/>
    </row>
    <row r="571" spans="1:53" ht="15.75" customHeight="1">
      <c r="A571" s="314">
        <v>78</v>
      </c>
      <c r="B571" s="16" t="s">
        <v>1720</v>
      </c>
      <c r="C571" s="315" t="s">
        <v>1537</v>
      </c>
      <c r="D571" s="316">
        <v>19642</v>
      </c>
      <c r="E571" s="316">
        <v>3028</v>
      </c>
      <c r="F571" s="316">
        <v>1297</v>
      </c>
      <c r="G571" s="316">
        <v>2763</v>
      </c>
      <c r="H571" s="316">
        <v>108</v>
      </c>
      <c r="I571" s="317">
        <v>2.3818140301286833E-3</v>
      </c>
      <c r="J571" s="316">
        <v>2406</v>
      </c>
      <c r="K571" s="316">
        <v>2373</v>
      </c>
      <c r="L571" s="316">
        <v>14</v>
      </c>
      <c r="M571" s="316">
        <v>91</v>
      </c>
      <c r="N571" s="318">
        <v>3.1298445641135993E-3</v>
      </c>
      <c r="O571" s="316">
        <v>42384</v>
      </c>
      <c r="P571" s="316">
        <v>131</v>
      </c>
      <c r="Q571" s="316">
        <v>870</v>
      </c>
      <c r="R571" s="316">
        <v>153</v>
      </c>
      <c r="S571" s="321">
        <v>0.80314960629921262</v>
      </c>
      <c r="T571" s="317">
        <v>2.6284969204231603E-4</v>
      </c>
      <c r="U571" s="315">
        <v>113</v>
      </c>
      <c r="V571" s="315">
        <v>13600</v>
      </c>
      <c r="W571" s="315">
        <v>9</v>
      </c>
      <c r="X571" s="315">
        <v>0</v>
      </c>
      <c r="Y571" s="315">
        <v>75</v>
      </c>
      <c r="Z571" s="315">
        <v>6</v>
      </c>
      <c r="AA571" s="16"/>
      <c r="AB571" s="315">
        <v>4</v>
      </c>
      <c r="AC571" s="187">
        <v>0</v>
      </c>
      <c r="AD571" s="187">
        <v>1</v>
      </c>
      <c r="AE571" s="187">
        <v>1</v>
      </c>
      <c r="AF571" s="187">
        <v>1</v>
      </c>
      <c r="AG571" s="315">
        <v>4.7</v>
      </c>
      <c r="AH571" s="315">
        <v>0.23799999999999999</v>
      </c>
      <c r="AI571" s="315">
        <v>3.8</v>
      </c>
      <c r="AJ571" s="315">
        <v>0.47099999999999997</v>
      </c>
      <c r="AK571" s="315">
        <v>22</v>
      </c>
      <c r="AL571" s="315">
        <v>75</v>
      </c>
      <c r="AM571" s="316">
        <v>0</v>
      </c>
      <c r="AN571" s="315">
        <v>0</v>
      </c>
      <c r="AO571" s="319">
        <v>0.40555555555555556</v>
      </c>
      <c r="AP571" s="315">
        <v>4.21</v>
      </c>
      <c r="AQ571" s="316">
        <v>3500000</v>
      </c>
      <c r="AR571" s="316">
        <v>905700</v>
      </c>
      <c r="AS571" s="320">
        <v>3.8644142652092306</v>
      </c>
      <c r="AT571" s="321">
        <v>0.35020000000000001</v>
      </c>
      <c r="AU571" s="321">
        <v>0.64979999999999993</v>
      </c>
      <c r="AV571" s="316"/>
      <c r="AW571" s="316">
        <v>5000</v>
      </c>
      <c r="AX571" s="316"/>
      <c r="AY571" s="316"/>
      <c r="AZ571" s="316"/>
      <c r="BA571" s="16"/>
    </row>
    <row r="572" spans="1:53" ht="15.75" customHeight="1">
      <c r="A572" s="314">
        <v>79</v>
      </c>
      <c r="B572" s="16" t="s">
        <v>1721</v>
      </c>
      <c r="C572" s="315" t="s">
        <v>1537</v>
      </c>
      <c r="D572" s="316">
        <v>13278</v>
      </c>
      <c r="E572" s="316">
        <v>1939</v>
      </c>
      <c r="F572" s="316">
        <v>88</v>
      </c>
      <c r="G572" s="316">
        <v>68</v>
      </c>
      <c r="H572" s="316">
        <v>39</v>
      </c>
      <c r="I572" s="317">
        <v>1.8573295507807593E-3</v>
      </c>
      <c r="J572" s="316"/>
      <c r="K572" s="316"/>
      <c r="L572" s="316"/>
      <c r="M572" s="316"/>
      <c r="N572" s="318"/>
      <c r="O572" s="316">
        <v>85032</v>
      </c>
      <c r="P572" s="316">
        <v>159</v>
      </c>
      <c r="Q572" s="316">
        <v>1230</v>
      </c>
      <c r="R572" s="316">
        <v>435</v>
      </c>
      <c r="S572" s="321">
        <v>0.48780487804878048</v>
      </c>
      <c r="T572" s="317">
        <v>2.1253403082506901E-4</v>
      </c>
      <c r="U572" s="315">
        <v>10</v>
      </c>
      <c r="V572" s="315"/>
      <c r="W572" s="315"/>
      <c r="X572" s="315"/>
      <c r="Y572" s="315">
        <v>11</v>
      </c>
      <c r="Z572" s="315">
        <v>0</v>
      </c>
      <c r="AA572" s="16"/>
      <c r="AB572" s="315">
        <v>2</v>
      </c>
      <c r="AC572" s="187">
        <v>0</v>
      </c>
      <c r="AD572" s="187">
        <v>0</v>
      </c>
      <c r="AE572" s="187">
        <v>0</v>
      </c>
      <c r="AF572" s="187">
        <v>0</v>
      </c>
      <c r="AG572" s="315"/>
      <c r="AH572" s="315"/>
      <c r="AI572" s="315"/>
      <c r="AJ572" s="315"/>
      <c r="AK572" s="315">
        <v>61</v>
      </c>
      <c r="AL572" s="315">
        <v>68</v>
      </c>
      <c r="AM572" s="316">
        <v>90500</v>
      </c>
      <c r="AN572" s="315">
        <v>96400000</v>
      </c>
      <c r="AO572" s="319">
        <v>0.36388888888888887</v>
      </c>
      <c r="AP572" s="315">
        <v>4.5999999999999996</v>
      </c>
      <c r="AQ572" s="316">
        <v>2700000</v>
      </c>
      <c r="AR572" s="316">
        <v>772900</v>
      </c>
      <c r="AS572" s="320">
        <v>3.4933367835425022</v>
      </c>
      <c r="AT572" s="321">
        <v>0.34710000000000002</v>
      </c>
      <c r="AU572" s="321">
        <v>0.65290000000000004</v>
      </c>
      <c r="AV572" s="316">
        <v>0</v>
      </c>
      <c r="AW572" s="316">
        <v>5000</v>
      </c>
      <c r="AX572" s="316">
        <v>5000</v>
      </c>
      <c r="AY572" s="316">
        <v>0</v>
      </c>
      <c r="AZ572" s="316">
        <v>0</v>
      </c>
      <c r="BA572" s="16"/>
    </row>
    <row r="573" spans="1:53" ht="15.75" customHeight="1">
      <c r="A573" s="314">
        <v>80</v>
      </c>
      <c r="B573" s="16" t="s">
        <v>1724</v>
      </c>
      <c r="C573" s="315" t="s">
        <v>1537</v>
      </c>
      <c r="D573" s="316">
        <v>167409</v>
      </c>
      <c r="E573" s="316">
        <v>144</v>
      </c>
      <c r="F573" s="316">
        <v>144</v>
      </c>
      <c r="G573" s="316">
        <v>4</v>
      </c>
      <c r="H573" s="316">
        <v>14</v>
      </c>
      <c r="I573" s="317">
        <v>1.9458777113178433E-5</v>
      </c>
      <c r="J573" s="316"/>
      <c r="K573" s="316"/>
      <c r="L573" s="316"/>
      <c r="M573" s="316"/>
      <c r="N573" s="318"/>
      <c r="O573" s="316">
        <v>776</v>
      </c>
      <c r="P573" s="316">
        <v>17</v>
      </c>
      <c r="Q573" s="316">
        <v>74</v>
      </c>
      <c r="R573" s="316">
        <v>12</v>
      </c>
      <c r="S573" s="321">
        <v>0</v>
      </c>
      <c r="T573" s="317">
        <v>1.2214292625828591E-3</v>
      </c>
      <c r="U573" s="315">
        <v>0</v>
      </c>
      <c r="V573" s="315"/>
      <c r="W573" s="315"/>
      <c r="X573" s="315"/>
      <c r="Y573" s="315">
        <v>5</v>
      </c>
      <c r="Z573" s="315">
        <v>0</v>
      </c>
      <c r="AA573" s="16"/>
      <c r="AB573" s="315">
        <v>2</v>
      </c>
      <c r="AC573" s="187">
        <v>0</v>
      </c>
      <c r="AD573" s="187">
        <v>1</v>
      </c>
      <c r="AE573" s="187">
        <v>1</v>
      </c>
      <c r="AF573" s="187">
        <v>1</v>
      </c>
      <c r="AG573" s="315">
        <v>4.8</v>
      </c>
      <c r="AH573" s="315">
        <v>0.86199999999999999</v>
      </c>
      <c r="AI573" s="315">
        <v>4.7</v>
      </c>
      <c r="AJ573" s="315">
        <v>0.81399999999999995</v>
      </c>
      <c r="AK573" s="315">
        <v>29</v>
      </c>
      <c r="AL573" s="315">
        <v>46</v>
      </c>
      <c r="AM573" s="316">
        <v>49500</v>
      </c>
      <c r="AN573" s="315">
        <v>70400000</v>
      </c>
      <c r="AO573" s="319">
        <v>0.375</v>
      </c>
      <c r="AP573" s="315">
        <v>3.4</v>
      </c>
      <c r="AQ573" s="316">
        <v>265100</v>
      </c>
      <c r="AR573" s="316">
        <v>49700</v>
      </c>
      <c r="AS573" s="320">
        <v>5.3340040241448694</v>
      </c>
      <c r="AT573" s="321">
        <v>0.2908</v>
      </c>
      <c r="AU573" s="321">
        <v>0.70920000000000005</v>
      </c>
      <c r="AV573" s="316">
        <v>5000</v>
      </c>
      <c r="AW573" s="316">
        <v>5000</v>
      </c>
      <c r="AX573" s="316">
        <v>5000</v>
      </c>
      <c r="AY573" s="316">
        <v>5000</v>
      </c>
      <c r="AZ573" s="316">
        <v>5000</v>
      </c>
      <c r="BA573" s="16"/>
    </row>
    <row r="574" spans="1:53" ht="15.75" customHeight="1">
      <c r="A574" s="314">
        <v>81</v>
      </c>
      <c r="B574" s="16" t="s">
        <v>1725</v>
      </c>
      <c r="C574" s="315" t="s">
        <v>1537</v>
      </c>
      <c r="D574" s="316">
        <v>14873</v>
      </c>
      <c r="E574" s="316">
        <v>4028</v>
      </c>
      <c r="F574" s="316">
        <v>122</v>
      </c>
      <c r="G574" s="316">
        <v>6237</v>
      </c>
      <c r="H574" s="316">
        <v>89</v>
      </c>
      <c r="I574" s="317">
        <v>2.2095839113663385E-3</v>
      </c>
      <c r="J574" s="316">
        <v>1331</v>
      </c>
      <c r="K574" s="316">
        <v>1564</v>
      </c>
      <c r="L574" s="316">
        <v>19</v>
      </c>
      <c r="M574" s="316">
        <v>85</v>
      </c>
      <c r="N574" s="318">
        <v>3.7337590504173787E-3</v>
      </c>
      <c r="O574" s="316">
        <v>2582</v>
      </c>
      <c r="P574" s="316">
        <v>33</v>
      </c>
      <c r="Q574" s="316">
        <v>83</v>
      </c>
      <c r="R574" s="316">
        <v>14</v>
      </c>
      <c r="S574" s="321">
        <v>0.8571428571428571</v>
      </c>
      <c r="T574" s="317">
        <v>4.0863682410943768E-4</v>
      </c>
      <c r="U574" s="315">
        <v>0</v>
      </c>
      <c r="V574" s="315">
        <v>150</v>
      </c>
      <c r="W574" s="315">
        <v>5</v>
      </c>
      <c r="X574" s="315">
        <v>0</v>
      </c>
      <c r="Y574" s="315">
        <v>0</v>
      </c>
      <c r="Z574" s="315">
        <v>0</v>
      </c>
      <c r="AA574" s="16"/>
      <c r="AB574" s="315">
        <v>4</v>
      </c>
      <c r="AC574" s="187">
        <v>0</v>
      </c>
      <c r="AD574" s="187">
        <v>0</v>
      </c>
      <c r="AE574" s="187">
        <v>1</v>
      </c>
      <c r="AF574" s="187">
        <v>1</v>
      </c>
      <c r="AG574" s="315">
        <v>3.4</v>
      </c>
      <c r="AH574" s="315">
        <v>0.14299999999999999</v>
      </c>
      <c r="AI574" s="315">
        <v>3.2</v>
      </c>
      <c r="AJ574" s="315">
        <v>0.15</v>
      </c>
      <c r="AK574" s="315">
        <v>71</v>
      </c>
      <c r="AL574" s="315">
        <v>35</v>
      </c>
      <c r="AM574" s="316">
        <v>33100</v>
      </c>
      <c r="AN574" s="315">
        <v>1340000</v>
      </c>
      <c r="AO574" s="319">
        <v>0.3611111111111111</v>
      </c>
      <c r="AP574" s="315">
        <v>1.61</v>
      </c>
      <c r="AQ574" s="316">
        <v>49700</v>
      </c>
      <c r="AR574" s="316">
        <v>8500</v>
      </c>
      <c r="AS574" s="320">
        <v>5.8470588235294114</v>
      </c>
      <c r="AT574" s="321">
        <v>0.46339999999999998</v>
      </c>
      <c r="AU574" s="321">
        <v>0.53659999999999997</v>
      </c>
      <c r="AV574" s="316"/>
      <c r="AW574" s="316"/>
      <c r="AX574" s="316">
        <v>5000</v>
      </c>
      <c r="AY574" s="316"/>
      <c r="AZ574" s="316"/>
      <c r="BA574" s="16"/>
    </row>
    <row r="575" spans="1:53" ht="15.75" customHeight="1">
      <c r="A575" s="314">
        <v>82</v>
      </c>
      <c r="B575" s="16" t="s">
        <v>1726</v>
      </c>
      <c r="C575" s="315" t="s">
        <v>1537</v>
      </c>
      <c r="D575" s="316">
        <v>215</v>
      </c>
      <c r="E575" s="316">
        <v>19</v>
      </c>
      <c r="F575" s="316">
        <v>7</v>
      </c>
      <c r="G575" s="316">
        <v>0</v>
      </c>
      <c r="H575" s="316">
        <v>10</v>
      </c>
      <c r="I575" s="317">
        <v>1.575299306868305E-4</v>
      </c>
      <c r="J575" s="316"/>
      <c r="K575" s="316"/>
      <c r="L575" s="316"/>
      <c r="M575" s="316"/>
      <c r="N575" s="318"/>
      <c r="O575" s="316">
        <v>75</v>
      </c>
      <c r="P575" s="316">
        <v>0</v>
      </c>
      <c r="Q575" s="316">
        <v>0</v>
      </c>
      <c r="R575" s="316">
        <v>0</v>
      </c>
      <c r="S575" s="321">
        <v>0</v>
      </c>
      <c r="T575" s="317">
        <v>0</v>
      </c>
      <c r="U575" s="315">
        <v>0</v>
      </c>
      <c r="V575" s="315"/>
      <c r="W575" s="315"/>
      <c r="X575" s="315"/>
      <c r="Y575" s="315">
        <v>0</v>
      </c>
      <c r="Z575" s="315">
        <v>0</v>
      </c>
      <c r="AA575" s="16"/>
      <c r="AB575" s="315">
        <v>2</v>
      </c>
      <c r="AC575" s="187">
        <v>0</v>
      </c>
      <c r="AD575" s="187">
        <v>0</v>
      </c>
      <c r="AE575" s="187">
        <v>0</v>
      </c>
      <c r="AF575" s="187">
        <v>0</v>
      </c>
      <c r="AG575" s="315"/>
      <c r="AH575" s="315"/>
      <c r="AI575" s="315"/>
      <c r="AJ575" s="315"/>
      <c r="AK575" s="315">
        <v>24</v>
      </c>
      <c r="AL575" s="315">
        <v>42</v>
      </c>
      <c r="AM575" s="316">
        <v>1000</v>
      </c>
      <c r="AN575" s="315">
        <v>35500000</v>
      </c>
      <c r="AO575" s="319">
        <v>0.33124999999999999</v>
      </c>
      <c r="AP575" s="315">
        <v>4.97</v>
      </c>
      <c r="AQ575" s="316">
        <v>241600</v>
      </c>
      <c r="AR575" s="316">
        <v>62100</v>
      </c>
      <c r="AS575" s="320">
        <v>3.8904991948470209</v>
      </c>
      <c r="AT575" s="321">
        <v>0.2631</v>
      </c>
      <c r="AU575" s="321">
        <v>0.7369</v>
      </c>
      <c r="AV575" s="316"/>
      <c r="AW575" s="316"/>
      <c r="AX575" s="316"/>
      <c r="AY575" s="316"/>
      <c r="AZ575" s="316"/>
      <c r="BA575" s="16"/>
    </row>
    <row r="576" spans="1:53" ht="15.75" customHeight="1">
      <c r="A576" s="314">
        <v>83</v>
      </c>
      <c r="B576" s="16" t="s">
        <v>1729</v>
      </c>
      <c r="C576" s="315" t="s">
        <v>1537</v>
      </c>
      <c r="D576" s="316">
        <v>27911</v>
      </c>
      <c r="E576" s="316">
        <v>2938</v>
      </c>
      <c r="F576" s="316">
        <v>358</v>
      </c>
      <c r="G576" s="316">
        <v>795</v>
      </c>
      <c r="H576" s="316">
        <v>31</v>
      </c>
      <c r="I576" s="317">
        <v>1.7537687400540701E-3</v>
      </c>
      <c r="J576" s="316">
        <v>8988</v>
      </c>
      <c r="K576" s="316">
        <v>8236</v>
      </c>
      <c r="L576" s="316">
        <v>409</v>
      </c>
      <c r="M576" s="316">
        <v>24</v>
      </c>
      <c r="N576" s="318">
        <v>1.085597067832858E-2</v>
      </c>
      <c r="O576" s="316">
        <v>8870</v>
      </c>
      <c r="P576" s="316">
        <v>75</v>
      </c>
      <c r="Q576" s="316">
        <v>1159</v>
      </c>
      <c r="R576" s="316">
        <v>188</v>
      </c>
      <c r="S576" s="321">
        <v>0.83636363636363642</v>
      </c>
      <c r="T576" s="317">
        <v>1.6527738588551575E-3</v>
      </c>
      <c r="U576" s="315">
        <v>0</v>
      </c>
      <c r="V576" s="315"/>
      <c r="W576" s="315"/>
      <c r="X576" s="315"/>
      <c r="Y576" s="315">
        <v>0</v>
      </c>
      <c r="Z576" s="315">
        <v>0</v>
      </c>
      <c r="AA576" s="16"/>
      <c r="AB576" s="315">
        <v>3</v>
      </c>
      <c r="AC576" s="187">
        <v>0</v>
      </c>
      <c r="AD576" s="187">
        <v>1</v>
      </c>
      <c r="AE576" s="187">
        <v>0</v>
      </c>
      <c r="AF576" s="187">
        <v>1</v>
      </c>
      <c r="AG576" s="315">
        <v>3.1</v>
      </c>
      <c r="AH576" s="315">
        <v>9.0999999999999998E-2</v>
      </c>
      <c r="AI576" s="315">
        <v>4</v>
      </c>
      <c r="AJ576" s="315">
        <v>0.40899999999999997</v>
      </c>
      <c r="AK576" s="315">
        <v>25</v>
      </c>
      <c r="AL576" s="315">
        <v>27</v>
      </c>
      <c r="AM576" s="316">
        <v>3600</v>
      </c>
      <c r="AN576" s="315">
        <v>3580000000</v>
      </c>
      <c r="AO576" s="319"/>
      <c r="AP576" s="315"/>
      <c r="AQ576" s="316"/>
      <c r="AR576" s="316"/>
      <c r="AS576" s="320"/>
      <c r="AT576" s="321"/>
      <c r="AU576" s="321"/>
      <c r="AV576" s="316">
        <v>85675</v>
      </c>
      <c r="AW576" s="316">
        <v>34818</v>
      </c>
      <c r="AX576" s="316">
        <v>22260</v>
      </c>
      <c r="AY576" s="316">
        <v>0</v>
      </c>
      <c r="AZ576" s="316">
        <v>5000</v>
      </c>
      <c r="BA576" s="16"/>
    </row>
    <row r="577" spans="1:53" ht="15.75" customHeight="1">
      <c r="A577" s="314">
        <v>84</v>
      </c>
      <c r="B577" s="16" t="s">
        <v>1731</v>
      </c>
      <c r="C577" s="315" t="s">
        <v>1537</v>
      </c>
      <c r="D577" s="316">
        <v>27122</v>
      </c>
      <c r="E577" s="316">
        <v>610</v>
      </c>
      <c r="F577" s="316">
        <v>540</v>
      </c>
      <c r="G577" s="316">
        <v>73</v>
      </c>
      <c r="H577" s="316">
        <v>91</v>
      </c>
      <c r="I577" s="317">
        <v>5.593021582564222E-4</v>
      </c>
      <c r="J577" s="316"/>
      <c r="K577" s="316"/>
      <c r="L577" s="316"/>
      <c r="M577" s="316"/>
      <c r="N577" s="318"/>
      <c r="O577" s="316">
        <v>1709</v>
      </c>
      <c r="P577" s="316">
        <v>4</v>
      </c>
      <c r="Q577" s="316">
        <v>3</v>
      </c>
      <c r="R577" s="316">
        <v>1</v>
      </c>
      <c r="S577" s="321">
        <v>0</v>
      </c>
      <c r="T577" s="317">
        <v>2.5429615994297464E-5</v>
      </c>
      <c r="U577" s="315">
        <v>6</v>
      </c>
      <c r="V577" s="315">
        <v>604</v>
      </c>
      <c r="W577" s="315">
        <v>7</v>
      </c>
      <c r="X577" s="315">
        <v>1</v>
      </c>
      <c r="Y577" s="315">
        <v>10</v>
      </c>
      <c r="Z577" s="315">
        <v>1</v>
      </c>
      <c r="AA577" s="16"/>
      <c r="AB577" s="315">
        <v>3</v>
      </c>
      <c r="AC577" s="187">
        <v>0</v>
      </c>
      <c r="AD577" s="187">
        <v>0</v>
      </c>
      <c r="AE577" s="187">
        <v>0</v>
      </c>
      <c r="AF577" s="187">
        <v>0</v>
      </c>
      <c r="AG577" s="315"/>
      <c r="AH577" s="315"/>
      <c r="AI577" s="315"/>
      <c r="AJ577" s="315"/>
      <c r="AK577" s="315">
        <v>51</v>
      </c>
      <c r="AL577" s="315">
        <v>52</v>
      </c>
      <c r="AM577" s="316">
        <v>12100</v>
      </c>
      <c r="AN577" s="315">
        <v>305000</v>
      </c>
      <c r="AO577" s="319">
        <v>0.29583333333333334</v>
      </c>
      <c r="AP577" s="315">
        <v>4</v>
      </c>
      <c r="AQ577" s="316">
        <v>4100000</v>
      </c>
      <c r="AR577" s="316">
        <v>768600</v>
      </c>
      <c r="AS577" s="320">
        <v>5.3343741868332035</v>
      </c>
      <c r="AT577" s="321">
        <v>0.20200000000000001</v>
      </c>
      <c r="AU577" s="321">
        <v>0.79800000000000004</v>
      </c>
      <c r="AV577" s="316"/>
      <c r="AW577" s="316"/>
      <c r="AX577" s="316"/>
      <c r="AY577" s="316"/>
      <c r="AZ577" s="316"/>
      <c r="BA577" s="16"/>
    </row>
    <row r="578" spans="1:53" ht="15.75" customHeight="1">
      <c r="A578" s="314">
        <v>85</v>
      </c>
      <c r="B578" s="16" t="s">
        <v>1733</v>
      </c>
      <c r="C578" s="315" t="s">
        <v>1537</v>
      </c>
      <c r="D578" s="316">
        <v>84183</v>
      </c>
      <c r="E578" s="316">
        <v>634</v>
      </c>
      <c r="F578" s="316">
        <v>410</v>
      </c>
      <c r="G578" s="316">
        <v>186</v>
      </c>
      <c r="H578" s="316">
        <v>17</v>
      </c>
      <c r="I578" s="317">
        <v>1.7191036387820036E-4</v>
      </c>
      <c r="J578" s="316">
        <v>3059</v>
      </c>
      <c r="K578" s="316">
        <v>1619</v>
      </c>
      <c r="L578" s="316">
        <v>59</v>
      </c>
      <c r="M578" s="316">
        <v>24</v>
      </c>
      <c r="N578" s="318">
        <v>6.0373691946563109E-3</v>
      </c>
      <c r="O578" s="316">
        <v>10529</v>
      </c>
      <c r="P578" s="316">
        <v>31</v>
      </c>
      <c r="Q578" s="316">
        <v>311</v>
      </c>
      <c r="R578" s="316">
        <v>94</v>
      </c>
      <c r="S578" s="321">
        <v>0.66666666666666663</v>
      </c>
      <c r="T578" s="317">
        <v>4.1947480814342639E-4</v>
      </c>
      <c r="U578" s="315">
        <v>513</v>
      </c>
      <c r="V578" s="315">
        <v>494</v>
      </c>
      <c r="W578" s="315">
        <v>6</v>
      </c>
      <c r="X578" s="315">
        <v>0</v>
      </c>
      <c r="Y578" s="315">
        <v>396</v>
      </c>
      <c r="Z578" s="315">
        <v>109</v>
      </c>
      <c r="AA578" s="16"/>
      <c r="AB578" s="315">
        <v>4</v>
      </c>
      <c r="AC578" s="187">
        <v>0</v>
      </c>
      <c r="AD578" s="187">
        <v>1</v>
      </c>
      <c r="AE578" s="187">
        <v>1</v>
      </c>
      <c r="AF578" s="187">
        <v>1</v>
      </c>
      <c r="AG578" s="315">
        <v>1.9</v>
      </c>
      <c r="AH578" s="315">
        <v>0</v>
      </c>
      <c r="AI578" s="315">
        <v>3.7</v>
      </c>
      <c r="AJ578" s="315">
        <v>0</v>
      </c>
      <c r="AK578" s="315"/>
      <c r="AL578" s="315">
        <v>26</v>
      </c>
      <c r="AM578" s="316">
        <v>9900</v>
      </c>
      <c r="AN578" s="315">
        <v>25100000</v>
      </c>
      <c r="AO578" s="319">
        <v>7.013888888888889E-2</v>
      </c>
      <c r="AP578" s="315">
        <v>1.99</v>
      </c>
      <c r="AQ578" s="316">
        <v>2700</v>
      </c>
      <c r="AR578" s="316">
        <v>2700</v>
      </c>
      <c r="AS578" s="320">
        <v>1</v>
      </c>
      <c r="AT578" s="321">
        <v>0.1081</v>
      </c>
      <c r="AU578" s="321">
        <v>0.89190000000000003</v>
      </c>
      <c r="AV578" s="316">
        <v>5000</v>
      </c>
      <c r="AW578" s="316">
        <v>5355</v>
      </c>
      <c r="AX578" s="316">
        <v>5000</v>
      </c>
      <c r="AY578" s="316">
        <v>5000</v>
      </c>
      <c r="AZ578" s="316">
        <v>0</v>
      </c>
      <c r="BA578" s="16"/>
    </row>
    <row r="579" spans="1:53" ht="15.75" customHeight="1">
      <c r="A579" s="314">
        <v>86</v>
      </c>
      <c r="B579" s="16" t="s">
        <v>1737</v>
      </c>
      <c r="C579" s="315" t="s">
        <v>1537</v>
      </c>
      <c r="D579" s="316">
        <v>1418</v>
      </c>
      <c r="E579" s="316">
        <v>85</v>
      </c>
      <c r="F579" s="316">
        <v>10</v>
      </c>
      <c r="G579" s="316">
        <v>105</v>
      </c>
      <c r="H579" s="316">
        <v>16</v>
      </c>
      <c r="I579" s="317">
        <v>1.5634380065853965E-5</v>
      </c>
      <c r="J579" s="316">
        <v>706</v>
      </c>
      <c r="K579" s="316">
        <v>864</v>
      </c>
      <c r="L579" s="316">
        <v>13</v>
      </c>
      <c r="M579" s="316">
        <v>24</v>
      </c>
      <c r="N579" s="318">
        <v>1.4198230985519731E-2</v>
      </c>
      <c r="O579" s="316">
        <v>776</v>
      </c>
      <c r="P579" s="316">
        <v>17</v>
      </c>
      <c r="Q579" s="316">
        <v>74</v>
      </c>
      <c r="R579" s="316">
        <v>12</v>
      </c>
      <c r="S579" s="321">
        <v>0</v>
      </c>
      <c r="T579" s="317">
        <v>1.2214292625828591E-3</v>
      </c>
      <c r="U579" s="315">
        <v>2</v>
      </c>
      <c r="V579" s="315"/>
      <c r="W579" s="315"/>
      <c r="X579" s="315"/>
      <c r="Y579" s="315">
        <v>72</v>
      </c>
      <c r="Z579" s="315">
        <v>54</v>
      </c>
      <c r="AA579" s="16"/>
      <c r="AB579" s="315">
        <v>3</v>
      </c>
      <c r="AC579" s="187">
        <v>0</v>
      </c>
      <c r="AD579" s="187">
        <v>0</v>
      </c>
      <c r="AE579" s="187">
        <v>0</v>
      </c>
      <c r="AF579" s="187">
        <v>0</v>
      </c>
      <c r="AG579" s="315"/>
      <c r="AH579" s="315"/>
      <c r="AI579" s="315"/>
      <c r="AJ579" s="315"/>
      <c r="AK579" s="315">
        <v>38</v>
      </c>
      <c r="AL579" s="315">
        <v>35</v>
      </c>
      <c r="AM579" s="316">
        <v>5400</v>
      </c>
      <c r="AN579" s="315">
        <v>952000000</v>
      </c>
      <c r="AO579" s="319">
        <v>0.16458333333333333</v>
      </c>
      <c r="AP579" s="315">
        <v>5.13</v>
      </c>
      <c r="AQ579" s="316">
        <v>103500</v>
      </c>
      <c r="AR579" s="316">
        <v>13500</v>
      </c>
      <c r="AS579" s="320">
        <v>7.666666666666667</v>
      </c>
      <c r="AT579" s="321">
        <v>0.19570000000000001</v>
      </c>
      <c r="AU579" s="321">
        <v>0.80430000000000001</v>
      </c>
      <c r="AV579" s="316"/>
      <c r="AW579" s="316"/>
      <c r="AX579" s="316"/>
      <c r="AY579" s="316"/>
      <c r="AZ579" s="316"/>
      <c r="BA579" s="16"/>
    </row>
    <row r="580" spans="1:53" ht="15.75" customHeight="1">
      <c r="A580" s="314">
        <v>87</v>
      </c>
      <c r="B580" s="16" t="s">
        <v>80</v>
      </c>
      <c r="C580" s="315" t="s">
        <v>1537</v>
      </c>
      <c r="D580" s="316"/>
      <c r="E580" s="316"/>
      <c r="F580" s="316"/>
      <c r="G580" s="316"/>
      <c r="H580" s="316"/>
      <c r="I580" s="317"/>
      <c r="J580" s="316">
        <v>65993</v>
      </c>
      <c r="K580" s="316">
        <v>9298</v>
      </c>
      <c r="L580" s="316">
        <v>439</v>
      </c>
      <c r="M580" s="316">
        <v>35</v>
      </c>
      <c r="N580" s="318">
        <v>1.663086000740362E-3</v>
      </c>
      <c r="O580" s="316">
        <v>50589</v>
      </c>
      <c r="P580" s="316">
        <v>201</v>
      </c>
      <c r="Q580" s="316">
        <v>574</v>
      </c>
      <c r="R580" s="316">
        <v>115</v>
      </c>
      <c r="S580" s="321">
        <v>0.43119266055045874</v>
      </c>
      <c r="T580" s="317">
        <v>1.484406144297367E-4</v>
      </c>
      <c r="U580" s="315">
        <v>14</v>
      </c>
      <c r="V580" s="315"/>
      <c r="W580" s="315"/>
      <c r="X580" s="315"/>
      <c r="Y580" s="315">
        <v>12</v>
      </c>
      <c r="Z580" s="315">
        <v>20</v>
      </c>
      <c r="AA580" s="16"/>
      <c r="AB580" s="315">
        <v>2</v>
      </c>
      <c r="AC580" s="187">
        <v>0</v>
      </c>
      <c r="AD580" s="187">
        <v>0</v>
      </c>
      <c r="AE580" s="187">
        <v>0</v>
      </c>
      <c r="AF580" s="187">
        <v>0</v>
      </c>
      <c r="AG580" s="315"/>
      <c r="AH580" s="315"/>
      <c r="AI580" s="315"/>
      <c r="AJ580" s="315"/>
      <c r="AK580" s="315">
        <v>15</v>
      </c>
      <c r="AL580" s="315">
        <v>63</v>
      </c>
      <c r="AM580" s="316">
        <v>0</v>
      </c>
      <c r="AN580" s="315">
        <v>0</v>
      </c>
      <c r="AO580" s="319">
        <v>1.4583333333333334E-2</v>
      </c>
      <c r="AP580" s="315">
        <v>1.75</v>
      </c>
      <c r="AQ580" s="316">
        <v>11100</v>
      </c>
      <c r="AR580" s="316">
        <v>5500</v>
      </c>
      <c r="AS580" s="320">
        <v>2.0181818181818181</v>
      </c>
      <c r="AT580" s="321">
        <v>0.5</v>
      </c>
      <c r="AU580" s="321">
        <v>0.5</v>
      </c>
      <c r="AV580" s="316">
        <v>43831</v>
      </c>
      <c r="AW580" s="316">
        <v>317364</v>
      </c>
      <c r="AX580" s="316">
        <v>19304</v>
      </c>
      <c r="AY580" s="316">
        <v>81668</v>
      </c>
      <c r="AZ580" s="316">
        <v>54550</v>
      </c>
      <c r="BA580" s="16"/>
    </row>
    <row r="581" spans="1:53" ht="15.75" customHeight="1">
      <c r="A581" s="314">
        <v>88</v>
      </c>
      <c r="B581" s="16" t="s">
        <v>1741</v>
      </c>
      <c r="C581" s="315" t="s">
        <v>1537</v>
      </c>
      <c r="D581" s="316">
        <v>45613</v>
      </c>
      <c r="E581" s="316">
        <v>4351</v>
      </c>
      <c r="F581" s="316">
        <v>506</v>
      </c>
      <c r="G581" s="316">
        <v>336</v>
      </c>
      <c r="H581" s="316">
        <v>38</v>
      </c>
      <c r="I581" s="317">
        <v>1.3731365274064699E-3</v>
      </c>
      <c r="J581" s="316">
        <v>2542</v>
      </c>
      <c r="K581" s="316">
        <v>1389</v>
      </c>
      <c r="L581" s="316">
        <v>35</v>
      </c>
      <c r="M581" s="316">
        <v>19</v>
      </c>
      <c r="N581" s="318">
        <v>6.180533137855021E-3</v>
      </c>
      <c r="O581" s="316">
        <v>28823</v>
      </c>
      <c r="P581" s="316">
        <v>166</v>
      </c>
      <c r="Q581" s="316">
        <v>168</v>
      </c>
      <c r="R581" s="316">
        <v>20</v>
      </c>
      <c r="S581" s="321">
        <v>0.61467889908256879</v>
      </c>
      <c r="T581" s="317">
        <v>7.0772454580079978E-5</v>
      </c>
      <c r="U581" s="315">
        <v>10</v>
      </c>
      <c r="V581" s="315">
        <v>1070</v>
      </c>
      <c r="W581" s="315">
        <v>6</v>
      </c>
      <c r="X581" s="315">
        <v>0</v>
      </c>
      <c r="Y581" s="315">
        <v>57</v>
      </c>
      <c r="Z581" s="315">
        <v>11</v>
      </c>
      <c r="AA581" s="16"/>
      <c r="AB581" s="315">
        <v>4</v>
      </c>
      <c r="AC581" s="187">
        <v>0</v>
      </c>
      <c r="AD581" s="187">
        <v>1</v>
      </c>
      <c r="AE581" s="187">
        <v>1</v>
      </c>
      <c r="AF581" s="187">
        <v>1</v>
      </c>
      <c r="AG581" s="315">
        <v>4.8</v>
      </c>
      <c r="AH581" s="315">
        <v>0.16700000000000001</v>
      </c>
      <c r="AI581" s="315">
        <v>4.4000000000000004</v>
      </c>
      <c r="AJ581" s="315">
        <v>0.625</v>
      </c>
      <c r="AK581" s="315">
        <v>18</v>
      </c>
      <c r="AL581" s="315">
        <v>38</v>
      </c>
      <c r="AM581" s="316">
        <v>550000</v>
      </c>
      <c r="AN581" s="315">
        <v>373000000</v>
      </c>
      <c r="AO581" s="319">
        <v>0.34791666666666665</v>
      </c>
      <c r="AP581" s="315">
        <v>2.95</v>
      </c>
      <c r="AQ581" s="316">
        <v>59500</v>
      </c>
      <c r="AR581" s="316">
        <v>15800</v>
      </c>
      <c r="AS581" s="320">
        <v>3.7658227848101267</v>
      </c>
      <c r="AT581" s="321">
        <v>0.25330000000000003</v>
      </c>
      <c r="AU581" s="321">
        <v>0.74669999999999992</v>
      </c>
      <c r="AV581" s="316"/>
      <c r="AW581" s="316"/>
      <c r="AX581" s="316"/>
      <c r="AY581" s="316">
        <v>12932</v>
      </c>
      <c r="AZ581" s="316"/>
      <c r="BA581" s="16"/>
    </row>
    <row r="582" spans="1:53" ht="15.75" customHeight="1">
      <c r="A582" s="314">
        <v>89</v>
      </c>
      <c r="B582" s="16" t="s">
        <v>1743</v>
      </c>
      <c r="C582" s="315" t="s">
        <v>1537</v>
      </c>
      <c r="D582" s="316">
        <v>11191</v>
      </c>
      <c r="E582" s="316">
        <v>67</v>
      </c>
      <c r="F582" s="316">
        <v>16</v>
      </c>
      <c r="G582" s="316">
        <v>42</v>
      </c>
      <c r="H582" s="316">
        <v>38</v>
      </c>
      <c r="I582" s="317">
        <v>1.2206987773578709E-4</v>
      </c>
      <c r="J582" s="316"/>
      <c r="K582" s="316"/>
      <c r="L582" s="316"/>
      <c r="M582" s="316"/>
      <c r="N582" s="318"/>
      <c r="O582" s="316"/>
      <c r="P582" s="316"/>
      <c r="Q582" s="316"/>
      <c r="R582" s="316"/>
      <c r="S582" s="321"/>
      <c r="T582" s="317"/>
      <c r="U582" s="315">
        <v>3</v>
      </c>
      <c r="V582" s="315"/>
      <c r="W582" s="315"/>
      <c r="X582" s="315"/>
      <c r="Y582" s="315">
        <v>17</v>
      </c>
      <c r="Z582" s="315">
        <v>3</v>
      </c>
      <c r="AA582" s="16"/>
      <c r="AB582" s="315">
        <v>1</v>
      </c>
      <c r="AC582" s="187">
        <v>0</v>
      </c>
      <c r="AD582" s="187">
        <v>0</v>
      </c>
      <c r="AE582" s="187">
        <v>0</v>
      </c>
      <c r="AF582" s="187">
        <v>0</v>
      </c>
      <c r="AG582" s="315"/>
      <c r="AH582" s="315"/>
      <c r="AI582" s="315"/>
      <c r="AJ582" s="315"/>
      <c r="AK582" s="315">
        <v>62</v>
      </c>
      <c r="AL582" s="315">
        <v>53</v>
      </c>
      <c r="AM582" s="316">
        <v>110000</v>
      </c>
      <c r="AN582" s="315">
        <v>233000000</v>
      </c>
      <c r="AO582" s="319">
        <v>0.26458333333333334</v>
      </c>
      <c r="AP582" s="315">
        <v>6.99</v>
      </c>
      <c r="AQ582" s="316">
        <v>855600</v>
      </c>
      <c r="AR582" s="316">
        <v>156100</v>
      </c>
      <c r="AS582" s="320">
        <v>5.4811018577834725</v>
      </c>
      <c r="AT582" s="321">
        <v>0.1105</v>
      </c>
      <c r="AU582" s="321">
        <v>0.88949999999999996</v>
      </c>
      <c r="AV582" s="316">
        <v>153436</v>
      </c>
      <c r="AW582" s="316">
        <v>263354</v>
      </c>
      <c r="AX582" s="316">
        <v>34048</v>
      </c>
      <c r="AY582" s="316"/>
      <c r="AZ582" s="316">
        <v>5000</v>
      </c>
      <c r="BA582" s="16"/>
    </row>
    <row r="583" spans="1:53" ht="15.75" customHeight="1">
      <c r="A583" s="314">
        <v>90</v>
      </c>
      <c r="B583" s="16" t="s">
        <v>1066</v>
      </c>
      <c r="C583" s="315" t="s">
        <v>1537</v>
      </c>
      <c r="D583" s="316">
        <v>3807</v>
      </c>
      <c r="E583" s="316">
        <v>208</v>
      </c>
      <c r="F583" s="316">
        <v>21</v>
      </c>
      <c r="G583" s="316">
        <v>18</v>
      </c>
      <c r="H583" s="316">
        <v>8</v>
      </c>
      <c r="I583" s="317">
        <v>8.1652043027465504E-4</v>
      </c>
      <c r="J583" s="316">
        <v>2971</v>
      </c>
      <c r="K583" s="316">
        <v>2986</v>
      </c>
      <c r="L583" s="316">
        <v>38</v>
      </c>
      <c r="M583" s="316">
        <v>90</v>
      </c>
      <c r="N583" s="318">
        <v>3.9145462511711616E-3</v>
      </c>
      <c r="O583" s="316">
        <v>54637</v>
      </c>
      <c r="P583" s="316">
        <v>388</v>
      </c>
      <c r="Q583" s="316">
        <v>1225</v>
      </c>
      <c r="R583" s="316">
        <v>199</v>
      </c>
      <c r="S583" s="321">
        <v>0.90180878552971577</v>
      </c>
      <c r="T583" s="317">
        <v>2.8346946641834465E-4</v>
      </c>
      <c r="U583" s="315">
        <v>1</v>
      </c>
      <c r="V583" s="315">
        <v>5220</v>
      </c>
      <c r="W583" s="315">
        <v>50</v>
      </c>
      <c r="X583" s="315">
        <v>0</v>
      </c>
      <c r="Y583" s="315">
        <v>9</v>
      </c>
      <c r="Z583" s="315">
        <v>1</v>
      </c>
      <c r="AA583" s="16"/>
      <c r="AB583" s="315">
        <v>4</v>
      </c>
      <c r="AC583" s="187">
        <v>0</v>
      </c>
      <c r="AD583" s="187">
        <v>0</v>
      </c>
      <c r="AE583" s="187">
        <v>0</v>
      </c>
      <c r="AF583" s="187">
        <v>0</v>
      </c>
      <c r="AG583" s="315"/>
      <c r="AH583" s="315"/>
      <c r="AI583" s="315"/>
      <c r="AJ583" s="315"/>
      <c r="AK583" s="315">
        <v>22</v>
      </c>
      <c r="AL583" s="315">
        <v>46</v>
      </c>
      <c r="AM583" s="316">
        <v>12100</v>
      </c>
      <c r="AN583" s="315">
        <v>83</v>
      </c>
      <c r="AO583" s="319">
        <v>0.27569444444444446</v>
      </c>
      <c r="AP583" s="315">
        <v>2.2999999999999998</v>
      </c>
      <c r="AQ583" s="316">
        <v>12400</v>
      </c>
      <c r="AR583" s="316">
        <v>11800</v>
      </c>
      <c r="AS583" s="320">
        <v>1.0508474576271187</v>
      </c>
      <c r="AT583" s="321">
        <v>0.59009999999999996</v>
      </c>
      <c r="AU583" s="321">
        <v>0.40990000000000004</v>
      </c>
      <c r="AV583" s="316">
        <v>50005001</v>
      </c>
      <c r="AW583" s="316">
        <v>50005002</v>
      </c>
      <c r="AX583" s="316">
        <v>5000</v>
      </c>
      <c r="AY583" s="316"/>
      <c r="AZ583" s="316"/>
      <c r="BA583" s="16"/>
    </row>
    <row r="584" spans="1:53" ht="15.75" customHeight="1">
      <c r="A584" s="314">
        <v>91</v>
      </c>
      <c r="B584" s="16" t="s">
        <v>1747</v>
      </c>
      <c r="C584" s="315" t="s">
        <v>1537</v>
      </c>
      <c r="D584" s="316">
        <v>10883</v>
      </c>
      <c r="E584" s="316">
        <v>720</v>
      </c>
      <c r="F584" s="316">
        <v>18</v>
      </c>
      <c r="G584" s="316">
        <v>142</v>
      </c>
      <c r="H584" s="316">
        <v>39</v>
      </c>
      <c r="I584" s="317">
        <v>2.8653476018283987E-4</v>
      </c>
      <c r="J584" s="316">
        <v>925</v>
      </c>
      <c r="K584" s="316">
        <v>508</v>
      </c>
      <c r="L584" s="316">
        <v>5</v>
      </c>
      <c r="M584" s="316">
        <v>37</v>
      </c>
      <c r="N584" s="318">
        <v>1.5284212492692709E-3</v>
      </c>
      <c r="O584" s="316">
        <v>562</v>
      </c>
      <c r="P584" s="316">
        <v>0</v>
      </c>
      <c r="Q584" s="316">
        <v>0</v>
      </c>
      <c r="R584" s="316">
        <v>0</v>
      </c>
      <c r="S584" s="321">
        <v>0</v>
      </c>
      <c r="T584" s="317">
        <v>0</v>
      </c>
      <c r="U584" s="315">
        <v>1</v>
      </c>
      <c r="V584" s="315">
        <v>123</v>
      </c>
      <c r="W584" s="315">
        <v>0</v>
      </c>
      <c r="X584" s="315">
        <v>0</v>
      </c>
      <c r="Y584" s="315">
        <v>3</v>
      </c>
      <c r="Z584" s="315">
        <v>2</v>
      </c>
      <c r="AA584" s="16"/>
      <c r="AB584" s="315">
        <v>4</v>
      </c>
      <c r="AC584" s="187">
        <v>0</v>
      </c>
      <c r="AD584" s="187">
        <v>0</v>
      </c>
      <c r="AE584" s="187">
        <v>1</v>
      </c>
      <c r="AF584" s="187">
        <v>1</v>
      </c>
      <c r="AG584" s="315"/>
      <c r="AH584" s="315"/>
      <c r="AI584" s="315"/>
      <c r="AJ584" s="315"/>
      <c r="AK584" s="315">
        <v>65</v>
      </c>
      <c r="AL584" s="315">
        <v>42</v>
      </c>
      <c r="AM584" s="316">
        <v>110</v>
      </c>
      <c r="AN584" s="315">
        <v>272000000</v>
      </c>
      <c r="AO584" s="319">
        <v>0.12708333333333333</v>
      </c>
      <c r="AP584" s="315">
        <v>2.5499999999999998</v>
      </c>
      <c r="AQ584" s="316">
        <v>14300</v>
      </c>
      <c r="AR584" s="316">
        <v>9800</v>
      </c>
      <c r="AS584" s="320">
        <v>1.4591836734693877</v>
      </c>
      <c r="AT584" s="321">
        <v>0.66549999999999998</v>
      </c>
      <c r="AU584" s="321">
        <v>0.33450000000000002</v>
      </c>
      <c r="AV584" s="316"/>
      <c r="AW584" s="316">
        <v>5000</v>
      </c>
      <c r="AX584" s="316">
        <v>5000</v>
      </c>
      <c r="AY584" s="316"/>
      <c r="AZ584" s="316"/>
      <c r="BA584" s="16"/>
    </row>
    <row r="585" spans="1:53" ht="15.75" customHeight="1">
      <c r="A585" s="314">
        <v>92</v>
      </c>
      <c r="B585" s="16" t="s">
        <v>746</v>
      </c>
      <c r="C585" s="315" t="s">
        <v>1537</v>
      </c>
      <c r="D585" s="316">
        <v>254694</v>
      </c>
      <c r="E585" s="316">
        <v>1839</v>
      </c>
      <c r="F585" s="316">
        <v>616</v>
      </c>
      <c r="G585" s="316">
        <v>225</v>
      </c>
      <c r="H585" s="316">
        <v>99</v>
      </c>
      <c r="I585" s="317">
        <v>1.2048660601147273E-4</v>
      </c>
      <c r="J585" s="316">
        <v>198477</v>
      </c>
      <c r="K585" s="316">
        <v>15654</v>
      </c>
      <c r="L585" s="316">
        <v>1891</v>
      </c>
      <c r="M585" s="316">
        <v>33</v>
      </c>
      <c r="N585" s="318">
        <v>9.7563777169403681E-4</v>
      </c>
      <c r="O585" s="316">
        <v>27668</v>
      </c>
      <c r="P585" s="316">
        <v>150</v>
      </c>
      <c r="Q585" s="316">
        <v>478</v>
      </c>
      <c r="R585" s="316">
        <v>151</v>
      </c>
      <c r="S585" s="321">
        <v>0.33333333333333331</v>
      </c>
      <c r="T585" s="317">
        <v>2.4778172347851319E-4</v>
      </c>
      <c r="U585" s="315">
        <v>608</v>
      </c>
      <c r="V585" s="315">
        <v>8940</v>
      </c>
      <c r="W585" s="315">
        <v>21</v>
      </c>
      <c r="X585" s="315">
        <v>13</v>
      </c>
      <c r="Y585" s="315">
        <v>224</v>
      </c>
      <c r="Z585" s="315">
        <v>478</v>
      </c>
      <c r="AA585" s="16"/>
      <c r="AB585" s="315">
        <v>4</v>
      </c>
      <c r="AC585" s="187">
        <v>0</v>
      </c>
      <c r="AD585" s="187">
        <v>1</v>
      </c>
      <c r="AE585" s="187">
        <v>1</v>
      </c>
      <c r="AF585" s="187">
        <v>1</v>
      </c>
      <c r="AG585" s="315">
        <v>4.3</v>
      </c>
      <c r="AH585" s="315">
        <v>0.13600000000000001</v>
      </c>
      <c r="AI585" s="315">
        <v>3</v>
      </c>
      <c r="AJ585" s="315">
        <v>0</v>
      </c>
      <c r="AK585" s="315">
        <v>26</v>
      </c>
      <c r="AL585" s="315">
        <v>54</v>
      </c>
      <c r="AM585" s="316">
        <v>1000000</v>
      </c>
      <c r="AN585" s="315">
        <v>20200000</v>
      </c>
      <c r="AO585" s="319">
        <v>0.3</v>
      </c>
      <c r="AP585" s="315">
        <v>4.9000000000000004</v>
      </c>
      <c r="AQ585" s="316">
        <v>223300</v>
      </c>
      <c r="AR585" s="316">
        <v>137800</v>
      </c>
      <c r="AS585" s="320">
        <v>1.6204644412191582</v>
      </c>
      <c r="AT585" s="321">
        <v>0.42970000000000003</v>
      </c>
      <c r="AU585" s="321">
        <v>0.57030000000000003</v>
      </c>
      <c r="AV585" s="316">
        <v>101047</v>
      </c>
      <c r="AW585" s="316">
        <v>186692</v>
      </c>
      <c r="AX585" s="316">
        <v>45807</v>
      </c>
      <c r="AY585" s="316">
        <v>79608</v>
      </c>
      <c r="AZ585" s="316">
        <v>66632</v>
      </c>
      <c r="BA585" s="16"/>
    </row>
    <row r="586" spans="1:53" ht="15.75" customHeight="1">
      <c r="A586" s="314">
        <v>93</v>
      </c>
      <c r="B586" s="16" t="s">
        <v>1751</v>
      </c>
      <c r="C586" s="315" t="s">
        <v>1537</v>
      </c>
      <c r="D586" s="316"/>
      <c r="E586" s="316"/>
      <c r="F586" s="316"/>
      <c r="G586" s="316"/>
      <c r="H586" s="316"/>
      <c r="I586" s="317"/>
      <c r="J586" s="316"/>
      <c r="K586" s="316"/>
      <c r="L586" s="316"/>
      <c r="M586" s="316"/>
      <c r="N586" s="318"/>
      <c r="O586" s="316"/>
      <c r="P586" s="316"/>
      <c r="Q586" s="316"/>
      <c r="R586" s="316"/>
      <c r="S586" s="321"/>
      <c r="T586" s="317"/>
      <c r="U586" s="315">
        <v>0</v>
      </c>
      <c r="V586" s="315"/>
      <c r="W586" s="315"/>
      <c r="X586" s="315"/>
      <c r="Y586" s="315">
        <v>0</v>
      </c>
      <c r="Z586" s="315">
        <v>0</v>
      </c>
      <c r="AA586" s="16"/>
      <c r="AB586" s="315">
        <v>0</v>
      </c>
      <c r="AC586" s="187">
        <v>0</v>
      </c>
      <c r="AD586" s="187">
        <v>0</v>
      </c>
      <c r="AE586" s="187">
        <v>0</v>
      </c>
      <c r="AF586" s="187">
        <v>0</v>
      </c>
      <c r="AG586" s="315"/>
      <c r="AH586" s="315"/>
      <c r="AI586" s="315"/>
      <c r="AJ586" s="315"/>
      <c r="AK586" s="315"/>
      <c r="AL586" s="315">
        <v>48</v>
      </c>
      <c r="AM586" s="316">
        <v>246000</v>
      </c>
      <c r="AN586" s="315">
        <v>385000000</v>
      </c>
      <c r="AO586" s="319">
        <v>0.14444444444444443</v>
      </c>
      <c r="AP586" s="315">
        <v>4.57</v>
      </c>
      <c r="AQ586" s="316">
        <v>40100</v>
      </c>
      <c r="AR586" s="316">
        <v>26600</v>
      </c>
      <c r="AS586" s="320">
        <v>1.5075187969924813</v>
      </c>
      <c r="AT586" s="321">
        <v>0.50460000000000005</v>
      </c>
      <c r="AU586" s="321">
        <v>0.49539999999999995</v>
      </c>
      <c r="AV586" s="316"/>
      <c r="AW586" s="316"/>
      <c r="AX586" s="316"/>
      <c r="AY586" s="316"/>
      <c r="AZ586" s="316"/>
      <c r="BA586" s="16"/>
    </row>
    <row r="587" spans="1:53" ht="15.75" customHeight="1">
      <c r="A587" s="314">
        <v>94</v>
      </c>
      <c r="B587" s="16" t="s">
        <v>1752</v>
      </c>
      <c r="C587" s="315" t="s">
        <v>1537</v>
      </c>
      <c r="D587" s="316">
        <v>29454</v>
      </c>
      <c r="E587" s="316">
        <v>855</v>
      </c>
      <c r="F587" s="316">
        <v>73</v>
      </c>
      <c r="G587" s="316">
        <v>109</v>
      </c>
      <c r="H587" s="316">
        <v>39</v>
      </c>
      <c r="I587" s="317">
        <v>4.3377142739327567E-4</v>
      </c>
      <c r="J587" s="316"/>
      <c r="K587" s="316"/>
      <c r="L587" s="316"/>
      <c r="M587" s="316"/>
      <c r="N587" s="318"/>
      <c r="O587" s="316">
        <v>37688</v>
      </c>
      <c r="P587" s="316">
        <v>128</v>
      </c>
      <c r="Q587" s="316">
        <v>318</v>
      </c>
      <c r="R587" s="316">
        <v>94</v>
      </c>
      <c r="S587" s="321">
        <v>0.58620689655172409</v>
      </c>
      <c r="T587" s="317">
        <v>1.2080196014541932E-4</v>
      </c>
      <c r="U587" s="315">
        <v>1490</v>
      </c>
      <c r="V587" s="315">
        <v>0</v>
      </c>
      <c r="W587" s="315">
        <v>1</v>
      </c>
      <c r="X587" s="315">
        <v>0</v>
      </c>
      <c r="Y587" s="315">
        <v>1614</v>
      </c>
      <c r="Z587" s="315">
        <v>386</v>
      </c>
      <c r="AA587" s="16"/>
      <c r="AB587" s="315">
        <v>3</v>
      </c>
      <c r="AC587" s="187">
        <v>1</v>
      </c>
      <c r="AD587" s="187">
        <v>0</v>
      </c>
      <c r="AE587" s="187">
        <v>1</v>
      </c>
      <c r="AF587" s="187">
        <v>1</v>
      </c>
      <c r="AG587" s="315">
        <v>4.7</v>
      </c>
      <c r="AH587" s="315">
        <v>0.52300000000000002</v>
      </c>
      <c r="AI587" s="315">
        <v>4.4000000000000004</v>
      </c>
      <c r="AJ587" s="315">
        <v>0.71399999999999997</v>
      </c>
      <c r="AK587" s="315">
        <v>14</v>
      </c>
      <c r="AL587" s="315">
        <v>47</v>
      </c>
      <c r="AM587" s="316">
        <v>60500</v>
      </c>
      <c r="AN587" s="315">
        <v>20300000</v>
      </c>
      <c r="AO587" s="319">
        <v>0.38819444444444445</v>
      </c>
      <c r="AP587" s="315">
        <v>3.17</v>
      </c>
      <c r="AQ587" s="316">
        <v>1100000</v>
      </c>
      <c r="AR587" s="316">
        <v>706100</v>
      </c>
      <c r="AS587" s="320">
        <v>1.5578529953264411</v>
      </c>
      <c r="AT587" s="321">
        <v>0.50600000000000001</v>
      </c>
      <c r="AU587" s="321">
        <v>0.49399999999999999</v>
      </c>
      <c r="AV587" s="316">
        <v>1467000</v>
      </c>
      <c r="AW587" s="316">
        <v>4740000</v>
      </c>
      <c r="AX587" s="316">
        <v>297099</v>
      </c>
      <c r="AY587" s="316">
        <v>108644</v>
      </c>
      <c r="AZ587" s="316">
        <v>22785</v>
      </c>
      <c r="BA587" s="16"/>
    </row>
    <row r="588" spans="1:53" ht="15.75" customHeight="1">
      <c r="A588" s="314">
        <v>95</v>
      </c>
      <c r="B588" s="16" t="s">
        <v>1755</v>
      </c>
      <c r="C588" s="315" t="s">
        <v>1537</v>
      </c>
      <c r="D588" s="316">
        <v>16970</v>
      </c>
      <c r="E588" s="316">
        <v>1487</v>
      </c>
      <c r="F588" s="316">
        <v>413</v>
      </c>
      <c r="G588" s="316">
        <v>356</v>
      </c>
      <c r="H588" s="316">
        <v>65</v>
      </c>
      <c r="I588" s="317">
        <v>1.6518522640058264E-3</v>
      </c>
      <c r="J588" s="316">
        <v>7960</v>
      </c>
      <c r="K588" s="316">
        <v>2633</v>
      </c>
      <c r="L588" s="316">
        <v>159</v>
      </c>
      <c r="M588" s="316">
        <v>39</v>
      </c>
      <c r="N588" s="318">
        <v>3.9175562068587315E-3</v>
      </c>
      <c r="O588" s="316">
        <v>63633</v>
      </c>
      <c r="P588" s="316">
        <v>141</v>
      </c>
      <c r="Q588" s="316">
        <v>702</v>
      </c>
      <c r="R588" s="316">
        <v>241</v>
      </c>
      <c r="S588" s="321">
        <v>0.44594594594594594</v>
      </c>
      <c r="T588" s="317">
        <v>1.6175965508731036E-4</v>
      </c>
      <c r="U588" s="315">
        <v>16651</v>
      </c>
      <c r="V588" s="315">
        <v>24900</v>
      </c>
      <c r="W588" s="315">
        <v>25</v>
      </c>
      <c r="X588" s="315">
        <v>14</v>
      </c>
      <c r="Y588" s="315">
        <v>11399</v>
      </c>
      <c r="Z588" s="315">
        <v>2289</v>
      </c>
      <c r="AA588" s="16"/>
      <c r="AB588" s="315">
        <v>4</v>
      </c>
      <c r="AC588" s="187">
        <v>1</v>
      </c>
      <c r="AD588" s="187">
        <v>1</v>
      </c>
      <c r="AE588" s="187">
        <v>1</v>
      </c>
      <c r="AF588" s="187">
        <v>1</v>
      </c>
      <c r="AG588" s="315">
        <v>4.4000000000000004</v>
      </c>
      <c r="AH588" s="315">
        <v>0.16800000000000001</v>
      </c>
      <c r="AI588" s="315">
        <v>3.5</v>
      </c>
      <c r="AJ588" s="315">
        <v>0.36799999999999999</v>
      </c>
      <c r="AK588" s="315">
        <v>33</v>
      </c>
      <c r="AL588" s="315">
        <v>48</v>
      </c>
      <c r="AM588" s="316">
        <v>8100</v>
      </c>
      <c r="AN588" s="315">
        <v>1020000000</v>
      </c>
      <c r="AO588" s="319">
        <v>0.12847222222222221</v>
      </c>
      <c r="AP588" s="315">
        <v>3.92</v>
      </c>
      <c r="AQ588" s="316">
        <v>24900</v>
      </c>
      <c r="AR588" s="316">
        <v>13400</v>
      </c>
      <c r="AS588" s="320">
        <v>1.8582089552238805</v>
      </c>
      <c r="AT588" s="321">
        <v>0.29730000000000001</v>
      </c>
      <c r="AU588" s="321">
        <v>0.70269999999999999</v>
      </c>
      <c r="AV588" s="316">
        <v>1035000</v>
      </c>
      <c r="AW588" s="316">
        <v>899195</v>
      </c>
      <c r="AX588" s="316">
        <v>201975</v>
      </c>
      <c r="AY588" s="316">
        <v>86478</v>
      </c>
      <c r="AZ588" s="316">
        <v>14260</v>
      </c>
      <c r="BA588" s="16"/>
    </row>
    <row r="589" spans="1:53" ht="15.75" customHeight="1">
      <c r="A589" s="314">
        <v>96</v>
      </c>
      <c r="B589" s="16" t="s">
        <v>1759</v>
      </c>
      <c r="C589" s="315" t="s">
        <v>1537</v>
      </c>
      <c r="D589" s="316"/>
      <c r="E589" s="316"/>
      <c r="F589" s="316"/>
      <c r="G589" s="316"/>
      <c r="H589" s="316"/>
      <c r="I589" s="317"/>
      <c r="J589" s="316">
        <v>1590</v>
      </c>
      <c r="K589" s="316">
        <v>1511</v>
      </c>
      <c r="L589" s="316">
        <v>46</v>
      </c>
      <c r="M589" s="316">
        <v>35</v>
      </c>
      <c r="N589" s="318">
        <v>1.100390168568036E-2</v>
      </c>
      <c r="O589" s="316"/>
      <c r="P589" s="316"/>
      <c r="Q589" s="316"/>
      <c r="R589" s="316"/>
      <c r="S589" s="321"/>
      <c r="T589" s="317"/>
      <c r="U589" s="315">
        <v>736</v>
      </c>
      <c r="V589" s="315">
        <v>56700</v>
      </c>
      <c r="W589" s="315">
        <v>11</v>
      </c>
      <c r="X589" s="315">
        <v>299</v>
      </c>
      <c r="Y589" s="315">
        <v>531</v>
      </c>
      <c r="Z589" s="315">
        <v>498</v>
      </c>
      <c r="AA589" s="16"/>
      <c r="AB589" s="315">
        <v>2</v>
      </c>
      <c r="AC589" s="187">
        <v>0</v>
      </c>
      <c r="AD589" s="187">
        <v>0</v>
      </c>
      <c r="AE589" s="187">
        <v>0</v>
      </c>
      <c r="AF589" s="187">
        <v>0</v>
      </c>
      <c r="AG589" s="315"/>
      <c r="AH589" s="315"/>
      <c r="AI589" s="315"/>
      <c r="AJ589" s="315"/>
      <c r="AK589" s="315">
        <v>26</v>
      </c>
      <c r="AL589" s="315">
        <v>47</v>
      </c>
      <c r="AM589" s="316">
        <v>90500</v>
      </c>
      <c r="AN589" s="315">
        <v>23300000</v>
      </c>
      <c r="AO589" s="319">
        <v>0.55972222222222223</v>
      </c>
      <c r="AP589" s="315">
        <v>2.04</v>
      </c>
      <c r="AQ589" s="316">
        <v>107200</v>
      </c>
      <c r="AR589" s="316">
        <v>48100</v>
      </c>
      <c r="AS589" s="320">
        <v>2.2286902286902288</v>
      </c>
      <c r="AT589" s="321">
        <v>0.61970000000000003</v>
      </c>
      <c r="AU589" s="321">
        <v>0.38029999999999997</v>
      </c>
      <c r="AV589" s="316"/>
      <c r="AW589" s="316">
        <v>5000</v>
      </c>
      <c r="AX589" s="316">
        <v>5000</v>
      </c>
      <c r="AY589" s="316"/>
      <c r="AZ589" s="316"/>
      <c r="BA589" s="16"/>
    </row>
    <row r="590" spans="1:53" ht="15.75" customHeight="1">
      <c r="A590" s="314">
        <v>97</v>
      </c>
      <c r="B590" s="16" t="s">
        <v>1762</v>
      </c>
      <c r="C590" s="315" t="s">
        <v>1537</v>
      </c>
      <c r="D590" s="316">
        <v>66545</v>
      </c>
      <c r="E590" s="316">
        <v>573</v>
      </c>
      <c r="F590" s="316">
        <v>13</v>
      </c>
      <c r="G590" s="316">
        <v>24</v>
      </c>
      <c r="H590" s="316">
        <v>22</v>
      </c>
      <c r="I590" s="317">
        <v>1.1009742793299781E-4</v>
      </c>
      <c r="J590" s="316"/>
      <c r="K590" s="316"/>
      <c r="L590" s="316"/>
      <c r="M590" s="316"/>
      <c r="N590" s="318"/>
      <c r="O590" s="316">
        <v>2582</v>
      </c>
      <c r="P590" s="316">
        <v>33</v>
      </c>
      <c r="Q590" s="316">
        <v>83</v>
      </c>
      <c r="R590" s="316">
        <v>14</v>
      </c>
      <c r="S590" s="321">
        <v>0.8571428571428571</v>
      </c>
      <c r="T590" s="317">
        <v>4.0863682410943768E-4</v>
      </c>
      <c r="U590" s="315">
        <v>4</v>
      </c>
      <c r="V590" s="315"/>
      <c r="W590" s="315"/>
      <c r="X590" s="315"/>
      <c r="Y590" s="315">
        <v>9</v>
      </c>
      <c r="Z590" s="315">
        <v>1</v>
      </c>
      <c r="AA590" s="16"/>
      <c r="AB590" s="315">
        <v>2</v>
      </c>
      <c r="AC590" s="187">
        <v>0</v>
      </c>
      <c r="AD590" s="187">
        <v>0</v>
      </c>
      <c r="AE590" s="187">
        <v>0</v>
      </c>
      <c r="AF590" s="187">
        <v>0</v>
      </c>
      <c r="AG590" s="315"/>
      <c r="AH590" s="315"/>
      <c r="AI590" s="315"/>
      <c r="AJ590" s="315"/>
      <c r="AK590" s="315">
        <v>48</v>
      </c>
      <c r="AL590" s="315">
        <v>47</v>
      </c>
      <c r="AM590" s="316">
        <v>9900</v>
      </c>
      <c r="AN590" s="315">
        <v>807000</v>
      </c>
      <c r="AO590" s="319">
        <v>0.24791666666666667</v>
      </c>
      <c r="AP590" s="315">
        <v>3.94</v>
      </c>
      <c r="AQ590" s="316">
        <v>437400</v>
      </c>
      <c r="AR590" s="316">
        <v>228100</v>
      </c>
      <c r="AS590" s="320">
        <v>1.9175800087680841</v>
      </c>
      <c r="AT590" s="321">
        <v>0.34560000000000002</v>
      </c>
      <c r="AU590" s="321">
        <v>0.65439999999999998</v>
      </c>
      <c r="AV590" s="316">
        <v>5000</v>
      </c>
      <c r="AW590" s="316">
        <v>9136</v>
      </c>
      <c r="AX590" s="316">
        <v>5000</v>
      </c>
      <c r="AY590" s="316"/>
      <c r="AZ590" s="316">
        <v>5000</v>
      </c>
      <c r="BA590" s="16"/>
    </row>
    <row r="591" spans="1:53" ht="15.75" customHeight="1">
      <c r="A591" s="314">
        <v>98</v>
      </c>
      <c r="B591" s="16" t="s">
        <v>1765</v>
      </c>
      <c r="C591" s="315" t="s">
        <v>1537</v>
      </c>
      <c r="D591" s="316">
        <v>29613</v>
      </c>
      <c r="E591" s="316">
        <v>953</v>
      </c>
      <c r="F591" s="316">
        <v>83</v>
      </c>
      <c r="G591" s="316">
        <v>159</v>
      </c>
      <c r="H591" s="316">
        <v>51</v>
      </c>
      <c r="I591" s="317">
        <v>4.6980426872966405E-4</v>
      </c>
      <c r="J591" s="316">
        <v>3932</v>
      </c>
      <c r="K591" s="316">
        <v>157</v>
      </c>
      <c r="L591" s="316">
        <v>12</v>
      </c>
      <c r="M591" s="316">
        <v>6</v>
      </c>
      <c r="N591" s="318">
        <v>2.2504789722330203E-4</v>
      </c>
      <c r="O591" s="316">
        <v>1317</v>
      </c>
      <c r="P591" s="316">
        <v>83</v>
      </c>
      <c r="Q591" s="316">
        <v>125</v>
      </c>
      <c r="R591" s="316">
        <v>24</v>
      </c>
      <c r="S591" s="321">
        <v>1</v>
      </c>
      <c r="T591" s="317">
        <v>1.2429565776214864E-3</v>
      </c>
      <c r="U591" s="315">
        <v>5</v>
      </c>
      <c r="V591" s="315">
        <v>1040</v>
      </c>
      <c r="W591" s="315">
        <v>1</v>
      </c>
      <c r="X591" s="315">
        <v>1</v>
      </c>
      <c r="Y591" s="315">
        <v>12</v>
      </c>
      <c r="Z591" s="315">
        <v>3</v>
      </c>
      <c r="AA591" s="16"/>
      <c r="AB591" s="315">
        <v>4</v>
      </c>
      <c r="AC591" s="187">
        <v>0</v>
      </c>
      <c r="AD591" s="187">
        <v>1</v>
      </c>
      <c r="AE591" s="187">
        <v>0</v>
      </c>
      <c r="AF591" s="187">
        <v>0</v>
      </c>
      <c r="AG591" s="315">
        <v>4.8</v>
      </c>
      <c r="AH591" s="315">
        <v>0.96499999999999997</v>
      </c>
      <c r="AI591" s="315">
        <v>4.9000000000000004</v>
      </c>
      <c r="AJ591" s="315">
        <v>0.95599999999999996</v>
      </c>
      <c r="AK591" s="315"/>
      <c r="AL591" s="315">
        <v>48</v>
      </c>
      <c r="AM591" s="316">
        <v>1830000</v>
      </c>
      <c r="AN591" s="315">
        <v>13700000</v>
      </c>
      <c r="AO591" s="319">
        <v>0.36041666666666666</v>
      </c>
      <c r="AP591" s="315">
        <v>6.03</v>
      </c>
      <c r="AQ591" s="316">
        <v>161700</v>
      </c>
      <c r="AR591" s="316">
        <v>101200</v>
      </c>
      <c r="AS591" s="320">
        <v>1.5978260869565217</v>
      </c>
      <c r="AT591" s="321">
        <v>0.5403</v>
      </c>
      <c r="AU591" s="321">
        <v>0.4597</v>
      </c>
      <c r="AV591" s="316">
        <v>22714</v>
      </c>
      <c r="AW591" s="316">
        <v>24319</v>
      </c>
      <c r="AX591" s="316">
        <v>10812</v>
      </c>
      <c r="AY591" s="316">
        <v>5000</v>
      </c>
      <c r="AZ591" s="316">
        <v>5000</v>
      </c>
      <c r="BA591" s="16"/>
    </row>
    <row r="592" spans="1:53" ht="15.75" customHeight="1">
      <c r="A592" s="314">
        <v>99</v>
      </c>
      <c r="B592" s="16" t="s">
        <v>1770</v>
      </c>
      <c r="C592" s="315" t="s">
        <v>1537</v>
      </c>
      <c r="D592" s="316">
        <v>1177301</v>
      </c>
      <c r="E592" s="316">
        <v>103725</v>
      </c>
      <c r="F592" s="316">
        <v>21229</v>
      </c>
      <c r="G592" s="316">
        <v>31142</v>
      </c>
      <c r="H592" s="316">
        <v>108</v>
      </c>
      <c r="I592" s="317">
        <v>1.598014248485843E-3</v>
      </c>
      <c r="J592" s="316">
        <v>83484</v>
      </c>
      <c r="K592" s="316">
        <v>33993</v>
      </c>
      <c r="L592" s="316">
        <v>289</v>
      </c>
      <c r="M592" s="316">
        <v>92</v>
      </c>
      <c r="N592" s="318">
        <v>4.5378798107456883E-3</v>
      </c>
      <c r="O592" s="316">
        <v>125359</v>
      </c>
      <c r="P592" s="316">
        <v>1751</v>
      </c>
      <c r="Q592" s="316">
        <v>12663</v>
      </c>
      <c r="R592" s="316">
        <v>2525</v>
      </c>
      <c r="S592" s="321">
        <v>0.93489434608794975</v>
      </c>
      <c r="T592" s="317">
        <v>1.3399859015371498E-3</v>
      </c>
      <c r="U592" s="315">
        <v>23</v>
      </c>
      <c r="V592" s="315"/>
      <c r="W592" s="315"/>
      <c r="X592" s="315"/>
      <c r="Y592" s="315">
        <v>18</v>
      </c>
      <c r="Z592" s="315">
        <v>6</v>
      </c>
      <c r="AA592" s="16"/>
      <c r="AB592" s="315">
        <v>3</v>
      </c>
      <c r="AC592" s="187">
        <v>0</v>
      </c>
      <c r="AD592" s="187">
        <v>0</v>
      </c>
      <c r="AE592" s="187">
        <v>0</v>
      </c>
      <c r="AF592" s="187">
        <v>0</v>
      </c>
      <c r="AG592" s="315"/>
      <c r="AH592" s="315"/>
      <c r="AI592" s="315"/>
      <c r="AJ592" s="315"/>
      <c r="AK592" s="315">
        <v>93</v>
      </c>
      <c r="AL592" s="315">
        <v>48</v>
      </c>
      <c r="AM592" s="316">
        <v>2900</v>
      </c>
      <c r="AN592" s="315">
        <v>527000</v>
      </c>
      <c r="AO592" s="319">
        <v>0.12638888888888888</v>
      </c>
      <c r="AP592" s="315">
        <v>1.58</v>
      </c>
      <c r="AQ592" s="316">
        <v>110600</v>
      </c>
      <c r="AR592" s="316">
        <v>71000</v>
      </c>
      <c r="AS592" s="320">
        <v>1.5577464788732394</v>
      </c>
      <c r="AT592" s="321">
        <v>0.76649999999999996</v>
      </c>
      <c r="AU592" s="321">
        <v>0.23350000000000004</v>
      </c>
      <c r="AV592" s="316">
        <v>5000</v>
      </c>
      <c r="AW592" s="316">
        <v>9136</v>
      </c>
      <c r="AX592" s="316">
        <v>5000</v>
      </c>
      <c r="AY592" s="316"/>
      <c r="AZ592" s="316">
        <v>5000</v>
      </c>
      <c r="BA592" s="16"/>
    </row>
    <row r="593" spans="1:53" ht="15.75" customHeight="1">
      <c r="A593" s="314">
        <v>100</v>
      </c>
      <c r="B593" s="16" t="s">
        <v>1774</v>
      </c>
      <c r="C593" s="315" t="s">
        <v>1537</v>
      </c>
      <c r="D593" s="316">
        <v>6459</v>
      </c>
      <c r="E593" s="316">
        <v>3776</v>
      </c>
      <c r="F593" s="316">
        <v>191</v>
      </c>
      <c r="G593" s="316">
        <v>460</v>
      </c>
      <c r="H593" s="316">
        <v>89</v>
      </c>
      <c r="I593" s="317">
        <v>7.7217033317345737E-3</v>
      </c>
      <c r="J593" s="316"/>
      <c r="K593" s="316"/>
      <c r="L593" s="316"/>
      <c r="M593" s="316"/>
      <c r="N593" s="318"/>
      <c r="O593" s="316"/>
      <c r="P593" s="316"/>
      <c r="Q593" s="316"/>
      <c r="R593" s="316"/>
      <c r="S593" s="321"/>
      <c r="T593" s="317"/>
      <c r="U593" s="315">
        <v>2</v>
      </c>
      <c r="V593" s="315"/>
      <c r="W593" s="315"/>
      <c r="X593" s="315"/>
      <c r="Y593" s="315">
        <v>0</v>
      </c>
      <c r="Z593" s="315">
        <v>1</v>
      </c>
      <c r="AA593" s="16"/>
      <c r="AB593" s="315">
        <v>1</v>
      </c>
      <c r="AC593" s="187">
        <v>0</v>
      </c>
      <c r="AD593" s="187">
        <v>0</v>
      </c>
      <c r="AE593" s="187">
        <v>0</v>
      </c>
      <c r="AF593" s="187">
        <v>0</v>
      </c>
      <c r="AG593" s="315"/>
      <c r="AH593" s="315"/>
      <c r="AI593" s="315"/>
      <c r="AJ593" s="315"/>
      <c r="AK593" s="315">
        <v>24</v>
      </c>
      <c r="AL593" s="315">
        <v>44</v>
      </c>
      <c r="AM593" s="316">
        <v>1000000</v>
      </c>
      <c r="AN593" s="315">
        <v>8240000</v>
      </c>
      <c r="AO593" s="319">
        <v>0.21597222222222223</v>
      </c>
      <c r="AP593" s="315">
        <v>2.25</v>
      </c>
      <c r="AQ593" s="316">
        <v>46300</v>
      </c>
      <c r="AR593" s="316">
        <v>28500</v>
      </c>
      <c r="AS593" s="320">
        <v>1.6245614035087719</v>
      </c>
      <c r="AT593" s="321">
        <v>0.51580000000000004</v>
      </c>
      <c r="AU593" s="321">
        <v>0.48419999999999996</v>
      </c>
      <c r="AV593" s="316">
        <v>5000</v>
      </c>
      <c r="AW593" s="316">
        <v>5000</v>
      </c>
      <c r="AX593" s="316">
        <v>5000</v>
      </c>
      <c r="AY593" s="316"/>
      <c r="AZ593" s="316"/>
      <c r="BA593" s="16"/>
    </row>
    <row r="594" spans="1:53" ht="15.75" customHeight="1">
      <c r="A594" s="54">
        <v>1</v>
      </c>
      <c r="B594" s="58" t="s">
        <v>45</v>
      </c>
      <c r="C594" s="58" t="s">
        <v>1776</v>
      </c>
      <c r="D594" s="16">
        <v>3924425</v>
      </c>
      <c r="E594" s="16">
        <v>3515</v>
      </c>
      <c r="F594" s="16">
        <v>2130</v>
      </c>
      <c r="G594" s="16">
        <v>640</v>
      </c>
      <c r="H594" s="16">
        <v>41</v>
      </c>
      <c r="I594" s="317">
        <v>1.8869073984157944E-5</v>
      </c>
      <c r="J594" s="16">
        <v>197675</v>
      </c>
      <c r="K594" s="16">
        <v>11465</v>
      </c>
      <c r="L594" s="16">
        <v>1661</v>
      </c>
      <c r="M594" s="16">
        <v>31</v>
      </c>
      <c r="N594" s="318">
        <v>7.353393824690767E-4</v>
      </c>
      <c r="O594" s="16">
        <v>385719</v>
      </c>
      <c r="P594" s="16">
        <v>51</v>
      </c>
      <c r="Q594" s="16">
        <v>585</v>
      </c>
      <c r="R594" s="16">
        <v>208</v>
      </c>
      <c r="S594" s="321">
        <v>0.90909090909090906</v>
      </c>
      <c r="T594" s="317">
        <v>2.2351665632438047E-5</v>
      </c>
      <c r="U594" s="16">
        <v>4100</v>
      </c>
      <c r="V594" s="16">
        <v>50600</v>
      </c>
      <c r="W594" s="16">
        <v>11</v>
      </c>
      <c r="X594" s="16">
        <v>274</v>
      </c>
      <c r="Y594" s="16">
        <v>1236</v>
      </c>
      <c r="Z594" s="16">
        <v>1854</v>
      </c>
      <c r="AA594" s="16" t="s">
        <v>2433</v>
      </c>
      <c r="AB594" s="16">
        <v>4</v>
      </c>
      <c r="AC594" s="16">
        <v>0</v>
      </c>
      <c r="AD594" s="16">
        <v>1</v>
      </c>
      <c r="AE594" s="16">
        <v>1</v>
      </c>
      <c r="AF594" s="16">
        <v>1</v>
      </c>
      <c r="AG594" s="16">
        <v>4.8</v>
      </c>
      <c r="AH594" s="16">
        <v>0.49</v>
      </c>
      <c r="AI594" s="315">
        <v>4.4000000000000004</v>
      </c>
      <c r="AJ594" s="315">
        <v>0.63200000000000001</v>
      </c>
      <c r="AK594" s="16">
        <v>29</v>
      </c>
      <c r="AL594" s="16">
        <v>74</v>
      </c>
      <c r="AM594" s="16">
        <v>5000000</v>
      </c>
      <c r="AN594" s="16">
        <v>89</v>
      </c>
      <c r="AO594" s="319">
        <v>0.36388888888888887</v>
      </c>
      <c r="AP594" s="16">
        <v>4.03</v>
      </c>
      <c r="AQ594" s="316">
        <v>213400000</v>
      </c>
      <c r="AR594" s="316">
        <v>64199999</v>
      </c>
      <c r="AS594" s="320">
        <v>3.3239875907163174</v>
      </c>
      <c r="AT594" s="321">
        <v>0.25409999999999999</v>
      </c>
      <c r="AU594" s="321">
        <v>0.74590000000000001</v>
      </c>
      <c r="AV594" s="316">
        <v>7070000</v>
      </c>
      <c r="AW594" s="316">
        <v>6997000</v>
      </c>
      <c r="AX594" s="316">
        <v>1835000</v>
      </c>
      <c r="AY594" s="316">
        <v>2850000</v>
      </c>
      <c r="AZ594" s="316">
        <v>1989000</v>
      </c>
      <c r="BA594" s="16"/>
    </row>
    <row r="595" spans="1:53" ht="15.75" customHeight="1">
      <c r="A595" s="54">
        <v>2</v>
      </c>
      <c r="B595" s="58" t="s">
        <v>49</v>
      </c>
      <c r="C595" s="58" t="s">
        <v>1776</v>
      </c>
      <c r="D595" s="16">
        <v>2841946</v>
      </c>
      <c r="E595" s="16">
        <v>24784</v>
      </c>
      <c r="F595" s="16">
        <v>15777</v>
      </c>
      <c r="G595" s="16">
        <v>3381</v>
      </c>
      <c r="H595" s="16">
        <v>101</v>
      </c>
      <c r="I595" s="317">
        <v>1.9099375669274463E-4</v>
      </c>
      <c r="J595" s="16">
        <v>163460</v>
      </c>
      <c r="K595" s="16">
        <v>19962</v>
      </c>
      <c r="L595" s="16">
        <v>1392</v>
      </c>
      <c r="M595" s="16">
        <v>52</v>
      </c>
      <c r="N595" s="318">
        <v>1.4538863562419857E-3</v>
      </c>
      <c r="O595" s="16">
        <v>561510</v>
      </c>
      <c r="P595" s="16">
        <v>228</v>
      </c>
      <c r="Q595" s="16">
        <v>2252</v>
      </c>
      <c r="R595" s="16">
        <v>626</v>
      </c>
      <c r="S595" s="321">
        <v>0.66321243523316065</v>
      </c>
      <c r="T595" s="317">
        <v>5.575510197618059E-5</v>
      </c>
      <c r="U595" s="16">
        <v>247</v>
      </c>
      <c r="V595" s="16">
        <v>106000</v>
      </c>
      <c r="W595" s="16">
        <v>17</v>
      </c>
      <c r="X595" s="16">
        <v>290</v>
      </c>
      <c r="Y595" s="16">
        <v>49</v>
      </c>
      <c r="Z595" s="16">
        <v>129</v>
      </c>
      <c r="AA595" s="16" t="s">
        <v>2433</v>
      </c>
      <c r="AB595" s="16">
        <v>4</v>
      </c>
      <c r="AC595" s="16">
        <v>0</v>
      </c>
      <c r="AD595" s="16">
        <v>0</v>
      </c>
      <c r="AE595" s="16">
        <v>1</v>
      </c>
      <c r="AF595" s="16">
        <v>1</v>
      </c>
      <c r="AG595" s="16">
        <v>4.8</v>
      </c>
      <c r="AH595" s="16">
        <v>0.44400000000000001</v>
      </c>
      <c r="AI595" s="315">
        <v>0</v>
      </c>
      <c r="AJ595" s="315">
        <v>0</v>
      </c>
      <c r="AK595" s="16">
        <v>23</v>
      </c>
      <c r="AL595" s="16">
        <v>78</v>
      </c>
      <c r="AM595" s="16">
        <v>13600000</v>
      </c>
      <c r="AN595" s="16">
        <v>2600000000</v>
      </c>
      <c r="AO595" s="319">
        <v>0.35694444444444445</v>
      </c>
      <c r="AP595" s="16">
        <v>6.45</v>
      </c>
      <c r="AQ595" s="316">
        <v>144900000</v>
      </c>
      <c r="AR595" s="316">
        <v>45000000</v>
      </c>
      <c r="AS595" s="320">
        <v>3.22</v>
      </c>
      <c r="AT595" s="321">
        <v>0.2477</v>
      </c>
      <c r="AU595" s="321">
        <v>0.75229999999999997</v>
      </c>
      <c r="AV595" s="316">
        <v>6955000</v>
      </c>
      <c r="AW595" s="316">
        <v>2955000</v>
      </c>
      <c r="AX595" s="316">
        <v>1990000</v>
      </c>
      <c r="AY595" s="316">
        <v>2356000</v>
      </c>
      <c r="AZ595" s="316">
        <v>653636</v>
      </c>
      <c r="BA595" s="16"/>
    </row>
    <row r="596" spans="1:53" ht="15.75" customHeight="1">
      <c r="A596" s="54">
        <v>3</v>
      </c>
      <c r="B596" s="58" t="s">
        <v>42</v>
      </c>
      <c r="C596" s="58" t="s">
        <v>1776</v>
      </c>
      <c r="D596" s="16">
        <v>1118615</v>
      </c>
      <c r="E596" s="16">
        <v>7209</v>
      </c>
      <c r="F596" s="16">
        <v>4418</v>
      </c>
      <c r="G596" s="16">
        <v>1051</v>
      </c>
      <c r="H596" s="16">
        <v>63</v>
      </c>
      <c r="I596" s="317">
        <v>1.3921247093941387E-4</v>
      </c>
      <c r="J596" s="16">
        <v>99003</v>
      </c>
      <c r="K596" s="16">
        <v>6991</v>
      </c>
      <c r="L596" s="16">
        <v>1095</v>
      </c>
      <c r="M596" s="16">
        <v>17</v>
      </c>
      <c r="N596" s="318">
        <v>9.0498762491317654E-4</v>
      </c>
      <c r="O596" s="16">
        <v>325010</v>
      </c>
      <c r="P596" s="16">
        <v>3246</v>
      </c>
      <c r="Q596" s="16">
        <v>1916</v>
      </c>
      <c r="R596" s="16">
        <v>493</v>
      </c>
      <c r="S596" s="321">
        <v>0.9627233518176217</v>
      </c>
      <c r="T596" s="317">
        <v>8.0480927403934289E-5</v>
      </c>
      <c r="U596" s="16">
        <v>4800</v>
      </c>
      <c r="V596" s="16">
        <v>295000</v>
      </c>
      <c r="W596" s="16">
        <v>78</v>
      </c>
      <c r="X596" s="16">
        <v>698</v>
      </c>
      <c r="Y596" s="16">
        <v>1882</v>
      </c>
      <c r="Z596" s="16">
        <v>1629</v>
      </c>
      <c r="AA596" s="16" t="s">
        <v>2433</v>
      </c>
      <c r="AB596" s="16">
        <v>4</v>
      </c>
      <c r="AC596" s="16">
        <v>1</v>
      </c>
      <c r="AD596" s="16">
        <v>0</v>
      </c>
      <c r="AE596" s="16">
        <v>1</v>
      </c>
      <c r="AF596" s="16">
        <v>1</v>
      </c>
      <c r="AG596" s="16">
        <v>4.8</v>
      </c>
      <c r="AH596" s="16">
        <v>0.745</v>
      </c>
      <c r="AI596" s="315">
        <v>4.8</v>
      </c>
      <c r="AJ596" s="315">
        <v>0.752</v>
      </c>
      <c r="AK596" s="16">
        <v>59</v>
      </c>
      <c r="AL596" s="16">
        <v>80</v>
      </c>
      <c r="AM596" s="16">
        <v>16600000</v>
      </c>
      <c r="AN596" s="16">
        <v>91</v>
      </c>
      <c r="AO596" s="319">
        <v>0.31874999999999998</v>
      </c>
      <c r="AP596" s="16">
        <v>6.01</v>
      </c>
      <c r="AQ596" s="316">
        <v>151600000</v>
      </c>
      <c r="AR596" s="316">
        <v>37000000</v>
      </c>
      <c r="AS596" s="320">
        <v>4.0972972972972972</v>
      </c>
      <c r="AT596" s="321">
        <v>0.2298</v>
      </c>
      <c r="AU596" s="321">
        <v>0.7702</v>
      </c>
      <c r="AV596" s="316">
        <v>9514000</v>
      </c>
      <c r="AW596" s="316">
        <v>3753000</v>
      </c>
      <c r="AX596" s="316">
        <v>2641000</v>
      </c>
      <c r="AY596" s="316">
        <v>282017</v>
      </c>
      <c r="AZ596" s="316">
        <v>731563</v>
      </c>
      <c r="BA596" s="16"/>
    </row>
    <row r="597" spans="1:53" ht="15.75" customHeight="1">
      <c r="A597" s="54">
        <v>4</v>
      </c>
      <c r="B597" s="58" t="s">
        <v>86</v>
      </c>
      <c r="C597" s="58" t="s">
        <v>1776</v>
      </c>
      <c r="D597" s="16">
        <v>1202360</v>
      </c>
      <c r="E597" s="16">
        <v>51346</v>
      </c>
      <c r="F597" s="16">
        <v>1133</v>
      </c>
      <c r="G597" s="16">
        <v>826</v>
      </c>
      <c r="H597" s="16">
        <v>51</v>
      </c>
      <c r="I597" s="317">
        <v>4.9461180433786926E-4</v>
      </c>
      <c r="J597" s="16">
        <v>68936</v>
      </c>
      <c r="K597" s="16">
        <v>3405</v>
      </c>
      <c r="L597" s="16">
        <v>493</v>
      </c>
      <c r="M597" s="16">
        <v>25</v>
      </c>
      <c r="N597" s="318">
        <v>6.2923545965219881E-4</v>
      </c>
      <c r="O597" s="16">
        <v>903457</v>
      </c>
      <c r="P597" s="16">
        <v>196</v>
      </c>
      <c r="Q597" s="16">
        <v>5528</v>
      </c>
      <c r="R597" s="16">
        <v>1553</v>
      </c>
      <c r="S597" s="321">
        <v>0.33333333333333331</v>
      </c>
      <c r="T597" s="317">
        <v>8.5033816770228935E-5</v>
      </c>
      <c r="U597" s="16">
        <v>2400</v>
      </c>
      <c r="V597" s="16">
        <v>52300</v>
      </c>
      <c r="W597" s="16">
        <v>45</v>
      </c>
      <c r="X597" s="16">
        <v>1189</v>
      </c>
      <c r="Y597" s="16">
        <v>1062</v>
      </c>
      <c r="Z597" s="16">
        <v>834</v>
      </c>
      <c r="AA597" s="16" t="s">
        <v>2433</v>
      </c>
      <c r="AB597" s="16">
        <v>4</v>
      </c>
      <c r="AC597" s="16">
        <v>0</v>
      </c>
      <c r="AD597" s="16">
        <v>0</v>
      </c>
      <c r="AE597" s="16">
        <v>1</v>
      </c>
      <c r="AF597" s="16">
        <v>1</v>
      </c>
      <c r="AG597" s="16">
        <v>3.8</v>
      </c>
      <c r="AH597" s="16">
        <v>0.57799999999999996</v>
      </c>
      <c r="AI597" s="315" t="s">
        <v>1832</v>
      </c>
      <c r="AJ597" s="315" t="s">
        <v>1832</v>
      </c>
      <c r="AK597" s="16">
        <v>18</v>
      </c>
      <c r="AL597" s="16">
        <v>75</v>
      </c>
      <c r="AM597" s="16">
        <v>550000</v>
      </c>
      <c r="AN597" s="16">
        <v>90</v>
      </c>
      <c r="AO597" s="319">
        <v>0.27847222222222223</v>
      </c>
      <c r="AP597" s="16">
        <v>4.25</v>
      </c>
      <c r="AQ597" s="316">
        <v>59700000</v>
      </c>
      <c r="AR597" s="316">
        <v>26400000</v>
      </c>
      <c r="AS597" s="320">
        <v>2.2613636363636362</v>
      </c>
      <c r="AT597" s="321">
        <v>0.28999999999999998</v>
      </c>
      <c r="AU597" s="321">
        <v>0.71</v>
      </c>
      <c r="AV597" s="316">
        <v>7284000</v>
      </c>
      <c r="AW597" s="316">
        <v>2547000</v>
      </c>
      <c r="AX597" s="316">
        <v>2023000</v>
      </c>
      <c r="AY597" s="316">
        <v>1745000</v>
      </c>
      <c r="AZ597" s="316">
        <v>2037000</v>
      </c>
      <c r="BA597" s="16"/>
    </row>
    <row r="598" spans="1:53" ht="15.75" customHeight="1">
      <c r="A598" s="54">
        <v>5</v>
      </c>
      <c r="B598" s="58" t="s">
        <v>53</v>
      </c>
      <c r="C598" s="58" t="s">
        <v>1776</v>
      </c>
      <c r="D598" s="16">
        <v>327039</v>
      </c>
      <c r="E598" s="16">
        <v>6168</v>
      </c>
      <c r="F598" s="16">
        <v>3006</v>
      </c>
      <c r="G598" s="16">
        <v>1275</v>
      </c>
      <c r="H598" s="16">
        <v>68</v>
      </c>
      <c r="I598" s="317">
        <v>3.7966835210533528E-4</v>
      </c>
      <c r="J598" s="16">
        <v>23589</v>
      </c>
      <c r="K598" s="16">
        <v>6881</v>
      </c>
      <c r="L598" s="16">
        <v>567</v>
      </c>
      <c r="M598" s="16">
        <v>51</v>
      </c>
      <c r="N598" s="318">
        <v>3.4901517009211856E-3</v>
      </c>
      <c r="O598" s="16">
        <v>42354</v>
      </c>
      <c r="P598" s="16">
        <v>1306</v>
      </c>
      <c r="Q598" s="16">
        <v>838</v>
      </c>
      <c r="R598" s="16">
        <v>207</v>
      </c>
      <c r="S598" s="321">
        <v>0.90352220520673809</v>
      </c>
      <c r="T598" s="317">
        <v>2.6925015796200655E-4</v>
      </c>
      <c r="U598" s="16">
        <v>2600</v>
      </c>
      <c r="V598" s="16">
        <v>7060</v>
      </c>
      <c r="W598" s="16">
        <v>5</v>
      </c>
      <c r="X598" s="16">
        <v>22</v>
      </c>
      <c r="Y598" s="16">
        <v>1313</v>
      </c>
      <c r="Z598" s="16">
        <v>814</v>
      </c>
      <c r="AA598" s="16" t="s">
        <v>2433</v>
      </c>
      <c r="AB598" s="16">
        <v>4</v>
      </c>
      <c r="AC598" s="16">
        <v>0</v>
      </c>
      <c r="AD598" s="16">
        <v>0</v>
      </c>
      <c r="AE598" s="16">
        <v>1</v>
      </c>
      <c r="AF598" s="16">
        <v>1</v>
      </c>
      <c r="AG598" s="16">
        <v>4.8</v>
      </c>
      <c r="AH598" s="16">
        <v>0.89500000000000002</v>
      </c>
      <c r="AI598" s="315">
        <v>3.6</v>
      </c>
      <c r="AJ598" s="315">
        <v>0.62255639097744297</v>
      </c>
      <c r="AK598" s="16">
        <v>49</v>
      </c>
      <c r="AL598" s="16">
        <v>80</v>
      </c>
      <c r="AM598" s="16">
        <v>4100000</v>
      </c>
      <c r="AN598" s="16">
        <v>2600000000</v>
      </c>
      <c r="AO598" s="319">
        <v>0.32361111111111113</v>
      </c>
      <c r="AP598" s="16">
        <v>6.37</v>
      </c>
      <c r="AQ598" s="316">
        <v>33200000</v>
      </c>
      <c r="AR598" s="316">
        <v>10000000</v>
      </c>
      <c r="AS598" s="320">
        <v>3.32</v>
      </c>
      <c r="AT598" s="321">
        <v>0.23799999999999999</v>
      </c>
      <c r="AU598" s="321">
        <v>0.76200000000000001</v>
      </c>
      <c r="AV598" s="316">
        <v>1969000</v>
      </c>
      <c r="AW598" s="316">
        <v>2027000</v>
      </c>
      <c r="AX598" s="316">
        <v>490701</v>
      </c>
      <c r="AY598" s="316">
        <v>653514</v>
      </c>
      <c r="AZ598" s="316">
        <v>305508</v>
      </c>
      <c r="BA598" s="16"/>
    </row>
    <row r="599" spans="1:53" ht="15.75" customHeight="1">
      <c r="A599" s="54">
        <v>6</v>
      </c>
      <c r="B599" s="58" t="s">
        <v>57</v>
      </c>
      <c r="C599" s="58" t="s">
        <v>1776</v>
      </c>
      <c r="D599" s="16">
        <v>232787</v>
      </c>
      <c r="E599" s="16">
        <v>0</v>
      </c>
      <c r="F599" s="16">
        <v>0</v>
      </c>
      <c r="G599" s="16">
        <v>0</v>
      </c>
      <c r="H599" s="16">
        <v>0</v>
      </c>
      <c r="I599" s="317">
        <v>0</v>
      </c>
      <c r="J599" s="16">
        <v>12470</v>
      </c>
      <c r="K599" s="16">
        <v>0</v>
      </c>
      <c r="L599" s="16">
        <v>0</v>
      </c>
      <c r="M599" s="16">
        <v>0</v>
      </c>
      <c r="N599" s="318">
        <v>0</v>
      </c>
      <c r="O599" s="16">
        <v>11925</v>
      </c>
      <c r="P599" s="16">
        <v>735</v>
      </c>
      <c r="Q599" s="16">
        <v>98</v>
      </c>
      <c r="R599" s="16">
        <v>3</v>
      </c>
      <c r="S599" s="321">
        <v>1</v>
      </c>
      <c r="T599" s="317">
        <v>9.3226448906914752E-5</v>
      </c>
      <c r="U599" s="16">
        <v>404</v>
      </c>
      <c r="V599" s="16">
        <v>2880</v>
      </c>
      <c r="W599" s="16">
        <v>0</v>
      </c>
      <c r="X599" s="16">
        <v>0</v>
      </c>
      <c r="Y599" s="16">
        <v>119</v>
      </c>
      <c r="Z599" s="16">
        <v>160</v>
      </c>
      <c r="AA599" s="16" t="s">
        <v>2433</v>
      </c>
      <c r="AB599" s="16">
        <v>4</v>
      </c>
      <c r="AC599" s="16">
        <v>0</v>
      </c>
      <c r="AD599" s="16">
        <v>0</v>
      </c>
      <c r="AE599" s="16">
        <v>1</v>
      </c>
      <c r="AF599" s="16">
        <v>1</v>
      </c>
      <c r="AG599" s="16">
        <v>2.8</v>
      </c>
      <c r="AH599" s="16">
        <v>0.19500000000000001</v>
      </c>
      <c r="AI599" s="315">
        <v>4.5999999999999996</v>
      </c>
      <c r="AJ599" s="315">
        <v>0.92102598717516004</v>
      </c>
      <c r="AK599" s="16">
        <v>3</v>
      </c>
      <c r="AL599" s="16">
        <v>66</v>
      </c>
      <c r="AM599" s="16">
        <v>1800000</v>
      </c>
      <c r="AN599" s="16">
        <v>4100000</v>
      </c>
      <c r="AO599" s="319">
        <v>0.40208333333333335</v>
      </c>
      <c r="AP599" s="16">
        <v>4.0599999999999996</v>
      </c>
      <c r="AQ599" s="316">
        <v>18200000</v>
      </c>
      <c r="AR599" s="316">
        <v>3000000</v>
      </c>
      <c r="AS599" s="320">
        <v>6.0666666666666664</v>
      </c>
      <c r="AT599" s="321">
        <v>0.2397</v>
      </c>
      <c r="AU599" s="321">
        <v>0.76029999999999998</v>
      </c>
      <c r="AV599" s="316">
        <v>875552</v>
      </c>
      <c r="AW599" s="316">
        <v>773709</v>
      </c>
      <c r="AX599" s="316">
        <v>243531</v>
      </c>
      <c r="AY599" s="316">
        <v>53484</v>
      </c>
      <c r="AZ599" s="316">
        <v>10659</v>
      </c>
      <c r="BA599" s="16"/>
    </row>
    <row r="600" spans="1:53" ht="15.75" customHeight="1">
      <c r="A600" s="54">
        <v>7</v>
      </c>
      <c r="B600" s="58" t="s">
        <v>55</v>
      </c>
      <c r="C600" s="58" t="s">
        <v>1776</v>
      </c>
      <c r="D600" s="16">
        <v>337698</v>
      </c>
      <c r="E600" s="16">
        <v>1092</v>
      </c>
      <c r="F600" s="16">
        <v>1464</v>
      </c>
      <c r="G600" s="16">
        <v>252</v>
      </c>
      <c r="H600" s="16">
        <v>25</v>
      </c>
      <c r="I600" s="317">
        <v>1.0144112716102721E-4</v>
      </c>
      <c r="J600" s="16">
        <v>15948</v>
      </c>
      <c r="K600" s="16">
        <v>2918</v>
      </c>
      <c r="L600" s="16">
        <v>376</v>
      </c>
      <c r="M600" s="16">
        <v>30</v>
      </c>
      <c r="N600" s="318">
        <v>2.4283417552296111E-3</v>
      </c>
      <c r="O600" s="16">
        <v>35162</v>
      </c>
      <c r="P600" s="16">
        <v>73</v>
      </c>
      <c r="Q600" s="16">
        <v>374</v>
      </c>
      <c r="R600" s="16">
        <v>153</v>
      </c>
      <c r="S600" s="321">
        <v>0.88709677419354838</v>
      </c>
      <c r="T600" s="317">
        <v>1.6473685283982758E-4</v>
      </c>
      <c r="U600" s="16">
        <v>7200</v>
      </c>
      <c r="V600" s="16">
        <v>5620</v>
      </c>
      <c r="W600" s="16">
        <v>0</v>
      </c>
      <c r="X600" s="16">
        <v>0</v>
      </c>
      <c r="Y600" s="16">
        <v>2672</v>
      </c>
      <c r="Z600" s="16">
        <v>981</v>
      </c>
      <c r="AA600" s="16" t="s">
        <v>2433</v>
      </c>
      <c r="AB600" s="16">
        <v>4</v>
      </c>
      <c r="AC600" s="16">
        <v>0</v>
      </c>
      <c r="AD600" s="16">
        <v>0</v>
      </c>
      <c r="AE600" s="16">
        <v>1</v>
      </c>
      <c r="AF600" s="16">
        <v>1</v>
      </c>
      <c r="AG600" s="16">
        <v>2.4</v>
      </c>
      <c r="AH600" s="16">
        <v>0.23400000000000001</v>
      </c>
      <c r="AI600" s="315">
        <v>3.1</v>
      </c>
      <c r="AJ600" s="315">
        <v>0.49623790756001401</v>
      </c>
      <c r="AK600" s="16">
        <v>30</v>
      </c>
      <c r="AL600" s="16">
        <v>81</v>
      </c>
      <c r="AM600" s="16">
        <v>1500000</v>
      </c>
      <c r="AN600" s="16">
        <v>47700000</v>
      </c>
      <c r="AO600" s="319">
        <v>0.2673611111111111</v>
      </c>
      <c r="AP600" s="16">
        <v>3.16</v>
      </c>
      <c r="AQ600" s="316">
        <v>34200000</v>
      </c>
      <c r="AR600" s="316">
        <v>8100000</v>
      </c>
      <c r="AS600" s="320">
        <v>4.2222222222222223</v>
      </c>
      <c r="AT600" s="321">
        <v>0.26319999999999999</v>
      </c>
      <c r="AU600" s="321">
        <v>0.73680000000000001</v>
      </c>
      <c r="AV600" s="316">
        <v>1248000</v>
      </c>
      <c r="AW600" s="316">
        <v>631314</v>
      </c>
      <c r="AX600" s="316">
        <v>417571</v>
      </c>
      <c r="AY600" s="316">
        <v>971509</v>
      </c>
      <c r="AZ600" s="316">
        <v>167190</v>
      </c>
      <c r="BA600" s="16"/>
    </row>
    <row r="601" spans="1:53" ht="15.75" customHeight="1">
      <c r="A601" s="54">
        <v>8</v>
      </c>
      <c r="B601" s="58" t="s">
        <v>67</v>
      </c>
      <c r="C601" s="58" t="s">
        <v>1776</v>
      </c>
      <c r="D601" s="16">
        <v>832935</v>
      </c>
      <c r="E601" s="16">
        <v>752</v>
      </c>
      <c r="F601" s="16">
        <v>1178</v>
      </c>
      <c r="G601" s="16">
        <v>85</v>
      </c>
      <c r="H601" s="16">
        <v>33</v>
      </c>
      <c r="I601" s="317">
        <v>2.805489756137901E-5</v>
      </c>
      <c r="J601" s="16">
        <v>30013</v>
      </c>
      <c r="K601" s="16">
        <v>3219</v>
      </c>
      <c r="L601" s="16">
        <v>421</v>
      </c>
      <c r="M601" s="16">
        <v>33</v>
      </c>
      <c r="N601" s="318">
        <v>1.373794682208632E-3</v>
      </c>
      <c r="O601" s="16">
        <v>55044</v>
      </c>
      <c r="P601" s="16">
        <v>1739</v>
      </c>
      <c r="Q601" s="16">
        <v>476</v>
      </c>
      <c r="R601" s="16">
        <v>78</v>
      </c>
      <c r="S601" s="321">
        <v>0.95512082853855007</v>
      </c>
      <c r="T601" s="317">
        <v>1.0983554114539292E-4</v>
      </c>
      <c r="U601" s="16">
        <v>1100</v>
      </c>
      <c r="V601" s="16">
        <v>12800</v>
      </c>
      <c r="W601" s="16">
        <v>17</v>
      </c>
      <c r="X601" s="16">
        <v>79</v>
      </c>
      <c r="Y601" s="16">
        <v>380</v>
      </c>
      <c r="Z601" s="16">
        <v>365</v>
      </c>
      <c r="AA601" s="16" t="s">
        <v>2433</v>
      </c>
      <c r="AB601" s="16">
        <v>4</v>
      </c>
      <c r="AC601" s="16">
        <v>0</v>
      </c>
      <c r="AD601" s="16">
        <v>0</v>
      </c>
      <c r="AE601" s="16">
        <v>1</v>
      </c>
      <c r="AF601" s="16">
        <v>1</v>
      </c>
      <c r="AG601" s="16">
        <v>2.8</v>
      </c>
      <c r="AH601" s="16">
        <v>0.34799999999999998</v>
      </c>
      <c r="AI601" s="315">
        <v>0</v>
      </c>
      <c r="AJ601" s="315">
        <v>0</v>
      </c>
      <c r="AK601" s="16">
        <v>18</v>
      </c>
      <c r="AL601" s="16">
        <v>88</v>
      </c>
      <c r="AM601" s="16">
        <v>480</v>
      </c>
      <c r="AN601" s="16">
        <v>714000000</v>
      </c>
      <c r="AO601" s="319">
        <v>0.29583333333333334</v>
      </c>
      <c r="AP601" s="16">
        <v>4.8099999999999996</v>
      </c>
      <c r="AQ601" s="316">
        <v>32200000</v>
      </c>
      <c r="AR601" s="316">
        <v>8400000</v>
      </c>
      <c r="AS601" s="320">
        <v>3.8333333333333335</v>
      </c>
      <c r="AT601" s="321">
        <v>0.33810000000000001</v>
      </c>
      <c r="AU601" s="321">
        <v>0.66189999999999993</v>
      </c>
      <c r="AV601" s="316">
        <v>6356000</v>
      </c>
      <c r="AW601" s="316">
        <v>3957000</v>
      </c>
      <c r="AX601" s="316">
        <v>2455000</v>
      </c>
      <c r="AY601" s="316">
        <v>2353000</v>
      </c>
      <c r="AZ601" s="316">
        <v>735322</v>
      </c>
      <c r="BA601" s="16"/>
    </row>
    <row r="602" spans="1:53" ht="15.75" customHeight="1">
      <c r="A602" s="54">
        <v>9</v>
      </c>
      <c r="B602" s="58" t="s">
        <v>1182</v>
      </c>
      <c r="C602" s="58" t="s">
        <v>1776</v>
      </c>
      <c r="D602" s="16">
        <v>250696</v>
      </c>
      <c r="E602" s="16">
        <v>2035</v>
      </c>
      <c r="F602" s="16">
        <v>609</v>
      </c>
      <c r="G602" s="16">
        <v>304</v>
      </c>
      <c r="H602" s="16">
        <v>87</v>
      </c>
      <c r="I602" s="317">
        <v>1E-4</v>
      </c>
      <c r="J602" s="16">
        <v>170148</v>
      </c>
      <c r="K602" s="16">
        <v>55995</v>
      </c>
      <c r="L602" s="16">
        <v>1012</v>
      </c>
      <c r="M602" s="16">
        <v>36</v>
      </c>
      <c r="N602" s="318">
        <v>3.7695129999999999E-3</v>
      </c>
      <c r="O602" s="16">
        <v>864686</v>
      </c>
      <c r="P602" s="16">
        <v>258</v>
      </c>
      <c r="Q602" s="16">
        <v>5063</v>
      </c>
      <c r="R602" s="16">
        <v>1365</v>
      </c>
      <c r="S602" s="321">
        <v>0.28125</v>
      </c>
      <c r="T602" s="317">
        <v>8.1508599999999994E-5</v>
      </c>
      <c r="U602" s="16">
        <v>78</v>
      </c>
      <c r="V602" s="16">
        <v>175000</v>
      </c>
      <c r="W602" s="16">
        <v>40</v>
      </c>
      <c r="X602" s="16">
        <v>0</v>
      </c>
      <c r="Y602" s="16">
        <v>44</v>
      </c>
      <c r="Z602" s="16">
        <v>8</v>
      </c>
      <c r="AA602" s="16" t="s">
        <v>2433</v>
      </c>
      <c r="AB602" s="16">
        <v>4</v>
      </c>
      <c r="AC602" s="16">
        <v>1</v>
      </c>
      <c r="AD602" s="16">
        <v>0</v>
      </c>
      <c r="AE602" s="16">
        <v>0</v>
      </c>
      <c r="AF602" s="16">
        <v>0</v>
      </c>
      <c r="AG602" s="16">
        <v>4.7</v>
      </c>
      <c r="AH602" s="16">
        <v>0</v>
      </c>
      <c r="AI602" s="315">
        <v>3</v>
      </c>
      <c r="AJ602" s="315">
        <v>0.216</v>
      </c>
      <c r="AK602" s="16">
        <v>22</v>
      </c>
      <c r="AL602" s="16">
        <v>73</v>
      </c>
      <c r="AM602" s="16">
        <v>301000</v>
      </c>
      <c r="AN602" s="16">
        <v>90400000</v>
      </c>
      <c r="AO602" s="319">
        <v>0.24652777777777779</v>
      </c>
      <c r="AP602" s="16">
        <v>2.25</v>
      </c>
      <c r="AQ602" s="316">
        <v>1500000</v>
      </c>
      <c r="AR602" s="316">
        <v>952800</v>
      </c>
      <c r="AS602" s="320">
        <v>1.5743073047858942</v>
      </c>
      <c r="AT602" s="321">
        <v>0.57940000000000003</v>
      </c>
      <c r="AU602" s="321">
        <v>0.42059999999999997</v>
      </c>
      <c r="AV602" s="316">
        <v>113674</v>
      </c>
      <c r="AW602" s="316">
        <v>250986</v>
      </c>
      <c r="AX602" s="316">
        <v>96457</v>
      </c>
      <c r="AY602" s="316">
        <v>143117</v>
      </c>
      <c r="AZ602" s="316">
        <v>5000</v>
      </c>
      <c r="BA602" s="16"/>
    </row>
    <row r="603" spans="1:53" ht="15.75" customHeight="1">
      <c r="A603" s="54">
        <v>10</v>
      </c>
      <c r="B603" s="58" t="s">
        <v>1217</v>
      </c>
      <c r="C603" s="58" t="s">
        <v>1776</v>
      </c>
      <c r="D603" s="16">
        <v>13271</v>
      </c>
      <c r="E603" s="16">
        <v>1905</v>
      </c>
      <c r="F603" s="16">
        <v>86</v>
      </c>
      <c r="G603" s="16">
        <v>66</v>
      </c>
      <c r="H603" s="16">
        <v>35</v>
      </c>
      <c r="I603" s="317">
        <v>1.8E-3</v>
      </c>
      <c r="J603" s="16">
        <v>6686</v>
      </c>
      <c r="K603" s="16">
        <v>1706</v>
      </c>
      <c r="L603" s="16">
        <v>53</v>
      </c>
      <c r="M603" s="16">
        <v>11</v>
      </c>
      <c r="N603" s="318">
        <v>3.1091560000000001E-3</v>
      </c>
      <c r="O603" s="16">
        <v>35072</v>
      </c>
      <c r="P603" s="16">
        <v>75</v>
      </c>
      <c r="Q603" s="16">
        <v>1055</v>
      </c>
      <c r="R603" s="16">
        <v>219</v>
      </c>
      <c r="S603" s="321">
        <v>0</v>
      </c>
      <c r="T603" s="317">
        <v>4.0077500000000002E-4</v>
      </c>
      <c r="U603" s="16">
        <v>362</v>
      </c>
      <c r="V603" s="16">
        <v>1990</v>
      </c>
      <c r="W603" s="16">
        <v>0</v>
      </c>
      <c r="X603" s="16">
        <v>0</v>
      </c>
      <c r="Y603" s="16">
        <v>171</v>
      </c>
      <c r="Z603" s="16">
        <v>60</v>
      </c>
      <c r="AA603" s="16" t="s">
        <v>2433</v>
      </c>
      <c r="AB603" s="16">
        <v>4</v>
      </c>
      <c r="AC603" s="16">
        <v>0</v>
      </c>
      <c r="AD603" s="16">
        <v>0</v>
      </c>
      <c r="AE603" s="16">
        <v>0</v>
      </c>
      <c r="AF603" s="16">
        <v>1</v>
      </c>
      <c r="AG603" s="16">
        <v>3.8</v>
      </c>
      <c r="AH603" s="16">
        <v>0</v>
      </c>
      <c r="AI603" s="315">
        <v>3.6</v>
      </c>
      <c r="AJ603" s="315" t="s">
        <v>1832</v>
      </c>
      <c r="AK603" s="16">
        <v>35</v>
      </c>
      <c r="AL603" s="16">
        <v>63</v>
      </c>
      <c r="AM603" s="16">
        <v>2900</v>
      </c>
      <c r="AN603" s="16">
        <v>44100000</v>
      </c>
      <c r="AO603" s="319">
        <v>0.3611111111111111</v>
      </c>
      <c r="AP603" s="16">
        <v>5.03</v>
      </c>
      <c r="AQ603" s="316">
        <v>535900</v>
      </c>
      <c r="AR603" s="316">
        <v>259500</v>
      </c>
      <c r="AS603" s="320">
        <v>2.065125240847784</v>
      </c>
      <c r="AT603" s="321">
        <v>0.36099999999999999</v>
      </c>
      <c r="AU603" s="321">
        <v>0.63900000000000001</v>
      </c>
      <c r="AV603" s="316">
        <v>183989</v>
      </c>
      <c r="AW603" s="316">
        <v>1544000</v>
      </c>
      <c r="AX603" s="316">
        <v>291738</v>
      </c>
      <c r="AY603" s="316">
        <v>81695</v>
      </c>
      <c r="AZ603" s="316">
        <v>5877</v>
      </c>
      <c r="BA603" s="16"/>
    </row>
    <row r="604" spans="1:53" ht="15.75" customHeight="1">
      <c r="A604" s="54">
        <v>11</v>
      </c>
      <c r="B604" s="58" t="s">
        <v>89</v>
      </c>
      <c r="C604" s="58" t="s">
        <v>1776</v>
      </c>
      <c r="D604" s="16">
        <v>4210027</v>
      </c>
      <c r="E604" s="16">
        <v>3471</v>
      </c>
      <c r="F604" s="16">
        <v>3904</v>
      </c>
      <c r="G604" s="16">
        <v>526</v>
      </c>
      <c r="H604" s="16">
        <v>47</v>
      </c>
      <c r="I604" s="317">
        <v>2.2597748142406852E-5</v>
      </c>
      <c r="J604" s="16">
        <v>77697</v>
      </c>
      <c r="K604" s="16">
        <v>6217</v>
      </c>
      <c r="L604" s="16">
        <v>1392</v>
      </c>
      <c r="M604" s="16">
        <v>44</v>
      </c>
      <c r="N604" s="318">
        <v>1.1116253077458481E-3</v>
      </c>
      <c r="O604" s="16">
        <v>194959</v>
      </c>
      <c r="P604" s="16">
        <v>423</v>
      </c>
      <c r="Q604" s="16">
        <v>8098</v>
      </c>
      <c r="R604" s="16">
        <v>709</v>
      </c>
      <c r="S604" s="321">
        <v>0.73551637279596971</v>
      </c>
      <c r="T604" s="317">
        <v>4.9251160413176756E-4</v>
      </c>
      <c r="U604" s="16">
        <v>2800</v>
      </c>
      <c r="V604" s="16">
        <v>35200</v>
      </c>
      <c r="W604" s="16">
        <v>31</v>
      </c>
      <c r="X604" s="16">
        <v>744</v>
      </c>
      <c r="Y604" s="16">
        <v>1452</v>
      </c>
      <c r="Z604" s="16">
        <v>651</v>
      </c>
      <c r="AA604" s="16" t="s">
        <v>2433</v>
      </c>
      <c r="AB604" s="16">
        <v>4</v>
      </c>
      <c r="AC604" s="16">
        <v>0</v>
      </c>
      <c r="AD604" s="16">
        <v>0</v>
      </c>
      <c r="AE604" s="16">
        <v>1</v>
      </c>
      <c r="AF604" s="16">
        <v>1</v>
      </c>
      <c r="AG604" s="16">
        <v>3.7</v>
      </c>
      <c r="AH604" s="16">
        <v>0.55200000000000005</v>
      </c>
      <c r="AI604" s="315">
        <v>0</v>
      </c>
      <c r="AJ604" s="315">
        <v>0</v>
      </c>
      <c r="AK604" s="16">
        <v>24</v>
      </c>
      <c r="AL604" s="16">
        <v>73</v>
      </c>
      <c r="AM604" s="16">
        <v>9100000</v>
      </c>
      <c r="AN604" s="16">
        <v>2000000000</v>
      </c>
      <c r="AO604" s="319">
        <v>0.25069444444444444</v>
      </c>
      <c r="AP604" s="16">
        <v>3.9</v>
      </c>
      <c r="AQ604" s="316">
        <v>149500000</v>
      </c>
      <c r="AR604" s="316">
        <v>58100000</v>
      </c>
      <c r="AS604" s="320">
        <v>2.5731497418244405</v>
      </c>
      <c r="AT604" s="321">
        <v>0.30840000000000001</v>
      </c>
      <c r="AU604" s="321">
        <v>0.69159999999999999</v>
      </c>
      <c r="AV604" s="316">
        <v>11740000</v>
      </c>
      <c r="AW604" s="316">
        <v>11740000</v>
      </c>
      <c r="AX604" s="316">
        <v>2339000</v>
      </c>
      <c r="AY604" s="316">
        <v>5927000</v>
      </c>
      <c r="AZ604" s="316">
        <v>2221000</v>
      </c>
      <c r="BA604" s="16"/>
    </row>
    <row r="605" spans="1:53" ht="15.75" customHeight="1">
      <c r="A605" s="54">
        <v>12</v>
      </c>
      <c r="B605" s="58" t="s">
        <v>1414</v>
      </c>
      <c r="C605" s="58" t="s">
        <v>1776</v>
      </c>
      <c r="D605" s="16" t="s">
        <v>2433</v>
      </c>
      <c r="E605" s="16" t="s">
        <v>2433</v>
      </c>
      <c r="F605" s="16" t="s">
        <v>2433</v>
      </c>
      <c r="G605" s="16" t="s">
        <v>2433</v>
      </c>
      <c r="H605" s="16" t="s">
        <v>2433</v>
      </c>
      <c r="I605" s="317" t="s">
        <v>2433</v>
      </c>
      <c r="J605" s="16" t="s">
        <v>2433</v>
      </c>
      <c r="K605" s="16" t="s">
        <v>2433</v>
      </c>
      <c r="L605" s="16" t="s">
        <v>2433</v>
      </c>
      <c r="M605" s="16" t="s">
        <v>2433</v>
      </c>
      <c r="N605" s="318" t="s">
        <v>2433</v>
      </c>
      <c r="O605" s="16">
        <v>18912</v>
      </c>
      <c r="P605" s="16">
        <v>79</v>
      </c>
      <c r="Q605" s="16">
        <v>117</v>
      </c>
      <c r="R605" s="16">
        <v>44</v>
      </c>
      <c r="S605" s="321">
        <v>0</v>
      </c>
      <c r="T605" s="317">
        <v>9.267853270998296E-5</v>
      </c>
      <c r="U605" s="16">
        <v>112</v>
      </c>
      <c r="V605" s="16">
        <v>804</v>
      </c>
      <c r="W605" s="16">
        <v>0</v>
      </c>
      <c r="X605" s="16">
        <v>0</v>
      </c>
      <c r="Y605" s="16">
        <v>444</v>
      </c>
      <c r="Z605" s="16">
        <v>36</v>
      </c>
      <c r="AA605" s="16" t="s">
        <v>2433</v>
      </c>
      <c r="AB605" s="16">
        <v>2</v>
      </c>
      <c r="AC605" s="16">
        <v>0</v>
      </c>
      <c r="AD605" s="16">
        <v>0</v>
      </c>
      <c r="AE605" s="16">
        <v>0</v>
      </c>
      <c r="AF605" s="16">
        <v>0</v>
      </c>
      <c r="AG605" s="16" t="s">
        <v>2433</v>
      </c>
      <c r="AH605" s="16" t="s">
        <v>2433</v>
      </c>
      <c r="AI605" s="315" t="s">
        <v>1832</v>
      </c>
      <c r="AJ605" s="315" t="s">
        <v>1832</v>
      </c>
      <c r="AK605" s="16">
        <v>56</v>
      </c>
      <c r="AL605" s="16">
        <v>0</v>
      </c>
      <c r="AM605" s="16">
        <v>9900</v>
      </c>
      <c r="AN605" s="16">
        <v>97000000</v>
      </c>
      <c r="AO605" s="319" t="s">
        <v>2433</v>
      </c>
      <c r="AP605" s="16" t="s">
        <v>2433</v>
      </c>
      <c r="AQ605" s="316" t="s">
        <v>2433</v>
      </c>
      <c r="AR605" s="316" t="s">
        <v>2433</v>
      </c>
      <c r="AS605" s="320" t="s">
        <v>2433</v>
      </c>
      <c r="AT605" s="321" t="s">
        <v>2433</v>
      </c>
      <c r="AU605" s="321" t="s">
        <v>2433</v>
      </c>
      <c r="AV605" s="316">
        <v>5000</v>
      </c>
      <c r="AW605" s="316">
        <v>21952</v>
      </c>
      <c r="AX605" s="316">
        <v>5239</v>
      </c>
      <c r="AY605" s="316">
        <v>55571</v>
      </c>
      <c r="AZ605" s="316">
        <v>32783</v>
      </c>
      <c r="BA605" s="16"/>
    </row>
    <row r="606" spans="1:53" ht="15.75" customHeight="1">
      <c r="A606" s="54">
        <v>13</v>
      </c>
      <c r="B606" s="58" t="s">
        <v>73</v>
      </c>
      <c r="C606" s="58" t="s">
        <v>1776</v>
      </c>
      <c r="D606" s="16">
        <v>217461</v>
      </c>
      <c r="E606" s="16">
        <v>2159</v>
      </c>
      <c r="F606" s="16">
        <v>904</v>
      </c>
      <c r="G606" s="16">
        <v>168</v>
      </c>
      <c r="H606" s="16">
        <v>33</v>
      </c>
      <c r="I606" s="317">
        <v>2.032520757553506E-4</v>
      </c>
      <c r="J606" s="16">
        <v>8573</v>
      </c>
      <c r="K606" s="16">
        <v>1206</v>
      </c>
      <c r="L606" s="16">
        <v>136</v>
      </c>
      <c r="M606" s="16">
        <v>20</v>
      </c>
      <c r="N606" s="318">
        <v>1.7613768212768118E-3</v>
      </c>
      <c r="O606" s="16">
        <v>38114</v>
      </c>
      <c r="P606" s="16">
        <v>548</v>
      </c>
      <c r="Q606" s="16">
        <v>325</v>
      </c>
      <c r="R606" s="16">
        <v>59</v>
      </c>
      <c r="S606" s="321">
        <v>0.89889705882352944</v>
      </c>
      <c r="T606" s="317">
        <v>1.0938887134437594E-4</v>
      </c>
      <c r="U606" s="16">
        <v>982</v>
      </c>
      <c r="V606" s="16">
        <v>18600</v>
      </c>
      <c r="W606" s="16">
        <v>0</v>
      </c>
      <c r="X606" s="16">
        <v>0</v>
      </c>
      <c r="Y606" s="16">
        <v>364</v>
      </c>
      <c r="Z606" s="16">
        <v>206</v>
      </c>
      <c r="AA606" s="16" t="s">
        <v>2433</v>
      </c>
      <c r="AB606" s="16">
        <v>4</v>
      </c>
      <c r="AC606" s="16">
        <v>0</v>
      </c>
      <c r="AD606" s="16">
        <v>0</v>
      </c>
      <c r="AE606" s="16">
        <v>1</v>
      </c>
      <c r="AF606" s="16">
        <v>1</v>
      </c>
      <c r="AG606" s="16">
        <v>3.4</v>
      </c>
      <c r="AH606" s="16">
        <v>0.48799999999999999</v>
      </c>
      <c r="AI606" s="315">
        <v>4.2</v>
      </c>
      <c r="AJ606" s="315">
        <v>0.78874654609394601</v>
      </c>
      <c r="AK606" s="16">
        <v>22</v>
      </c>
      <c r="AL606" s="16">
        <v>80</v>
      </c>
      <c r="AM606" s="16">
        <v>1000000</v>
      </c>
      <c r="AN606" s="16">
        <v>76</v>
      </c>
      <c r="AO606" s="319">
        <v>0.24583333333333332</v>
      </c>
      <c r="AP606" s="16">
        <v>3.86</v>
      </c>
      <c r="AQ606" s="316">
        <v>13500000</v>
      </c>
      <c r="AR606" s="316">
        <v>3100000</v>
      </c>
      <c r="AS606" s="320">
        <v>4.354838709677419</v>
      </c>
      <c r="AT606" s="321">
        <v>0.15409999999999999</v>
      </c>
      <c r="AU606" s="321">
        <v>0.84589999999999999</v>
      </c>
      <c r="AV606" s="316">
        <v>305425</v>
      </c>
      <c r="AW606" s="316">
        <v>143355</v>
      </c>
      <c r="AX606" s="316">
        <v>54876</v>
      </c>
      <c r="AY606" s="316">
        <v>44452</v>
      </c>
      <c r="AZ606" s="316">
        <v>13314</v>
      </c>
      <c r="BA606" s="16"/>
    </row>
    <row r="607" spans="1:53" ht="15.75" customHeight="1">
      <c r="A607" s="54">
        <v>14</v>
      </c>
      <c r="B607" s="58" t="s">
        <v>171</v>
      </c>
      <c r="C607" s="58" t="s">
        <v>1776</v>
      </c>
      <c r="D607" s="16">
        <v>2912670</v>
      </c>
      <c r="E607" s="16">
        <v>336</v>
      </c>
      <c r="F607" s="16">
        <v>111</v>
      </c>
      <c r="G607" s="16">
        <v>57</v>
      </c>
      <c r="H607" s="16">
        <v>43</v>
      </c>
      <c r="I607" s="317">
        <v>1.9807949373913605E-6</v>
      </c>
      <c r="J607" s="16">
        <v>42706</v>
      </c>
      <c r="K607" s="16">
        <v>4647</v>
      </c>
      <c r="L607" s="16">
        <v>191</v>
      </c>
      <c r="M607" s="16">
        <v>14</v>
      </c>
      <c r="N607" s="318">
        <v>1.2495702724303315E-3</v>
      </c>
      <c r="O607" s="16">
        <v>10821</v>
      </c>
      <c r="P607" s="16">
        <v>142</v>
      </c>
      <c r="Q607" s="16">
        <v>174</v>
      </c>
      <c r="R607" s="16">
        <v>17</v>
      </c>
      <c r="S607" s="321">
        <v>0.82258064516129037</v>
      </c>
      <c r="T607" s="317">
        <v>1.9282353882037553E-4</v>
      </c>
      <c r="U607" s="16">
        <v>42</v>
      </c>
      <c r="V607" s="16">
        <v>767</v>
      </c>
      <c r="W607" s="16">
        <v>2</v>
      </c>
      <c r="X607" s="16">
        <v>8</v>
      </c>
      <c r="Y607" s="16">
        <v>10</v>
      </c>
      <c r="Z607" s="16">
        <v>16</v>
      </c>
      <c r="AA607" s="16" t="s">
        <v>2433</v>
      </c>
      <c r="AB607" s="16">
        <v>4</v>
      </c>
      <c r="AC607" s="16">
        <v>0</v>
      </c>
      <c r="AD607" s="16">
        <v>1</v>
      </c>
      <c r="AE607" s="16">
        <v>0</v>
      </c>
      <c r="AF607" s="16">
        <v>1</v>
      </c>
      <c r="AG607" s="16">
        <v>2.6</v>
      </c>
      <c r="AH607" s="16">
        <v>0.188</v>
      </c>
      <c r="AI607" s="315">
        <v>0</v>
      </c>
      <c r="AJ607" s="315">
        <v>0</v>
      </c>
      <c r="AK607" s="16">
        <v>17</v>
      </c>
      <c r="AL607" s="16">
        <v>0</v>
      </c>
      <c r="AM607" s="16">
        <v>9900</v>
      </c>
      <c r="AN607" s="16">
        <v>96</v>
      </c>
      <c r="AO607" s="319">
        <v>0</v>
      </c>
      <c r="AP607" s="16">
        <v>0</v>
      </c>
      <c r="AQ607" s="316">
        <v>0</v>
      </c>
      <c r="AR607" s="316">
        <v>0</v>
      </c>
      <c r="AS607" s="320" t="s">
        <v>2433</v>
      </c>
      <c r="AT607" s="321">
        <v>0</v>
      </c>
      <c r="AU607" s="321">
        <v>1</v>
      </c>
      <c r="AV607" s="316">
        <v>271652</v>
      </c>
      <c r="AW607" s="316">
        <v>816787</v>
      </c>
      <c r="AX607" s="316">
        <v>75881</v>
      </c>
      <c r="AY607" s="316">
        <v>87482</v>
      </c>
      <c r="AZ607" s="316">
        <v>83180</v>
      </c>
      <c r="BA607" s="16"/>
    </row>
    <row r="608" spans="1:53" ht="15.75" customHeight="1">
      <c r="A608" s="54">
        <v>15</v>
      </c>
      <c r="B608" s="58" t="s">
        <v>177</v>
      </c>
      <c r="C608" s="58" t="s">
        <v>1776</v>
      </c>
      <c r="D608" s="16">
        <v>20115</v>
      </c>
      <c r="E608" s="16">
        <v>874</v>
      </c>
      <c r="F608" s="16">
        <v>47</v>
      </c>
      <c r="G608" s="16">
        <v>166</v>
      </c>
      <c r="H608" s="16">
        <v>51</v>
      </c>
      <c r="I608" s="317">
        <v>6.2463507741161392E-4</v>
      </c>
      <c r="J608" s="16">
        <v>1147</v>
      </c>
      <c r="K608" s="16">
        <v>1194</v>
      </c>
      <c r="L608" s="16">
        <v>33</v>
      </c>
      <c r="M608" s="16">
        <v>47</v>
      </c>
      <c r="N608" s="318">
        <v>1.2111494293678726E-2</v>
      </c>
      <c r="O608" s="16" t="s">
        <v>2433</v>
      </c>
      <c r="P608" s="16" t="s">
        <v>2433</v>
      </c>
      <c r="Q608" s="16" t="s">
        <v>2433</v>
      </c>
      <c r="R608" s="16" t="s">
        <v>2433</v>
      </c>
      <c r="S608" s="321" t="s">
        <v>2433</v>
      </c>
      <c r="T608" s="317" t="s">
        <v>2433</v>
      </c>
      <c r="U608" s="16">
        <v>5</v>
      </c>
      <c r="V608" s="16">
        <v>251</v>
      </c>
      <c r="W608" s="16">
        <v>0</v>
      </c>
      <c r="X608" s="16">
        <v>0</v>
      </c>
      <c r="Y608" s="16">
        <v>5</v>
      </c>
      <c r="Z608" s="16">
        <v>0</v>
      </c>
      <c r="AA608" s="16" t="s">
        <v>2433</v>
      </c>
      <c r="AB608" s="16">
        <v>3</v>
      </c>
      <c r="AC608" s="16">
        <v>0</v>
      </c>
      <c r="AD608" s="16">
        <v>0</v>
      </c>
      <c r="AE608" s="16">
        <v>0</v>
      </c>
      <c r="AF608" s="16">
        <v>0</v>
      </c>
      <c r="AG608" s="16">
        <v>2.2999999999999998</v>
      </c>
      <c r="AH608" s="16">
        <v>0.33300000000000002</v>
      </c>
      <c r="AI608" s="315" t="s">
        <v>1832</v>
      </c>
      <c r="AJ608" s="315" t="s">
        <v>1832</v>
      </c>
      <c r="AK608" s="16">
        <v>17</v>
      </c>
      <c r="AL608" s="16">
        <v>55</v>
      </c>
      <c r="AM608" s="16">
        <v>33100</v>
      </c>
      <c r="AN608" s="16">
        <v>645000000</v>
      </c>
      <c r="AO608" s="319">
        <v>0.27986111111111112</v>
      </c>
      <c r="AP608" s="16">
        <v>4.03</v>
      </c>
      <c r="AQ608" s="316">
        <v>395100</v>
      </c>
      <c r="AR608" s="316">
        <v>126700</v>
      </c>
      <c r="AS608" s="320">
        <v>3.1183898973954221</v>
      </c>
      <c r="AT608" s="321">
        <v>0.2586</v>
      </c>
      <c r="AU608" s="321">
        <v>0.74140000000000006</v>
      </c>
      <c r="AV608" s="316">
        <v>54100</v>
      </c>
      <c r="AW608" s="316">
        <v>12740</v>
      </c>
      <c r="AX608" s="316">
        <v>5000</v>
      </c>
      <c r="AY608" s="316">
        <v>5000</v>
      </c>
      <c r="AZ608" s="316">
        <v>5000</v>
      </c>
      <c r="BA608" s="16"/>
    </row>
    <row r="609" spans="1:53" ht="15.75" customHeight="1">
      <c r="A609" s="54">
        <v>16</v>
      </c>
      <c r="B609" s="58" t="s">
        <v>80</v>
      </c>
      <c r="C609" s="58" t="s">
        <v>1776</v>
      </c>
      <c r="D609" s="16">
        <v>172439</v>
      </c>
      <c r="E609" s="16">
        <v>16012</v>
      </c>
      <c r="F609" s="16">
        <v>1619</v>
      </c>
      <c r="G609" s="16">
        <v>739</v>
      </c>
      <c r="H609" s="16">
        <v>42</v>
      </c>
      <c r="I609" s="317">
        <v>1.2582758498214386E-3</v>
      </c>
      <c r="J609" s="16">
        <v>18102</v>
      </c>
      <c r="K609" s="16">
        <v>1638</v>
      </c>
      <c r="L609" s="16">
        <v>176</v>
      </c>
      <c r="M609" s="16">
        <v>20</v>
      </c>
      <c r="N609" s="318">
        <v>1.1380839386426541E-3</v>
      </c>
      <c r="O609" s="16">
        <v>24250</v>
      </c>
      <c r="P609" s="16">
        <v>210</v>
      </c>
      <c r="Q609" s="16">
        <v>400</v>
      </c>
      <c r="R609" s="16">
        <v>66</v>
      </c>
      <c r="S609" s="321">
        <v>0.88717948717948714</v>
      </c>
      <c r="T609" s="317">
        <v>2.0934340378877977E-4</v>
      </c>
      <c r="U609" s="16">
        <v>492</v>
      </c>
      <c r="V609" s="16">
        <v>1880</v>
      </c>
      <c r="W609" s="16">
        <v>14</v>
      </c>
      <c r="X609" s="16">
        <v>15</v>
      </c>
      <c r="Y609" s="16">
        <v>271</v>
      </c>
      <c r="Z609" s="16">
        <v>97</v>
      </c>
      <c r="AA609" s="16" t="s">
        <v>2433</v>
      </c>
      <c r="AB609" s="16">
        <v>4</v>
      </c>
      <c r="AC609" s="16">
        <v>0</v>
      </c>
      <c r="AD609" s="16">
        <v>0</v>
      </c>
      <c r="AE609" s="16">
        <v>1</v>
      </c>
      <c r="AF609" s="16">
        <v>1</v>
      </c>
      <c r="AG609" s="16">
        <v>2.6</v>
      </c>
      <c r="AH609" s="16">
        <v>0.23400000000000001</v>
      </c>
      <c r="AI609" s="315">
        <v>0</v>
      </c>
      <c r="AJ609" s="315">
        <v>0</v>
      </c>
      <c r="AK609" s="16" t="s">
        <v>2433</v>
      </c>
      <c r="AL609" s="16">
        <v>75</v>
      </c>
      <c r="AM609" s="16">
        <v>201000</v>
      </c>
      <c r="AN609" s="16">
        <v>1400000000</v>
      </c>
      <c r="AO609" s="319">
        <v>0.32222222222222224</v>
      </c>
      <c r="AP609" s="16">
        <v>1.57</v>
      </c>
      <c r="AQ609" s="316">
        <v>6500000</v>
      </c>
      <c r="AR609" s="316">
        <v>2300000</v>
      </c>
      <c r="AS609" s="320">
        <v>2.8260869565217392</v>
      </c>
      <c r="AT609" s="321">
        <v>0.7167</v>
      </c>
      <c r="AU609" s="321">
        <v>0.2833</v>
      </c>
      <c r="AV609" s="316">
        <v>43831</v>
      </c>
      <c r="AW609" s="316">
        <v>317364</v>
      </c>
      <c r="AX609" s="316">
        <v>19304</v>
      </c>
      <c r="AY609" s="316">
        <v>81668</v>
      </c>
      <c r="AZ609" s="316">
        <v>54550</v>
      </c>
      <c r="BA609" s="16"/>
    </row>
    <row r="610" spans="1:53" ht="15.75" customHeight="1">
      <c r="A610" s="54">
        <v>17</v>
      </c>
      <c r="B610" s="58" t="s">
        <v>78</v>
      </c>
      <c r="C610" s="58" t="s">
        <v>1776</v>
      </c>
      <c r="D610" s="16">
        <v>129686</v>
      </c>
      <c r="E610" s="16">
        <v>1360</v>
      </c>
      <c r="F610" s="16">
        <v>472</v>
      </c>
      <c r="G610" s="16">
        <v>152</v>
      </c>
      <c r="H610" s="16">
        <v>57</v>
      </c>
      <c r="I610" s="317">
        <v>1.879503595613233E-4</v>
      </c>
      <c r="J610" s="16">
        <v>7352</v>
      </c>
      <c r="K610" s="16">
        <v>2084</v>
      </c>
      <c r="L610" s="16">
        <v>120</v>
      </c>
      <c r="M610" s="16">
        <v>37</v>
      </c>
      <c r="N610" s="318">
        <v>3.5600412550064863E-3</v>
      </c>
      <c r="O610" s="16">
        <v>23470</v>
      </c>
      <c r="P610" s="16">
        <v>89</v>
      </c>
      <c r="Q610" s="16">
        <v>305</v>
      </c>
      <c r="R610" s="16">
        <v>54</v>
      </c>
      <c r="S610" s="321">
        <v>0.40909090909090906</v>
      </c>
      <c r="T610" s="317">
        <v>1.6606144822322962E-4</v>
      </c>
      <c r="U610" s="16">
        <v>578</v>
      </c>
      <c r="V610" s="16">
        <v>1180</v>
      </c>
      <c r="W610" s="16">
        <v>18</v>
      </c>
      <c r="X610" s="16">
        <v>27</v>
      </c>
      <c r="Y610" s="16">
        <v>303</v>
      </c>
      <c r="Z610" s="16">
        <v>88</v>
      </c>
      <c r="AA610" s="16" t="s">
        <v>2433</v>
      </c>
      <c r="AB610" s="16">
        <v>4</v>
      </c>
      <c r="AC610" s="16">
        <v>0</v>
      </c>
      <c r="AD610" s="16">
        <v>0</v>
      </c>
      <c r="AE610" s="16">
        <v>1</v>
      </c>
      <c r="AF610" s="16">
        <v>1</v>
      </c>
      <c r="AG610" s="16">
        <v>2.8</v>
      </c>
      <c r="AH610" s="16">
        <v>0.33100000000000002</v>
      </c>
      <c r="AI610" s="315">
        <v>3.4</v>
      </c>
      <c r="AJ610" s="315">
        <v>0.55073250135648399</v>
      </c>
      <c r="AK610" s="16">
        <v>37</v>
      </c>
      <c r="AL610" s="16">
        <v>77</v>
      </c>
      <c r="AM610" s="16">
        <v>550000</v>
      </c>
      <c r="AN610" s="16">
        <v>558700</v>
      </c>
      <c r="AO610" s="319">
        <v>0.28541666666666665</v>
      </c>
      <c r="AP610" s="16">
        <v>4.18</v>
      </c>
      <c r="AQ610" s="316">
        <v>11900000</v>
      </c>
      <c r="AR610" s="316">
        <v>2900000</v>
      </c>
      <c r="AS610" s="320">
        <v>4.1034482758620694</v>
      </c>
      <c r="AT610" s="321">
        <v>0.2092</v>
      </c>
      <c r="AU610" s="321">
        <v>0.79079999999999995</v>
      </c>
      <c r="AV610" s="316">
        <v>6203</v>
      </c>
      <c r="AW610" s="316">
        <v>16928</v>
      </c>
      <c r="AX610" s="316">
        <v>5000</v>
      </c>
      <c r="AY610" s="316" t="s">
        <v>2433</v>
      </c>
      <c r="AZ610" s="316" t="s">
        <v>2433</v>
      </c>
      <c r="BA610" s="16"/>
    </row>
    <row r="611" spans="1:53" ht="15.75" customHeight="1">
      <c r="A611" s="54">
        <v>18</v>
      </c>
      <c r="B611" s="58" t="s">
        <v>1233</v>
      </c>
      <c r="C611" s="58" t="s">
        <v>1776</v>
      </c>
      <c r="D611" s="16">
        <v>99289</v>
      </c>
      <c r="E611" s="16">
        <v>6326</v>
      </c>
      <c r="F611" s="16">
        <v>812</v>
      </c>
      <c r="G611" s="16">
        <v>561</v>
      </c>
      <c r="H611" s="16">
        <v>196</v>
      </c>
      <c r="I611" s="317">
        <v>8.9999999999999998E-4</v>
      </c>
      <c r="J611" s="16">
        <v>253410</v>
      </c>
      <c r="K611" s="16">
        <v>73828</v>
      </c>
      <c r="L611" s="16">
        <v>1644</v>
      </c>
      <c r="M611" s="16">
        <v>108</v>
      </c>
      <c r="N611" s="318">
        <v>3.283855E-3</v>
      </c>
      <c r="O611" s="16">
        <v>608004</v>
      </c>
      <c r="P611" s="16">
        <v>262</v>
      </c>
      <c r="Q611" s="16">
        <v>6939</v>
      </c>
      <c r="R611" s="16">
        <v>1804</v>
      </c>
      <c r="S611" s="321">
        <v>0.52941176499999998</v>
      </c>
      <c r="T611" s="317">
        <v>1.5760399999999999E-4</v>
      </c>
      <c r="U611" s="16">
        <v>19917</v>
      </c>
      <c r="V611" s="16">
        <v>21200</v>
      </c>
      <c r="W611" s="16">
        <v>61</v>
      </c>
      <c r="X611" s="16">
        <v>373</v>
      </c>
      <c r="Y611" s="16">
        <v>15387</v>
      </c>
      <c r="Z611" s="16">
        <v>5884</v>
      </c>
      <c r="AA611" s="16" t="s">
        <v>2433</v>
      </c>
      <c r="AB611" s="16">
        <v>4</v>
      </c>
      <c r="AC611" s="16">
        <v>0</v>
      </c>
      <c r="AD611" s="16">
        <v>0</v>
      </c>
      <c r="AE611" s="16">
        <v>0</v>
      </c>
      <c r="AF611" s="16">
        <v>0</v>
      </c>
      <c r="AG611" s="16">
        <v>3.3</v>
      </c>
      <c r="AH611" s="16" t="s">
        <v>2433</v>
      </c>
      <c r="AI611" s="315">
        <v>3.4</v>
      </c>
      <c r="AJ611" s="315" t="s">
        <v>1832</v>
      </c>
      <c r="AK611" s="16">
        <v>18</v>
      </c>
      <c r="AL611" s="16">
        <v>72</v>
      </c>
      <c r="AM611" s="16">
        <v>301000</v>
      </c>
      <c r="AN611" s="16">
        <v>198000000</v>
      </c>
      <c r="AO611" s="319">
        <v>0.23402777777777778</v>
      </c>
      <c r="AP611" s="16">
        <v>3.09</v>
      </c>
      <c r="AQ611" s="316">
        <v>7900000</v>
      </c>
      <c r="AR611" s="316">
        <v>2200000</v>
      </c>
      <c r="AS611" s="320">
        <v>3.5909090909090908</v>
      </c>
      <c r="AT611" s="321">
        <v>0.34639999999999999</v>
      </c>
      <c r="AU611" s="321">
        <v>0.65359999999999996</v>
      </c>
      <c r="AV611" s="316">
        <v>641345</v>
      </c>
      <c r="AW611" s="316">
        <v>1008000</v>
      </c>
      <c r="AX611" s="316">
        <v>396616</v>
      </c>
      <c r="AY611" s="316">
        <v>751879</v>
      </c>
      <c r="AZ611" s="316">
        <v>183138</v>
      </c>
      <c r="BA611" s="16"/>
    </row>
    <row r="612" spans="1:53" ht="15.75" customHeight="1">
      <c r="A612" s="54">
        <v>19</v>
      </c>
      <c r="B612" s="58" t="s">
        <v>97</v>
      </c>
      <c r="C612" s="58" t="s">
        <v>1776</v>
      </c>
      <c r="D612" s="16">
        <v>263798</v>
      </c>
      <c r="E612" s="16">
        <v>7918</v>
      </c>
      <c r="F612" s="16">
        <v>4230</v>
      </c>
      <c r="G612" s="16">
        <v>685</v>
      </c>
      <c r="H612" s="16">
        <v>45</v>
      </c>
      <c r="I612" s="317">
        <v>6.3447704678637159E-4</v>
      </c>
      <c r="J612" s="16">
        <v>5454</v>
      </c>
      <c r="K612" s="16">
        <v>2125</v>
      </c>
      <c r="L612" s="16">
        <v>120</v>
      </c>
      <c r="M612" s="16">
        <v>30</v>
      </c>
      <c r="N612" s="318">
        <v>4.7405278635078993E-3</v>
      </c>
      <c r="O612" s="16">
        <v>21235</v>
      </c>
      <c r="P612" s="16">
        <v>66</v>
      </c>
      <c r="Q612" s="16">
        <v>143</v>
      </c>
      <c r="R612" s="16">
        <v>17</v>
      </c>
      <c r="S612" s="321">
        <v>0.83018867924528306</v>
      </c>
      <c r="T612" s="317">
        <v>8.2161917118711718E-5</v>
      </c>
      <c r="U612" s="16">
        <v>332</v>
      </c>
      <c r="V612" s="16">
        <v>2230</v>
      </c>
      <c r="W612" s="16">
        <v>4</v>
      </c>
      <c r="X612" s="16">
        <v>35</v>
      </c>
      <c r="Y612" s="16">
        <v>160</v>
      </c>
      <c r="Z612" s="16">
        <v>72</v>
      </c>
      <c r="AA612" s="16" t="s">
        <v>2433</v>
      </c>
      <c r="AB612" s="16">
        <v>4</v>
      </c>
      <c r="AC612" s="16">
        <v>0</v>
      </c>
      <c r="AD612" s="16">
        <v>0</v>
      </c>
      <c r="AE612" s="16">
        <v>1</v>
      </c>
      <c r="AF612" s="16">
        <v>1</v>
      </c>
      <c r="AG612" s="16">
        <v>2.4</v>
      </c>
      <c r="AH612" s="16">
        <v>0.158</v>
      </c>
      <c r="AI612" s="315" t="s">
        <v>1832</v>
      </c>
      <c r="AJ612" s="315" t="s">
        <v>1832</v>
      </c>
      <c r="AK612" s="16" t="s">
        <v>2433</v>
      </c>
      <c r="AL612" s="16">
        <v>64</v>
      </c>
      <c r="AM612" s="16">
        <v>49500</v>
      </c>
      <c r="AN612" s="16">
        <v>33800000</v>
      </c>
      <c r="AO612" s="319">
        <v>0.30277777777777776</v>
      </c>
      <c r="AP612" s="16">
        <v>5.62</v>
      </c>
      <c r="AQ612" s="316">
        <v>11400000</v>
      </c>
      <c r="AR612" s="316">
        <v>2800000</v>
      </c>
      <c r="AS612" s="320">
        <v>4.0714285714285712</v>
      </c>
      <c r="AT612" s="321">
        <v>0.18379999999999999</v>
      </c>
      <c r="AU612" s="321">
        <v>0.81620000000000004</v>
      </c>
      <c r="AV612" s="316">
        <v>1110000</v>
      </c>
      <c r="AW612" s="316">
        <v>181581</v>
      </c>
      <c r="AX612" s="316">
        <v>395735</v>
      </c>
      <c r="AY612" s="316">
        <v>106805</v>
      </c>
      <c r="AZ612" s="316">
        <v>34220</v>
      </c>
      <c r="BA612" s="16"/>
    </row>
    <row r="613" spans="1:53" ht="15.75" customHeight="1">
      <c r="A613" s="54">
        <v>20</v>
      </c>
      <c r="B613" s="58" t="s">
        <v>1357</v>
      </c>
      <c r="C613" s="58" t="s">
        <v>1776</v>
      </c>
      <c r="D613" s="16">
        <v>90387</v>
      </c>
      <c r="E613" s="16">
        <v>5163</v>
      </c>
      <c r="F613" s="16">
        <v>1252</v>
      </c>
      <c r="G613" s="16">
        <v>1909</v>
      </c>
      <c r="H613" s="16">
        <v>78</v>
      </c>
      <c r="I613" s="317">
        <v>1.0527356234794605E-3</v>
      </c>
      <c r="J613" s="16">
        <v>5091</v>
      </c>
      <c r="K613" s="16">
        <v>3090</v>
      </c>
      <c r="L613" s="16">
        <v>74</v>
      </c>
      <c r="M613" s="16">
        <v>27</v>
      </c>
      <c r="N613" s="318">
        <v>6.9272548996283404E-3</v>
      </c>
      <c r="O613" s="16">
        <v>46588</v>
      </c>
      <c r="P613" s="16">
        <v>85</v>
      </c>
      <c r="Q613" s="16">
        <v>399</v>
      </c>
      <c r="R613" s="16">
        <v>112</v>
      </c>
      <c r="S613" s="321">
        <v>0.55263157894736836</v>
      </c>
      <c r="T613" s="317">
        <v>1.1859132760603121E-4</v>
      </c>
      <c r="U613" s="16">
        <v>744</v>
      </c>
      <c r="V613" s="16" t="s">
        <v>2433</v>
      </c>
      <c r="W613" s="16" t="s">
        <v>2433</v>
      </c>
      <c r="X613" s="16" t="s">
        <v>2433</v>
      </c>
      <c r="Y613" s="16">
        <v>347</v>
      </c>
      <c r="Z613" s="16">
        <v>514</v>
      </c>
      <c r="AA613" s="16" t="s">
        <v>2433</v>
      </c>
      <c r="AB613" s="16">
        <v>3</v>
      </c>
      <c r="AC613" s="16">
        <v>0</v>
      </c>
      <c r="AD613" s="16">
        <v>1</v>
      </c>
      <c r="AE613" s="16">
        <v>1</v>
      </c>
      <c r="AF613" s="16">
        <v>1</v>
      </c>
      <c r="AG613" s="16">
        <v>4.8</v>
      </c>
      <c r="AH613" s="16">
        <v>0.39500000000000002</v>
      </c>
      <c r="AI613" s="315">
        <v>3.9</v>
      </c>
      <c r="AJ613" s="315">
        <v>0.32400000000000001</v>
      </c>
      <c r="AK613" s="16">
        <v>24</v>
      </c>
      <c r="AL613" s="16">
        <v>38</v>
      </c>
      <c r="AM613" s="16">
        <v>22200</v>
      </c>
      <c r="AN613" s="16">
        <v>1230000000</v>
      </c>
      <c r="AO613" s="319">
        <v>4.3749999999999997E-2</v>
      </c>
      <c r="AP613" s="16">
        <v>1.5</v>
      </c>
      <c r="AQ613" s="316">
        <v>8700</v>
      </c>
      <c r="AR613" s="316">
        <v>7700</v>
      </c>
      <c r="AS613" s="320">
        <v>1.1298701298701299</v>
      </c>
      <c r="AT613" s="321">
        <v>0.75</v>
      </c>
      <c r="AU613" s="321">
        <v>0.25</v>
      </c>
      <c r="AV613" s="316">
        <v>173236</v>
      </c>
      <c r="AW613" s="316">
        <v>46000</v>
      </c>
      <c r="AX613" s="316">
        <v>39115</v>
      </c>
      <c r="AY613" s="316">
        <v>94899</v>
      </c>
      <c r="AZ613" s="316">
        <v>11978</v>
      </c>
      <c r="BA613" s="16"/>
    </row>
    <row r="614" spans="1:53" ht="15.75" customHeight="1">
      <c r="A614" s="54">
        <v>21</v>
      </c>
      <c r="B614" s="58" t="s">
        <v>1337</v>
      </c>
      <c r="C614" s="58" t="s">
        <v>1776</v>
      </c>
      <c r="D614" s="16">
        <v>99145</v>
      </c>
      <c r="E614" s="16">
        <v>5890</v>
      </c>
      <c r="F614" s="16">
        <v>712</v>
      </c>
      <c r="G614" s="16">
        <v>523</v>
      </c>
      <c r="H614" s="16">
        <v>177</v>
      </c>
      <c r="I614" s="317">
        <v>8.6101370261665582E-4</v>
      </c>
      <c r="J614" s="16">
        <v>3325</v>
      </c>
      <c r="K614" s="16">
        <v>541</v>
      </c>
      <c r="L614" s="16">
        <v>0</v>
      </c>
      <c r="M614" s="16">
        <v>5</v>
      </c>
      <c r="N614" s="318">
        <v>1.8494268285681357E-3</v>
      </c>
      <c r="O614" s="16">
        <v>17483</v>
      </c>
      <c r="P614" s="16">
        <v>65</v>
      </c>
      <c r="Q614" s="16">
        <v>378</v>
      </c>
      <c r="R614" s="16">
        <v>123</v>
      </c>
      <c r="S614" s="321">
        <v>0.39999999999999997</v>
      </c>
      <c r="T614" s="317">
        <v>3.1306903876966063E-4</v>
      </c>
      <c r="U614" s="16">
        <v>835</v>
      </c>
      <c r="V614" s="16">
        <v>20800</v>
      </c>
      <c r="W614" s="16">
        <v>48</v>
      </c>
      <c r="X614" s="16">
        <v>345</v>
      </c>
      <c r="Y614" s="16">
        <v>1162</v>
      </c>
      <c r="Z614" s="16">
        <v>204</v>
      </c>
      <c r="AA614" s="16" t="s">
        <v>2433</v>
      </c>
      <c r="AB614" s="16">
        <v>4</v>
      </c>
      <c r="AC614" s="16">
        <v>1</v>
      </c>
      <c r="AD614" s="16">
        <v>1</v>
      </c>
      <c r="AE614" s="16">
        <v>1</v>
      </c>
      <c r="AF614" s="16">
        <v>1</v>
      </c>
      <c r="AG614" s="16">
        <v>3.3</v>
      </c>
      <c r="AH614" s="16" t="s">
        <v>2433</v>
      </c>
      <c r="AI614" s="315">
        <v>3.8</v>
      </c>
      <c r="AJ614" s="315">
        <v>0.6</v>
      </c>
      <c r="AK614" s="16" t="s">
        <v>2433</v>
      </c>
      <c r="AL614" s="16">
        <v>64</v>
      </c>
      <c r="AM614" s="16">
        <v>320</v>
      </c>
      <c r="AN614" s="16">
        <v>93</v>
      </c>
      <c r="AO614" s="319">
        <v>0.40902777777777777</v>
      </c>
      <c r="AP614" s="16">
        <v>5.72</v>
      </c>
      <c r="AQ614" s="316">
        <v>2000000</v>
      </c>
      <c r="AR614" s="316">
        <v>609600</v>
      </c>
      <c r="AS614" s="320">
        <v>3.2808398950131235</v>
      </c>
      <c r="AT614" s="321">
        <v>0.30080000000000001</v>
      </c>
      <c r="AU614" s="321">
        <v>0.69920000000000004</v>
      </c>
      <c r="AV614" s="316">
        <v>15369</v>
      </c>
      <c r="AW614" s="316">
        <v>28893</v>
      </c>
      <c r="AX614" s="316">
        <v>29776</v>
      </c>
      <c r="AY614" s="316">
        <v>20696</v>
      </c>
      <c r="AZ614" s="316">
        <v>8626</v>
      </c>
      <c r="BA614" s="16"/>
    </row>
    <row r="615" spans="1:53" ht="15.75" customHeight="1">
      <c r="A615" s="54">
        <v>22</v>
      </c>
      <c r="B615" s="58" t="s">
        <v>114</v>
      </c>
      <c r="C615" s="58" t="s">
        <v>1776</v>
      </c>
      <c r="D615" s="16">
        <v>97788</v>
      </c>
      <c r="E615" s="16">
        <v>656</v>
      </c>
      <c r="F615" s="16">
        <v>211</v>
      </c>
      <c r="G615" s="16">
        <v>65</v>
      </c>
      <c r="H615" s="16">
        <v>40</v>
      </c>
      <c r="I615" s="317">
        <v>1.1728884525431986E-4</v>
      </c>
      <c r="J615" s="16">
        <v>6318</v>
      </c>
      <c r="K615" s="16">
        <v>369</v>
      </c>
      <c r="L615" s="16">
        <v>69</v>
      </c>
      <c r="M615" s="16">
        <v>6</v>
      </c>
      <c r="N615" s="318">
        <v>7.6515201187626165E-4</v>
      </c>
      <c r="O615" s="16">
        <v>12813</v>
      </c>
      <c r="P615" s="16">
        <v>204</v>
      </c>
      <c r="Q615" s="16">
        <v>113</v>
      </c>
      <c r="R615" s="16">
        <v>30</v>
      </c>
      <c r="S615" s="321">
        <v>0.69230769230769229</v>
      </c>
      <c r="T615" s="317">
        <v>1.2172400861847654E-4</v>
      </c>
      <c r="U615" s="16">
        <v>696</v>
      </c>
      <c r="V615" s="16">
        <v>4360</v>
      </c>
      <c r="W615" s="16">
        <v>8</v>
      </c>
      <c r="X615" s="16">
        <v>23</v>
      </c>
      <c r="Y615" s="16">
        <v>313</v>
      </c>
      <c r="Z615" s="16">
        <v>82</v>
      </c>
      <c r="AA615" s="16" t="s">
        <v>2433</v>
      </c>
      <c r="AB615" s="16">
        <v>4</v>
      </c>
      <c r="AC615" s="16">
        <v>0</v>
      </c>
      <c r="AD615" s="16">
        <v>1</v>
      </c>
      <c r="AE615" s="16">
        <v>1</v>
      </c>
      <c r="AF615" s="16">
        <v>0</v>
      </c>
      <c r="AG615" s="16">
        <v>2.6</v>
      </c>
      <c r="AH615" s="16">
        <v>0.317</v>
      </c>
      <c r="AI615" s="315">
        <v>0</v>
      </c>
      <c r="AJ615" s="315">
        <v>0</v>
      </c>
      <c r="AK615" s="16">
        <v>5</v>
      </c>
      <c r="AL615" s="16">
        <v>75</v>
      </c>
      <c r="AM615" s="16">
        <v>135000</v>
      </c>
      <c r="AN615" s="16">
        <v>7300000</v>
      </c>
      <c r="AO615" s="319">
        <v>0.16180555555555556</v>
      </c>
      <c r="AP615" s="16">
        <v>2.78</v>
      </c>
      <c r="AQ615" s="316">
        <v>3800000</v>
      </c>
      <c r="AR615" s="316">
        <v>979500</v>
      </c>
      <c r="AS615" s="320">
        <v>3.8795303726391017</v>
      </c>
      <c r="AT615" s="321">
        <v>0.37580000000000002</v>
      </c>
      <c r="AU615" s="321">
        <v>0.62419999999999998</v>
      </c>
      <c r="AV615" s="316">
        <v>146065</v>
      </c>
      <c r="AW615" s="316">
        <v>77721</v>
      </c>
      <c r="AX615" s="316">
        <v>43028</v>
      </c>
      <c r="AY615" s="316">
        <v>52958</v>
      </c>
      <c r="AZ615" s="316">
        <v>31393</v>
      </c>
      <c r="BA615" s="16"/>
    </row>
    <row r="616" spans="1:53" ht="15.75" customHeight="1">
      <c r="A616" s="54">
        <v>23</v>
      </c>
      <c r="B616" s="58" t="s">
        <v>61</v>
      </c>
      <c r="C616" s="58" t="s">
        <v>1776</v>
      </c>
      <c r="D616" s="16">
        <v>293264</v>
      </c>
      <c r="E616" s="16">
        <v>793</v>
      </c>
      <c r="F616" s="16">
        <v>735</v>
      </c>
      <c r="G616" s="16">
        <v>124</v>
      </c>
      <c r="H616" s="16">
        <v>82</v>
      </c>
      <c r="I616" s="317">
        <v>6.5954249911928065E-5</v>
      </c>
      <c r="J616" s="16">
        <v>7134</v>
      </c>
      <c r="K616" s="16">
        <v>2496</v>
      </c>
      <c r="L616" s="16">
        <v>96</v>
      </c>
      <c r="M616" s="16">
        <v>53</v>
      </c>
      <c r="N616" s="318">
        <v>4.0965228812221924E-3</v>
      </c>
      <c r="O616" s="16">
        <v>23497</v>
      </c>
      <c r="P616" s="16">
        <v>998</v>
      </c>
      <c r="Q616" s="16">
        <v>338</v>
      </c>
      <c r="R616" s="16">
        <v>72</v>
      </c>
      <c r="S616" s="321">
        <v>0.88650306748466257</v>
      </c>
      <c r="T616" s="317">
        <v>1.9067588586938039E-4</v>
      </c>
      <c r="U616" s="16">
        <v>500</v>
      </c>
      <c r="V616" s="16">
        <v>5200</v>
      </c>
      <c r="W616" s="16">
        <v>31</v>
      </c>
      <c r="X616" s="16">
        <v>74</v>
      </c>
      <c r="Y616" s="16">
        <v>176</v>
      </c>
      <c r="Z616" s="16">
        <v>115</v>
      </c>
      <c r="AA616" s="16" t="s">
        <v>2433</v>
      </c>
      <c r="AB616" s="16">
        <v>4</v>
      </c>
      <c r="AC616" s="16">
        <v>0</v>
      </c>
      <c r="AD616" s="16">
        <v>0</v>
      </c>
      <c r="AE616" s="16">
        <v>1</v>
      </c>
      <c r="AF616" s="16">
        <v>1</v>
      </c>
      <c r="AG616" s="16">
        <v>3.2</v>
      </c>
      <c r="AH616" s="16">
        <v>0.435</v>
      </c>
      <c r="AI616" s="315">
        <v>1</v>
      </c>
      <c r="AJ616" s="315">
        <v>0</v>
      </c>
      <c r="AK616" s="16">
        <v>16</v>
      </c>
      <c r="AL616" s="16">
        <v>78</v>
      </c>
      <c r="AM616" s="16">
        <v>823000</v>
      </c>
      <c r="AN616" s="16">
        <v>93</v>
      </c>
      <c r="AO616" s="319">
        <v>0.24652777777777779</v>
      </c>
      <c r="AP616" s="16">
        <v>4.87</v>
      </c>
      <c r="AQ616" s="316">
        <v>16200000</v>
      </c>
      <c r="AR616" s="316">
        <v>3100000</v>
      </c>
      <c r="AS616" s="320">
        <v>5.225806451612903</v>
      </c>
      <c r="AT616" s="321">
        <v>0.1439</v>
      </c>
      <c r="AU616" s="321">
        <v>0.85609999999999997</v>
      </c>
      <c r="AV616" s="316" t="s">
        <v>2433</v>
      </c>
      <c r="AW616" s="316" t="s">
        <v>2433</v>
      </c>
      <c r="AX616" s="316" t="s">
        <v>2433</v>
      </c>
      <c r="AY616" s="316" t="s">
        <v>2433</v>
      </c>
      <c r="AZ616" s="316" t="s">
        <v>2433</v>
      </c>
      <c r="BA616" s="16"/>
    </row>
    <row r="617" spans="1:53" ht="15.75" customHeight="1">
      <c r="A617" s="54">
        <v>24</v>
      </c>
      <c r="B617" s="58" t="s">
        <v>83</v>
      </c>
      <c r="C617" s="58" t="s">
        <v>1776</v>
      </c>
      <c r="D617" s="16">
        <v>88101</v>
      </c>
      <c r="E617" s="16">
        <v>2237</v>
      </c>
      <c r="F617" s="16">
        <v>438</v>
      </c>
      <c r="G617" s="16">
        <v>261</v>
      </c>
      <c r="H617" s="16">
        <v>71</v>
      </c>
      <c r="I617" s="317">
        <v>4.0014662644855464E-4</v>
      </c>
      <c r="J617" s="16" t="s">
        <v>2433</v>
      </c>
      <c r="K617" s="16" t="s">
        <v>2433</v>
      </c>
      <c r="L617" s="16" t="s">
        <v>2433</v>
      </c>
      <c r="M617" s="16" t="s">
        <v>2433</v>
      </c>
      <c r="N617" s="318" t="s">
        <v>2433</v>
      </c>
      <c r="O617" s="16">
        <v>11806</v>
      </c>
      <c r="P617" s="16">
        <v>95</v>
      </c>
      <c r="Q617" s="16">
        <v>238</v>
      </c>
      <c r="R617" s="16">
        <v>52</v>
      </c>
      <c r="S617" s="321">
        <v>0.55263157894736836</v>
      </c>
      <c r="T617" s="317">
        <v>2.6780266265681449E-4</v>
      </c>
      <c r="U617" s="16">
        <v>368</v>
      </c>
      <c r="V617" s="16">
        <v>0</v>
      </c>
      <c r="W617" s="16">
        <v>2</v>
      </c>
      <c r="X617" s="16">
        <v>4</v>
      </c>
      <c r="Y617" s="16">
        <v>231</v>
      </c>
      <c r="Z617" s="16">
        <v>44</v>
      </c>
      <c r="AA617" s="16" t="s">
        <v>2433</v>
      </c>
      <c r="AB617" s="16">
        <v>3</v>
      </c>
      <c r="AC617" s="16">
        <v>0</v>
      </c>
      <c r="AD617" s="16">
        <v>0</v>
      </c>
      <c r="AE617" s="16">
        <v>1</v>
      </c>
      <c r="AF617" s="16">
        <v>1</v>
      </c>
      <c r="AG617" s="16">
        <v>4</v>
      </c>
      <c r="AH617" s="16">
        <v>0.67500000000000004</v>
      </c>
      <c r="AI617" s="315" t="s">
        <v>1832</v>
      </c>
      <c r="AJ617" s="315" t="s">
        <v>1832</v>
      </c>
      <c r="AK617" s="16">
        <v>24</v>
      </c>
      <c r="AL617" s="16">
        <v>64</v>
      </c>
      <c r="AM617" s="16">
        <v>673000</v>
      </c>
      <c r="AN617" s="16">
        <v>86</v>
      </c>
      <c r="AO617" s="319">
        <v>0.27847222222222223</v>
      </c>
      <c r="AP617" s="16">
        <v>5.25</v>
      </c>
      <c r="AQ617" s="316">
        <v>9100000</v>
      </c>
      <c r="AR617" s="316">
        <v>2400000</v>
      </c>
      <c r="AS617" s="320">
        <v>3.7916666666666665</v>
      </c>
      <c r="AT617" s="321">
        <v>0.1993</v>
      </c>
      <c r="AU617" s="321">
        <v>0.80069999999999997</v>
      </c>
      <c r="AV617" s="316">
        <v>107001</v>
      </c>
      <c r="AW617" s="316">
        <v>155948</v>
      </c>
      <c r="AX617" s="316">
        <v>28065</v>
      </c>
      <c r="AY617" s="316">
        <v>299727</v>
      </c>
      <c r="AZ617" s="316">
        <v>5000</v>
      </c>
      <c r="BA617" s="16"/>
    </row>
    <row r="618" spans="1:53" ht="15.75" customHeight="1">
      <c r="A618" s="54">
        <v>25</v>
      </c>
      <c r="B618" s="58" t="s">
        <v>1325</v>
      </c>
      <c r="C618" s="58" t="s">
        <v>1776</v>
      </c>
      <c r="D618" s="16">
        <v>65468</v>
      </c>
      <c r="E618" s="16">
        <v>1798</v>
      </c>
      <c r="F618" s="16">
        <v>570</v>
      </c>
      <c r="G618" s="16">
        <v>356</v>
      </c>
      <c r="H618" s="16">
        <v>58</v>
      </c>
      <c r="I618" s="317">
        <v>4.9855855440792156E-4</v>
      </c>
      <c r="J618" s="16">
        <v>215588</v>
      </c>
      <c r="K618" s="16">
        <v>15916</v>
      </c>
      <c r="L618" s="16">
        <v>386</v>
      </c>
      <c r="M618" s="16">
        <v>5</v>
      </c>
      <c r="N618" s="318">
        <v>8.4040427262583499E-4</v>
      </c>
      <c r="O618" s="16">
        <v>592382</v>
      </c>
      <c r="P618" s="16">
        <v>110</v>
      </c>
      <c r="Q618" s="16">
        <v>3068</v>
      </c>
      <c r="R618" s="16">
        <v>818</v>
      </c>
      <c r="S618" s="321">
        <v>0.69230769230769229</v>
      </c>
      <c r="T618" s="317">
        <v>7.2196380674573486E-5</v>
      </c>
      <c r="U618" s="16">
        <v>2173</v>
      </c>
      <c r="V618" s="16">
        <v>64700</v>
      </c>
      <c r="W618" s="16">
        <v>21</v>
      </c>
      <c r="X618" s="16">
        <v>0</v>
      </c>
      <c r="Y618" s="16">
        <v>3133</v>
      </c>
      <c r="Z618" s="16">
        <v>810</v>
      </c>
      <c r="AA618" s="16" t="s">
        <v>2433</v>
      </c>
      <c r="AB618" s="16">
        <v>4</v>
      </c>
      <c r="AC618" s="16">
        <v>1</v>
      </c>
      <c r="AD618" s="16">
        <v>0</v>
      </c>
      <c r="AE618" s="16">
        <v>1</v>
      </c>
      <c r="AF618" s="16">
        <v>0</v>
      </c>
      <c r="AG618" s="16">
        <v>5</v>
      </c>
      <c r="AH618" s="16">
        <v>0</v>
      </c>
      <c r="AI618" s="315">
        <v>4.3</v>
      </c>
      <c r="AJ618" s="315">
        <v>0</v>
      </c>
      <c r="AK618" s="16">
        <v>24</v>
      </c>
      <c r="AL618" s="16">
        <v>63</v>
      </c>
      <c r="AM618" s="16">
        <v>4400</v>
      </c>
      <c r="AN618" s="16">
        <v>69500000</v>
      </c>
      <c r="AO618" s="319">
        <v>0.25972222222222224</v>
      </c>
      <c r="AP618" s="16">
        <v>3.78</v>
      </c>
      <c r="AQ618" s="316">
        <v>19300000</v>
      </c>
      <c r="AR618" s="316">
        <v>10700000</v>
      </c>
      <c r="AS618" s="320">
        <v>1.8037383177570094</v>
      </c>
      <c r="AT618" s="321">
        <v>0.4163</v>
      </c>
      <c r="AU618" s="321">
        <v>0.5837</v>
      </c>
      <c r="AV618" s="316">
        <v>141734</v>
      </c>
      <c r="AW618" s="316">
        <v>526985</v>
      </c>
      <c r="AX618" s="316">
        <v>37718</v>
      </c>
      <c r="AY618" s="316">
        <v>6363</v>
      </c>
      <c r="AZ618" s="316">
        <v>16170</v>
      </c>
      <c r="BA618" s="16"/>
    </row>
    <row r="619" spans="1:53" ht="15.75" customHeight="1">
      <c r="A619" s="54">
        <v>26</v>
      </c>
      <c r="B619" s="58" t="s">
        <v>135</v>
      </c>
      <c r="C619" s="58" t="s">
        <v>1776</v>
      </c>
      <c r="D619" s="16">
        <v>68455</v>
      </c>
      <c r="E619" s="16">
        <v>773</v>
      </c>
      <c r="F619" s="16">
        <v>147</v>
      </c>
      <c r="G619" s="16">
        <v>48</v>
      </c>
      <c r="H619" s="16">
        <v>40</v>
      </c>
      <c r="I619" s="317">
        <v>1.6261532847537793E-4</v>
      </c>
      <c r="J619" s="16">
        <v>1426</v>
      </c>
      <c r="K619" s="16">
        <v>588</v>
      </c>
      <c r="L619" s="16">
        <v>31</v>
      </c>
      <c r="M619" s="16">
        <v>17</v>
      </c>
      <c r="N619" s="318">
        <v>5.0522255452291201E-3</v>
      </c>
      <c r="O619" s="16">
        <v>12687</v>
      </c>
      <c r="P619" s="16">
        <v>173</v>
      </c>
      <c r="Q619" s="16">
        <v>68</v>
      </c>
      <c r="R619" s="16">
        <v>12</v>
      </c>
      <c r="S619" s="321">
        <v>0.89940828402366868</v>
      </c>
      <c r="T619" s="317">
        <v>6.855032977795535E-5</v>
      </c>
      <c r="U619" s="16">
        <v>83</v>
      </c>
      <c r="V619" s="16">
        <v>942</v>
      </c>
      <c r="W619" s="16">
        <v>3</v>
      </c>
      <c r="X619" s="16">
        <v>7</v>
      </c>
      <c r="Y619" s="16">
        <v>39</v>
      </c>
      <c r="Z619" s="16">
        <v>27</v>
      </c>
      <c r="AA619" s="16" t="s">
        <v>2433</v>
      </c>
      <c r="AB619" s="16">
        <v>4</v>
      </c>
      <c r="AC619" s="16">
        <v>0</v>
      </c>
      <c r="AD619" s="16">
        <v>0</v>
      </c>
      <c r="AE619" s="16">
        <v>0</v>
      </c>
      <c r="AF619" s="16">
        <v>0</v>
      </c>
      <c r="AG619" s="16">
        <v>1.7</v>
      </c>
      <c r="AH619" s="16">
        <v>0</v>
      </c>
      <c r="AI619" s="315" t="s">
        <v>1832</v>
      </c>
      <c r="AJ619" s="315" t="s">
        <v>1832</v>
      </c>
      <c r="AK619" s="16">
        <v>50</v>
      </c>
      <c r="AL619" s="16">
        <v>63</v>
      </c>
      <c r="AM619" s="16">
        <v>301000</v>
      </c>
      <c r="AN619" s="16">
        <v>1800000000</v>
      </c>
      <c r="AO619" s="319">
        <v>0.29930555555555555</v>
      </c>
      <c r="AP619" s="16">
        <v>6.55</v>
      </c>
      <c r="AQ619" s="316">
        <v>2600000</v>
      </c>
      <c r="AR619" s="316">
        <v>650900</v>
      </c>
      <c r="AS619" s="320">
        <v>3.9944691964971577</v>
      </c>
      <c r="AT619" s="321">
        <v>0.17949999999999999</v>
      </c>
      <c r="AU619" s="321">
        <v>0.82050000000000001</v>
      </c>
      <c r="AV619" s="316">
        <v>234680</v>
      </c>
      <c r="AW619" s="316">
        <v>51382</v>
      </c>
      <c r="AX619" s="316">
        <v>41637</v>
      </c>
      <c r="AY619" s="316">
        <v>7858</v>
      </c>
      <c r="AZ619" s="316">
        <v>11594</v>
      </c>
      <c r="BA619" s="16"/>
    </row>
    <row r="620" spans="1:53" ht="15.75" customHeight="1">
      <c r="A620" s="54">
        <v>27</v>
      </c>
      <c r="B620" s="58" t="s">
        <v>1103</v>
      </c>
      <c r="C620" s="58" t="s">
        <v>1776</v>
      </c>
      <c r="D620" s="16" t="s">
        <v>2433</v>
      </c>
      <c r="E620" s="16" t="s">
        <v>2433</v>
      </c>
      <c r="F620" s="16" t="s">
        <v>2433</v>
      </c>
      <c r="G620" s="16" t="s">
        <v>2433</v>
      </c>
      <c r="H620" s="16" t="s">
        <v>2433</v>
      </c>
      <c r="I620" s="317" t="s">
        <v>2433</v>
      </c>
      <c r="J620" s="16">
        <v>25172</v>
      </c>
      <c r="K620" s="16">
        <v>957</v>
      </c>
      <c r="L620" s="16">
        <v>45</v>
      </c>
      <c r="M620" s="16">
        <v>8</v>
      </c>
      <c r="N620" s="318">
        <v>4.4614399999999999E-4</v>
      </c>
      <c r="O620" s="16">
        <v>72526</v>
      </c>
      <c r="P620" s="16">
        <v>642</v>
      </c>
      <c r="Q620" s="16">
        <v>4880</v>
      </c>
      <c r="R620" s="16">
        <v>3358</v>
      </c>
      <c r="S620" s="321">
        <v>0.251953125</v>
      </c>
      <c r="T620" s="317">
        <v>1.238849E-3</v>
      </c>
      <c r="U620" s="16">
        <v>647</v>
      </c>
      <c r="V620" s="16">
        <v>39800</v>
      </c>
      <c r="W620" s="16">
        <v>50</v>
      </c>
      <c r="X620" s="16">
        <v>356</v>
      </c>
      <c r="Y620" s="16">
        <v>1244</v>
      </c>
      <c r="Z620" s="16">
        <v>210</v>
      </c>
      <c r="AA620" s="16" t="s">
        <v>2433</v>
      </c>
      <c r="AB620" s="16">
        <v>3</v>
      </c>
      <c r="AC620" s="16">
        <v>0</v>
      </c>
      <c r="AD620" s="16">
        <v>0</v>
      </c>
      <c r="AE620" s="16">
        <v>0</v>
      </c>
      <c r="AF620" s="16">
        <v>1</v>
      </c>
      <c r="AG620" s="16">
        <v>3.6</v>
      </c>
      <c r="AH620" s="16">
        <v>8.1000000000000003E-2</v>
      </c>
      <c r="AI620" s="315">
        <v>3.7</v>
      </c>
      <c r="AJ620" s="315">
        <v>0.311</v>
      </c>
      <c r="AK620" s="16">
        <v>64</v>
      </c>
      <c r="AL620" s="16">
        <v>78</v>
      </c>
      <c r="AM620" s="16">
        <v>22200</v>
      </c>
      <c r="AN620" s="16">
        <v>36500000</v>
      </c>
      <c r="AO620" s="319">
        <v>0.31527777777777777</v>
      </c>
      <c r="AP620" s="16">
        <v>4.6500000000000004</v>
      </c>
      <c r="AQ620" s="316">
        <v>274700</v>
      </c>
      <c r="AR620" s="316">
        <v>181600</v>
      </c>
      <c r="AS620" s="320">
        <v>1.5126651982378854</v>
      </c>
      <c r="AT620" s="321">
        <v>0.64410000000000001</v>
      </c>
      <c r="AU620" s="321">
        <v>0.35589999999999999</v>
      </c>
      <c r="AV620" s="316">
        <v>5000</v>
      </c>
      <c r="AW620" s="316">
        <v>31102</v>
      </c>
      <c r="AX620" s="316">
        <v>5000</v>
      </c>
      <c r="AY620" s="316" t="s">
        <v>2433</v>
      </c>
      <c r="AZ620" s="316">
        <v>5000</v>
      </c>
      <c r="BA620" s="16"/>
    </row>
    <row r="621" spans="1:53" ht="15.75" customHeight="1">
      <c r="A621" s="54">
        <v>28</v>
      </c>
      <c r="B621" s="58" t="s">
        <v>110</v>
      </c>
      <c r="C621" s="58" t="s">
        <v>1776</v>
      </c>
      <c r="D621" s="16">
        <v>125568</v>
      </c>
      <c r="E621" s="16">
        <v>825</v>
      </c>
      <c r="F621" s="16">
        <v>506</v>
      </c>
      <c r="G621" s="16">
        <v>86</v>
      </c>
      <c r="H621" s="16">
        <v>21</v>
      </c>
      <c r="I621" s="317">
        <v>1.3138255167614572E-4</v>
      </c>
      <c r="J621" s="16">
        <v>7039</v>
      </c>
      <c r="K621" s="16">
        <v>164</v>
      </c>
      <c r="L621" s="16">
        <v>50</v>
      </c>
      <c r="M621" s="16">
        <v>5</v>
      </c>
      <c r="N621" s="318">
        <v>3.366289391859727E-4</v>
      </c>
      <c r="O621" s="16">
        <v>6978</v>
      </c>
      <c r="P621" s="16">
        <v>128</v>
      </c>
      <c r="Q621" s="16">
        <v>32</v>
      </c>
      <c r="R621" s="16">
        <v>11</v>
      </c>
      <c r="S621" s="321">
        <v>0.95238095238095233</v>
      </c>
      <c r="T621" s="317">
        <v>6.7229908061065959E-5</v>
      </c>
      <c r="U621" s="16">
        <v>141</v>
      </c>
      <c r="V621" s="16">
        <v>16800</v>
      </c>
      <c r="W621" s="16">
        <v>0</v>
      </c>
      <c r="X621" s="16">
        <v>0</v>
      </c>
      <c r="Y621" s="16">
        <v>55</v>
      </c>
      <c r="Z621" s="16">
        <v>46</v>
      </c>
      <c r="AA621" s="16" t="s">
        <v>2433</v>
      </c>
      <c r="AB621" s="16">
        <v>4</v>
      </c>
      <c r="AC621" s="16">
        <v>1</v>
      </c>
      <c r="AD621" s="16">
        <v>1</v>
      </c>
      <c r="AE621" s="16">
        <v>1</v>
      </c>
      <c r="AF621" s="16">
        <v>1</v>
      </c>
      <c r="AG621" s="16">
        <v>2.8</v>
      </c>
      <c r="AH621" s="16">
        <v>0.34799999999999998</v>
      </c>
      <c r="AI621" s="315">
        <v>0</v>
      </c>
      <c r="AJ621" s="315">
        <v>0</v>
      </c>
      <c r="AK621" s="16">
        <v>20</v>
      </c>
      <c r="AL621" s="16">
        <v>70</v>
      </c>
      <c r="AM621" s="16">
        <v>450000</v>
      </c>
      <c r="AN621" s="16">
        <v>92</v>
      </c>
      <c r="AO621" s="319">
        <v>0.26527777777777778</v>
      </c>
      <c r="AP621" s="16">
        <v>3.95</v>
      </c>
      <c r="AQ621" s="316">
        <v>5800000</v>
      </c>
      <c r="AR621" s="316">
        <v>1600000</v>
      </c>
      <c r="AS621" s="320">
        <v>3.625</v>
      </c>
      <c r="AT621" s="321">
        <v>0.2402</v>
      </c>
      <c r="AU621" s="321">
        <v>0.75980000000000003</v>
      </c>
      <c r="AV621" s="316">
        <v>227082</v>
      </c>
      <c r="AW621" s="316">
        <v>155412</v>
      </c>
      <c r="AX621" s="316">
        <v>48968</v>
      </c>
      <c r="AY621" s="316">
        <v>52814</v>
      </c>
      <c r="AZ621" s="316">
        <v>11455</v>
      </c>
      <c r="BA621" s="16"/>
    </row>
    <row r="622" spans="1:53" ht="15.75" customHeight="1">
      <c r="A622" s="54">
        <v>29</v>
      </c>
      <c r="B622" s="58" t="s">
        <v>122</v>
      </c>
      <c r="C622" s="58" t="s">
        <v>1776</v>
      </c>
      <c r="D622" s="16">
        <v>10777</v>
      </c>
      <c r="E622" s="16">
        <v>1012</v>
      </c>
      <c r="F622" s="16">
        <v>273</v>
      </c>
      <c r="G622" s="16">
        <v>178</v>
      </c>
      <c r="H622" s="16">
        <v>83</v>
      </c>
      <c r="I622" s="317">
        <v>1.6298967122638521E-3</v>
      </c>
      <c r="J622" s="16">
        <v>1094</v>
      </c>
      <c r="K622" s="16">
        <v>950</v>
      </c>
      <c r="L622" s="16">
        <v>57</v>
      </c>
      <c r="M622" s="16">
        <v>69</v>
      </c>
      <c r="N622" s="318">
        <v>1.071064478834779E-2</v>
      </c>
      <c r="O622" s="16">
        <v>2255</v>
      </c>
      <c r="P622" s="16">
        <v>142</v>
      </c>
      <c r="Q622" s="16">
        <v>116</v>
      </c>
      <c r="R622" s="16">
        <v>20</v>
      </c>
      <c r="S622" s="321">
        <v>0.56074766355140182</v>
      </c>
      <c r="T622" s="317">
        <v>6.6375291840074866E-4</v>
      </c>
      <c r="U622" s="16">
        <v>1200</v>
      </c>
      <c r="V622" s="16">
        <v>275</v>
      </c>
      <c r="W622" s="16">
        <v>7</v>
      </c>
      <c r="X622" s="16">
        <v>4</v>
      </c>
      <c r="Y622" s="16">
        <v>346</v>
      </c>
      <c r="Z622" s="16">
        <v>225</v>
      </c>
      <c r="AA622" s="16" t="s">
        <v>2433</v>
      </c>
      <c r="AB622" s="16">
        <v>4</v>
      </c>
      <c r="AC622" s="16">
        <v>0</v>
      </c>
      <c r="AD622" s="16">
        <v>0</v>
      </c>
      <c r="AE622" s="16">
        <v>0</v>
      </c>
      <c r="AF622" s="16">
        <v>0</v>
      </c>
      <c r="AG622" s="16">
        <v>1.2</v>
      </c>
      <c r="AH622" s="16">
        <v>0</v>
      </c>
      <c r="AI622" s="315">
        <v>0</v>
      </c>
      <c r="AJ622" s="315">
        <v>0</v>
      </c>
      <c r="AK622" s="16">
        <v>22</v>
      </c>
      <c r="AL622" s="16">
        <v>64</v>
      </c>
      <c r="AM622" s="16">
        <v>201000</v>
      </c>
      <c r="AN622" s="16">
        <v>4400000</v>
      </c>
      <c r="AO622" s="319">
        <v>0.30972222222222223</v>
      </c>
      <c r="AP622" s="16">
        <v>4.45</v>
      </c>
      <c r="AQ622" s="316">
        <v>2600000</v>
      </c>
      <c r="AR622" s="316">
        <v>498400</v>
      </c>
      <c r="AS622" s="320">
        <v>5.2166934189406096</v>
      </c>
      <c r="AT622" s="321">
        <v>0.1855</v>
      </c>
      <c r="AU622" s="321">
        <v>0.8145</v>
      </c>
      <c r="AV622" s="316">
        <v>102046</v>
      </c>
      <c r="AW622" s="316">
        <v>62332</v>
      </c>
      <c r="AX622" s="316">
        <v>47769</v>
      </c>
      <c r="AY622" s="316">
        <v>18267</v>
      </c>
      <c r="AZ622" s="316">
        <v>5000</v>
      </c>
      <c r="BA622" s="16"/>
    </row>
    <row r="623" spans="1:53" ht="15.75" customHeight="1">
      <c r="A623" s="54">
        <v>30</v>
      </c>
      <c r="B623" s="112" t="s">
        <v>705</v>
      </c>
      <c r="C623" s="58" t="s">
        <v>1776</v>
      </c>
      <c r="D623" s="16">
        <v>23328</v>
      </c>
      <c r="E623" s="16">
        <v>2188</v>
      </c>
      <c r="F623" s="16">
        <v>297</v>
      </c>
      <c r="G623" s="16">
        <v>397</v>
      </c>
      <c r="H623" s="16">
        <v>164</v>
      </c>
      <c r="I623" s="317">
        <v>3.9670694419775864E-4</v>
      </c>
      <c r="J623" s="16">
        <v>1437</v>
      </c>
      <c r="K623" s="16">
        <v>1029</v>
      </c>
      <c r="L623" s="16">
        <v>22</v>
      </c>
      <c r="M623" s="16">
        <v>151</v>
      </c>
      <c r="N623" s="318">
        <v>2.0999582477664643E-3</v>
      </c>
      <c r="O623" s="16">
        <v>2146</v>
      </c>
      <c r="P623" s="16">
        <v>143</v>
      </c>
      <c r="Q623" s="16">
        <v>91</v>
      </c>
      <c r="R623" s="16">
        <v>18</v>
      </c>
      <c r="S623" s="321">
        <v>0.33333333333333331</v>
      </c>
      <c r="T623" s="317">
        <v>1.2849505454682795E-4</v>
      </c>
      <c r="U623" s="16">
        <v>14</v>
      </c>
      <c r="V623" s="16">
        <v>195</v>
      </c>
      <c r="W623" s="16">
        <v>21</v>
      </c>
      <c r="X623" s="16">
        <v>16</v>
      </c>
      <c r="Y623" s="16">
        <v>11</v>
      </c>
      <c r="Z623" s="16">
        <v>1</v>
      </c>
      <c r="AA623" s="16" t="s">
        <v>2433</v>
      </c>
      <c r="AB623" s="16">
        <v>4</v>
      </c>
      <c r="AC623" s="16">
        <v>0</v>
      </c>
      <c r="AD623" s="16">
        <v>1</v>
      </c>
      <c r="AE623" s="16">
        <v>1</v>
      </c>
      <c r="AF623" s="16">
        <v>1</v>
      </c>
      <c r="AG623" s="16">
        <v>1</v>
      </c>
      <c r="AH623" s="16">
        <v>0</v>
      </c>
      <c r="AI623" s="315">
        <v>3</v>
      </c>
      <c r="AJ623" s="315">
        <v>0.45483870967741902</v>
      </c>
      <c r="AK623" s="16">
        <v>13</v>
      </c>
      <c r="AL623" s="16">
        <v>51</v>
      </c>
      <c r="AM623" s="16">
        <v>33100</v>
      </c>
      <c r="AN623" s="16">
        <v>103000000</v>
      </c>
      <c r="AO623" s="319">
        <v>0.2388888888888889</v>
      </c>
      <c r="AP623" s="16">
        <v>1.68</v>
      </c>
      <c r="AQ623" s="316">
        <v>96</v>
      </c>
      <c r="AR623" s="316">
        <v>78800</v>
      </c>
      <c r="AS623" s="320">
        <v>1.2182741116751269E-3</v>
      </c>
      <c r="AT623" s="321">
        <v>0.5736</v>
      </c>
      <c r="AU623" s="321">
        <v>0.4264</v>
      </c>
      <c r="AV623" s="316">
        <v>10597</v>
      </c>
      <c r="AW623" s="316">
        <v>89979</v>
      </c>
      <c r="AX623" s="316">
        <v>5482</v>
      </c>
      <c r="AY623" s="316">
        <v>12876</v>
      </c>
      <c r="AZ623" s="316">
        <v>5000</v>
      </c>
      <c r="BA623" s="16"/>
    </row>
    <row r="624" spans="1:53" ht="15.75" customHeight="1">
      <c r="A624" s="54">
        <v>31</v>
      </c>
      <c r="B624" s="58" t="s">
        <v>254</v>
      </c>
      <c r="C624" s="58" t="s">
        <v>1776</v>
      </c>
      <c r="D624" s="16">
        <v>25806</v>
      </c>
      <c r="E624" s="16">
        <v>2192</v>
      </c>
      <c r="F624" s="16">
        <v>164</v>
      </c>
      <c r="G624" s="16">
        <v>300</v>
      </c>
      <c r="H624" s="16">
        <v>55</v>
      </c>
      <c r="I624" s="317">
        <v>1.15934633941095E-3</v>
      </c>
      <c r="J624" s="16">
        <v>2804</v>
      </c>
      <c r="K624" s="16">
        <v>2845</v>
      </c>
      <c r="L624" s="16">
        <v>143</v>
      </c>
      <c r="M624" s="16">
        <v>56</v>
      </c>
      <c r="N624" s="318">
        <v>1.1665953954746133E-2</v>
      </c>
      <c r="O624" s="16">
        <v>3783</v>
      </c>
      <c r="P624" s="16">
        <v>76</v>
      </c>
      <c r="Q624" s="16">
        <v>746</v>
      </c>
      <c r="R624" s="16">
        <v>143</v>
      </c>
      <c r="S624" s="321">
        <v>0.68421052631578949</v>
      </c>
      <c r="T624" s="317">
        <v>2.5587871442772402E-3</v>
      </c>
      <c r="U624" s="16">
        <v>175</v>
      </c>
      <c r="V624" s="16">
        <v>1130</v>
      </c>
      <c r="W624" s="16">
        <v>7</v>
      </c>
      <c r="X624" s="16">
        <v>11</v>
      </c>
      <c r="Y624" s="16">
        <v>69</v>
      </c>
      <c r="Z624" s="16">
        <v>18</v>
      </c>
      <c r="AA624" s="16" t="s">
        <v>2433</v>
      </c>
      <c r="AB624" s="16">
        <v>4</v>
      </c>
      <c r="AC624" s="16">
        <v>0</v>
      </c>
      <c r="AD624" s="16">
        <v>1</v>
      </c>
      <c r="AE624" s="16">
        <v>1</v>
      </c>
      <c r="AF624" s="16">
        <v>1</v>
      </c>
      <c r="AG624" s="16">
        <v>3</v>
      </c>
      <c r="AH624" s="16">
        <v>0.32400000000000001</v>
      </c>
      <c r="AI624" s="315">
        <v>1</v>
      </c>
      <c r="AJ624" s="315" t="s">
        <v>1832</v>
      </c>
      <c r="AK624" s="16">
        <v>37</v>
      </c>
      <c r="AL624" s="16">
        <v>60</v>
      </c>
      <c r="AM624" s="16">
        <v>135000</v>
      </c>
      <c r="AN624" s="16">
        <v>1400000</v>
      </c>
      <c r="AO624" s="319">
        <v>0.30694444444444446</v>
      </c>
      <c r="AP624" s="16">
        <v>5.0999999999999996</v>
      </c>
      <c r="AQ624" s="316">
        <v>1400000</v>
      </c>
      <c r="AR624" s="316">
        <v>298000</v>
      </c>
      <c r="AS624" s="320">
        <v>4.6979865771812079</v>
      </c>
      <c r="AT624" s="321">
        <v>0.16020000000000001</v>
      </c>
      <c r="AU624" s="321">
        <v>0.83979999999999999</v>
      </c>
      <c r="AV624" s="316">
        <v>102631</v>
      </c>
      <c r="AW624" s="316">
        <v>38108</v>
      </c>
      <c r="AX624" s="316">
        <v>31442</v>
      </c>
      <c r="AY624" s="316">
        <v>5000</v>
      </c>
      <c r="AZ624" s="316">
        <v>5000</v>
      </c>
      <c r="BA624" s="16"/>
    </row>
    <row r="625" spans="1:53" ht="15.75" customHeight="1">
      <c r="A625" s="54">
        <v>32</v>
      </c>
      <c r="B625" s="58" t="s">
        <v>197</v>
      </c>
      <c r="C625" s="58" t="s">
        <v>1776</v>
      </c>
      <c r="D625" s="16">
        <v>45741</v>
      </c>
      <c r="E625" s="16">
        <v>1910</v>
      </c>
      <c r="F625" s="16">
        <v>318</v>
      </c>
      <c r="G625" s="16">
        <v>312</v>
      </c>
      <c r="H625" s="16">
        <v>88</v>
      </c>
      <c r="I625" s="317">
        <v>6.7299778790314642E-4</v>
      </c>
      <c r="J625" s="16">
        <v>4933</v>
      </c>
      <c r="K625" s="16">
        <v>1762</v>
      </c>
      <c r="L625" s="16">
        <v>61</v>
      </c>
      <c r="M625" s="16">
        <v>36</v>
      </c>
      <c r="N625" s="318">
        <v>4.0384192975738906E-3</v>
      </c>
      <c r="O625" s="16">
        <v>4686</v>
      </c>
      <c r="P625" s="16">
        <v>191</v>
      </c>
      <c r="Q625" s="16">
        <v>292</v>
      </c>
      <c r="R625" s="16">
        <v>26</v>
      </c>
      <c r="S625" s="321">
        <v>0.70802919708029188</v>
      </c>
      <c r="T625" s="317">
        <v>7.4267396273153643E-4</v>
      </c>
      <c r="U625" s="16">
        <v>176</v>
      </c>
      <c r="V625" s="16">
        <v>149</v>
      </c>
      <c r="W625" s="16">
        <v>1</v>
      </c>
      <c r="X625" s="16">
        <v>2</v>
      </c>
      <c r="Y625" s="16">
        <v>92</v>
      </c>
      <c r="Z625" s="16">
        <v>26</v>
      </c>
      <c r="AA625" s="16" t="s">
        <v>2433</v>
      </c>
      <c r="AB625" s="16">
        <v>4</v>
      </c>
      <c r="AC625" s="16">
        <v>1</v>
      </c>
      <c r="AD625" s="16">
        <v>0</v>
      </c>
      <c r="AE625" s="16">
        <v>1</v>
      </c>
      <c r="AF625" s="16">
        <v>1</v>
      </c>
      <c r="AG625" s="16">
        <v>1.3</v>
      </c>
      <c r="AH625" s="16">
        <v>1.7999999999999999E-2</v>
      </c>
      <c r="AI625" s="315" t="s">
        <v>1832</v>
      </c>
      <c r="AJ625" s="315" t="s">
        <v>1832</v>
      </c>
      <c r="AK625" s="16">
        <v>35</v>
      </c>
      <c r="AL625" s="16">
        <v>59</v>
      </c>
      <c r="AM625" s="16">
        <v>165000</v>
      </c>
      <c r="AN625" s="16">
        <v>128000000</v>
      </c>
      <c r="AO625" s="319">
        <v>0.27500000000000002</v>
      </c>
      <c r="AP625" s="16">
        <v>6.45</v>
      </c>
      <c r="AQ625" s="316">
        <v>2300000</v>
      </c>
      <c r="AR625" s="316">
        <v>628300</v>
      </c>
      <c r="AS625" s="320">
        <v>3.6606716536686297</v>
      </c>
      <c r="AT625" s="321">
        <v>0.20699999999999999</v>
      </c>
      <c r="AU625" s="321">
        <v>0.79300000000000004</v>
      </c>
      <c r="AV625" s="316">
        <v>34546</v>
      </c>
      <c r="AW625" s="316">
        <v>14360</v>
      </c>
      <c r="AX625" s="316">
        <v>12680</v>
      </c>
      <c r="AY625" s="316">
        <v>99412</v>
      </c>
      <c r="AZ625" s="316">
        <v>8614</v>
      </c>
      <c r="BA625" s="16"/>
    </row>
    <row r="626" spans="1:53" ht="15.75" customHeight="1">
      <c r="A626" s="54">
        <v>33</v>
      </c>
      <c r="B626" s="58" t="s">
        <v>105</v>
      </c>
      <c r="C626" s="58" t="s">
        <v>1776</v>
      </c>
      <c r="D626" s="16">
        <v>5794980</v>
      </c>
      <c r="E626" s="16">
        <v>2289</v>
      </c>
      <c r="F626" s="16">
        <v>974</v>
      </c>
      <c r="G626" s="16">
        <v>349</v>
      </c>
      <c r="H626" s="16">
        <v>227</v>
      </c>
      <c r="I626" s="317">
        <v>7.069312864502002E-6</v>
      </c>
      <c r="J626" s="16">
        <v>8239</v>
      </c>
      <c r="K626" s="16">
        <v>606</v>
      </c>
      <c r="L626" s="16">
        <v>559</v>
      </c>
      <c r="M626" s="16">
        <v>18</v>
      </c>
      <c r="N626" s="318">
        <v>1.5491090636326871E-3</v>
      </c>
      <c r="O626" s="16">
        <v>14073</v>
      </c>
      <c r="P626" s="16">
        <v>2752</v>
      </c>
      <c r="Q626" s="16">
        <v>400</v>
      </c>
      <c r="R626" s="16">
        <v>35</v>
      </c>
      <c r="S626" s="321">
        <v>0.98944302875864587</v>
      </c>
      <c r="T626" s="317">
        <v>3.4116146433432461E-4</v>
      </c>
      <c r="U626" s="16">
        <v>435</v>
      </c>
      <c r="V626" s="16">
        <v>5370</v>
      </c>
      <c r="W626" s="16">
        <v>0</v>
      </c>
      <c r="X626" s="16">
        <v>0</v>
      </c>
      <c r="Y626" s="16">
        <v>119</v>
      </c>
      <c r="Z626" s="16">
        <v>215</v>
      </c>
      <c r="AA626" s="16" t="s">
        <v>2433</v>
      </c>
      <c r="AB626" s="16">
        <v>4</v>
      </c>
      <c r="AC626" s="16">
        <v>1</v>
      </c>
      <c r="AD626" s="16">
        <v>1</v>
      </c>
      <c r="AE626" s="16">
        <v>1</v>
      </c>
      <c r="AF626" s="16">
        <v>1</v>
      </c>
      <c r="AG626" s="16">
        <v>2.4</v>
      </c>
      <c r="AH626" s="16">
        <v>0.23400000000000001</v>
      </c>
      <c r="AI626" s="315">
        <v>2.8</v>
      </c>
      <c r="AJ626" s="315">
        <v>0.33333333333333298</v>
      </c>
      <c r="AK626" s="16">
        <v>27</v>
      </c>
      <c r="AL626" s="16">
        <v>63</v>
      </c>
      <c r="AM626" s="16">
        <v>368000</v>
      </c>
      <c r="AN626" s="16">
        <v>57500000</v>
      </c>
      <c r="AO626" s="319">
        <v>0.35625000000000001</v>
      </c>
      <c r="AP626" s="16">
        <v>4.71</v>
      </c>
      <c r="AQ626" s="316">
        <v>5200000</v>
      </c>
      <c r="AR626" s="316">
        <v>1700000</v>
      </c>
      <c r="AS626" s="320">
        <v>3.0588235294117645</v>
      </c>
      <c r="AT626" s="321">
        <v>0.23810000000000001</v>
      </c>
      <c r="AU626" s="321">
        <v>0.76190000000000002</v>
      </c>
      <c r="AV626" s="316">
        <v>651755</v>
      </c>
      <c r="AW626" s="316">
        <v>137454</v>
      </c>
      <c r="AX626" s="316">
        <v>169439</v>
      </c>
      <c r="AY626" s="316">
        <v>113585</v>
      </c>
      <c r="AZ626" s="316">
        <v>12340</v>
      </c>
      <c r="BA626" s="16"/>
    </row>
    <row r="627" spans="1:53" ht="15.75" customHeight="1">
      <c r="A627" s="54">
        <v>34</v>
      </c>
      <c r="B627" s="58" t="s">
        <v>127</v>
      </c>
      <c r="C627" s="58" t="s">
        <v>1776</v>
      </c>
      <c r="D627" s="16">
        <v>5098</v>
      </c>
      <c r="E627" s="16">
        <v>658</v>
      </c>
      <c r="F627" s="16">
        <v>133</v>
      </c>
      <c r="G627" s="16">
        <v>97</v>
      </c>
      <c r="H627" s="16">
        <v>59</v>
      </c>
      <c r="I627" s="317">
        <v>2.0539525180788684E-3</v>
      </c>
      <c r="J627" s="16">
        <v>841</v>
      </c>
      <c r="K627" s="16">
        <v>355</v>
      </c>
      <c r="L627" s="16">
        <v>12</v>
      </c>
      <c r="M627" s="16">
        <v>18</v>
      </c>
      <c r="N627" s="318">
        <v>4.9631446965736001E-3</v>
      </c>
      <c r="O627" s="16">
        <v>2988</v>
      </c>
      <c r="P627" s="16">
        <v>227</v>
      </c>
      <c r="Q627" s="16">
        <v>100</v>
      </c>
      <c r="R627" s="16">
        <v>41</v>
      </c>
      <c r="S627" s="321">
        <v>0.58490566037735847</v>
      </c>
      <c r="T627" s="317">
        <v>5.1556375096684863E-4</v>
      </c>
      <c r="U627" s="16">
        <v>73</v>
      </c>
      <c r="V627" s="16">
        <v>200</v>
      </c>
      <c r="W627" s="16">
        <v>0</v>
      </c>
      <c r="X627" s="16">
        <v>0</v>
      </c>
      <c r="Y627" s="16">
        <v>35</v>
      </c>
      <c r="Z627" s="16">
        <v>22</v>
      </c>
      <c r="AA627" s="16" t="s">
        <v>2433</v>
      </c>
      <c r="AB627" s="16">
        <v>4</v>
      </c>
      <c r="AC627" s="16">
        <v>0</v>
      </c>
      <c r="AD627" s="16">
        <v>1</v>
      </c>
      <c r="AE627" s="16">
        <v>1</v>
      </c>
      <c r="AF627" s="16">
        <v>1</v>
      </c>
      <c r="AG627" s="16">
        <v>3.4</v>
      </c>
      <c r="AH627" s="16">
        <v>0.46400000000000002</v>
      </c>
      <c r="AI627" s="315">
        <v>3.7</v>
      </c>
      <c r="AJ627" s="315">
        <v>0.672371638141809</v>
      </c>
      <c r="AK627" s="16">
        <v>5</v>
      </c>
      <c r="AL627" s="16">
        <v>59</v>
      </c>
      <c r="AM627" s="16">
        <v>201000</v>
      </c>
      <c r="AN627" s="16">
        <v>289000000</v>
      </c>
      <c r="AO627" s="319">
        <v>0.29166666666666669</v>
      </c>
      <c r="AP627" s="16">
        <v>1.57</v>
      </c>
      <c r="AQ627" s="316">
        <v>2600000</v>
      </c>
      <c r="AR627" s="316">
        <v>497100</v>
      </c>
      <c r="AS627" s="320">
        <v>5.2303359485013079</v>
      </c>
      <c r="AT627" s="321">
        <v>0.68410000000000004</v>
      </c>
      <c r="AU627" s="321">
        <v>0.31589999999999996</v>
      </c>
      <c r="AV627" s="316">
        <v>29619</v>
      </c>
      <c r="AW627" s="316">
        <v>152803</v>
      </c>
      <c r="AX627" s="316">
        <v>6117</v>
      </c>
      <c r="AY627" s="316">
        <v>38547</v>
      </c>
      <c r="AZ627" s="316">
        <v>8165</v>
      </c>
      <c r="BA627" s="16"/>
    </row>
    <row r="628" spans="1:53" ht="15.75" customHeight="1">
      <c r="A628" s="54">
        <v>35</v>
      </c>
      <c r="B628" s="58" t="s">
        <v>283</v>
      </c>
      <c r="C628" s="58" t="s">
        <v>1776</v>
      </c>
      <c r="D628" s="16">
        <v>5088</v>
      </c>
      <c r="E628" s="16">
        <v>444</v>
      </c>
      <c r="F628" s="16">
        <v>14</v>
      </c>
      <c r="G628" s="16">
        <v>42</v>
      </c>
      <c r="H628" s="16">
        <v>62</v>
      </c>
      <c r="I628" s="317">
        <v>1.0830026792489472E-3</v>
      </c>
      <c r="J628" s="16">
        <v>427</v>
      </c>
      <c r="K628" s="16">
        <v>412</v>
      </c>
      <c r="L628" s="16">
        <v>15</v>
      </c>
      <c r="M628" s="16">
        <v>37</v>
      </c>
      <c r="N628" s="318">
        <v>1.1817865275293332E-2</v>
      </c>
      <c r="O628" s="16">
        <v>425</v>
      </c>
      <c r="P628" s="16">
        <v>55</v>
      </c>
      <c r="Q628" s="16">
        <v>63</v>
      </c>
      <c r="R628" s="16">
        <v>11</v>
      </c>
      <c r="S628" s="321">
        <v>0.5714285714285714</v>
      </c>
      <c r="T628" s="317">
        <v>3.1301995626935661E-4</v>
      </c>
      <c r="U628" s="16">
        <v>44</v>
      </c>
      <c r="V628" s="16">
        <v>0</v>
      </c>
      <c r="W628" s="16">
        <v>3</v>
      </c>
      <c r="X628" s="16">
        <v>0</v>
      </c>
      <c r="Y628" s="16">
        <v>22</v>
      </c>
      <c r="Z628" s="16">
        <v>1</v>
      </c>
      <c r="AA628" s="16" t="s">
        <v>2433</v>
      </c>
      <c r="AB628" s="16">
        <v>4</v>
      </c>
      <c r="AC628" s="16">
        <v>0</v>
      </c>
      <c r="AD628" s="16">
        <v>1</v>
      </c>
      <c r="AE628" s="16">
        <v>1</v>
      </c>
      <c r="AF628" s="16">
        <v>1</v>
      </c>
      <c r="AG628" s="16">
        <v>3.5</v>
      </c>
      <c r="AH628" s="16">
        <v>0.63600000000000001</v>
      </c>
      <c r="AI628" s="315" t="s">
        <v>1832</v>
      </c>
      <c r="AJ628" s="315" t="s">
        <v>1832</v>
      </c>
      <c r="AK628" s="16">
        <v>27</v>
      </c>
      <c r="AL628" s="16">
        <v>61</v>
      </c>
      <c r="AM628" s="16">
        <v>74000</v>
      </c>
      <c r="AN628" s="16">
        <v>32500000</v>
      </c>
      <c r="AO628" s="319">
        <v>0.18819444444444444</v>
      </c>
      <c r="AP628" s="16">
        <v>2.2999999999999998</v>
      </c>
      <c r="AQ628" s="316">
        <v>415000</v>
      </c>
      <c r="AR628" s="316">
        <v>184700</v>
      </c>
      <c r="AS628" s="320">
        <v>2.2468868435300489</v>
      </c>
      <c r="AT628" s="321">
        <v>0.4113</v>
      </c>
      <c r="AU628" s="321">
        <v>0.5887</v>
      </c>
      <c r="AV628" s="316">
        <v>14691</v>
      </c>
      <c r="AW628" s="316">
        <v>13858</v>
      </c>
      <c r="AX628" s="316">
        <v>7377</v>
      </c>
      <c r="AY628" s="316">
        <v>5000</v>
      </c>
      <c r="AZ628" s="316">
        <v>5000</v>
      </c>
      <c r="BA628" s="16"/>
    </row>
    <row r="629" spans="1:53" ht="15.75" customHeight="1">
      <c r="A629" s="54">
        <v>36</v>
      </c>
      <c r="B629" s="58" t="s">
        <v>117</v>
      </c>
      <c r="C629" s="58" t="s">
        <v>1776</v>
      </c>
      <c r="D629" s="16">
        <v>9901</v>
      </c>
      <c r="E629" s="16">
        <v>1115</v>
      </c>
      <c r="F629" s="16">
        <v>77</v>
      </c>
      <c r="G629" s="16">
        <v>395</v>
      </c>
      <c r="H629" s="16">
        <v>40</v>
      </c>
      <c r="I629" s="317">
        <v>1.861507117618267E-3</v>
      </c>
      <c r="J629" s="16" t="s">
        <v>2433</v>
      </c>
      <c r="K629" s="16" t="s">
        <v>2433</v>
      </c>
      <c r="L629" s="16" t="s">
        <v>2433</v>
      </c>
      <c r="M629" s="16" t="s">
        <v>2433</v>
      </c>
      <c r="N629" s="318" t="s">
        <v>2433</v>
      </c>
      <c r="O629" s="16">
        <v>2036</v>
      </c>
      <c r="P629" s="16">
        <v>49</v>
      </c>
      <c r="Q629" s="16">
        <v>63</v>
      </c>
      <c r="R629" s="16">
        <v>10</v>
      </c>
      <c r="S629" s="321">
        <v>0.6470588235294118</v>
      </c>
      <c r="T629" s="317">
        <v>3.9269961553553697E-4</v>
      </c>
      <c r="U629" s="16">
        <v>53</v>
      </c>
      <c r="V629" s="16">
        <v>1300</v>
      </c>
      <c r="W629" s="16">
        <v>1</v>
      </c>
      <c r="X629" s="16">
        <v>2</v>
      </c>
      <c r="Y629" s="16">
        <v>16</v>
      </c>
      <c r="Z629" s="16">
        <v>12</v>
      </c>
      <c r="AA629" s="16" t="s">
        <v>2433</v>
      </c>
      <c r="AB629" s="16">
        <v>3</v>
      </c>
      <c r="AC629" s="16">
        <v>0</v>
      </c>
      <c r="AD629" s="16">
        <v>1</v>
      </c>
      <c r="AE629" s="16">
        <v>0</v>
      </c>
      <c r="AF629" s="16">
        <v>0</v>
      </c>
      <c r="AG629" s="16">
        <v>4.5</v>
      </c>
      <c r="AH629" s="16">
        <v>0.83799999999999997</v>
      </c>
      <c r="AI629" s="315">
        <v>1</v>
      </c>
      <c r="AJ629" s="315" t="s">
        <v>1832</v>
      </c>
      <c r="AK629" s="16">
        <v>16</v>
      </c>
      <c r="AL629" s="16">
        <v>58</v>
      </c>
      <c r="AM629" s="16">
        <v>368000</v>
      </c>
      <c r="AN629" s="16">
        <v>460000000</v>
      </c>
      <c r="AO629" s="319">
        <v>0.3125</v>
      </c>
      <c r="AP629" s="16">
        <v>4.33</v>
      </c>
      <c r="AQ629" s="316">
        <v>4100000</v>
      </c>
      <c r="AR629" s="316">
        <v>774800</v>
      </c>
      <c r="AS629" s="320">
        <v>5.2916881775942182</v>
      </c>
      <c r="AT629" s="321">
        <v>0.18640000000000001</v>
      </c>
      <c r="AU629" s="321">
        <v>0.81359999999999999</v>
      </c>
      <c r="AV629" s="316">
        <v>333403</v>
      </c>
      <c r="AW629" s="316">
        <v>50235</v>
      </c>
      <c r="AX629" s="316">
        <v>84564</v>
      </c>
      <c r="AY629" s="316">
        <v>99944</v>
      </c>
      <c r="AZ629" s="316">
        <v>5000</v>
      </c>
      <c r="BA629" s="16"/>
    </row>
    <row r="630" spans="1:53" ht="15.75" customHeight="1">
      <c r="A630" s="54">
        <v>37</v>
      </c>
      <c r="B630" s="58" t="s">
        <v>152</v>
      </c>
      <c r="C630" s="58" t="s">
        <v>1776</v>
      </c>
      <c r="D630" s="16">
        <v>7797</v>
      </c>
      <c r="E630" s="16">
        <v>2079</v>
      </c>
      <c r="F630" s="16">
        <v>92</v>
      </c>
      <c r="G630" s="16">
        <v>495</v>
      </c>
      <c r="H630" s="16">
        <v>62</v>
      </c>
      <c r="I630" s="317">
        <v>4.1439008659937054E-3</v>
      </c>
      <c r="J630" s="16">
        <v>2454</v>
      </c>
      <c r="K630" s="16">
        <v>1350</v>
      </c>
      <c r="L630" s="16">
        <v>21</v>
      </c>
      <c r="M630" s="16">
        <v>20</v>
      </c>
      <c r="N630" s="318">
        <v>6.3044465232621871E-3</v>
      </c>
      <c r="O630" s="16">
        <v>2461</v>
      </c>
      <c r="P630" s="16">
        <v>86</v>
      </c>
      <c r="Q630" s="16">
        <v>173</v>
      </c>
      <c r="R630" s="16">
        <v>27</v>
      </c>
      <c r="S630" s="321">
        <v>0.55999999999999994</v>
      </c>
      <c r="T630" s="317">
        <v>8.860609198022046E-4</v>
      </c>
      <c r="U630" s="16">
        <v>52</v>
      </c>
      <c r="V630" s="16">
        <v>0</v>
      </c>
      <c r="W630" s="16">
        <v>0</v>
      </c>
      <c r="X630" s="16">
        <v>0</v>
      </c>
      <c r="Y630" s="16">
        <v>32</v>
      </c>
      <c r="Z630" s="16">
        <v>3</v>
      </c>
      <c r="AA630" s="16" t="s">
        <v>2433</v>
      </c>
      <c r="AB630" s="16">
        <v>4</v>
      </c>
      <c r="AC630" s="16">
        <v>0</v>
      </c>
      <c r="AD630" s="16">
        <v>0</v>
      </c>
      <c r="AE630" s="16">
        <v>0</v>
      </c>
      <c r="AF630" s="16">
        <v>0</v>
      </c>
      <c r="AG630" s="16">
        <v>3.3</v>
      </c>
      <c r="AH630" s="16">
        <v>0.5</v>
      </c>
      <c r="AI630" s="315">
        <v>1</v>
      </c>
      <c r="AJ630" s="315">
        <v>0</v>
      </c>
      <c r="AK630" s="16">
        <v>27</v>
      </c>
      <c r="AL630" s="16">
        <v>58</v>
      </c>
      <c r="AM630" s="16">
        <v>135000</v>
      </c>
      <c r="AN630" s="16">
        <v>4100000</v>
      </c>
      <c r="AO630" s="319">
        <v>0.3298611111111111</v>
      </c>
      <c r="AP630" s="16">
        <v>4.17</v>
      </c>
      <c r="AQ630" s="316">
        <v>2000000</v>
      </c>
      <c r="AR630" s="316">
        <v>437500</v>
      </c>
      <c r="AS630" s="320">
        <v>4.5714285714285712</v>
      </c>
      <c r="AT630" s="321">
        <v>0.2324</v>
      </c>
      <c r="AU630" s="321">
        <v>0.76760000000000006</v>
      </c>
      <c r="AV630" s="316">
        <v>77991</v>
      </c>
      <c r="AW630" s="316">
        <v>19544</v>
      </c>
      <c r="AX630" s="316">
        <v>15366</v>
      </c>
      <c r="AY630" s="316">
        <v>60609</v>
      </c>
      <c r="AZ630" s="316">
        <v>5000</v>
      </c>
      <c r="BA630" s="16"/>
    </row>
    <row r="631" spans="1:53" ht="15.75" customHeight="1">
      <c r="A631" s="54">
        <v>38</v>
      </c>
      <c r="B631" s="58" t="s">
        <v>270</v>
      </c>
      <c r="C631" s="58" t="s">
        <v>1776</v>
      </c>
      <c r="D631" s="16">
        <v>156439</v>
      </c>
      <c r="E631" s="16">
        <v>323</v>
      </c>
      <c r="F631" s="16">
        <v>29</v>
      </c>
      <c r="G631" s="16">
        <v>17</v>
      </c>
      <c r="H631" s="16">
        <v>13</v>
      </c>
      <c r="I631" s="317">
        <v>2.8527922321750332E-5</v>
      </c>
      <c r="J631" s="16">
        <v>6493</v>
      </c>
      <c r="K631" s="16">
        <v>344</v>
      </c>
      <c r="L631" s="16">
        <v>14</v>
      </c>
      <c r="M631" s="16">
        <v>2</v>
      </c>
      <c r="N631" s="318">
        <v>5.9980207943571156E-4</v>
      </c>
      <c r="O631" s="16">
        <v>20651</v>
      </c>
      <c r="P631" s="16">
        <v>93</v>
      </c>
      <c r="Q631" s="16">
        <v>76</v>
      </c>
      <c r="R631" s="16">
        <v>15</v>
      </c>
      <c r="S631" s="321">
        <v>0.90123456790123457</v>
      </c>
      <c r="T631" s="317">
        <v>4.7802786951454333E-5</v>
      </c>
      <c r="U631" s="16">
        <v>98</v>
      </c>
      <c r="V631" s="16">
        <v>1610</v>
      </c>
      <c r="W631" s="16">
        <v>0</v>
      </c>
      <c r="X631" s="16">
        <v>0</v>
      </c>
      <c r="Y631" s="16">
        <v>80</v>
      </c>
      <c r="Z631" s="16">
        <v>9</v>
      </c>
      <c r="AA631" s="16" t="s">
        <v>2433</v>
      </c>
      <c r="AB631" s="16">
        <v>4</v>
      </c>
      <c r="AC631" s="16">
        <v>0</v>
      </c>
      <c r="AD631" s="16">
        <v>0</v>
      </c>
      <c r="AE631" s="16">
        <v>0</v>
      </c>
      <c r="AF631" s="16">
        <v>0</v>
      </c>
      <c r="AG631" s="16">
        <v>4.8</v>
      </c>
      <c r="AH631" s="16">
        <v>0.81</v>
      </c>
      <c r="AI631" s="315" t="s">
        <v>1832</v>
      </c>
      <c r="AJ631" s="315" t="s">
        <v>1832</v>
      </c>
      <c r="AK631" s="16">
        <v>6</v>
      </c>
      <c r="AL631" s="16">
        <v>56</v>
      </c>
      <c r="AM631" s="16">
        <v>74000</v>
      </c>
      <c r="AN631" s="16">
        <v>517000000</v>
      </c>
      <c r="AO631" s="319">
        <v>0.34097222222222223</v>
      </c>
      <c r="AP631" s="16">
        <v>3.05</v>
      </c>
      <c r="AQ631" s="316">
        <v>1400000</v>
      </c>
      <c r="AR631" s="316">
        <v>364200</v>
      </c>
      <c r="AS631" s="320">
        <v>3.8440417353102689</v>
      </c>
      <c r="AT631" s="321">
        <v>0.28249999999999997</v>
      </c>
      <c r="AU631" s="321">
        <v>0.71750000000000003</v>
      </c>
      <c r="AV631" s="316">
        <v>64926</v>
      </c>
      <c r="AW631" s="316">
        <v>14609</v>
      </c>
      <c r="AX631" s="316">
        <v>11952</v>
      </c>
      <c r="AY631" s="316">
        <v>45312</v>
      </c>
      <c r="AZ631" s="316">
        <v>5000</v>
      </c>
      <c r="BA631" s="16"/>
    </row>
    <row r="632" spans="1:53" ht="15.75" customHeight="1">
      <c r="A632" s="54">
        <v>39</v>
      </c>
      <c r="B632" s="58" t="s">
        <v>257</v>
      </c>
      <c r="C632" s="58" t="s">
        <v>1776</v>
      </c>
      <c r="D632" s="16">
        <v>18828</v>
      </c>
      <c r="E632" s="16">
        <v>341</v>
      </c>
      <c r="F632" s="16">
        <v>7</v>
      </c>
      <c r="G632" s="16">
        <v>45</v>
      </c>
      <c r="H632" s="16">
        <v>52</v>
      </c>
      <c r="I632" s="317">
        <v>2.3345713163167804E-4</v>
      </c>
      <c r="J632" s="16">
        <v>845</v>
      </c>
      <c r="K632" s="16">
        <v>0</v>
      </c>
      <c r="L632" s="16">
        <v>0</v>
      </c>
      <c r="M632" s="16">
        <v>0</v>
      </c>
      <c r="N632" s="318">
        <v>0</v>
      </c>
      <c r="O632" s="16">
        <v>522</v>
      </c>
      <c r="P632" s="16">
        <v>15</v>
      </c>
      <c r="Q632" s="16">
        <v>11</v>
      </c>
      <c r="R632" s="16">
        <v>1</v>
      </c>
      <c r="S632" s="321">
        <v>0.5</v>
      </c>
      <c r="T632" s="317">
        <v>2.5319767769820602E-4</v>
      </c>
      <c r="U632" s="16">
        <v>72</v>
      </c>
      <c r="V632" s="16">
        <v>174</v>
      </c>
      <c r="W632" s="16">
        <v>3</v>
      </c>
      <c r="X632" s="16">
        <v>0</v>
      </c>
      <c r="Y632" s="16">
        <v>47</v>
      </c>
      <c r="Z632" s="16">
        <v>14</v>
      </c>
      <c r="AA632" s="16" t="s">
        <v>2433</v>
      </c>
      <c r="AB632" s="16">
        <v>4</v>
      </c>
      <c r="AC632" s="16">
        <v>0</v>
      </c>
      <c r="AD632" s="16">
        <v>0</v>
      </c>
      <c r="AE632" s="16">
        <v>0</v>
      </c>
      <c r="AF632" s="16">
        <v>0</v>
      </c>
      <c r="AG632" s="16">
        <v>5</v>
      </c>
      <c r="AH632" s="16">
        <v>1</v>
      </c>
      <c r="AI632" s="315" t="s">
        <v>1832</v>
      </c>
      <c r="AJ632" s="315" t="s">
        <v>1832</v>
      </c>
      <c r="AK632" s="16">
        <v>19</v>
      </c>
      <c r="AL632" s="16">
        <v>52</v>
      </c>
      <c r="AM632" s="16">
        <v>2900</v>
      </c>
      <c r="AN632" s="16">
        <v>11200000</v>
      </c>
      <c r="AO632" s="319">
        <v>0.27430555555555558</v>
      </c>
      <c r="AP632" s="16">
        <v>4.78</v>
      </c>
      <c r="AQ632" s="316">
        <v>114600</v>
      </c>
      <c r="AR632" s="316">
        <v>42000</v>
      </c>
      <c r="AS632" s="320">
        <v>2.7285714285714286</v>
      </c>
      <c r="AT632" s="321">
        <v>0.27729999999999999</v>
      </c>
      <c r="AU632" s="321">
        <v>0.72270000000000001</v>
      </c>
      <c r="AV632" s="316">
        <v>7963</v>
      </c>
      <c r="AW632" s="316">
        <v>18190</v>
      </c>
      <c r="AX632" s="316">
        <v>5000</v>
      </c>
      <c r="AY632" s="316">
        <v>5000</v>
      </c>
      <c r="AZ632" s="316">
        <v>5000</v>
      </c>
      <c r="BA632" s="16"/>
    </row>
    <row r="633" spans="1:53" ht="15.75" customHeight="1">
      <c r="A633" s="54">
        <v>40</v>
      </c>
      <c r="B633" s="58" t="s">
        <v>1117</v>
      </c>
      <c r="C633" s="58" t="s">
        <v>1776</v>
      </c>
      <c r="D633" s="16">
        <v>410547</v>
      </c>
      <c r="E633" s="16">
        <v>4181</v>
      </c>
      <c r="F633" s="16">
        <v>1345</v>
      </c>
      <c r="G633" s="16">
        <v>437</v>
      </c>
      <c r="H633" s="16">
        <v>92</v>
      </c>
      <c r="I633" s="317">
        <v>2.0000000000000001E-4</v>
      </c>
      <c r="J633" s="16">
        <v>32544</v>
      </c>
      <c r="K633" s="16">
        <v>3267</v>
      </c>
      <c r="L633" s="16">
        <v>183</v>
      </c>
      <c r="M633" s="16">
        <v>28</v>
      </c>
      <c r="N633" s="318">
        <v>1.1832139999999999E-3</v>
      </c>
      <c r="O633" s="16">
        <v>119949</v>
      </c>
      <c r="P633" s="16">
        <v>1544</v>
      </c>
      <c r="Q633" s="16">
        <v>552</v>
      </c>
      <c r="R633" s="16">
        <v>85</v>
      </c>
      <c r="S633" s="321">
        <v>0.96373056999999995</v>
      </c>
      <c r="T633" s="317">
        <v>5.7707500000000003E-5</v>
      </c>
      <c r="U633" s="16">
        <v>1139</v>
      </c>
      <c r="V633" s="16">
        <v>18800</v>
      </c>
      <c r="W633" s="16">
        <v>40</v>
      </c>
      <c r="X633" s="16">
        <v>188</v>
      </c>
      <c r="Y633" s="16">
        <v>1452</v>
      </c>
      <c r="Z633" s="16">
        <v>668</v>
      </c>
      <c r="AA633" s="16" t="s">
        <v>2433</v>
      </c>
      <c r="AB633" s="16">
        <v>4</v>
      </c>
      <c r="AC633" s="16">
        <v>1</v>
      </c>
      <c r="AD633" s="16">
        <v>0</v>
      </c>
      <c r="AE633" s="16">
        <v>0</v>
      </c>
      <c r="AF633" s="16">
        <v>1</v>
      </c>
      <c r="AG633" s="16">
        <v>4.5</v>
      </c>
      <c r="AH633" s="16">
        <v>0.44500000000000001</v>
      </c>
      <c r="AI633" s="315">
        <v>4.2</v>
      </c>
      <c r="AJ633" s="315">
        <v>0.58699999999999997</v>
      </c>
      <c r="AK633" s="16">
        <v>33</v>
      </c>
      <c r="AL633" s="16">
        <v>31</v>
      </c>
      <c r="AM633" s="16">
        <v>90</v>
      </c>
      <c r="AN633" s="16">
        <v>201000</v>
      </c>
      <c r="AO633" s="319">
        <v>0.38819444444444445</v>
      </c>
      <c r="AP633" s="16">
        <v>1.83</v>
      </c>
      <c r="AQ633" s="316">
        <v>8700</v>
      </c>
      <c r="AR633" s="316">
        <v>8000</v>
      </c>
      <c r="AS633" s="320">
        <v>1.0874999999999999</v>
      </c>
      <c r="AT633" s="321">
        <v>0.58020000000000005</v>
      </c>
      <c r="AU633" s="321">
        <v>0.41979999999999995</v>
      </c>
      <c r="AV633" s="316" t="s">
        <v>2433</v>
      </c>
      <c r="AW633" s="316">
        <v>5000</v>
      </c>
      <c r="AX633" s="316">
        <v>5000</v>
      </c>
      <c r="AY633" s="316" t="s">
        <v>2433</v>
      </c>
      <c r="AZ633" s="316" t="s">
        <v>2433</v>
      </c>
      <c r="BA633" s="16"/>
    </row>
    <row r="634" spans="1:53" ht="15.75" customHeight="1">
      <c r="A634" s="54">
        <v>41</v>
      </c>
      <c r="B634" s="58" t="s">
        <v>1124</v>
      </c>
      <c r="C634" s="58" t="s">
        <v>1776</v>
      </c>
      <c r="D634" s="16">
        <v>120129</v>
      </c>
      <c r="E634" s="16">
        <v>6462</v>
      </c>
      <c r="F634" s="16">
        <v>370</v>
      </c>
      <c r="G634" s="16">
        <v>359</v>
      </c>
      <c r="H634" s="16">
        <v>35</v>
      </c>
      <c r="I634" s="317">
        <v>6.9999999999999999E-4</v>
      </c>
      <c r="J634" s="16">
        <v>39807</v>
      </c>
      <c r="K634" s="16">
        <v>13293</v>
      </c>
      <c r="L634" s="16">
        <v>490</v>
      </c>
      <c r="M634" s="16">
        <v>32</v>
      </c>
      <c r="N634" s="318">
        <v>3.8780970000000001E-3</v>
      </c>
      <c r="O634" s="16">
        <v>674113</v>
      </c>
      <c r="P634" s="16">
        <v>394</v>
      </c>
      <c r="Q634" s="16">
        <v>1091</v>
      </c>
      <c r="R634" s="16">
        <v>455</v>
      </c>
      <c r="S634" s="321">
        <v>0.707124011</v>
      </c>
      <c r="T634" s="317">
        <v>2.4915100000000001E-5</v>
      </c>
      <c r="U634" s="16">
        <v>5208</v>
      </c>
      <c r="V634" s="16">
        <v>28400</v>
      </c>
      <c r="W634" s="16">
        <v>49</v>
      </c>
      <c r="X634" s="16">
        <v>700</v>
      </c>
      <c r="Y634" s="16">
        <v>4780</v>
      </c>
      <c r="Z634" s="16">
        <v>641</v>
      </c>
      <c r="AA634" s="16" t="s">
        <v>2433</v>
      </c>
      <c r="AB634" s="16">
        <v>4</v>
      </c>
      <c r="AC634" s="16">
        <v>1</v>
      </c>
      <c r="AD634" s="16">
        <v>0</v>
      </c>
      <c r="AE634" s="16">
        <v>0</v>
      </c>
      <c r="AF634" s="16">
        <v>1</v>
      </c>
      <c r="AG634" s="16">
        <v>4.7</v>
      </c>
      <c r="AH634" s="16">
        <v>0.42299999999999999</v>
      </c>
      <c r="AI634" s="315">
        <v>4.5</v>
      </c>
      <c r="AJ634" s="315">
        <v>0.71899999999999997</v>
      </c>
      <c r="AK634" s="16">
        <v>48</v>
      </c>
      <c r="AL634" s="16">
        <v>68</v>
      </c>
      <c r="AM634" s="16">
        <v>110000</v>
      </c>
      <c r="AN634" s="16">
        <v>98</v>
      </c>
      <c r="AO634" s="319">
        <v>0.36388888888888887</v>
      </c>
      <c r="AP634" s="16">
        <v>4.5999999999999996</v>
      </c>
      <c r="AQ634" s="316">
        <v>2700000</v>
      </c>
      <c r="AR634" s="316">
        <v>772900</v>
      </c>
      <c r="AS634" s="320">
        <v>3.4933367835425022</v>
      </c>
      <c r="AT634" s="321">
        <v>0.34710000000000002</v>
      </c>
      <c r="AU634" s="321">
        <v>0.65290000000000004</v>
      </c>
      <c r="AV634" s="316">
        <v>33098</v>
      </c>
      <c r="AW634" s="316">
        <v>138910</v>
      </c>
      <c r="AX634" s="316">
        <v>15290</v>
      </c>
      <c r="AY634" s="316">
        <v>5026</v>
      </c>
      <c r="AZ634" s="316">
        <v>15774</v>
      </c>
      <c r="BA634" s="16"/>
    </row>
    <row r="635" spans="1:53" ht="15.75" customHeight="1">
      <c r="A635" s="54">
        <v>42</v>
      </c>
      <c r="B635" s="58" t="s">
        <v>177</v>
      </c>
      <c r="C635" s="58" t="s">
        <v>1776</v>
      </c>
      <c r="D635" s="16">
        <v>20115</v>
      </c>
      <c r="E635" s="16">
        <v>874</v>
      </c>
      <c r="F635" s="16">
        <v>47</v>
      </c>
      <c r="G635" s="16">
        <v>166</v>
      </c>
      <c r="H635" s="16">
        <v>51</v>
      </c>
      <c r="I635" s="317">
        <v>6.2463507741161392E-4</v>
      </c>
      <c r="J635" s="16">
        <v>1147</v>
      </c>
      <c r="K635" s="16">
        <v>1194</v>
      </c>
      <c r="L635" s="16">
        <v>33</v>
      </c>
      <c r="M635" s="16">
        <v>47</v>
      </c>
      <c r="N635" s="318">
        <v>1.2111494293678726E-2</v>
      </c>
      <c r="O635" s="16" t="s">
        <v>2433</v>
      </c>
      <c r="P635" s="16" t="s">
        <v>2433</v>
      </c>
      <c r="Q635" s="16" t="s">
        <v>2433</v>
      </c>
      <c r="R635" s="16" t="s">
        <v>2433</v>
      </c>
      <c r="S635" s="321" t="s">
        <v>2433</v>
      </c>
      <c r="T635" s="317" t="s">
        <v>2433</v>
      </c>
      <c r="U635" s="16">
        <v>5</v>
      </c>
      <c r="V635" s="16">
        <v>251</v>
      </c>
      <c r="W635" s="16">
        <v>0</v>
      </c>
      <c r="X635" s="16">
        <v>0</v>
      </c>
      <c r="Y635" s="16">
        <v>5</v>
      </c>
      <c r="Z635" s="16">
        <v>0</v>
      </c>
      <c r="AA635" s="16" t="s">
        <v>2433</v>
      </c>
      <c r="AB635" s="16">
        <v>3</v>
      </c>
      <c r="AC635" s="16">
        <v>0</v>
      </c>
      <c r="AD635" s="16">
        <v>0</v>
      </c>
      <c r="AE635" s="16">
        <v>0</v>
      </c>
      <c r="AF635" s="16">
        <v>0</v>
      </c>
      <c r="AG635" s="16">
        <v>2.2999999999999998</v>
      </c>
      <c r="AH635" s="16">
        <v>0.33300000000000002</v>
      </c>
      <c r="AI635" s="315" t="s">
        <v>1832</v>
      </c>
      <c r="AJ635" s="315" t="s">
        <v>1832</v>
      </c>
      <c r="AK635" s="16">
        <v>17</v>
      </c>
      <c r="AL635" s="16">
        <v>55</v>
      </c>
      <c r="AM635" s="16">
        <v>33100</v>
      </c>
      <c r="AN635" s="16">
        <v>645000000</v>
      </c>
      <c r="AO635" s="319">
        <v>0.27986111111111112</v>
      </c>
      <c r="AP635" s="16">
        <v>4.03</v>
      </c>
      <c r="AQ635" s="316">
        <v>395100</v>
      </c>
      <c r="AR635" s="316">
        <v>126700</v>
      </c>
      <c r="AS635" s="320">
        <v>3.1183898973954221</v>
      </c>
      <c r="AT635" s="321">
        <v>0.2586</v>
      </c>
      <c r="AU635" s="321">
        <v>0.74140000000000006</v>
      </c>
      <c r="AV635" s="316">
        <v>54100</v>
      </c>
      <c r="AW635" s="316">
        <v>12740</v>
      </c>
      <c r="AX635" s="316">
        <v>5000</v>
      </c>
      <c r="AY635" s="316">
        <v>5000</v>
      </c>
      <c r="AZ635" s="316">
        <v>5000</v>
      </c>
      <c r="BA635" s="16"/>
    </row>
    <row r="636" spans="1:53" ht="15.75" customHeight="1">
      <c r="A636" s="54">
        <v>43</v>
      </c>
      <c r="B636" s="58" t="s">
        <v>290</v>
      </c>
      <c r="C636" s="58" t="s">
        <v>1776</v>
      </c>
      <c r="D636" s="16">
        <v>40488</v>
      </c>
      <c r="E636" s="16">
        <v>1391</v>
      </c>
      <c r="F636" s="16">
        <v>236</v>
      </c>
      <c r="G636" s="16">
        <v>495</v>
      </c>
      <c r="H636" s="16">
        <v>37</v>
      </c>
      <c r="I636" s="317">
        <v>6.7506297075829724E-4</v>
      </c>
      <c r="J636" s="16">
        <v>3980</v>
      </c>
      <c r="K636" s="16">
        <v>1237</v>
      </c>
      <c r="L636" s="16">
        <v>21</v>
      </c>
      <c r="M636" s="16">
        <v>16</v>
      </c>
      <c r="N636" s="318">
        <v>3.4842406566270058E-3</v>
      </c>
      <c r="O636" s="16">
        <v>6450</v>
      </c>
      <c r="P636" s="16">
        <v>66</v>
      </c>
      <c r="Q636" s="16">
        <v>137</v>
      </c>
      <c r="R636" s="16">
        <v>22</v>
      </c>
      <c r="S636" s="321">
        <v>0.78048780487804881</v>
      </c>
      <c r="T636" s="317">
        <v>2.677893599118475E-4</v>
      </c>
      <c r="U636" s="16">
        <v>50</v>
      </c>
      <c r="V636" s="16">
        <v>0</v>
      </c>
      <c r="W636" s="16">
        <v>0</v>
      </c>
      <c r="X636" s="16">
        <v>0</v>
      </c>
      <c r="Y636" s="16">
        <v>33</v>
      </c>
      <c r="Z636" s="16">
        <v>10</v>
      </c>
      <c r="AA636" s="16" t="s">
        <v>2433</v>
      </c>
      <c r="AB636" s="16">
        <v>4</v>
      </c>
      <c r="AC636" s="16">
        <v>1</v>
      </c>
      <c r="AD636" s="16">
        <v>1</v>
      </c>
      <c r="AE636" s="16">
        <v>1</v>
      </c>
      <c r="AF636" s="16">
        <v>1</v>
      </c>
      <c r="AG636" s="16">
        <v>4.4000000000000004</v>
      </c>
      <c r="AH636" s="16">
        <v>0.79500000000000004</v>
      </c>
      <c r="AI636" s="315">
        <v>1</v>
      </c>
      <c r="AJ636" s="315" t="s">
        <v>1832</v>
      </c>
      <c r="AK636" s="16">
        <v>24</v>
      </c>
      <c r="AL636" s="16">
        <v>81</v>
      </c>
      <c r="AM636" s="16">
        <v>246000</v>
      </c>
      <c r="AN636" s="16">
        <v>1300000000</v>
      </c>
      <c r="AO636" s="319">
        <v>0.4513888888888889</v>
      </c>
      <c r="AP636" s="16">
        <v>2.48</v>
      </c>
      <c r="AQ636" s="316">
        <v>1300000</v>
      </c>
      <c r="AR636" s="316">
        <v>297000</v>
      </c>
      <c r="AS636" s="320">
        <v>4.3771043771043772</v>
      </c>
      <c r="AT636" s="321">
        <v>0.36109999999999998</v>
      </c>
      <c r="AU636" s="321">
        <v>0.63890000000000002</v>
      </c>
      <c r="AV636" s="316">
        <v>62192</v>
      </c>
      <c r="AW636" s="316">
        <v>41719</v>
      </c>
      <c r="AX636" s="316">
        <v>22603</v>
      </c>
      <c r="AY636" s="316">
        <v>32089</v>
      </c>
      <c r="AZ636" s="316">
        <v>5000</v>
      </c>
      <c r="BA636" s="16"/>
    </row>
    <row r="637" spans="1:53" ht="15.75" customHeight="1">
      <c r="A637" s="54">
        <v>44</v>
      </c>
      <c r="B637" s="58" t="s">
        <v>146</v>
      </c>
      <c r="C637" s="58" t="s">
        <v>1776</v>
      </c>
      <c r="D637" s="16">
        <v>140</v>
      </c>
      <c r="E637" s="16">
        <v>0</v>
      </c>
      <c r="F637" s="16">
        <v>0</v>
      </c>
      <c r="G637" s="16">
        <v>0</v>
      </c>
      <c r="H637" s="16">
        <v>0</v>
      </c>
      <c r="I637" s="317">
        <v>0</v>
      </c>
      <c r="J637" s="16">
        <v>938</v>
      </c>
      <c r="K637" s="16">
        <v>990</v>
      </c>
      <c r="L637" s="16">
        <v>13</v>
      </c>
      <c r="M637" s="16">
        <v>140</v>
      </c>
      <c r="N637" s="318">
        <v>4.5796400702729804E-3</v>
      </c>
      <c r="O637" s="16" t="s">
        <v>2433</v>
      </c>
      <c r="P637" s="16" t="s">
        <v>2433</v>
      </c>
      <c r="Q637" s="16" t="s">
        <v>2433</v>
      </c>
      <c r="R637" s="16" t="s">
        <v>2433</v>
      </c>
      <c r="S637" s="321" t="s">
        <v>2433</v>
      </c>
      <c r="T637" s="317" t="s">
        <v>2433</v>
      </c>
      <c r="U637" s="16" t="s">
        <v>2433</v>
      </c>
      <c r="V637" s="16" t="s">
        <v>2433</v>
      </c>
      <c r="W637" s="16" t="s">
        <v>2433</v>
      </c>
      <c r="X637" s="16" t="s">
        <v>2433</v>
      </c>
      <c r="Y637" s="16" t="s">
        <v>2433</v>
      </c>
      <c r="Z637" s="16" t="s">
        <v>2433</v>
      </c>
      <c r="AA637" s="16" t="s">
        <v>2433</v>
      </c>
      <c r="AB637" s="16">
        <v>2</v>
      </c>
      <c r="AC637" s="16">
        <v>0</v>
      </c>
      <c r="AD637" s="16">
        <v>0</v>
      </c>
      <c r="AE637" s="16">
        <v>1</v>
      </c>
      <c r="AF637" s="16">
        <v>1</v>
      </c>
      <c r="AG637" s="16">
        <v>1.5</v>
      </c>
      <c r="AH637" s="16">
        <v>6.7000000000000004E-2</v>
      </c>
      <c r="AI637" s="315">
        <v>3.1</v>
      </c>
      <c r="AJ637" s="315">
        <v>0.49623790756001401</v>
      </c>
      <c r="AK637" s="16">
        <v>22</v>
      </c>
      <c r="AL637" s="16">
        <v>56</v>
      </c>
      <c r="AM637" s="16">
        <v>10</v>
      </c>
      <c r="AN637" s="16" t="s">
        <v>2433</v>
      </c>
      <c r="AO637" s="319">
        <v>0.31597222222222221</v>
      </c>
      <c r="AP637" s="16">
        <v>1.97</v>
      </c>
      <c r="AQ637" s="316">
        <v>1200000</v>
      </c>
      <c r="AR637" s="316">
        <v>341600</v>
      </c>
      <c r="AS637" s="320">
        <v>3.5128805620608898</v>
      </c>
      <c r="AT637" s="321">
        <v>0.6593</v>
      </c>
      <c r="AU637" s="321">
        <v>0.3407</v>
      </c>
      <c r="AV637" s="316">
        <v>17740</v>
      </c>
      <c r="AW637" s="316">
        <v>29872</v>
      </c>
      <c r="AX637" s="316">
        <v>5000</v>
      </c>
      <c r="AY637" s="316">
        <v>5000</v>
      </c>
      <c r="AZ637" s="316">
        <v>5000</v>
      </c>
      <c r="BA637" s="16"/>
    </row>
    <row r="638" spans="1:53" ht="15.75" customHeight="1">
      <c r="A638" s="54">
        <v>45</v>
      </c>
      <c r="B638" s="58" t="s">
        <v>297</v>
      </c>
      <c r="C638" s="58" t="s">
        <v>1776</v>
      </c>
      <c r="D638" s="16">
        <v>8687</v>
      </c>
      <c r="E638" s="16">
        <v>2253</v>
      </c>
      <c r="F638" s="16">
        <v>102</v>
      </c>
      <c r="G638" s="16">
        <v>170</v>
      </c>
      <c r="H638" s="16">
        <v>99</v>
      </c>
      <c r="I638" s="317">
        <v>3.5203517192372489E-3</v>
      </c>
      <c r="J638" s="16">
        <v>1009</v>
      </c>
      <c r="K638" s="16">
        <v>712</v>
      </c>
      <c r="L638" s="16">
        <v>12</v>
      </c>
      <c r="M638" s="16">
        <v>41</v>
      </c>
      <c r="N638" s="318">
        <v>8.0223525187023987E-3</v>
      </c>
      <c r="O638" s="16">
        <v>3577</v>
      </c>
      <c r="P638" s="16">
        <v>106</v>
      </c>
      <c r="Q638" s="16">
        <v>53</v>
      </c>
      <c r="R638" s="16">
        <v>9</v>
      </c>
      <c r="S638" s="321">
        <v>0.53333333333333333</v>
      </c>
      <c r="T638" s="317">
        <v>1.8793523774464292E-4</v>
      </c>
      <c r="U638" s="16">
        <v>101</v>
      </c>
      <c r="V638" s="16" t="s">
        <v>2433</v>
      </c>
      <c r="W638" s="16" t="s">
        <v>2433</v>
      </c>
      <c r="X638" s="16" t="s">
        <v>2433</v>
      </c>
      <c r="Y638" s="16">
        <v>71</v>
      </c>
      <c r="Z638" s="16">
        <v>16</v>
      </c>
      <c r="AA638" s="16" t="s">
        <v>2433</v>
      </c>
      <c r="AB638" s="16">
        <v>3</v>
      </c>
      <c r="AC638" s="16">
        <v>1</v>
      </c>
      <c r="AD638" s="16">
        <v>1</v>
      </c>
      <c r="AE638" s="16">
        <v>1</v>
      </c>
      <c r="AF638" s="16">
        <v>1</v>
      </c>
      <c r="AG638" s="16">
        <v>4.5999999999999996</v>
      </c>
      <c r="AH638" s="16">
        <v>0.82099999999999995</v>
      </c>
      <c r="AI638" s="315" t="s">
        <v>1832</v>
      </c>
      <c r="AJ638" s="315" t="s">
        <v>1832</v>
      </c>
      <c r="AK638" s="16">
        <v>23</v>
      </c>
      <c r="AL638" s="16">
        <v>60</v>
      </c>
      <c r="AM638" s="16">
        <v>49500</v>
      </c>
      <c r="AN638" s="16">
        <v>3500000</v>
      </c>
      <c r="AO638" s="319">
        <v>0.22361111111111112</v>
      </c>
      <c r="AP638" s="16">
        <v>4.8499999999999996</v>
      </c>
      <c r="AQ638" s="316">
        <v>1100000</v>
      </c>
      <c r="AR638" s="316">
        <v>265500</v>
      </c>
      <c r="AS638" s="320">
        <v>4.1431261770244818</v>
      </c>
      <c r="AT638" s="321">
        <v>0.17080000000000001</v>
      </c>
      <c r="AU638" s="321">
        <v>0.82919999999999994</v>
      </c>
      <c r="AV638" s="316">
        <v>53560</v>
      </c>
      <c r="AW638" s="316">
        <v>62979</v>
      </c>
      <c r="AX638" s="316">
        <v>20699</v>
      </c>
      <c r="AY638" s="316">
        <v>15921</v>
      </c>
      <c r="AZ638" s="316">
        <v>5000</v>
      </c>
      <c r="BA638" s="16"/>
    </row>
    <row r="639" spans="1:53" ht="15.75" customHeight="1">
      <c r="A639" s="54">
        <v>46</v>
      </c>
      <c r="B639" s="58" t="s">
        <v>164</v>
      </c>
      <c r="C639" s="58" t="s">
        <v>1776</v>
      </c>
      <c r="D639" s="16">
        <v>5900</v>
      </c>
      <c r="E639" s="16">
        <v>337</v>
      </c>
      <c r="F639" s="16">
        <v>68</v>
      </c>
      <c r="G639" s="16">
        <v>216</v>
      </c>
      <c r="H639" s="16">
        <v>26</v>
      </c>
      <c r="I639" s="317">
        <v>1.243754935616696E-3</v>
      </c>
      <c r="J639" s="16" t="s">
        <v>2433</v>
      </c>
      <c r="K639" s="16" t="s">
        <v>2433</v>
      </c>
      <c r="L639" s="16" t="s">
        <v>2433</v>
      </c>
      <c r="M639" s="16" t="s">
        <v>2433</v>
      </c>
      <c r="N639" s="318" t="s">
        <v>2433</v>
      </c>
      <c r="O639" s="16">
        <v>67</v>
      </c>
      <c r="P639" s="16">
        <v>6</v>
      </c>
      <c r="Q639" s="16">
        <v>1</v>
      </c>
      <c r="R639" s="16">
        <v>0</v>
      </c>
      <c r="S639" s="321">
        <v>1</v>
      </c>
      <c r="T639" s="317">
        <v>1.6223231667748214E-4</v>
      </c>
      <c r="U639" s="16">
        <v>8</v>
      </c>
      <c r="V639" s="16">
        <v>86</v>
      </c>
      <c r="W639" s="16">
        <v>0</v>
      </c>
      <c r="X639" s="16">
        <v>0</v>
      </c>
      <c r="Y639" s="16">
        <v>4</v>
      </c>
      <c r="Z639" s="16">
        <v>0</v>
      </c>
      <c r="AA639" s="16" t="s">
        <v>2433</v>
      </c>
      <c r="AB639" s="16">
        <v>3</v>
      </c>
      <c r="AC639" s="16">
        <v>0</v>
      </c>
      <c r="AD639" s="16">
        <v>1</v>
      </c>
      <c r="AE639" s="16">
        <v>1</v>
      </c>
      <c r="AF639" s="16">
        <v>1</v>
      </c>
      <c r="AG639" s="16">
        <v>2.4</v>
      </c>
      <c r="AH639" s="16">
        <v>0.32</v>
      </c>
      <c r="AI639" s="315">
        <v>4.2</v>
      </c>
      <c r="AJ639" s="315">
        <v>0.78874654609394601</v>
      </c>
      <c r="AK639" s="16">
        <v>9</v>
      </c>
      <c r="AL639" s="16">
        <v>67</v>
      </c>
      <c r="AM639" s="16">
        <v>246000</v>
      </c>
      <c r="AN639" s="16">
        <v>88300000</v>
      </c>
      <c r="AO639" s="319">
        <v>0.26597222222222222</v>
      </c>
      <c r="AP639" s="16">
        <v>1.48</v>
      </c>
      <c r="AQ639" s="316">
        <v>949500</v>
      </c>
      <c r="AR639" s="316">
        <v>193500</v>
      </c>
      <c r="AS639" s="320">
        <v>4.9069767441860463</v>
      </c>
      <c r="AT639" s="321">
        <v>0.71319999999999995</v>
      </c>
      <c r="AU639" s="321">
        <v>0.28680000000000005</v>
      </c>
      <c r="AV639" s="316">
        <v>153436</v>
      </c>
      <c r="AW639" s="316">
        <v>263354</v>
      </c>
      <c r="AX639" s="316">
        <v>34048</v>
      </c>
      <c r="AY639" s="316" t="s">
        <v>2433</v>
      </c>
      <c r="AZ639" s="316">
        <v>5000</v>
      </c>
      <c r="BA639" s="16"/>
    </row>
    <row r="640" spans="1:53" ht="15.75" customHeight="1">
      <c r="A640" s="54">
        <v>47</v>
      </c>
      <c r="B640" s="58" t="s">
        <v>1343</v>
      </c>
      <c r="C640" s="58" t="s">
        <v>1776</v>
      </c>
      <c r="D640" s="16">
        <v>15627</v>
      </c>
      <c r="E640" s="16">
        <v>2594</v>
      </c>
      <c r="F640" s="16">
        <v>60</v>
      </c>
      <c r="G640" s="16">
        <v>325</v>
      </c>
      <c r="H640" s="16">
        <v>104</v>
      </c>
      <c r="I640" s="317">
        <v>2.2176892190840852E-3</v>
      </c>
      <c r="J640" s="16">
        <v>15991</v>
      </c>
      <c r="K640" s="16">
        <v>2817</v>
      </c>
      <c r="L640" s="16">
        <v>356</v>
      </c>
      <c r="M640" s="16">
        <v>29</v>
      </c>
      <c r="N640" s="318">
        <v>2.3330986211496261E-3</v>
      </c>
      <c r="O640" s="16">
        <v>15987</v>
      </c>
      <c r="P640" s="16">
        <v>244</v>
      </c>
      <c r="Q640" s="16">
        <v>573</v>
      </c>
      <c r="R640" s="16">
        <v>270</v>
      </c>
      <c r="S640" s="321">
        <v>0.18181818181818182</v>
      </c>
      <c r="T640" s="317">
        <v>5.7509074762044689E-4</v>
      </c>
      <c r="U640" s="16">
        <v>3244</v>
      </c>
      <c r="V640" s="16">
        <v>807</v>
      </c>
      <c r="W640" s="16">
        <v>6</v>
      </c>
      <c r="X640" s="16">
        <v>13</v>
      </c>
      <c r="Y640" s="16">
        <v>4233</v>
      </c>
      <c r="Z640" s="16">
        <v>886</v>
      </c>
      <c r="AA640" s="16" t="s">
        <v>2433</v>
      </c>
      <c r="AB640" s="16">
        <v>4</v>
      </c>
      <c r="AC640" s="16">
        <v>0</v>
      </c>
      <c r="AD640" s="16">
        <v>1</v>
      </c>
      <c r="AE640" s="16">
        <v>1</v>
      </c>
      <c r="AF640" s="16">
        <v>1</v>
      </c>
      <c r="AG640" s="16">
        <v>3.1</v>
      </c>
      <c r="AH640" s="16">
        <v>0</v>
      </c>
      <c r="AI640" s="315">
        <v>2.2999999999999998</v>
      </c>
      <c r="AJ640" s="315">
        <v>0.2</v>
      </c>
      <c r="AK640" s="16">
        <v>24</v>
      </c>
      <c r="AL640" s="16">
        <v>60</v>
      </c>
      <c r="AM640" s="16">
        <v>5400</v>
      </c>
      <c r="AN640" s="16">
        <v>67</v>
      </c>
      <c r="AO640" s="319" t="s">
        <v>2433</v>
      </c>
      <c r="AP640" s="16" t="s">
        <v>2433</v>
      </c>
      <c r="AQ640" s="316" t="s">
        <v>2433</v>
      </c>
      <c r="AR640" s="316" t="s">
        <v>2433</v>
      </c>
      <c r="AS640" s="320" t="s">
        <v>2433</v>
      </c>
      <c r="AT640" s="321" t="s">
        <v>2433</v>
      </c>
      <c r="AU640" s="321" t="s">
        <v>2433</v>
      </c>
      <c r="AV640" s="316">
        <v>25106</v>
      </c>
      <c r="AW640" s="316">
        <v>192928</v>
      </c>
      <c r="AX640" s="316">
        <v>8705</v>
      </c>
      <c r="AY640" s="316">
        <v>5000</v>
      </c>
      <c r="AZ640" s="316">
        <v>7555</v>
      </c>
      <c r="BA640" s="16"/>
    </row>
    <row r="641" spans="1:53" ht="15.75" customHeight="1">
      <c r="A641" s="54">
        <v>48</v>
      </c>
      <c r="B641" s="58" t="s">
        <v>224</v>
      </c>
      <c r="C641" s="58" t="s">
        <v>1776</v>
      </c>
      <c r="D641" s="16">
        <v>19196</v>
      </c>
      <c r="E641" s="16">
        <v>3251</v>
      </c>
      <c r="F641" s="16">
        <v>106</v>
      </c>
      <c r="G641" s="16">
        <v>156</v>
      </c>
      <c r="H641" s="16">
        <v>49</v>
      </c>
      <c r="I641" s="317">
        <v>2.150945287165459E-3</v>
      </c>
      <c r="J641" s="16">
        <v>370</v>
      </c>
      <c r="K641" s="16">
        <v>70</v>
      </c>
      <c r="L641" s="16">
        <v>4</v>
      </c>
      <c r="M641" s="16">
        <v>2</v>
      </c>
      <c r="N641" s="318">
        <v>2.2887633534092408E-3</v>
      </c>
      <c r="O641" s="16">
        <v>5956</v>
      </c>
      <c r="P641" s="16">
        <v>60</v>
      </c>
      <c r="Q641" s="16">
        <v>102</v>
      </c>
      <c r="R641" s="16">
        <v>9</v>
      </c>
      <c r="S641" s="321">
        <v>0.62962962962962965</v>
      </c>
      <c r="T641" s="317">
        <v>2.0254297666007421E-4</v>
      </c>
      <c r="U641" s="16">
        <v>82</v>
      </c>
      <c r="V641" s="16">
        <v>385</v>
      </c>
      <c r="W641" s="16">
        <v>3</v>
      </c>
      <c r="X641" s="16">
        <v>2</v>
      </c>
      <c r="Y641" s="16">
        <v>57</v>
      </c>
      <c r="Z641" s="16">
        <v>6</v>
      </c>
      <c r="AA641" s="16" t="s">
        <v>2433</v>
      </c>
      <c r="AB641" s="16">
        <v>4</v>
      </c>
      <c r="AC641" s="16">
        <v>0</v>
      </c>
      <c r="AD641" s="16">
        <v>0</v>
      </c>
      <c r="AE641" s="16">
        <v>1</v>
      </c>
      <c r="AF641" s="16">
        <v>0</v>
      </c>
      <c r="AG641" s="16">
        <v>2.2999999999999998</v>
      </c>
      <c r="AH641" s="16">
        <v>0.2</v>
      </c>
      <c r="AI641" s="315" t="s">
        <v>1832</v>
      </c>
      <c r="AJ641" s="315" t="s">
        <v>1832</v>
      </c>
      <c r="AK641" s="16">
        <v>5</v>
      </c>
      <c r="AL641" s="16">
        <v>59</v>
      </c>
      <c r="AM641" s="16">
        <v>165000</v>
      </c>
      <c r="AN641" s="16">
        <v>75100000</v>
      </c>
      <c r="AO641" s="319">
        <v>0.33750000000000002</v>
      </c>
      <c r="AP641" s="16">
        <v>6.8</v>
      </c>
      <c r="AQ641" s="316">
        <v>1500000</v>
      </c>
      <c r="AR641" s="316">
        <v>280400</v>
      </c>
      <c r="AS641" s="320">
        <v>5.349500713266762</v>
      </c>
      <c r="AT641" s="321">
        <v>0.14729999999999999</v>
      </c>
      <c r="AU641" s="321">
        <v>0.85270000000000001</v>
      </c>
      <c r="AV641" s="316">
        <v>42857</v>
      </c>
      <c r="AW641" s="316">
        <v>223451</v>
      </c>
      <c r="AX641" s="316">
        <v>11786</v>
      </c>
      <c r="AY641" s="316">
        <v>30946</v>
      </c>
      <c r="AZ641" s="316">
        <v>6072</v>
      </c>
      <c r="BA641" s="16"/>
    </row>
    <row r="642" spans="1:53" ht="15.75" customHeight="1">
      <c r="A642" s="54">
        <v>49</v>
      </c>
      <c r="B642" s="58" t="s">
        <v>201</v>
      </c>
      <c r="C642" s="58" t="s">
        <v>1776</v>
      </c>
      <c r="D642" s="16">
        <v>36896</v>
      </c>
      <c r="E642" s="16">
        <v>2557</v>
      </c>
      <c r="F642" s="16">
        <v>286</v>
      </c>
      <c r="G642" s="16">
        <v>342</v>
      </c>
      <c r="H642" s="16">
        <v>117</v>
      </c>
      <c r="I642" s="317">
        <v>1.034711059672101E-3</v>
      </c>
      <c r="J642" s="16">
        <v>3385</v>
      </c>
      <c r="K642" s="16">
        <v>1369</v>
      </c>
      <c r="L642" s="16">
        <v>18</v>
      </c>
      <c r="M642" s="16">
        <v>58</v>
      </c>
      <c r="N642" s="318">
        <v>4.5029194645628294E-3</v>
      </c>
      <c r="O642" s="16">
        <v>2309</v>
      </c>
      <c r="P642" s="16">
        <v>88</v>
      </c>
      <c r="Q642" s="16">
        <v>106</v>
      </c>
      <c r="R642" s="16">
        <v>5</v>
      </c>
      <c r="S642" s="321">
        <v>0.5</v>
      </c>
      <c r="T642" s="317">
        <v>5.2318247404411035E-4</v>
      </c>
      <c r="U642" s="16">
        <v>56</v>
      </c>
      <c r="V642" s="16">
        <v>473</v>
      </c>
      <c r="W642" s="16">
        <v>0</v>
      </c>
      <c r="X642" s="16">
        <v>0</v>
      </c>
      <c r="Y642" s="16">
        <v>27</v>
      </c>
      <c r="Z642" s="16">
        <v>10</v>
      </c>
      <c r="AA642" s="16" t="s">
        <v>2433</v>
      </c>
      <c r="AB642" s="16">
        <v>4</v>
      </c>
      <c r="AC642" s="16">
        <v>0</v>
      </c>
      <c r="AD642" s="16">
        <v>1</v>
      </c>
      <c r="AE642" s="16">
        <v>1</v>
      </c>
      <c r="AF642" s="16">
        <v>1</v>
      </c>
      <c r="AG642" s="16">
        <v>4.2</v>
      </c>
      <c r="AH642" s="16">
        <v>0.61099999999999999</v>
      </c>
      <c r="AI642" s="315">
        <v>3.9</v>
      </c>
      <c r="AJ642" s="315">
        <v>0.68686868686868596</v>
      </c>
      <c r="AK642" s="16">
        <v>19</v>
      </c>
      <c r="AL642" s="16">
        <v>53</v>
      </c>
      <c r="AM642" s="16">
        <v>74000</v>
      </c>
      <c r="AN642" s="16">
        <v>18700000</v>
      </c>
      <c r="AO642" s="319">
        <v>0.31041666666666667</v>
      </c>
      <c r="AP642" s="16">
        <v>5.27</v>
      </c>
      <c r="AQ642" s="316">
        <v>1200000</v>
      </c>
      <c r="AR642" s="316">
        <v>237100</v>
      </c>
      <c r="AS642" s="320">
        <v>5.0611556305356391</v>
      </c>
      <c r="AT642" s="321">
        <v>0.20250000000000001</v>
      </c>
      <c r="AU642" s="321">
        <v>0.79749999999999999</v>
      </c>
      <c r="AV642" s="316">
        <v>50326</v>
      </c>
      <c r="AW642" s="316">
        <v>18030</v>
      </c>
      <c r="AX642" s="316">
        <v>44830</v>
      </c>
      <c r="AY642" s="316">
        <v>5554</v>
      </c>
      <c r="AZ642" s="316">
        <v>5000</v>
      </c>
      <c r="BA642" s="16"/>
    </row>
    <row r="643" spans="1:53" ht="15.75" customHeight="1">
      <c r="A643" s="54">
        <v>50</v>
      </c>
      <c r="B643" s="104" t="s">
        <v>321</v>
      </c>
      <c r="C643" s="58" t="s">
        <v>1776</v>
      </c>
      <c r="D643" s="16">
        <v>24374</v>
      </c>
      <c r="E643" s="16">
        <v>208</v>
      </c>
      <c r="F643" s="16">
        <v>15</v>
      </c>
      <c r="G643" s="16">
        <v>51</v>
      </c>
      <c r="H643" s="16">
        <v>71</v>
      </c>
      <c r="I643" s="317">
        <v>1.3807457846174009E-4</v>
      </c>
      <c r="J643" s="16">
        <v>700</v>
      </c>
      <c r="K643" s="16">
        <v>848</v>
      </c>
      <c r="L643" s="16">
        <v>28</v>
      </c>
      <c r="M643" s="16">
        <v>62</v>
      </c>
      <c r="N643" s="318">
        <v>1.3761101959679063E-2</v>
      </c>
      <c r="O643" s="16">
        <v>4678</v>
      </c>
      <c r="P643" s="16">
        <v>68</v>
      </c>
      <c r="Q643" s="16">
        <v>42</v>
      </c>
      <c r="R643" s="16">
        <v>14</v>
      </c>
      <c r="S643" s="321">
        <v>0.33333333333333331</v>
      </c>
      <c r="T643" s="317">
        <v>1.2865785904046418E-4</v>
      </c>
      <c r="U643" s="16">
        <v>104</v>
      </c>
      <c r="V643" s="16">
        <v>49</v>
      </c>
      <c r="W643" s="16">
        <v>12</v>
      </c>
      <c r="X643" s="16">
        <v>1</v>
      </c>
      <c r="Y643" s="16">
        <v>64</v>
      </c>
      <c r="Z643" s="16">
        <v>15</v>
      </c>
      <c r="AA643" s="16" t="s">
        <v>2433</v>
      </c>
      <c r="AB643" s="16">
        <v>4</v>
      </c>
      <c r="AC643" s="16">
        <v>0</v>
      </c>
      <c r="AD643" s="16">
        <v>1</v>
      </c>
      <c r="AE643" s="16">
        <v>1</v>
      </c>
      <c r="AF643" s="16">
        <v>1</v>
      </c>
      <c r="AG643" s="16" t="s">
        <v>2433</v>
      </c>
      <c r="AH643" s="16" t="s">
        <v>2433</v>
      </c>
      <c r="AI643" s="315">
        <v>3.7</v>
      </c>
      <c r="AJ643" s="315">
        <v>0.65629999999999999</v>
      </c>
      <c r="AK643" s="16">
        <v>52</v>
      </c>
      <c r="AL643" s="16">
        <v>49</v>
      </c>
      <c r="AM643" s="16">
        <v>8100</v>
      </c>
      <c r="AN643" s="16">
        <v>1500000</v>
      </c>
      <c r="AO643" s="319">
        <v>0.4548611111111111</v>
      </c>
      <c r="AP643" s="16">
        <v>2.91</v>
      </c>
      <c r="AQ643" s="316">
        <v>118600</v>
      </c>
      <c r="AR643" s="316">
        <v>34100</v>
      </c>
      <c r="AS643" s="320">
        <v>3.4780058651026393</v>
      </c>
      <c r="AT643" s="321">
        <v>0.42420000000000002</v>
      </c>
      <c r="AU643" s="321">
        <v>0.57579999999999998</v>
      </c>
      <c r="AV643" s="316">
        <v>25877</v>
      </c>
      <c r="AW643" s="316">
        <v>44314</v>
      </c>
      <c r="AX643" s="316">
        <v>20965</v>
      </c>
      <c r="AY643" s="316">
        <v>81134</v>
      </c>
      <c r="AZ643" s="316">
        <v>5000</v>
      </c>
      <c r="BA643" s="16"/>
    </row>
    <row r="644" spans="1:53" ht="15.75" customHeight="1">
      <c r="A644" s="54">
        <v>51</v>
      </c>
      <c r="B644" s="104" t="s">
        <v>179</v>
      </c>
      <c r="C644" s="58" t="s">
        <v>1776</v>
      </c>
      <c r="D644" s="16">
        <v>41230</v>
      </c>
      <c r="E644" s="16">
        <v>2443</v>
      </c>
      <c r="F644" s="16">
        <v>181</v>
      </c>
      <c r="G644" s="16">
        <v>387</v>
      </c>
      <c r="H644" s="16">
        <v>83</v>
      </c>
      <c r="I644" s="317">
        <v>8.4709848903362025E-4</v>
      </c>
      <c r="J644" s="16">
        <v>1700</v>
      </c>
      <c r="K644" s="16">
        <v>687</v>
      </c>
      <c r="L644" s="16">
        <v>20</v>
      </c>
      <c r="M644" s="16">
        <v>29</v>
      </c>
      <c r="N644" s="318">
        <v>4.5956054065050822E-3</v>
      </c>
      <c r="O644" s="16">
        <v>5142</v>
      </c>
      <c r="P644" s="16">
        <v>165</v>
      </c>
      <c r="Q644" s="16">
        <v>94</v>
      </c>
      <c r="R644" s="16">
        <v>22</v>
      </c>
      <c r="S644" s="321">
        <v>0.4576271186440678</v>
      </c>
      <c r="T644" s="317">
        <v>2.454636160953765E-4</v>
      </c>
      <c r="U644" s="16">
        <v>156</v>
      </c>
      <c r="V644" s="16">
        <v>561</v>
      </c>
      <c r="W644" s="16">
        <v>18</v>
      </c>
      <c r="X644" s="16">
        <v>18</v>
      </c>
      <c r="Y644" s="16">
        <v>101</v>
      </c>
      <c r="Z644" s="16">
        <v>19</v>
      </c>
      <c r="AA644" s="16" t="s">
        <v>2433</v>
      </c>
      <c r="AB644" s="16">
        <v>4</v>
      </c>
      <c r="AC644" s="16">
        <v>0</v>
      </c>
      <c r="AD644" s="16">
        <v>0</v>
      </c>
      <c r="AE644" s="16">
        <v>0</v>
      </c>
      <c r="AF644" s="16">
        <v>0</v>
      </c>
      <c r="AG644" s="16">
        <v>2.4</v>
      </c>
      <c r="AH644" s="16">
        <v>0.222</v>
      </c>
      <c r="AI644" s="315" t="s">
        <v>1832</v>
      </c>
      <c r="AJ644" s="315" t="s">
        <v>1832</v>
      </c>
      <c r="AK644" s="16">
        <v>42</v>
      </c>
      <c r="AL644" s="16">
        <v>58</v>
      </c>
      <c r="AM644" s="16">
        <v>301000</v>
      </c>
      <c r="AN644" s="16">
        <v>1400000000</v>
      </c>
      <c r="AO644" s="319">
        <v>0.2951388888888889</v>
      </c>
      <c r="AP644" s="16">
        <v>6.03</v>
      </c>
      <c r="AQ644" s="316">
        <v>1600000</v>
      </c>
      <c r="AR644" s="316">
        <v>437000</v>
      </c>
      <c r="AS644" s="320">
        <v>3.6613272311212817</v>
      </c>
      <c r="AT644" s="321">
        <v>0.2167</v>
      </c>
      <c r="AU644" s="321">
        <v>0.7833</v>
      </c>
      <c r="AV644" s="316">
        <v>51669</v>
      </c>
      <c r="AW644" s="316">
        <v>27620</v>
      </c>
      <c r="AX644" s="316">
        <v>36007</v>
      </c>
      <c r="AY644" s="316">
        <v>13262</v>
      </c>
      <c r="AZ644" s="316">
        <v>5000</v>
      </c>
      <c r="BA644" s="16"/>
    </row>
    <row r="645" spans="1:53" ht="15.75" customHeight="1">
      <c r="A645" s="54">
        <v>52</v>
      </c>
      <c r="B645" s="104" t="s">
        <v>208</v>
      </c>
      <c r="C645" s="58" t="s">
        <v>1776</v>
      </c>
      <c r="D645" s="16">
        <v>37660</v>
      </c>
      <c r="E645" s="16">
        <v>1088</v>
      </c>
      <c r="F645" s="16">
        <v>94</v>
      </c>
      <c r="G645" s="16">
        <v>161</v>
      </c>
      <c r="H645" s="16">
        <v>21</v>
      </c>
      <c r="I645" s="317">
        <v>4.2198095212719709E-4</v>
      </c>
      <c r="J645" s="16">
        <v>1750</v>
      </c>
      <c r="K645" s="16">
        <v>1635</v>
      </c>
      <c r="L645" s="16">
        <v>31</v>
      </c>
      <c r="M645" s="16">
        <v>59</v>
      </c>
      <c r="N645" s="318">
        <v>1.0563168859716683E-2</v>
      </c>
      <c r="O645" s="16">
        <v>7724</v>
      </c>
      <c r="P645" s="16">
        <v>72</v>
      </c>
      <c r="Q645" s="16">
        <v>70</v>
      </c>
      <c r="R645" s="16">
        <v>11</v>
      </c>
      <c r="S645" s="321">
        <v>0.81132075471698117</v>
      </c>
      <c r="T645" s="317">
        <v>1.1376169959293108E-4</v>
      </c>
      <c r="U645" s="16">
        <v>810</v>
      </c>
      <c r="V645" s="16">
        <v>105</v>
      </c>
      <c r="W645" s="16">
        <v>0</v>
      </c>
      <c r="X645" s="16">
        <v>0</v>
      </c>
      <c r="Y645" s="16">
        <v>68</v>
      </c>
      <c r="Z645" s="16">
        <v>16</v>
      </c>
      <c r="AA645" s="16" t="s">
        <v>2433</v>
      </c>
      <c r="AB645" s="16">
        <v>4</v>
      </c>
      <c r="AC645" s="16">
        <v>1</v>
      </c>
      <c r="AD645" s="16">
        <v>1</v>
      </c>
      <c r="AE645" s="16">
        <v>1</v>
      </c>
      <c r="AF645" s="16">
        <v>0</v>
      </c>
      <c r="AG645" s="16">
        <v>2.6</v>
      </c>
      <c r="AH645" s="16">
        <v>0.14299999999999999</v>
      </c>
      <c r="AI645" s="315">
        <v>5</v>
      </c>
      <c r="AJ645" s="315">
        <v>1</v>
      </c>
      <c r="AK645" s="16">
        <v>26</v>
      </c>
      <c r="AL645" s="16">
        <v>59</v>
      </c>
      <c r="AM645" s="16">
        <v>246000</v>
      </c>
      <c r="AN645" s="16">
        <v>997000000</v>
      </c>
      <c r="AO645" s="319">
        <v>0.34722222222222221</v>
      </c>
      <c r="AP645" s="16">
        <v>4.9800000000000004</v>
      </c>
      <c r="AQ645" s="316">
        <v>2700000</v>
      </c>
      <c r="AR645" s="316">
        <v>679100</v>
      </c>
      <c r="AS645" s="320">
        <v>3.975850390222353</v>
      </c>
      <c r="AT645" s="321">
        <v>0.25890000000000002</v>
      </c>
      <c r="AU645" s="321">
        <v>0.74109999999999998</v>
      </c>
      <c r="AV645" s="316">
        <v>107043</v>
      </c>
      <c r="AW645" s="316">
        <v>55535</v>
      </c>
      <c r="AX645" s="316">
        <v>22619</v>
      </c>
      <c r="AY645" s="316">
        <v>45813</v>
      </c>
      <c r="AZ645" s="316">
        <v>5000</v>
      </c>
      <c r="BA645" s="16"/>
    </row>
    <row r="646" spans="1:53" ht="15.75" customHeight="1">
      <c r="A646" s="54">
        <v>53</v>
      </c>
      <c r="B646" s="104" t="s">
        <v>144</v>
      </c>
      <c r="C646" s="58" t="s">
        <v>1776</v>
      </c>
      <c r="D646" s="16">
        <v>49415</v>
      </c>
      <c r="E646" s="16">
        <v>793</v>
      </c>
      <c r="F646" s="16">
        <v>74</v>
      </c>
      <c r="G646" s="16">
        <v>143</v>
      </c>
      <c r="H646" s="16">
        <v>34</v>
      </c>
      <c r="I646" s="317">
        <v>2.5552251644272783E-4</v>
      </c>
      <c r="J646" s="16" t="s">
        <v>2433</v>
      </c>
      <c r="K646" s="16" t="s">
        <v>2433</v>
      </c>
      <c r="L646" s="16" t="s">
        <v>2433</v>
      </c>
      <c r="M646" s="16" t="s">
        <v>2433</v>
      </c>
      <c r="N646" s="318" t="s">
        <v>2433</v>
      </c>
      <c r="O646" s="16">
        <v>7508</v>
      </c>
      <c r="P646" s="16">
        <v>125</v>
      </c>
      <c r="Q646" s="16">
        <v>183</v>
      </c>
      <c r="R646" s="16">
        <v>29</v>
      </c>
      <c r="S646" s="321">
        <v>0.75490196078431371</v>
      </c>
      <c r="T646" s="317">
        <v>3.0580761233593414E-4</v>
      </c>
      <c r="U646" s="16">
        <v>47</v>
      </c>
      <c r="V646" s="16">
        <v>880</v>
      </c>
      <c r="W646" s="16">
        <v>0</v>
      </c>
      <c r="X646" s="16">
        <v>0</v>
      </c>
      <c r="Y646" s="16">
        <v>26</v>
      </c>
      <c r="Z646" s="16">
        <v>14</v>
      </c>
      <c r="AA646" s="16" t="s">
        <v>2433</v>
      </c>
      <c r="AB646" s="16">
        <v>3</v>
      </c>
      <c r="AC646" s="16">
        <v>0</v>
      </c>
      <c r="AD646" s="16">
        <v>0</v>
      </c>
      <c r="AE646" s="16">
        <v>1</v>
      </c>
      <c r="AF646" s="16">
        <v>1</v>
      </c>
      <c r="AG646" s="16">
        <v>4.5999999999999996</v>
      </c>
      <c r="AH646" s="16">
        <v>0.81899999999999995</v>
      </c>
      <c r="AI646" s="315">
        <v>3.6</v>
      </c>
      <c r="AJ646" s="315">
        <v>0.62255639097744297</v>
      </c>
      <c r="AK646" s="16">
        <v>21</v>
      </c>
      <c r="AL646" s="16">
        <v>59</v>
      </c>
      <c r="AM646" s="16">
        <v>165000</v>
      </c>
      <c r="AN646" s="16">
        <v>1700000</v>
      </c>
      <c r="AO646" s="319">
        <v>0.29791666666666666</v>
      </c>
      <c r="AP646" s="16">
        <v>3.48</v>
      </c>
      <c r="AQ646" s="316">
        <v>1800000</v>
      </c>
      <c r="AR646" s="316">
        <v>433100</v>
      </c>
      <c r="AS646" s="320">
        <v>4.1560840452551373</v>
      </c>
      <c r="AT646" s="321">
        <v>0.27960000000000002</v>
      </c>
      <c r="AU646" s="321">
        <v>0.72039999999999993</v>
      </c>
      <c r="AV646" s="316">
        <v>58683</v>
      </c>
      <c r="AW646" s="316">
        <v>109736</v>
      </c>
      <c r="AX646" s="316">
        <v>14470</v>
      </c>
      <c r="AY646" s="316">
        <v>63898</v>
      </c>
      <c r="AZ646" s="316">
        <v>5000</v>
      </c>
      <c r="BA646" s="16"/>
    </row>
    <row r="647" spans="1:53" ht="15.75" customHeight="1">
      <c r="A647" s="54">
        <v>54</v>
      </c>
      <c r="B647" s="104" t="s">
        <v>1217</v>
      </c>
      <c r="C647" s="58" t="s">
        <v>1776</v>
      </c>
      <c r="D647" s="16">
        <v>13271</v>
      </c>
      <c r="E647" s="16">
        <v>1905</v>
      </c>
      <c r="F647" s="16">
        <v>86</v>
      </c>
      <c r="G647" s="16">
        <v>66</v>
      </c>
      <c r="H647" s="16">
        <v>35</v>
      </c>
      <c r="I647" s="317">
        <v>1.8E-3</v>
      </c>
      <c r="J647" s="16">
        <v>6686</v>
      </c>
      <c r="K647" s="16">
        <v>1706</v>
      </c>
      <c r="L647" s="16">
        <v>53</v>
      </c>
      <c r="M647" s="16">
        <v>11</v>
      </c>
      <c r="N647" s="318">
        <v>3.1091560000000001E-3</v>
      </c>
      <c r="O647" s="16">
        <v>35072</v>
      </c>
      <c r="P647" s="16">
        <v>75</v>
      </c>
      <c r="Q647" s="16">
        <v>1055</v>
      </c>
      <c r="R647" s="16">
        <v>219</v>
      </c>
      <c r="S647" s="321">
        <v>0</v>
      </c>
      <c r="T647" s="317">
        <v>4.0077500000000002E-4</v>
      </c>
      <c r="U647" s="16">
        <v>362</v>
      </c>
      <c r="V647" s="16">
        <v>1990</v>
      </c>
      <c r="W647" s="16">
        <v>0</v>
      </c>
      <c r="X647" s="16">
        <v>0</v>
      </c>
      <c r="Y647" s="16">
        <v>171</v>
      </c>
      <c r="Z647" s="16">
        <v>60</v>
      </c>
      <c r="AA647" s="16" t="s">
        <v>2433</v>
      </c>
      <c r="AB647" s="16">
        <v>4</v>
      </c>
      <c r="AC647" s="16">
        <v>0</v>
      </c>
      <c r="AD647" s="16">
        <v>0</v>
      </c>
      <c r="AE647" s="16">
        <v>0</v>
      </c>
      <c r="AF647" s="16">
        <v>1</v>
      </c>
      <c r="AG647" s="16">
        <v>3.8</v>
      </c>
      <c r="AH647" s="16">
        <v>0</v>
      </c>
      <c r="AI647" s="315">
        <v>3.6</v>
      </c>
      <c r="AJ647" s="315" t="s">
        <v>1832</v>
      </c>
      <c r="AK647" s="16">
        <v>35</v>
      </c>
      <c r="AL647" s="16">
        <v>63</v>
      </c>
      <c r="AM647" s="16">
        <v>2900</v>
      </c>
      <c r="AN647" s="16">
        <v>44100000</v>
      </c>
      <c r="AO647" s="319">
        <v>0.3611111111111111</v>
      </c>
      <c r="AP647" s="16">
        <v>5.03</v>
      </c>
      <c r="AQ647" s="316">
        <v>535900</v>
      </c>
      <c r="AR647" s="316">
        <v>259500</v>
      </c>
      <c r="AS647" s="320">
        <v>2.065125240847784</v>
      </c>
      <c r="AT647" s="321">
        <v>0.36099999999999999</v>
      </c>
      <c r="AU647" s="321">
        <v>0.63900000000000001</v>
      </c>
      <c r="AV647" s="316">
        <v>183989</v>
      </c>
      <c r="AW647" s="316">
        <v>1544000</v>
      </c>
      <c r="AX647" s="316">
        <v>291738</v>
      </c>
      <c r="AY647" s="316">
        <v>81695</v>
      </c>
      <c r="AZ647" s="316">
        <v>5877</v>
      </c>
      <c r="BA647" s="16"/>
    </row>
    <row r="648" spans="1:53" ht="15.75" customHeight="1">
      <c r="A648" s="54">
        <v>55</v>
      </c>
      <c r="B648" s="104" t="s">
        <v>1092</v>
      </c>
      <c r="C648" s="58" t="s">
        <v>1776</v>
      </c>
      <c r="D648" s="16">
        <v>234011</v>
      </c>
      <c r="E648" s="16">
        <v>144</v>
      </c>
      <c r="F648" s="16">
        <v>321</v>
      </c>
      <c r="G648" s="16">
        <v>66</v>
      </c>
      <c r="H648" s="16">
        <v>11</v>
      </c>
      <c r="I648" s="317">
        <v>0</v>
      </c>
      <c r="J648" s="16">
        <v>5821</v>
      </c>
      <c r="K648" s="16">
        <v>411</v>
      </c>
      <c r="L648" s="16">
        <v>49</v>
      </c>
      <c r="M648" s="16">
        <v>11</v>
      </c>
      <c r="N648" s="318">
        <v>9.3863400000000004E-4</v>
      </c>
      <c r="O648" s="16">
        <v>50613</v>
      </c>
      <c r="P648" s="16">
        <v>145</v>
      </c>
      <c r="Q648" s="16">
        <v>750</v>
      </c>
      <c r="R648" s="16">
        <v>90</v>
      </c>
      <c r="S648" s="321">
        <v>0</v>
      </c>
      <c r="T648" s="317">
        <v>1.8041300000000001E-4</v>
      </c>
      <c r="U648" s="16">
        <v>149</v>
      </c>
      <c r="V648" s="16">
        <v>5110</v>
      </c>
      <c r="W648" s="16">
        <v>1</v>
      </c>
      <c r="X648" s="16">
        <v>4</v>
      </c>
      <c r="Y648" s="16">
        <v>458</v>
      </c>
      <c r="Z648" s="16">
        <v>37</v>
      </c>
      <c r="AA648" s="16" t="s">
        <v>2433</v>
      </c>
      <c r="AB648" s="16">
        <v>4</v>
      </c>
      <c r="AC648" s="16">
        <v>0</v>
      </c>
      <c r="AD648" s="16">
        <v>1</v>
      </c>
      <c r="AE648" s="16">
        <v>0</v>
      </c>
      <c r="AF648" s="16">
        <v>1</v>
      </c>
      <c r="AG648" s="16">
        <v>4.4000000000000004</v>
      </c>
      <c r="AH648" s="16">
        <v>0.18</v>
      </c>
      <c r="AI648" s="315">
        <v>3.9</v>
      </c>
      <c r="AJ648" s="315">
        <v>0.29799999999999999</v>
      </c>
      <c r="AK648" s="16">
        <v>31</v>
      </c>
      <c r="AL648" s="16">
        <v>61</v>
      </c>
      <c r="AM648" s="16">
        <v>1600</v>
      </c>
      <c r="AN648" s="16">
        <v>29700000</v>
      </c>
      <c r="AO648" s="319" t="s">
        <v>2433</v>
      </c>
      <c r="AP648" s="16" t="s">
        <v>2433</v>
      </c>
      <c r="AQ648" s="316" t="s">
        <v>2433</v>
      </c>
      <c r="AR648" s="316" t="s">
        <v>2433</v>
      </c>
      <c r="AS648" s="320" t="s">
        <v>2433</v>
      </c>
      <c r="AT648" s="321" t="s">
        <v>2433</v>
      </c>
      <c r="AU648" s="321" t="s">
        <v>2433</v>
      </c>
      <c r="AV648" s="316">
        <v>5000</v>
      </c>
      <c r="AW648" s="316">
        <v>8592</v>
      </c>
      <c r="AX648" s="316">
        <v>50000</v>
      </c>
      <c r="AY648" s="316">
        <v>12318</v>
      </c>
      <c r="AZ648" s="316">
        <v>5000</v>
      </c>
      <c r="BA648" s="16"/>
    </row>
    <row r="649" spans="1:53" ht="15.75" customHeight="1">
      <c r="A649" s="54">
        <v>56</v>
      </c>
      <c r="B649" s="104" t="s">
        <v>159</v>
      </c>
      <c r="C649" s="58" t="s">
        <v>1776</v>
      </c>
      <c r="D649" s="16">
        <v>27446</v>
      </c>
      <c r="E649" s="16">
        <v>701</v>
      </c>
      <c r="F649" s="16">
        <v>48</v>
      </c>
      <c r="G649" s="16">
        <v>659</v>
      </c>
      <c r="H649" s="16">
        <v>45</v>
      </c>
      <c r="I649" s="317">
        <v>5.7287686704178716E-4</v>
      </c>
      <c r="J649" s="16" t="s">
        <v>2433</v>
      </c>
      <c r="K649" s="16" t="s">
        <v>2433</v>
      </c>
      <c r="L649" s="16" t="s">
        <v>2433</v>
      </c>
      <c r="M649" s="16" t="s">
        <v>2433</v>
      </c>
      <c r="N649" s="318" t="s">
        <v>2433</v>
      </c>
      <c r="O649" s="16">
        <v>1386</v>
      </c>
      <c r="P649" s="16">
        <v>76</v>
      </c>
      <c r="Q649" s="16">
        <v>78</v>
      </c>
      <c r="R649" s="16">
        <v>20</v>
      </c>
      <c r="S649" s="321">
        <v>0.70454545454545459</v>
      </c>
      <c r="T649" s="317">
        <v>7.7537874240815748E-4</v>
      </c>
      <c r="U649" s="16">
        <v>22</v>
      </c>
      <c r="V649" s="16">
        <v>170</v>
      </c>
      <c r="W649" s="16">
        <v>0</v>
      </c>
      <c r="X649" s="16">
        <v>0</v>
      </c>
      <c r="Y649" s="16">
        <v>13</v>
      </c>
      <c r="Z649" s="16">
        <v>5</v>
      </c>
      <c r="AA649" s="16" t="s">
        <v>2433</v>
      </c>
      <c r="AB649" s="16">
        <v>3</v>
      </c>
      <c r="AC649" s="16">
        <v>0</v>
      </c>
      <c r="AD649" s="16">
        <v>1</v>
      </c>
      <c r="AE649" s="16">
        <v>0</v>
      </c>
      <c r="AF649" s="16">
        <v>0</v>
      </c>
      <c r="AG649" s="16">
        <v>3</v>
      </c>
      <c r="AH649" s="16">
        <v>0.376</v>
      </c>
      <c r="AI649" s="315">
        <v>0</v>
      </c>
      <c r="AJ649" s="315">
        <v>0</v>
      </c>
      <c r="AK649" s="16">
        <v>56</v>
      </c>
      <c r="AL649" s="16">
        <v>60</v>
      </c>
      <c r="AM649" s="16">
        <v>201000</v>
      </c>
      <c r="AN649" s="16">
        <v>859000</v>
      </c>
      <c r="AO649" s="319">
        <v>0.36180555555555555</v>
      </c>
      <c r="AP649" s="16">
        <v>5.03</v>
      </c>
      <c r="AQ649" s="316">
        <v>1400000</v>
      </c>
      <c r="AR649" s="316">
        <v>292100</v>
      </c>
      <c r="AS649" s="320">
        <v>4.7928791509756934</v>
      </c>
      <c r="AT649" s="321">
        <v>0.35049999999999998</v>
      </c>
      <c r="AU649" s="321">
        <v>0.64949999999999997</v>
      </c>
      <c r="AV649" s="316">
        <v>28933</v>
      </c>
      <c r="AW649" s="316">
        <v>21909</v>
      </c>
      <c r="AX649" s="316">
        <v>11385</v>
      </c>
      <c r="AY649" s="316">
        <v>15339</v>
      </c>
      <c r="AZ649" s="316">
        <v>5000</v>
      </c>
      <c r="BA649" s="16"/>
    </row>
    <row r="650" spans="1:53" ht="15.75" customHeight="1">
      <c r="A650" s="54">
        <v>57</v>
      </c>
      <c r="B650" s="104" t="s">
        <v>281</v>
      </c>
      <c r="C650" s="58" t="s">
        <v>1776</v>
      </c>
      <c r="D650" s="16">
        <v>52049</v>
      </c>
      <c r="E650" s="16">
        <v>1997</v>
      </c>
      <c r="F650" s="16">
        <v>159</v>
      </c>
      <c r="G650" s="16">
        <v>133</v>
      </c>
      <c r="H650" s="16">
        <v>41</v>
      </c>
      <c r="I650" s="317">
        <v>5.2274454636896896E-4</v>
      </c>
      <c r="J650" s="16">
        <v>4193</v>
      </c>
      <c r="K650" s="16">
        <v>1443</v>
      </c>
      <c r="L650" s="16">
        <v>33</v>
      </c>
      <c r="M650" s="16">
        <v>29</v>
      </c>
      <c r="N650" s="318">
        <v>3.8519544674419925E-3</v>
      </c>
      <c r="O650" s="16">
        <v>4084</v>
      </c>
      <c r="P650" s="16">
        <v>30</v>
      </c>
      <c r="Q650" s="16">
        <v>32</v>
      </c>
      <c r="R650" s="16">
        <v>2</v>
      </c>
      <c r="S650" s="321">
        <v>0.94736842105263153</v>
      </c>
      <c r="T650" s="317">
        <v>9.053267468743711E-5</v>
      </c>
      <c r="U650" s="16">
        <v>56</v>
      </c>
      <c r="V650" s="16">
        <v>949</v>
      </c>
      <c r="W650" s="16">
        <v>3</v>
      </c>
      <c r="X650" s="16">
        <v>8</v>
      </c>
      <c r="Y650" s="16">
        <v>27</v>
      </c>
      <c r="Z650" s="16">
        <v>16</v>
      </c>
      <c r="AA650" s="16" t="s">
        <v>2433</v>
      </c>
      <c r="AB650" s="16">
        <v>4</v>
      </c>
      <c r="AC650" s="16">
        <v>1</v>
      </c>
      <c r="AD650" s="16">
        <v>1</v>
      </c>
      <c r="AE650" s="16">
        <v>1</v>
      </c>
      <c r="AF650" s="16">
        <v>1</v>
      </c>
      <c r="AG650" s="16">
        <v>3.2</v>
      </c>
      <c r="AH650" s="16">
        <v>0.38500000000000001</v>
      </c>
      <c r="AI650" s="315" t="s">
        <v>1832</v>
      </c>
      <c r="AJ650" s="315" t="s">
        <v>1832</v>
      </c>
      <c r="AK650" s="16">
        <v>31</v>
      </c>
      <c r="AL650" s="16">
        <v>47</v>
      </c>
      <c r="AM650" s="16">
        <v>246000</v>
      </c>
      <c r="AN650" s="16">
        <v>2700000000</v>
      </c>
      <c r="AO650" s="319">
        <v>0.20902777777777778</v>
      </c>
      <c r="AP650" s="16">
        <v>1.94</v>
      </c>
      <c r="AQ650" s="316">
        <v>119700</v>
      </c>
      <c r="AR650" s="316">
        <v>34800</v>
      </c>
      <c r="AS650" s="320">
        <v>3.4396551724137931</v>
      </c>
      <c r="AT650" s="321">
        <v>0.43909999999999999</v>
      </c>
      <c r="AU650" s="321">
        <v>0.56089999999999995</v>
      </c>
      <c r="AV650" s="316">
        <v>167783</v>
      </c>
      <c r="AW650" s="316">
        <v>20182</v>
      </c>
      <c r="AX650" s="316">
        <v>88078</v>
      </c>
      <c r="AY650" s="316">
        <v>5000</v>
      </c>
      <c r="AZ650" s="316">
        <v>8219</v>
      </c>
      <c r="BA650" s="16"/>
    </row>
    <row r="651" spans="1:53" ht="15.75" customHeight="1">
      <c r="A651" s="54">
        <v>58</v>
      </c>
      <c r="B651" s="104" t="s">
        <v>247</v>
      </c>
      <c r="C651" s="58" t="s">
        <v>1776</v>
      </c>
      <c r="D651" s="16">
        <v>4613</v>
      </c>
      <c r="E651" s="16">
        <v>395</v>
      </c>
      <c r="F651" s="16">
        <v>36</v>
      </c>
      <c r="G651" s="16">
        <v>40</v>
      </c>
      <c r="H651" s="16">
        <v>89</v>
      </c>
      <c r="I651" s="317">
        <v>1.1425405797172892E-3</v>
      </c>
      <c r="J651" s="16">
        <v>724</v>
      </c>
      <c r="K651" s="16">
        <v>653</v>
      </c>
      <c r="L651" s="16">
        <v>14</v>
      </c>
      <c r="M651" s="16">
        <v>76</v>
      </c>
      <c r="N651" s="318">
        <v>1.0295172033460644E-2</v>
      </c>
      <c r="O651" s="16">
        <v>4352</v>
      </c>
      <c r="P651" s="16">
        <v>74</v>
      </c>
      <c r="Q651" s="16">
        <v>65</v>
      </c>
      <c r="R651" s="16">
        <v>25</v>
      </c>
      <c r="S651" s="321">
        <v>0.5</v>
      </c>
      <c r="T651" s="317">
        <v>2.2827143901316097E-4</v>
      </c>
      <c r="U651" s="16">
        <v>100</v>
      </c>
      <c r="V651" s="16">
        <v>193</v>
      </c>
      <c r="W651" s="16">
        <v>0</v>
      </c>
      <c r="X651" s="16">
        <v>0</v>
      </c>
      <c r="Y651" s="16">
        <v>49</v>
      </c>
      <c r="Z651" s="16">
        <v>8</v>
      </c>
      <c r="AA651" s="16" t="s">
        <v>2433</v>
      </c>
      <c r="AB651" s="16">
        <v>4</v>
      </c>
      <c r="AC651" s="16">
        <v>0</v>
      </c>
      <c r="AD651" s="16">
        <v>1</v>
      </c>
      <c r="AE651" s="16">
        <v>0</v>
      </c>
      <c r="AF651" s="16">
        <v>1</v>
      </c>
      <c r="AG651" s="16">
        <v>1</v>
      </c>
      <c r="AH651" s="16">
        <v>0</v>
      </c>
      <c r="AI651" s="315" t="s">
        <v>1832</v>
      </c>
      <c r="AJ651" s="315" t="s">
        <v>1832</v>
      </c>
      <c r="AK651" s="16">
        <v>30</v>
      </c>
      <c r="AL651" s="16">
        <v>38</v>
      </c>
      <c r="AM651" s="16">
        <v>110000</v>
      </c>
      <c r="AN651" s="16">
        <v>644000000</v>
      </c>
      <c r="AO651" s="319">
        <v>0.2326388888888889</v>
      </c>
      <c r="AP651" s="16">
        <v>1.85</v>
      </c>
      <c r="AQ651" s="316">
        <v>160300</v>
      </c>
      <c r="AR651" s="316">
        <v>51000</v>
      </c>
      <c r="AS651" s="320">
        <v>3.1431372549019607</v>
      </c>
      <c r="AT651" s="321">
        <v>0.60950000000000004</v>
      </c>
      <c r="AU651" s="321">
        <v>0.39049999999999996</v>
      </c>
      <c r="AV651" s="316" t="s">
        <v>2433</v>
      </c>
      <c r="AW651" s="316">
        <v>5000</v>
      </c>
      <c r="AX651" s="316">
        <v>5000</v>
      </c>
      <c r="AY651" s="316" t="s">
        <v>2433</v>
      </c>
      <c r="AZ651" s="316" t="s">
        <v>2433</v>
      </c>
      <c r="BA651" s="16"/>
    </row>
    <row r="652" spans="1:53" ht="15.75" customHeight="1">
      <c r="A652" s="54">
        <v>59</v>
      </c>
      <c r="B652" s="104" t="s">
        <v>150</v>
      </c>
      <c r="C652" s="58" t="s">
        <v>1776</v>
      </c>
      <c r="D652" s="16">
        <v>44003</v>
      </c>
      <c r="E652" s="16">
        <v>11371</v>
      </c>
      <c r="F652" s="16">
        <v>1737</v>
      </c>
      <c r="G652" s="16">
        <v>3263</v>
      </c>
      <c r="H652" s="16">
        <v>264</v>
      </c>
      <c r="I652" s="317">
        <v>4.3687601450009368E-3</v>
      </c>
      <c r="J652" s="16">
        <v>4431</v>
      </c>
      <c r="K652" s="16">
        <v>3400</v>
      </c>
      <c r="L652" s="16">
        <v>119</v>
      </c>
      <c r="M652" s="16">
        <v>104</v>
      </c>
      <c r="N652" s="318">
        <v>8.7283004871483941E-3</v>
      </c>
      <c r="O652" s="16">
        <v>6901</v>
      </c>
      <c r="P652" s="16">
        <v>64</v>
      </c>
      <c r="Q652" s="16">
        <v>66</v>
      </c>
      <c r="R652" s="16">
        <v>26</v>
      </c>
      <c r="S652" s="321">
        <v>0.78723404255319152</v>
      </c>
      <c r="T652" s="317">
        <v>1.4461104327412769E-4</v>
      </c>
      <c r="U652" s="16">
        <v>112</v>
      </c>
      <c r="V652" s="16">
        <v>1550</v>
      </c>
      <c r="W652" s="16">
        <v>20</v>
      </c>
      <c r="X652" s="16">
        <v>32</v>
      </c>
      <c r="Y652" s="16">
        <v>49</v>
      </c>
      <c r="Z652" s="16">
        <v>31</v>
      </c>
      <c r="AA652" s="16" t="s">
        <v>2433</v>
      </c>
      <c r="AB652" s="16">
        <v>4</v>
      </c>
      <c r="AC652" s="16">
        <v>0</v>
      </c>
      <c r="AD652" s="16">
        <v>1</v>
      </c>
      <c r="AE652" s="16">
        <v>1</v>
      </c>
      <c r="AF652" s="16">
        <v>1</v>
      </c>
      <c r="AG652" s="16">
        <v>4.2</v>
      </c>
      <c r="AH652" s="16">
        <v>0.66200000000000003</v>
      </c>
      <c r="AI652" s="315">
        <v>4.5999999999999996</v>
      </c>
      <c r="AJ652" s="315">
        <v>0.92102598717516004</v>
      </c>
      <c r="AK652" s="16">
        <v>27</v>
      </c>
      <c r="AL652" s="16">
        <v>61</v>
      </c>
      <c r="AM652" s="16">
        <v>201000</v>
      </c>
      <c r="AN652" s="16">
        <v>1300000</v>
      </c>
      <c r="AO652" s="319">
        <v>0.29305555555555557</v>
      </c>
      <c r="AP652" s="16">
        <v>4.7300000000000004</v>
      </c>
      <c r="AQ652" s="316">
        <v>2400000</v>
      </c>
      <c r="AR652" s="316">
        <v>595400</v>
      </c>
      <c r="AS652" s="320">
        <v>4.0309035942223712</v>
      </c>
      <c r="AT652" s="321">
        <v>0.23080000000000001</v>
      </c>
      <c r="AU652" s="321">
        <v>0.76919999999999999</v>
      </c>
      <c r="AV652" s="316">
        <v>33844</v>
      </c>
      <c r="AW652" s="316">
        <v>91061</v>
      </c>
      <c r="AX652" s="316">
        <v>10493</v>
      </c>
      <c r="AY652" s="316">
        <v>5000</v>
      </c>
      <c r="AZ652" s="316">
        <v>5000</v>
      </c>
      <c r="BA652" s="16"/>
    </row>
    <row r="653" spans="1:53" ht="15.75" customHeight="1">
      <c r="A653" s="54">
        <v>60</v>
      </c>
      <c r="B653" s="104" t="s">
        <v>294</v>
      </c>
      <c r="C653" s="58" t="s">
        <v>1776</v>
      </c>
      <c r="D653" s="16">
        <v>4227</v>
      </c>
      <c r="E653" s="16">
        <v>304</v>
      </c>
      <c r="F653" s="16">
        <v>40</v>
      </c>
      <c r="G653" s="16">
        <v>74</v>
      </c>
      <c r="H653" s="16">
        <v>64</v>
      </c>
      <c r="I653" s="317">
        <v>1.1417788931310925E-3</v>
      </c>
      <c r="J653" s="16">
        <v>377</v>
      </c>
      <c r="K653" s="16">
        <v>287</v>
      </c>
      <c r="L653" s="16">
        <v>2</v>
      </c>
      <c r="M653" s="16">
        <v>26</v>
      </c>
      <c r="N653" s="318">
        <v>2.5346610466274663E-3</v>
      </c>
      <c r="O653" s="16">
        <v>1074</v>
      </c>
      <c r="P653" s="16">
        <v>13</v>
      </c>
      <c r="Q653" s="16">
        <v>0</v>
      </c>
      <c r="R653" s="16">
        <v>0</v>
      </c>
      <c r="S653" s="321">
        <v>1</v>
      </c>
      <c r="T653" s="317">
        <v>0</v>
      </c>
      <c r="U653" s="16">
        <v>36</v>
      </c>
      <c r="V653" s="16" t="s">
        <v>2433</v>
      </c>
      <c r="W653" s="16" t="s">
        <v>2433</v>
      </c>
      <c r="X653" s="16" t="s">
        <v>2433</v>
      </c>
      <c r="Y653" s="16">
        <v>21</v>
      </c>
      <c r="Z653" s="16">
        <v>7</v>
      </c>
      <c r="AA653" s="16" t="s">
        <v>2433</v>
      </c>
      <c r="AB653" s="16">
        <v>3</v>
      </c>
      <c r="AC653" s="16">
        <v>0</v>
      </c>
      <c r="AD653" s="16">
        <v>1</v>
      </c>
      <c r="AE653" s="16">
        <v>1</v>
      </c>
      <c r="AF653" s="16">
        <v>1</v>
      </c>
      <c r="AG653" s="16">
        <v>2</v>
      </c>
      <c r="AH653" s="16">
        <v>0</v>
      </c>
      <c r="AI653" s="315">
        <v>3.9</v>
      </c>
      <c r="AJ653" s="315">
        <v>0.75</v>
      </c>
      <c r="AK653" s="16">
        <v>25</v>
      </c>
      <c r="AL653" s="16">
        <v>56</v>
      </c>
      <c r="AM653" s="16">
        <v>135000</v>
      </c>
      <c r="AN653" s="16">
        <v>30600000</v>
      </c>
      <c r="AO653" s="319">
        <v>0.41041666666666665</v>
      </c>
      <c r="AP653" s="16">
        <v>1.42</v>
      </c>
      <c r="AQ653" s="316">
        <v>1600000</v>
      </c>
      <c r="AR653" s="316">
        <v>318200</v>
      </c>
      <c r="AS653" s="320">
        <v>5.0282840980515395</v>
      </c>
      <c r="AT653" s="321">
        <v>0.73150000000000004</v>
      </c>
      <c r="AU653" s="321">
        <v>0.26849999999999996</v>
      </c>
      <c r="AV653" s="316">
        <v>52936</v>
      </c>
      <c r="AW653" s="316">
        <v>342430</v>
      </c>
      <c r="AX653" s="316">
        <v>25806</v>
      </c>
      <c r="AY653" s="316">
        <v>7230</v>
      </c>
      <c r="AZ653" s="316">
        <v>5000</v>
      </c>
      <c r="BA653" s="16"/>
    </row>
    <row r="654" spans="1:53" ht="15.75" customHeight="1">
      <c r="A654" s="54">
        <v>61</v>
      </c>
      <c r="B654" s="104" t="s">
        <v>221</v>
      </c>
      <c r="C654" s="58" t="s">
        <v>1776</v>
      </c>
      <c r="D654" s="16">
        <v>14147</v>
      </c>
      <c r="E654" s="16">
        <v>349</v>
      </c>
      <c r="F654" s="16">
        <v>32</v>
      </c>
      <c r="G654" s="16">
        <v>139</v>
      </c>
      <c r="H654" s="16">
        <v>17</v>
      </c>
      <c r="I654" s="317">
        <v>4.193141225106144E-4</v>
      </c>
      <c r="J654" s="16">
        <v>985</v>
      </c>
      <c r="K654" s="16">
        <v>43</v>
      </c>
      <c r="L654" s="16">
        <v>1</v>
      </c>
      <c r="M654" s="16">
        <v>1</v>
      </c>
      <c r="N654" s="318">
        <v>4.9305244285073959E-4</v>
      </c>
      <c r="O654" s="16">
        <v>1122</v>
      </c>
      <c r="P654" s="16">
        <v>19</v>
      </c>
      <c r="Q654" s="16">
        <v>35</v>
      </c>
      <c r="R654" s="16">
        <v>8</v>
      </c>
      <c r="S654" s="321">
        <v>0.8</v>
      </c>
      <c r="T654" s="317">
        <v>4.2100723508230788E-4</v>
      </c>
      <c r="U654" s="16">
        <v>13</v>
      </c>
      <c r="V654" s="16">
        <v>47</v>
      </c>
      <c r="W654" s="16">
        <v>0</v>
      </c>
      <c r="X654" s="16">
        <v>0</v>
      </c>
      <c r="Y654" s="16">
        <v>8</v>
      </c>
      <c r="Z654" s="16">
        <v>5</v>
      </c>
      <c r="AA654" s="16" t="s">
        <v>2433</v>
      </c>
      <c r="AB654" s="16">
        <v>4</v>
      </c>
      <c r="AC654" s="16">
        <v>0</v>
      </c>
      <c r="AD654" s="16">
        <v>1</v>
      </c>
      <c r="AE654" s="16">
        <v>0</v>
      </c>
      <c r="AF654" s="16">
        <v>0</v>
      </c>
      <c r="AG654" s="16">
        <v>1.5</v>
      </c>
      <c r="AH654" s="16">
        <v>0</v>
      </c>
      <c r="AI654" s="315">
        <v>1.4</v>
      </c>
      <c r="AJ654" s="315">
        <v>9.0909090909090898E-2</v>
      </c>
      <c r="AK654" s="16">
        <v>28</v>
      </c>
      <c r="AL654" s="16">
        <v>70</v>
      </c>
      <c r="AM654" s="16">
        <v>135000</v>
      </c>
      <c r="AN654" s="16">
        <v>405000</v>
      </c>
      <c r="AO654" s="319">
        <v>0.22013888888888888</v>
      </c>
      <c r="AP654" s="16">
        <v>3.93</v>
      </c>
      <c r="AQ654" s="316">
        <v>747400</v>
      </c>
      <c r="AR654" s="316">
        <v>184600</v>
      </c>
      <c r="AS654" s="320">
        <v>4.0487540628385696</v>
      </c>
      <c r="AT654" s="321">
        <v>0.2606</v>
      </c>
      <c r="AU654" s="321">
        <v>0.73940000000000006</v>
      </c>
      <c r="AV654" s="316">
        <v>32672</v>
      </c>
      <c r="AW654" s="316">
        <v>5000</v>
      </c>
      <c r="AX654" s="316">
        <v>7480</v>
      </c>
      <c r="AY654" s="316">
        <v>85104</v>
      </c>
      <c r="AZ654" s="316">
        <v>5000</v>
      </c>
      <c r="BA654" s="16"/>
    </row>
    <row r="655" spans="1:53" ht="15.75" customHeight="1">
      <c r="A655" s="54">
        <v>62</v>
      </c>
      <c r="B655" s="104" t="s">
        <v>330</v>
      </c>
      <c r="C655" s="58" t="s">
        <v>1776</v>
      </c>
      <c r="D655" s="16">
        <v>74097</v>
      </c>
      <c r="E655" s="16">
        <v>5121</v>
      </c>
      <c r="F655" s="16">
        <v>1555</v>
      </c>
      <c r="G655" s="16">
        <v>555</v>
      </c>
      <c r="H655" s="16">
        <v>130</v>
      </c>
      <c r="I655" s="317">
        <v>1.1780143462359212E-3</v>
      </c>
      <c r="J655" s="16">
        <v>5632</v>
      </c>
      <c r="K655" s="16">
        <v>4171</v>
      </c>
      <c r="L655" s="16">
        <v>475</v>
      </c>
      <c r="M655" s="16">
        <v>86</v>
      </c>
      <c r="N655" s="318">
        <v>8.9115210033967936E-3</v>
      </c>
      <c r="O655" s="16">
        <v>13977</v>
      </c>
      <c r="P655" s="16">
        <v>484</v>
      </c>
      <c r="Q655" s="16">
        <v>1279</v>
      </c>
      <c r="R655" s="16">
        <v>229</v>
      </c>
      <c r="S655" s="321">
        <v>0.24590163934426229</v>
      </c>
      <c r="T655" s="317">
        <v>1.1709059908017205E-3</v>
      </c>
      <c r="U655" s="16">
        <v>63</v>
      </c>
      <c r="V655" s="16" t="s">
        <v>2433</v>
      </c>
      <c r="W655" s="16" t="s">
        <v>2433</v>
      </c>
      <c r="X655" s="16" t="s">
        <v>2433</v>
      </c>
      <c r="Y655" s="16">
        <v>40</v>
      </c>
      <c r="Z655" s="16">
        <v>1</v>
      </c>
      <c r="AA655" s="16" t="s">
        <v>2433</v>
      </c>
      <c r="AB655" s="16">
        <v>3</v>
      </c>
      <c r="AC655" s="16">
        <v>0</v>
      </c>
      <c r="AD655" s="16">
        <v>0</v>
      </c>
      <c r="AE655" s="16">
        <v>1</v>
      </c>
      <c r="AF655" s="16">
        <v>0</v>
      </c>
      <c r="AG655" s="16">
        <v>1.5</v>
      </c>
      <c r="AH655" s="16">
        <v>6.3E-2</v>
      </c>
      <c r="AI655" s="315">
        <v>4.0999999999999996</v>
      </c>
      <c r="AJ655" s="315">
        <v>0.78718258770000005</v>
      </c>
      <c r="AK655" s="16">
        <v>18</v>
      </c>
      <c r="AL655" s="16">
        <v>54</v>
      </c>
      <c r="AM655" s="16">
        <v>74000</v>
      </c>
      <c r="AN655" s="16">
        <v>14500000</v>
      </c>
      <c r="AO655" s="319">
        <v>0.29583333333333334</v>
      </c>
      <c r="AP655" s="16">
        <v>4.25</v>
      </c>
      <c r="AQ655" s="316">
        <v>3000000</v>
      </c>
      <c r="AR655" s="316">
        <v>1100000</v>
      </c>
      <c r="AS655" s="320">
        <v>2.7272727272727271</v>
      </c>
      <c r="AT655" s="321">
        <v>0.3397</v>
      </c>
      <c r="AU655" s="321">
        <v>0.6603</v>
      </c>
      <c r="AV655" s="316">
        <v>49323</v>
      </c>
      <c r="AW655" s="316">
        <v>127773</v>
      </c>
      <c r="AX655" s="316">
        <v>20332</v>
      </c>
      <c r="AY655" s="316">
        <v>40141</v>
      </c>
      <c r="AZ655" s="316">
        <v>5000</v>
      </c>
      <c r="BA655" s="16"/>
    </row>
    <row r="656" spans="1:53" ht="15.75" customHeight="1">
      <c r="A656" s="54">
        <v>63</v>
      </c>
      <c r="B656" s="104" t="s">
        <v>1153</v>
      </c>
      <c r="C656" s="58" t="s">
        <v>1776</v>
      </c>
      <c r="D656" s="16">
        <v>8456</v>
      </c>
      <c r="E656" s="16">
        <v>683</v>
      </c>
      <c r="F656" s="16">
        <v>43</v>
      </c>
      <c r="G656" s="16">
        <v>45</v>
      </c>
      <c r="H656" s="16">
        <v>36</v>
      </c>
      <c r="I656" s="317">
        <v>1.1000000000000001E-3</v>
      </c>
      <c r="J656" s="16">
        <v>3648</v>
      </c>
      <c r="K656" s="16">
        <v>2579</v>
      </c>
      <c r="L656" s="16">
        <v>1963</v>
      </c>
      <c r="M656" s="16">
        <v>34</v>
      </c>
      <c r="N656" s="318">
        <v>1.3784302E-2</v>
      </c>
      <c r="O656" s="16">
        <v>1244</v>
      </c>
      <c r="P656" s="16">
        <v>1</v>
      </c>
      <c r="Q656" s="16">
        <v>0</v>
      </c>
      <c r="R656" s="16">
        <v>0</v>
      </c>
      <c r="S656" s="321">
        <v>1</v>
      </c>
      <c r="T656" s="317">
        <v>0</v>
      </c>
      <c r="U656" s="16">
        <v>47</v>
      </c>
      <c r="V656" s="16">
        <v>746</v>
      </c>
      <c r="W656" s="16">
        <v>8</v>
      </c>
      <c r="X656" s="16">
        <v>6</v>
      </c>
      <c r="Y656" s="16">
        <v>50</v>
      </c>
      <c r="Z656" s="16">
        <v>30</v>
      </c>
      <c r="AA656" s="16" t="s">
        <v>2433</v>
      </c>
      <c r="AB656" s="16">
        <v>4</v>
      </c>
      <c r="AC656" s="16">
        <v>0</v>
      </c>
      <c r="AD656" s="16">
        <v>0</v>
      </c>
      <c r="AE656" s="16">
        <v>1</v>
      </c>
      <c r="AF656" s="16">
        <v>1</v>
      </c>
      <c r="AG656" s="16">
        <v>4.7</v>
      </c>
      <c r="AH656" s="16">
        <v>9.8000000000000004E-2</v>
      </c>
      <c r="AI656" s="315">
        <v>2.9</v>
      </c>
      <c r="AJ656" s="315">
        <v>0.34200000000000003</v>
      </c>
      <c r="AK656" s="16">
        <v>21</v>
      </c>
      <c r="AL656" s="16">
        <v>53</v>
      </c>
      <c r="AM656" s="16">
        <v>90500</v>
      </c>
      <c r="AN656" s="16">
        <v>47400000</v>
      </c>
      <c r="AO656" s="319">
        <v>0.26458333333333334</v>
      </c>
      <c r="AP656" s="16">
        <v>6.99</v>
      </c>
      <c r="AQ656" s="316">
        <v>855600</v>
      </c>
      <c r="AR656" s="316">
        <v>156100</v>
      </c>
      <c r="AS656" s="320">
        <v>5.4811018577834725</v>
      </c>
      <c r="AT656" s="321">
        <v>0.1105</v>
      </c>
      <c r="AU656" s="321">
        <v>0.88949999999999996</v>
      </c>
      <c r="AV656" s="316">
        <v>88367</v>
      </c>
      <c r="AW656" s="316">
        <v>18110</v>
      </c>
      <c r="AX656" s="316">
        <v>31701</v>
      </c>
      <c r="AY656" s="316">
        <v>5748</v>
      </c>
      <c r="AZ656" s="316">
        <v>6723</v>
      </c>
      <c r="BA656" s="16"/>
    </row>
    <row r="657" spans="1:53" ht="15.75" customHeight="1">
      <c r="A657" s="54">
        <v>64</v>
      </c>
      <c r="B657" s="104" t="s">
        <v>216</v>
      </c>
      <c r="C657" s="58" t="s">
        <v>1776</v>
      </c>
      <c r="D657" s="16">
        <v>30477</v>
      </c>
      <c r="E657" s="16">
        <v>1741</v>
      </c>
      <c r="F657" s="16">
        <v>107</v>
      </c>
      <c r="G657" s="16">
        <v>566</v>
      </c>
      <c r="H657" s="16">
        <v>103</v>
      </c>
      <c r="I657" s="317">
        <v>9.0375274052465013E-4</v>
      </c>
      <c r="J657" s="16" t="s">
        <v>2433</v>
      </c>
      <c r="K657" s="16" t="s">
        <v>2433</v>
      </c>
      <c r="L657" s="16" t="s">
        <v>2433</v>
      </c>
      <c r="M657" s="16" t="s">
        <v>2433</v>
      </c>
      <c r="N657" s="318" t="s">
        <v>2433</v>
      </c>
      <c r="O657" s="16">
        <v>2346</v>
      </c>
      <c r="P657" s="16">
        <v>337</v>
      </c>
      <c r="Q657" s="16">
        <v>239</v>
      </c>
      <c r="R657" s="16">
        <v>30</v>
      </c>
      <c r="S657" s="321">
        <v>0.3108108108108108</v>
      </c>
      <c r="T657" s="317">
        <v>1.256405105649061E-3</v>
      </c>
      <c r="U657" s="16">
        <v>18</v>
      </c>
      <c r="V657" s="16">
        <v>704</v>
      </c>
      <c r="W657" s="16">
        <v>0</v>
      </c>
      <c r="X657" s="16">
        <v>0</v>
      </c>
      <c r="Y657" s="16">
        <v>12</v>
      </c>
      <c r="Z657" s="16">
        <v>2</v>
      </c>
      <c r="AA657" s="16" t="s">
        <v>2433</v>
      </c>
      <c r="AB657" s="16">
        <v>3</v>
      </c>
      <c r="AC657" s="16">
        <v>1</v>
      </c>
      <c r="AD657" s="16">
        <v>1</v>
      </c>
      <c r="AE657" s="16">
        <v>1</v>
      </c>
      <c r="AF657" s="16">
        <v>0</v>
      </c>
      <c r="AG657" s="16">
        <v>2.6</v>
      </c>
      <c r="AH657" s="16">
        <v>0.4</v>
      </c>
      <c r="AI657" s="315">
        <v>3.1</v>
      </c>
      <c r="AJ657" s="315">
        <v>0.5</v>
      </c>
      <c r="AK657" s="16">
        <v>17</v>
      </c>
      <c r="AL657" s="16">
        <v>58</v>
      </c>
      <c r="AM657" s="16">
        <v>201000</v>
      </c>
      <c r="AN657" s="16">
        <v>2200000000</v>
      </c>
      <c r="AO657" s="319">
        <v>0.24583333333333332</v>
      </c>
      <c r="AP657" s="16">
        <v>3.89</v>
      </c>
      <c r="AQ657" s="316">
        <v>1200000</v>
      </c>
      <c r="AR657" s="316">
        <v>291600</v>
      </c>
      <c r="AS657" s="320">
        <v>4.1152263374485596</v>
      </c>
      <c r="AT657" s="321">
        <v>0.23089999999999999</v>
      </c>
      <c r="AU657" s="321">
        <v>0.76910000000000001</v>
      </c>
      <c r="AV657" s="316">
        <v>52126</v>
      </c>
      <c r="AW657" s="316">
        <v>13976</v>
      </c>
      <c r="AX657" s="316">
        <v>15771</v>
      </c>
      <c r="AY657" s="316">
        <v>6272</v>
      </c>
      <c r="AZ657" s="316">
        <v>5000</v>
      </c>
      <c r="BA657" s="16"/>
    </row>
    <row r="658" spans="1:53" ht="15.75" customHeight="1">
      <c r="A658" s="54">
        <v>65</v>
      </c>
      <c r="B658" s="104" t="s">
        <v>239</v>
      </c>
      <c r="C658" s="58" t="s">
        <v>1776</v>
      </c>
      <c r="D658" s="16">
        <v>36498</v>
      </c>
      <c r="E658" s="16">
        <v>2409</v>
      </c>
      <c r="F658" s="16">
        <v>139</v>
      </c>
      <c r="G658" s="16">
        <v>1581</v>
      </c>
      <c r="H658" s="16">
        <v>82</v>
      </c>
      <c r="I658" s="317">
        <v>1.2885079243578294E-3</v>
      </c>
      <c r="J658" s="16">
        <v>1648</v>
      </c>
      <c r="K658" s="16">
        <v>1886</v>
      </c>
      <c r="L658" s="16">
        <v>89</v>
      </c>
      <c r="M658" s="16">
        <v>66</v>
      </c>
      <c r="N658" s="318">
        <v>1.3406078552086215E-2</v>
      </c>
      <c r="O658" s="16">
        <v>1985</v>
      </c>
      <c r="P658" s="16">
        <v>160</v>
      </c>
      <c r="Q658" s="16">
        <v>609</v>
      </c>
      <c r="R658" s="16">
        <v>119</v>
      </c>
      <c r="S658" s="321">
        <v>0.25</v>
      </c>
      <c r="T658" s="317">
        <v>4.9636630964797869E-3</v>
      </c>
      <c r="U658" s="16">
        <v>189</v>
      </c>
      <c r="V658" s="16">
        <v>250</v>
      </c>
      <c r="W658" s="16">
        <v>2</v>
      </c>
      <c r="X658" s="16">
        <v>0</v>
      </c>
      <c r="Y658" s="16">
        <v>116</v>
      </c>
      <c r="Z658" s="16">
        <v>9</v>
      </c>
      <c r="AA658" s="16" t="s">
        <v>2433</v>
      </c>
      <c r="AB658" s="16">
        <v>4</v>
      </c>
      <c r="AC658" s="16">
        <v>0</v>
      </c>
      <c r="AD658" s="16">
        <v>0</v>
      </c>
      <c r="AE658" s="16">
        <v>0</v>
      </c>
      <c r="AF658" s="16">
        <v>0</v>
      </c>
      <c r="AG658" s="16">
        <v>3.5</v>
      </c>
      <c r="AH658" s="16">
        <v>0.5</v>
      </c>
      <c r="AI658" s="315" t="s">
        <v>1832</v>
      </c>
      <c r="AJ658" s="315" t="s">
        <v>1832</v>
      </c>
      <c r="AK658" s="16">
        <v>39</v>
      </c>
      <c r="AL658" s="16">
        <v>52</v>
      </c>
      <c r="AM658" s="16">
        <v>135000</v>
      </c>
      <c r="AN658" s="16">
        <v>43500000</v>
      </c>
      <c r="AO658" s="319">
        <v>0.33055555555555555</v>
      </c>
      <c r="AP658" s="16">
        <v>2.19</v>
      </c>
      <c r="AQ658" s="316">
        <v>858100</v>
      </c>
      <c r="AR658" s="316">
        <v>214300</v>
      </c>
      <c r="AS658" s="320">
        <v>4.0041997200186659</v>
      </c>
      <c r="AT658" s="321">
        <v>0.37819999999999998</v>
      </c>
      <c r="AU658" s="321">
        <v>0.62180000000000002</v>
      </c>
      <c r="AV658" s="316">
        <v>46976</v>
      </c>
      <c r="AW658" s="316">
        <v>6281</v>
      </c>
      <c r="AX658" s="316">
        <v>13752</v>
      </c>
      <c r="AY658" s="316" t="s">
        <v>2433</v>
      </c>
      <c r="AZ658" s="316">
        <v>5000</v>
      </c>
      <c r="BA658" s="16"/>
    </row>
    <row r="659" spans="1:53" ht="15.75" customHeight="1">
      <c r="A659" s="54">
        <v>66</v>
      </c>
      <c r="B659" s="104" t="s">
        <v>324</v>
      </c>
      <c r="C659" s="58" t="s">
        <v>1776</v>
      </c>
      <c r="D659" s="16">
        <v>67675</v>
      </c>
      <c r="E659" s="16">
        <v>1840</v>
      </c>
      <c r="F659" s="16">
        <v>124</v>
      </c>
      <c r="G659" s="16">
        <v>370</v>
      </c>
      <c r="H659" s="16">
        <v>86</v>
      </c>
      <c r="I659" s="317">
        <v>4.0967622903335385E-4</v>
      </c>
      <c r="J659" s="16">
        <v>2750</v>
      </c>
      <c r="K659" s="16">
        <v>1119</v>
      </c>
      <c r="L659" s="16">
        <v>24</v>
      </c>
      <c r="M659" s="16">
        <v>40</v>
      </c>
      <c r="N659" s="318">
        <v>4.5686273728576679E-3</v>
      </c>
      <c r="O659" s="16">
        <v>4708</v>
      </c>
      <c r="P659" s="16">
        <v>92</v>
      </c>
      <c r="Q659" s="16">
        <v>160</v>
      </c>
      <c r="R659" s="16">
        <v>100</v>
      </c>
      <c r="S659" s="321">
        <v>0.58333333333333337</v>
      </c>
      <c r="T659" s="317">
        <v>6.042684574027431E-4</v>
      </c>
      <c r="U659" s="16">
        <v>86</v>
      </c>
      <c r="V659" s="16">
        <v>313</v>
      </c>
      <c r="W659" s="16">
        <v>4</v>
      </c>
      <c r="X659" s="16">
        <v>16</v>
      </c>
      <c r="Y659" s="16">
        <v>64</v>
      </c>
      <c r="Z659" s="16">
        <v>9</v>
      </c>
      <c r="AA659" s="16" t="s">
        <v>2433</v>
      </c>
      <c r="AB659" s="16">
        <v>4</v>
      </c>
      <c r="AC659" s="16">
        <v>0</v>
      </c>
      <c r="AD659" s="16">
        <v>0</v>
      </c>
      <c r="AE659" s="16">
        <v>0</v>
      </c>
      <c r="AF659" s="16">
        <v>0</v>
      </c>
      <c r="AG659" s="16">
        <v>3.4</v>
      </c>
      <c r="AH659" s="16">
        <v>0.28599999999999998</v>
      </c>
      <c r="AI659" s="315" t="s">
        <v>1832</v>
      </c>
      <c r="AJ659" s="315" t="s">
        <v>1832</v>
      </c>
      <c r="AK659" s="16">
        <v>27</v>
      </c>
      <c r="AL659" s="16">
        <v>60</v>
      </c>
      <c r="AM659" s="16">
        <v>135000</v>
      </c>
      <c r="AN659" s="16">
        <v>666000</v>
      </c>
      <c r="AO659" s="319">
        <v>0.36249999999999999</v>
      </c>
      <c r="AP659" s="16">
        <v>1.42</v>
      </c>
      <c r="AQ659" s="316">
        <v>924000</v>
      </c>
      <c r="AR659" s="316">
        <v>216600</v>
      </c>
      <c r="AS659" s="320">
        <v>4.2659279778393353</v>
      </c>
      <c r="AT659" s="321">
        <v>0.77</v>
      </c>
      <c r="AU659" s="321">
        <v>0.22999999999999998</v>
      </c>
      <c r="AV659" s="316">
        <v>23677</v>
      </c>
      <c r="AW659" s="316">
        <v>155973</v>
      </c>
      <c r="AX659" s="316">
        <v>9104</v>
      </c>
      <c r="AY659" s="316">
        <v>11819</v>
      </c>
      <c r="AZ659" s="316">
        <v>5000</v>
      </c>
      <c r="BA659" s="16"/>
    </row>
    <row r="660" spans="1:53" ht="15.75" customHeight="1">
      <c r="A660" s="54">
        <v>67</v>
      </c>
      <c r="B660" s="58" t="s">
        <v>333</v>
      </c>
      <c r="C660" s="58" t="s">
        <v>1776</v>
      </c>
      <c r="D660" s="16">
        <v>10008</v>
      </c>
      <c r="E660" s="16">
        <v>781</v>
      </c>
      <c r="F660" s="16">
        <v>27</v>
      </c>
      <c r="G660" s="16">
        <v>391</v>
      </c>
      <c r="H660" s="16">
        <v>50</v>
      </c>
      <c r="I660" s="317">
        <v>1.3555590908833225E-3</v>
      </c>
      <c r="J660" s="16" t="s">
        <v>2433</v>
      </c>
      <c r="K660" s="16" t="s">
        <v>2433</v>
      </c>
      <c r="L660" s="16" t="s">
        <v>2433</v>
      </c>
      <c r="M660" s="16" t="s">
        <v>2433</v>
      </c>
      <c r="N660" s="318" t="s">
        <v>2433</v>
      </c>
      <c r="O660" s="16">
        <v>164</v>
      </c>
      <c r="P660" s="16">
        <v>0</v>
      </c>
      <c r="Q660" s="16">
        <v>0</v>
      </c>
      <c r="R660" s="16">
        <v>0</v>
      </c>
      <c r="S660" s="321">
        <v>0</v>
      </c>
      <c r="T660" s="317">
        <v>0</v>
      </c>
      <c r="U660" s="16">
        <v>2</v>
      </c>
      <c r="V660" s="16" t="s">
        <v>2433</v>
      </c>
      <c r="W660" s="16" t="s">
        <v>2433</v>
      </c>
      <c r="X660" s="16" t="s">
        <v>2433</v>
      </c>
      <c r="Y660" s="16">
        <v>1</v>
      </c>
      <c r="Z660" s="16">
        <v>0</v>
      </c>
      <c r="AA660" s="16" t="s">
        <v>2433</v>
      </c>
      <c r="AB660" s="16">
        <v>2</v>
      </c>
      <c r="AC660" s="16">
        <v>1</v>
      </c>
      <c r="AD660" s="16">
        <v>1</v>
      </c>
      <c r="AE660" s="16">
        <v>1</v>
      </c>
      <c r="AF660" s="16">
        <v>1</v>
      </c>
      <c r="AG660" s="16">
        <v>2.8</v>
      </c>
      <c r="AH660" s="16">
        <v>0.28599999999999998</v>
      </c>
      <c r="AI660" s="315">
        <v>4.3</v>
      </c>
      <c r="AJ660" s="315">
        <v>0.82630000000000003</v>
      </c>
      <c r="AK660" s="16">
        <v>26</v>
      </c>
      <c r="AL660" s="16">
        <v>64</v>
      </c>
      <c r="AM660" s="16">
        <v>165000</v>
      </c>
      <c r="AN660" s="16">
        <v>51200000</v>
      </c>
      <c r="AO660" s="319">
        <v>0.28125</v>
      </c>
      <c r="AP660" s="16">
        <v>1.46</v>
      </c>
      <c r="AQ660" s="316">
        <v>1200000</v>
      </c>
      <c r="AR660" s="316">
        <v>258300</v>
      </c>
      <c r="AS660" s="320">
        <v>4.645760743321719</v>
      </c>
      <c r="AT660" s="321">
        <v>0.75570000000000004</v>
      </c>
      <c r="AU660" s="321">
        <v>0.24429999999999996</v>
      </c>
      <c r="AV660" s="316">
        <v>16576</v>
      </c>
      <c r="AW660" s="316">
        <v>123771</v>
      </c>
      <c r="AX660" s="316">
        <v>5000</v>
      </c>
      <c r="AY660" s="316">
        <v>5000</v>
      </c>
      <c r="AZ660" s="316">
        <v>5000</v>
      </c>
      <c r="BA660" s="16"/>
    </row>
    <row r="661" spans="1:53" ht="15.75" customHeight="1">
      <c r="A661" s="54">
        <v>68</v>
      </c>
      <c r="B661" s="104" t="s">
        <v>274</v>
      </c>
      <c r="C661" s="58" t="s">
        <v>1776</v>
      </c>
      <c r="D661" s="16">
        <v>1099</v>
      </c>
      <c r="E661" s="16">
        <v>153</v>
      </c>
      <c r="F661" s="16">
        <v>1</v>
      </c>
      <c r="G661" s="16">
        <v>40</v>
      </c>
      <c r="H661" s="16">
        <v>27</v>
      </c>
      <c r="I661" s="317">
        <v>1.2164786589398172E-3</v>
      </c>
      <c r="J661" s="16">
        <v>60</v>
      </c>
      <c r="K661" s="16">
        <v>29</v>
      </c>
      <c r="L661" s="16">
        <v>0</v>
      </c>
      <c r="M661" s="16">
        <v>5</v>
      </c>
      <c r="N661" s="318">
        <v>4.8121167543364336E-3</v>
      </c>
      <c r="O661" s="16" t="s">
        <v>2433</v>
      </c>
      <c r="P661" s="16" t="s">
        <v>2433</v>
      </c>
      <c r="Q661" s="16" t="s">
        <v>2433</v>
      </c>
      <c r="R661" s="16" t="s">
        <v>2433</v>
      </c>
      <c r="S661" s="321" t="s">
        <v>2433</v>
      </c>
      <c r="T661" s="317" t="s">
        <v>2433</v>
      </c>
      <c r="U661" s="16" t="s">
        <v>2433</v>
      </c>
      <c r="V661" s="16" t="s">
        <v>2433</v>
      </c>
      <c r="W661" s="16" t="s">
        <v>2433</v>
      </c>
      <c r="X661" s="16" t="s">
        <v>2433</v>
      </c>
      <c r="Y661" s="16" t="s">
        <v>2433</v>
      </c>
      <c r="Z661" s="16" t="s">
        <v>2433</v>
      </c>
      <c r="AA661" s="16" t="s">
        <v>2433</v>
      </c>
      <c r="AB661" s="16">
        <v>2</v>
      </c>
      <c r="AC661" s="16">
        <v>1</v>
      </c>
      <c r="AD661" s="16">
        <v>1</v>
      </c>
      <c r="AE661" s="16">
        <v>1</v>
      </c>
      <c r="AF661" s="16">
        <v>1</v>
      </c>
      <c r="AG661" s="16">
        <v>1.4</v>
      </c>
      <c r="AH661" s="16">
        <v>0</v>
      </c>
      <c r="AI661" s="315">
        <v>3.5</v>
      </c>
      <c r="AJ661" s="315">
        <v>0.58718330849478295</v>
      </c>
      <c r="AK661" s="16">
        <v>50</v>
      </c>
      <c r="AL661" s="16">
        <v>40</v>
      </c>
      <c r="AM661" s="16">
        <v>49500</v>
      </c>
      <c r="AN661" s="16">
        <v>26500000</v>
      </c>
      <c r="AO661" s="319">
        <v>0.57916666666666672</v>
      </c>
      <c r="AP661" s="16">
        <v>1.27</v>
      </c>
      <c r="AQ661" s="316">
        <v>817400</v>
      </c>
      <c r="AR661" s="316">
        <v>196800</v>
      </c>
      <c r="AS661" s="320">
        <v>4.1534552845528454</v>
      </c>
      <c r="AT661" s="321">
        <v>0.83360000000000001</v>
      </c>
      <c r="AU661" s="321">
        <v>0.16639999999999999</v>
      </c>
      <c r="AV661" s="316">
        <v>5000</v>
      </c>
      <c r="AW661" s="316">
        <v>688133</v>
      </c>
      <c r="AX661" s="316" t="s">
        <v>2433</v>
      </c>
      <c r="AY661" s="316">
        <v>5000</v>
      </c>
      <c r="AZ661" s="316" t="s">
        <v>2433</v>
      </c>
      <c r="BA661" s="16"/>
    </row>
    <row r="662" spans="1:53" ht="15.75" customHeight="1">
      <c r="A662" s="54">
        <v>69</v>
      </c>
      <c r="B662" s="58" t="s">
        <v>155</v>
      </c>
      <c r="C662" s="58" t="s">
        <v>1776</v>
      </c>
      <c r="D662" s="16">
        <v>12093</v>
      </c>
      <c r="E662" s="16">
        <v>425</v>
      </c>
      <c r="F662" s="16">
        <v>28</v>
      </c>
      <c r="G662" s="16">
        <v>63</v>
      </c>
      <c r="H662" s="16">
        <v>33</v>
      </c>
      <c r="I662" s="317">
        <v>5.390642510094951E-4</v>
      </c>
      <c r="J662" s="16">
        <v>721</v>
      </c>
      <c r="K662" s="16">
        <v>704</v>
      </c>
      <c r="L662" s="16">
        <v>22</v>
      </c>
      <c r="M662" s="16">
        <v>28</v>
      </c>
      <c r="N662" s="318">
        <v>3.8995842104195648E-3</v>
      </c>
      <c r="O662" s="16">
        <v>1763</v>
      </c>
      <c r="P662" s="16">
        <v>31</v>
      </c>
      <c r="Q662" s="16">
        <v>43</v>
      </c>
      <c r="R662" s="16">
        <v>14</v>
      </c>
      <c r="S662" s="321">
        <v>0.75</v>
      </c>
      <c r="T662" s="317">
        <v>1.3878184277324736E-4</v>
      </c>
      <c r="U662" s="16">
        <v>230</v>
      </c>
      <c r="V662" s="16">
        <v>309</v>
      </c>
      <c r="W662" s="16">
        <v>4</v>
      </c>
      <c r="X662" s="16">
        <v>5</v>
      </c>
      <c r="Y662" s="16">
        <v>64</v>
      </c>
      <c r="Z662" s="16">
        <v>37</v>
      </c>
      <c r="AA662" s="16" t="s">
        <v>2433</v>
      </c>
      <c r="AB662" s="16">
        <v>4</v>
      </c>
      <c r="AC662" s="16">
        <v>0</v>
      </c>
      <c r="AD662" s="16">
        <v>0</v>
      </c>
      <c r="AE662" s="16">
        <v>0</v>
      </c>
      <c r="AF662" s="16">
        <v>1</v>
      </c>
      <c r="AG662" s="16">
        <v>1.7</v>
      </c>
      <c r="AH662" s="16">
        <v>0.16700000000000001</v>
      </c>
      <c r="AI662" s="315">
        <v>1</v>
      </c>
      <c r="AJ662" s="315">
        <v>0</v>
      </c>
      <c r="AK662" s="16">
        <v>64</v>
      </c>
      <c r="AL662" s="16">
        <v>58</v>
      </c>
      <c r="AM662" s="16">
        <v>14800</v>
      </c>
      <c r="AN662" s="16">
        <v>350000</v>
      </c>
      <c r="AO662" s="319">
        <v>0.26527777777777778</v>
      </c>
      <c r="AP662" s="16">
        <v>1.46</v>
      </c>
      <c r="AQ662" s="316">
        <v>403100</v>
      </c>
      <c r="AR662" s="316">
        <v>119600</v>
      </c>
      <c r="AS662" s="320">
        <v>3.3704013377926421</v>
      </c>
      <c r="AT662" s="321">
        <v>0.77210000000000001</v>
      </c>
      <c r="AU662" s="321">
        <v>0.22789999999999999</v>
      </c>
      <c r="AV662" s="316">
        <v>5000</v>
      </c>
      <c r="AW662" s="316">
        <v>9486</v>
      </c>
      <c r="AX662" s="316">
        <v>5000</v>
      </c>
      <c r="AY662" s="316">
        <v>5000</v>
      </c>
      <c r="AZ662" s="316">
        <v>5000</v>
      </c>
      <c r="BA662" s="16"/>
    </row>
    <row r="663" spans="1:53" ht="15.75" customHeight="1">
      <c r="A663" s="54">
        <v>70</v>
      </c>
      <c r="B663" s="104" t="s">
        <v>261</v>
      </c>
      <c r="C663" s="58" t="s">
        <v>1776</v>
      </c>
      <c r="D663" s="16">
        <v>11434</v>
      </c>
      <c r="E663" s="16">
        <v>1759</v>
      </c>
      <c r="F663" s="16">
        <v>87</v>
      </c>
      <c r="G663" s="16">
        <v>470</v>
      </c>
      <c r="H663" s="16">
        <v>71</v>
      </c>
      <c r="I663" s="317">
        <v>2.4092415652530261E-3</v>
      </c>
      <c r="J663" s="16">
        <v>5136</v>
      </c>
      <c r="K663" s="16">
        <v>4125</v>
      </c>
      <c r="L663" s="16">
        <v>5857</v>
      </c>
      <c r="M663" s="16">
        <v>25</v>
      </c>
      <c r="N663" s="318">
        <v>5.1822470372355012E-3</v>
      </c>
      <c r="O663" s="16">
        <v>502</v>
      </c>
      <c r="P663" s="16">
        <v>33</v>
      </c>
      <c r="Q663" s="16">
        <v>129</v>
      </c>
      <c r="R663" s="16">
        <v>33</v>
      </c>
      <c r="S663" s="321">
        <v>0.25</v>
      </c>
      <c r="T663" s="317">
        <v>1.1768593555623297E-3</v>
      </c>
      <c r="U663" s="16">
        <v>114</v>
      </c>
      <c r="V663" s="16">
        <v>164</v>
      </c>
      <c r="W663" s="16">
        <v>0</v>
      </c>
      <c r="X663" s="16">
        <v>0</v>
      </c>
      <c r="Y663" s="16">
        <v>79</v>
      </c>
      <c r="Z663" s="16">
        <v>14</v>
      </c>
      <c r="AA663" s="16" t="s">
        <v>2433</v>
      </c>
      <c r="AB663" s="16">
        <v>4</v>
      </c>
      <c r="AC663" s="16">
        <v>1</v>
      </c>
      <c r="AD663" s="16">
        <v>1</v>
      </c>
      <c r="AE663" s="16">
        <v>1</v>
      </c>
      <c r="AF663" s="16">
        <v>1</v>
      </c>
      <c r="AG663" s="16">
        <v>4.8</v>
      </c>
      <c r="AH663" s="16">
        <v>0.88300000000000001</v>
      </c>
      <c r="AI663" s="315" t="s">
        <v>1832</v>
      </c>
      <c r="AJ663" s="315" t="s">
        <v>1832</v>
      </c>
      <c r="AK663" s="16">
        <v>18</v>
      </c>
      <c r="AL663" s="16">
        <v>53</v>
      </c>
      <c r="AM663" s="16">
        <v>135000</v>
      </c>
      <c r="AN663" s="16">
        <v>2100000000</v>
      </c>
      <c r="AO663" s="319">
        <v>0.32430555555555557</v>
      </c>
      <c r="AP663" s="16">
        <v>4.0599999999999996</v>
      </c>
      <c r="AQ663" s="316">
        <v>751300</v>
      </c>
      <c r="AR663" s="316">
        <v>157400</v>
      </c>
      <c r="AS663" s="320">
        <v>4.7731893265565439</v>
      </c>
      <c r="AT663" s="321">
        <v>0.17369999999999999</v>
      </c>
      <c r="AU663" s="321">
        <v>0.82630000000000003</v>
      </c>
      <c r="AV663" s="316">
        <v>105425</v>
      </c>
      <c r="AW663" s="316">
        <v>21256</v>
      </c>
      <c r="AX663" s="316">
        <v>28065</v>
      </c>
      <c r="AY663" s="316">
        <v>5000</v>
      </c>
      <c r="AZ663" s="316">
        <v>5000</v>
      </c>
      <c r="BA663" s="16"/>
    </row>
    <row r="664" spans="1:53" ht="15.75" customHeight="1">
      <c r="A664" s="54">
        <v>71</v>
      </c>
      <c r="B664" s="104" t="s">
        <v>235</v>
      </c>
      <c r="C664" s="58" t="s">
        <v>1776</v>
      </c>
      <c r="D664" s="16">
        <v>29968</v>
      </c>
      <c r="E664" s="16">
        <v>263</v>
      </c>
      <c r="F664" s="16">
        <v>13</v>
      </c>
      <c r="G664" s="16">
        <v>40</v>
      </c>
      <c r="H664" s="16">
        <v>16</v>
      </c>
      <c r="I664" s="317">
        <v>1.3152579602049901E-4</v>
      </c>
      <c r="J664" s="16">
        <v>1238</v>
      </c>
      <c r="K664" s="16">
        <v>372</v>
      </c>
      <c r="L664" s="16">
        <v>7</v>
      </c>
      <c r="M664" s="16">
        <v>12</v>
      </c>
      <c r="N664" s="318">
        <v>3.3732165033155785E-3</v>
      </c>
      <c r="O664" s="16">
        <v>1690</v>
      </c>
      <c r="P664" s="16">
        <v>8</v>
      </c>
      <c r="Q664" s="16">
        <v>19</v>
      </c>
      <c r="R664" s="16">
        <v>3</v>
      </c>
      <c r="S664" s="321">
        <v>1</v>
      </c>
      <c r="T664" s="317">
        <v>1.3304241392155818E-5</v>
      </c>
      <c r="U664" s="16">
        <v>40</v>
      </c>
      <c r="V664" s="16">
        <v>96</v>
      </c>
      <c r="W664" s="16">
        <v>1</v>
      </c>
      <c r="X664" s="16">
        <v>0</v>
      </c>
      <c r="Y664" s="16">
        <v>23</v>
      </c>
      <c r="Z664" s="16">
        <v>7</v>
      </c>
      <c r="AA664" s="16" t="s">
        <v>2433</v>
      </c>
      <c r="AB664" s="16">
        <v>4</v>
      </c>
      <c r="AC664" s="16">
        <v>0</v>
      </c>
      <c r="AD664" s="16">
        <v>1</v>
      </c>
      <c r="AE664" s="16">
        <v>1</v>
      </c>
      <c r="AF664" s="16">
        <v>1</v>
      </c>
      <c r="AG664" s="16">
        <v>4.5</v>
      </c>
      <c r="AH664" s="16">
        <v>0.80100000000000005</v>
      </c>
      <c r="AI664" s="315">
        <v>3.7</v>
      </c>
      <c r="AJ664" s="315">
        <v>0.65887850467289699</v>
      </c>
      <c r="AK664" s="16">
        <v>9</v>
      </c>
      <c r="AL664" s="16">
        <v>54</v>
      </c>
      <c r="AM664" s="16">
        <v>110000</v>
      </c>
      <c r="AN664" s="16">
        <v>444000000</v>
      </c>
      <c r="AO664" s="319">
        <v>0.26250000000000001</v>
      </c>
      <c r="AP664" s="16">
        <v>3.5</v>
      </c>
      <c r="AQ664" s="316">
        <v>577100</v>
      </c>
      <c r="AR664" s="316">
        <v>137100</v>
      </c>
      <c r="AS664" s="320">
        <v>4.2093362509117433</v>
      </c>
      <c r="AT664" s="321">
        <v>0.23350000000000001</v>
      </c>
      <c r="AU664" s="321">
        <v>0.76649999999999996</v>
      </c>
      <c r="AV664" s="316">
        <v>74323</v>
      </c>
      <c r="AW664" s="316">
        <v>18704</v>
      </c>
      <c r="AX664" s="316">
        <v>16000</v>
      </c>
      <c r="AY664" s="316" t="s">
        <v>2433</v>
      </c>
      <c r="AZ664" s="316">
        <v>5000</v>
      </c>
      <c r="BA664" s="16"/>
    </row>
    <row r="665" spans="1:53" ht="15.75" customHeight="1">
      <c r="A665" s="54">
        <v>72</v>
      </c>
      <c r="B665" s="104" t="s">
        <v>250</v>
      </c>
      <c r="C665" s="58" t="s">
        <v>1776</v>
      </c>
      <c r="D665" s="16">
        <v>9659</v>
      </c>
      <c r="E665" s="16">
        <v>334</v>
      </c>
      <c r="F665" s="16">
        <v>4</v>
      </c>
      <c r="G665" s="16">
        <v>112</v>
      </c>
      <c r="H665" s="16">
        <v>17</v>
      </c>
      <c r="I665" s="317">
        <v>5.214049241931885E-4</v>
      </c>
      <c r="J665" s="16">
        <v>1434</v>
      </c>
      <c r="K665" s="16">
        <v>141</v>
      </c>
      <c r="L665" s="16">
        <v>0</v>
      </c>
      <c r="M665" s="16">
        <v>12</v>
      </c>
      <c r="N665" s="318">
        <v>5.3746440754662121E-4</v>
      </c>
      <c r="O665" s="16">
        <v>1803</v>
      </c>
      <c r="P665" s="16">
        <v>15</v>
      </c>
      <c r="Q665" s="16">
        <v>7</v>
      </c>
      <c r="R665" s="16">
        <v>0</v>
      </c>
      <c r="S665" s="321">
        <v>0.75</v>
      </c>
      <c r="T665" s="317">
        <v>4.2240425659701214E-5</v>
      </c>
      <c r="U665" s="16">
        <v>34</v>
      </c>
      <c r="V665" s="16">
        <v>39</v>
      </c>
      <c r="W665" s="16">
        <v>0</v>
      </c>
      <c r="X665" s="16">
        <v>0</v>
      </c>
      <c r="Y665" s="16">
        <v>11</v>
      </c>
      <c r="Z665" s="16">
        <v>3</v>
      </c>
      <c r="AA665" s="16" t="s">
        <v>2433</v>
      </c>
      <c r="AB665" s="16">
        <v>4</v>
      </c>
      <c r="AC665" s="16">
        <v>0</v>
      </c>
      <c r="AD665" s="16">
        <v>1</v>
      </c>
      <c r="AE665" s="16">
        <v>1</v>
      </c>
      <c r="AF665" s="16">
        <v>1</v>
      </c>
      <c r="AG665" s="16">
        <v>4.3</v>
      </c>
      <c r="AH665" s="16">
        <v>0.68799999999999994</v>
      </c>
      <c r="AI665" s="315">
        <v>3.4</v>
      </c>
      <c r="AJ665" s="315">
        <v>0.57723577235772305</v>
      </c>
      <c r="AK665" s="16">
        <v>20</v>
      </c>
      <c r="AL665" s="16">
        <v>48</v>
      </c>
      <c r="AM665" s="16">
        <v>110000</v>
      </c>
      <c r="AN665" s="16">
        <v>29700000</v>
      </c>
      <c r="AO665" s="319">
        <v>0.25486111111111109</v>
      </c>
      <c r="AP665" s="16">
        <v>5.23</v>
      </c>
      <c r="AQ665" s="316">
        <v>1200000</v>
      </c>
      <c r="AR665" s="316">
        <v>220400</v>
      </c>
      <c r="AS665" s="320">
        <v>5.4446460980036298</v>
      </c>
      <c r="AT665" s="321">
        <v>0.15110000000000001</v>
      </c>
      <c r="AU665" s="321">
        <v>0.84889999999999999</v>
      </c>
      <c r="AV665" s="316">
        <v>30376</v>
      </c>
      <c r="AW665" s="316">
        <v>5000</v>
      </c>
      <c r="AX665" s="316">
        <v>25675</v>
      </c>
      <c r="AY665" s="316">
        <v>5000</v>
      </c>
      <c r="AZ665" s="316">
        <v>5000</v>
      </c>
      <c r="BA665" s="16"/>
    </row>
    <row r="666" spans="1:53" ht="15.75" customHeight="1">
      <c r="A666" s="54">
        <v>73</v>
      </c>
      <c r="B666" s="104" t="s">
        <v>335</v>
      </c>
      <c r="C666" s="58" t="s">
        <v>1776</v>
      </c>
      <c r="D666" s="16">
        <v>21445</v>
      </c>
      <c r="E666" s="16">
        <v>537</v>
      </c>
      <c r="F666" s="16">
        <v>56</v>
      </c>
      <c r="G666" s="16">
        <v>71</v>
      </c>
      <c r="H666" s="16">
        <v>66</v>
      </c>
      <c r="I666" s="317">
        <v>3.7532865811215529E-4</v>
      </c>
      <c r="J666" s="16">
        <v>2308</v>
      </c>
      <c r="K666" s="16">
        <v>617</v>
      </c>
      <c r="L666" s="16">
        <v>19</v>
      </c>
      <c r="M666" s="16">
        <v>21</v>
      </c>
      <c r="N666" s="318">
        <v>3.5075434660513191E-4</v>
      </c>
      <c r="O666" s="16">
        <v>4724</v>
      </c>
      <c r="P666" s="16">
        <v>152</v>
      </c>
      <c r="Q666" s="16">
        <v>215</v>
      </c>
      <c r="R666" s="16">
        <v>38</v>
      </c>
      <c r="S666" s="321">
        <v>0.35632183908045983</v>
      </c>
      <c r="T666" s="317">
        <v>1.298271433850582E-4</v>
      </c>
      <c r="U666" s="16">
        <v>145</v>
      </c>
      <c r="V666" s="16">
        <v>478</v>
      </c>
      <c r="W666" s="16">
        <v>2</v>
      </c>
      <c r="X666" s="16">
        <v>0</v>
      </c>
      <c r="Y666" s="16">
        <v>135</v>
      </c>
      <c r="Z666" s="16">
        <v>7</v>
      </c>
      <c r="AA666" s="16" t="s">
        <v>2433</v>
      </c>
      <c r="AB666" s="16">
        <v>4</v>
      </c>
      <c r="AC666" s="16">
        <v>0</v>
      </c>
      <c r="AD666" s="16">
        <v>1</v>
      </c>
      <c r="AE666" s="16">
        <v>0</v>
      </c>
      <c r="AF666" s="16">
        <v>1</v>
      </c>
      <c r="AG666" s="16">
        <v>2.7</v>
      </c>
      <c r="AH666" s="16">
        <v>0.28599999999999998</v>
      </c>
      <c r="AI666" s="315">
        <v>4.2</v>
      </c>
      <c r="AJ666" s="315">
        <v>0.875</v>
      </c>
      <c r="AK666" s="16">
        <v>29</v>
      </c>
      <c r="AL666" s="16">
        <v>58</v>
      </c>
      <c r="AM666" s="16">
        <v>110000</v>
      </c>
      <c r="AN666" s="16">
        <v>658000000</v>
      </c>
      <c r="AO666" s="319">
        <v>0.2951388888888889</v>
      </c>
      <c r="AP666" s="16">
        <v>4.75</v>
      </c>
      <c r="AQ666" s="316">
        <v>702700</v>
      </c>
      <c r="AR666" s="316">
        <v>142800</v>
      </c>
      <c r="AS666" s="320">
        <v>4.9208683473389359</v>
      </c>
      <c r="AT666" s="321">
        <v>0.1552</v>
      </c>
      <c r="AU666" s="321">
        <v>0.8448</v>
      </c>
      <c r="AV666" s="316">
        <v>18743</v>
      </c>
      <c r="AW666" s="316">
        <v>6710</v>
      </c>
      <c r="AX666" s="316">
        <v>5000</v>
      </c>
      <c r="AY666" s="316">
        <v>17925</v>
      </c>
      <c r="AZ666" s="316">
        <v>5000</v>
      </c>
      <c r="BA666" s="16"/>
    </row>
    <row r="667" spans="1:53" ht="15.75" customHeight="1">
      <c r="A667" s="54">
        <v>74</v>
      </c>
      <c r="B667" s="104" t="s">
        <v>189</v>
      </c>
      <c r="C667" s="58" t="s">
        <v>1776</v>
      </c>
      <c r="D667" s="16">
        <v>8641</v>
      </c>
      <c r="E667" s="16">
        <v>437</v>
      </c>
      <c r="F667" s="16">
        <v>22</v>
      </c>
      <c r="G667" s="16">
        <v>215</v>
      </c>
      <c r="H667" s="16">
        <v>31</v>
      </c>
      <c r="I667" s="317">
        <v>8.8404372105300966E-4</v>
      </c>
      <c r="J667" s="16">
        <v>1475</v>
      </c>
      <c r="K667" s="16">
        <v>231</v>
      </c>
      <c r="L667" s="16">
        <v>8</v>
      </c>
      <c r="M667" s="16">
        <v>27</v>
      </c>
      <c r="N667" s="318">
        <v>7.0138022317183478E-4</v>
      </c>
      <c r="O667" s="16">
        <v>882</v>
      </c>
      <c r="P667" s="16">
        <v>26</v>
      </c>
      <c r="Q667" s="16">
        <v>4</v>
      </c>
      <c r="R667" s="16">
        <v>0</v>
      </c>
      <c r="S667" s="321">
        <v>0.5</v>
      </c>
      <c r="T667" s="317">
        <v>0</v>
      </c>
      <c r="U667" s="16">
        <v>15</v>
      </c>
      <c r="V667" s="16">
        <v>0</v>
      </c>
      <c r="W667" s="16">
        <v>0</v>
      </c>
      <c r="X667" s="16">
        <v>0</v>
      </c>
      <c r="Y667" s="16">
        <v>5</v>
      </c>
      <c r="Z667" s="16">
        <v>2</v>
      </c>
      <c r="AA667" s="16" t="s">
        <v>2433</v>
      </c>
      <c r="AB667" s="16">
        <v>4</v>
      </c>
      <c r="AC667" s="16">
        <v>1</v>
      </c>
      <c r="AD667" s="16">
        <v>1</v>
      </c>
      <c r="AE667" s="16">
        <v>1</v>
      </c>
      <c r="AF667" s="16">
        <v>1</v>
      </c>
      <c r="AG667" s="16">
        <v>4.8</v>
      </c>
      <c r="AH667" s="16">
        <v>0.93799999999999994</v>
      </c>
      <c r="AI667" s="315">
        <v>1.9</v>
      </c>
      <c r="AJ667" s="315">
        <v>0.21052631578947301</v>
      </c>
      <c r="AK667" s="16">
        <v>21</v>
      </c>
      <c r="AL667" s="16">
        <v>38</v>
      </c>
      <c r="AM667" s="16">
        <v>74000</v>
      </c>
      <c r="AN667" s="16">
        <v>82800000</v>
      </c>
      <c r="AO667" s="319">
        <v>0.19097222222222221</v>
      </c>
      <c r="AP667" s="16">
        <v>2.65</v>
      </c>
      <c r="AQ667" s="316">
        <v>176500</v>
      </c>
      <c r="AR667" s="316">
        <v>92800</v>
      </c>
      <c r="AS667" s="320">
        <v>1.9019396551724137</v>
      </c>
      <c r="AT667" s="321">
        <v>0.3916</v>
      </c>
      <c r="AU667" s="321">
        <v>0.60840000000000005</v>
      </c>
      <c r="AV667" s="316">
        <v>45055</v>
      </c>
      <c r="AW667" s="316">
        <v>165259</v>
      </c>
      <c r="AX667" s="316">
        <v>13167</v>
      </c>
      <c r="AY667" s="316">
        <v>5423</v>
      </c>
      <c r="AZ667" s="316">
        <v>5000</v>
      </c>
      <c r="BA667" s="16"/>
    </row>
    <row r="668" spans="1:53" ht="15.75" customHeight="1">
      <c r="A668" s="54">
        <v>75</v>
      </c>
      <c r="B668" s="104" t="s">
        <v>253</v>
      </c>
      <c r="C668" s="58" t="s">
        <v>1776</v>
      </c>
      <c r="D668" s="16">
        <v>8048</v>
      </c>
      <c r="E668" s="16">
        <v>11728</v>
      </c>
      <c r="F668" s="16">
        <v>122</v>
      </c>
      <c r="G668" s="16">
        <v>899</v>
      </c>
      <c r="H668" s="16">
        <v>49</v>
      </c>
      <c r="I668" s="317">
        <v>1.8119252170292078E-2</v>
      </c>
      <c r="J668" s="16" t="s">
        <v>2433</v>
      </c>
      <c r="K668" s="16" t="s">
        <v>2433</v>
      </c>
      <c r="L668" s="16" t="s">
        <v>2433</v>
      </c>
      <c r="M668" s="16" t="s">
        <v>2433</v>
      </c>
      <c r="N668" s="318" t="s">
        <v>2433</v>
      </c>
      <c r="O668" s="16">
        <v>734</v>
      </c>
      <c r="P668" s="16">
        <v>45</v>
      </c>
      <c r="Q668" s="16">
        <v>17</v>
      </c>
      <c r="R668" s="16">
        <v>6</v>
      </c>
      <c r="S668" s="321">
        <v>1</v>
      </c>
      <c r="T668" s="317">
        <v>3.4291773265064164E-4</v>
      </c>
      <c r="U668" s="16">
        <v>224</v>
      </c>
      <c r="V668" s="16" t="s">
        <v>2433</v>
      </c>
      <c r="W668" s="16" t="s">
        <v>2433</v>
      </c>
      <c r="X668" s="16" t="s">
        <v>2433</v>
      </c>
      <c r="Y668" s="16">
        <v>116</v>
      </c>
      <c r="Z668" s="16">
        <v>100</v>
      </c>
      <c r="AA668" s="16" t="s">
        <v>2433</v>
      </c>
      <c r="AB668" s="16">
        <v>2</v>
      </c>
      <c r="AC668" s="16">
        <v>0</v>
      </c>
      <c r="AD668" s="16">
        <v>0</v>
      </c>
      <c r="AE668" s="16">
        <v>0</v>
      </c>
      <c r="AF668" s="16">
        <v>0</v>
      </c>
      <c r="AG668" s="16">
        <v>1.8</v>
      </c>
      <c r="AH668" s="16">
        <v>5.6000000000000001E-2</v>
      </c>
      <c r="AI668" s="315" t="s">
        <v>1832</v>
      </c>
      <c r="AJ668" s="315" t="s">
        <v>1832</v>
      </c>
      <c r="AK668" s="16">
        <v>33</v>
      </c>
      <c r="AL668" s="16">
        <v>52</v>
      </c>
      <c r="AM668" s="16">
        <v>165000</v>
      </c>
      <c r="AN668" s="16">
        <v>94</v>
      </c>
      <c r="AO668" s="319">
        <v>0.31805555555555554</v>
      </c>
      <c r="AP668" s="16">
        <v>1.59</v>
      </c>
      <c r="AQ668" s="316">
        <v>1100000</v>
      </c>
      <c r="AR668" s="316">
        <v>176700</v>
      </c>
      <c r="AS668" s="320">
        <v>6.22524052065648</v>
      </c>
      <c r="AT668" s="321">
        <v>0.62</v>
      </c>
      <c r="AU668" s="321">
        <v>0.38</v>
      </c>
      <c r="AV668" s="316">
        <v>5000</v>
      </c>
      <c r="AW668" s="316">
        <v>32051</v>
      </c>
      <c r="AX668" s="316">
        <v>5000</v>
      </c>
      <c r="AY668" s="316">
        <v>21254</v>
      </c>
      <c r="AZ668" s="316">
        <v>5000</v>
      </c>
      <c r="BA668" s="16"/>
    </row>
    <row r="669" spans="1:53" ht="15.75" customHeight="1">
      <c r="A669" s="54">
        <v>76</v>
      </c>
      <c r="B669" s="104" t="s">
        <v>1523</v>
      </c>
      <c r="C669" s="58" t="s">
        <v>1776</v>
      </c>
      <c r="D669" s="16">
        <v>3005</v>
      </c>
      <c r="E669" s="16">
        <v>1443</v>
      </c>
      <c r="F669" s="16">
        <v>50</v>
      </c>
      <c r="G669" s="16">
        <v>666</v>
      </c>
      <c r="H669" s="16">
        <v>61</v>
      </c>
      <c r="I669" s="317">
        <v>8.2208913729443674E-3</v>
      </c>
      <c r="J669" s="16">
        <v>1154</v>
      </c>
      <c r="K669" s="16">
        <v>275</v>
      </c>
      <c r="L669" s="16">
        <v>0</v>
      </c>
      <c r="M669" s="16">
        <v>5</v>
      </c>
      <c r="N669" s="318">
        <v>2.6801918867095805E-3</v>
      </c>
      <c r="O669" s="16">
        <v>4343</v>
      </c>
      <c r="P669" s="16">
        <v>61</v>
      </c>
      <c r="Q669" s="16">
        <v>198</v>
      </c>
      <c r="R669" s="16">
        <v>88</v>
      </c>
      <c r="S669" s="321">
        <v>0.5</v>
      </c>
      <c r="T669" s="317">
        <v>7.2436943183259485E-4</v>
      </c>
      <c r="U669" s="16">
        <v>1089</v>
      </c>
      <c r="V669" s="16">
        <v>0</v>
      </c>
      <c r="W669" s="16">
        <v>16</v>
      </c>
      <c r="X669" s="16">
        <v>18</v>
      </c>
      <c r="Y669" s="16">
        <v>1627</v>
      </c>
      <c r="Z669" s="16">
        <v>312</v>
      </c>
      <c r="AA669" s="16" t="s">
        <v>2433</v>
      </c>
      <c r="AB669" s="16">
        <v>4</v>
      </c>
      <c r="AC669" s="16">
        <v>1</v>
      </c>
      <c r="AD669" s="16">
        <v>0</v>
      </c>
      <c r="AE669" s="16">
        <v>1</v>
      </c>
      <c r="AF669" s="16">
        <v>1</v>
      </c>
      <c r="AG669" s="16">
        <v>3.4</v>
      </c>
      <c r="AH669" s="16" t="s">
        <v>2433</v>
      </c>
      <c r="AI669" s="315">
        <v>3.2</v>
      </c>
      <c r="AJ669" s="315">
        <v>0</v>
      </c>
      <c r="AK669" s="16">
        <v>12</v>
      </c>
      <c r="AL669" s="16">
        <v>56</v>
      </c>
      <c r="AM669" s="16">
        <v>1000</v>
      </c>
      <c r="AN669" s="16">
        <v>88</v>
      </c>
      <c r="AO669" s="319">
        <v>0.22847222222222222</v>
      </c>
      <c r="AP669" s="16">
        <v>4.97</v>
      </c>
      <c r="AQ669" s="316">
        <v>969400</v>
      </c>
      <c r="AR669" s="316">
        <v>635200</v>
      </c>
      <c r="AS669" s="320">
        <v>1.5261335012594459</v>
      </c>
      <c r="AT669" s="321">
        <v>0.45469999999999999</v>
      </c>
      <c r="AU669" s="321">
        <v>0.54530000000000001</v>
      </c>
      <c r="AV669" s="316">
        <v>37618</v>
      </c>
      <c r="AW669" s="316">
        <v>14560</v>
      </c>
      <c r="AX669" s="316">
        <v>12987</v>
      </c>
      <c r="AY669" s="316" t="s">
        <v>2433</v>
      </c>
      <c r="AZ669" s="316">
        <v>5000</v>
      </c>
      <c r="BA669" s="16"/>
    </row>
    <row r="670" spans="1:53" ht="15.75" customHeight="1">
      <c r="A670" s="54">
        <v>77</v>
      </c>
      <c r="B670" s="104" t="s">
        <v>185</v>
      </c>
      <c r="C670" s="58" t="s">
        <v>1776</v>
      </c>
      <c r="D670" s="16">
        <v>31463</v>
      </c>
      <c r="E670" s="16">
        <v>367</v>
      </c>
      <c r="F670" s="16">
        <v>25</v>
      </c>
      <c r="G670" s="16">
        <v>159</v>
      </c>
      <c r="H670" s="16">
        <v>54</v>
      </c>
      <c r="I670" s="317">
        <v>2.1120142881403154E-4</v>
      </c>
      <c r="J670" s="16">
        <v>447</v>
      </c>
      <c r="K670" s="16">
        <v>319</v>
      </c>
      <c r="L670" s="16">
        <v>4</v>
      </c>
      <c r="M670" s="16">
        <v>23</v>
      </c>
      <c r="N670" s="318">
        <v>3.6288229219141968E-3</v>
      </c>
      <c r="O670" s="16">
        <v>7784</v>
      </c>
      <c r="P670" s="16">
        <v>57</v>
      </c>
      <c r="Q670" s="16">
        <v>38</v>
      </c>
      <c r="R670" s="16">
        <v>14</v>
      </c>
      <c r="S670" s="321">
        <v>0.8</v>
      </c>
      <c r="T670" s="317">
        <v>3.697489234641787E-5</v>
      </c>
      <c r="U670" s="16">
        <v>7</v>
      </c>
      <c r="V670" s="16">
        <v>131</v>
      </c>
      <c r="W670" s="16">
        <v>2</v>
      </c>
      <c r="X670" s="16">
        <v>0</v>
      </c>
      <c r="Y670" s="16">
        <v>6</v>
      </c>
      <c r="Z670" s="16">
        <v>0</v>
      </c>
      <c r="AA670" s="16" t="s">
        <v>2433</v>
      </c>
      <c r="AB670" s="16">
        <v>4</v>
      </c>
      <c r="AC670" s="16">
        <v>0</v>
      </c>
      <c r="AD670" s="16">
        <v>1</v>
      </c>
      <c r="AE670" s="16">
        <v>1</v>
      </c>
      <c r="AF670" s="16">
        <v>1</v>
      </c>
      <c r="AG670" s="16">
        <v>4.5999999999999996</v>
      </c>
      <c r="AH670" s="16">
        <v>0.85899999999999999</v>
      </c>
      <c r="AI670" s="315">
        <v>2.1</v>
      </c>
      <c r="AJ670" s="315">
        <v>0.18181818180000001</v>
      </c>
      <c r="AK670" s="16">
        <v>37</v>
      </c>
      <c r="AL670" s="16">
        <v>56</v>
      </c>
      <c r="AM670" s="16">
        <v>135000</v>
      </c>
      <c r="AN670" s="16">
        <v>662000000</v>
      </c>
      <c r="AO670" s="319">
        <v>0.31458333333333333</v>
      </c>
      <c r="AP670" s="16">
        <v>4.1100000000000003</v>
      </c>
      <c r="AQ670" s="316">
        <v>1100000</v>
      </c>
      <c r="AR670" s="316">
        <v>183200</v>
      </c>
      <c r="AS670" s="320">
        <v>6.0043668122270741</v>
      </c>
      <c r="AT670" s="321">
        <v>0.2291</v>
      </c>
      <c r="AU670" s="321">
        <v>0.77090000000000003</v>
      </c>
      <c r="AV670" s="316">
        <v>6029</v>
      </c>
      <c r="AW670" s="316">
        <v>9259</v>
      </c>
      <c r="AX670" s="316">
        <v>5000</v>
      </c>
      <c r="AY670" s="316">
        <v>19997</v>
      </c>
      <c r="AZ670" s="316" t="s">
        <v>2433</v>
      </c>
      <c r="BA670" s="16"/>
    </row>
    <row r="671" spans="1:53" ht="15.75" customHeight="1">
      <c r="A671" s="54">
        <v>78</v>
      </c>
      <c r="B671" s="104" t="s">
        <v>345</v>
      </c>
      <c r="C671" s="58" t="s">
        <v>1776</v>
      </c>
      <c r="D671" s="16">
        <v>8344</v>
      </c>
      <c r="E671" s="16">
        <v>475</v>
      </c>
      <c r="F671" s="16">
        <v>11</v>
      </c>
      <c r="G671" s="16">
        <v>84</v>
      </c>
      <c r="H671" s="16">
        <v>101</v>
      </c>
      <c r="I671" s="317">
        <v>7.7211138531287202E-4</v>
      </c>
      <c r="J671" s="16" t="s">
        <v>2433</v>
      </c>
      <c r="K671" s="16" t="s">
        <v>2433</v>
      </c>
      <c r="L671" s="16" t="s">
        <v>2433</v>
      </c>
      <c r="M671" s="16" t="s">
        <v>2433</v>
      </c>
      <c r="N671" s="318" t="s">
        <v>2433</v>
      </c>
      <c r="O671" s="16">
        <v>3566</v>
      </c>
      <c r="P671" s="16">
        <v>123</v>
      </c>
      <c r="Q671" s="16">
        <v>125</v>
      </c>
      <c r="R671" s="16">
        <v>57</v>
      </c>
      <c r="S671" s="321">
        <v>0.44444444444444442</v>
      </c>
      <c r="T671" s="317">
        <v>1.3942340935661239E-4</v>
      </c>
      <c r="U671" s="16">
        <v>89</v>
      </c>
      <c r="V671" s="16" t="s">
        <v>2433</v>
      </c>
      <c r="W671" s="16" t="s">
        <v>2433</v>
      </c>
      <c r="X671" s="16" t="s">
        <v>2433</v>
      </c>
      <c r="Y671" s="16">
        <v>67</v>
      </c>
      <c r="Z671" s="16">
        <v>16</v>
      </c>
      <c r="AA671" s="16" t="s">
        <v>2433</v>
      </c>
      <c r="AB671" s="16">
        <v>2</v>
      </c>
      <c r="AC671" s="16">
        <v>1</v>
      </c>
      <c r="AD671" s="16">
        <v>1</v>
      </c>
      <c r="AE671" s="16">
        <v>0</v>
      </c>
      <c r="AF671" s="16">
        <v>1</v>
      </c>
      <c r="AG671" s="16">
        <v>2.8</v>
      </c>
      <c r="AH671" s="16">
        <v>0.4</v>
      </c>
      <c r="AI671" s="315">
        <v>0</v>
      </c>
      <c r="AJ671" s="315">
        <v>0</v>
      </c>
      <c r="AK671" s="16">
        <v>36</v>
      </c>
      <c r="AL671" s="16">
        <v>54</v>
      </c>
      <c r="AM671" s="16">
        <v>60500</v>
      </c>
      <c r="AN671" s="16">
        <v>6200000</v>
      </c>
      <c r="AO671" s="319">
        <v>0.34027777777777779</v>
      </c>
      <c r="AP671" s="16">
        <v>1.98</v>
      </c>
      <c r="AQ671" s="316">
        <v>373600</v>
      </c>
      <c r="AR671" s="316">
        <v>77300</v>
      </c>
      <c r="AS671" s="320">
        <v>4.8331177231565334</v>
      </c>
      <c r="AT671" s="321">
        <v>0.69</v>
      </c>
      <c r="AU671" s="321">
        <v>0.31000000000000005</v>
      </c>
      <c r="AV671" s="316">
        <v>8062</v>
      </c>
      <c r="AW671" s="316">
        <v>148858</v>
      </c>
      <c r="AX671" s="316">
        <v>5000</v>
      </c>
      <c r="AY671" s="316">
        <v>5000</v>
      </c>
      <c r="AZ671" s="316">
        <v>5000</v>
      </c>
      <c r="BA671" s="16"/>
    </row>
    <row r="672" spans="1:53" ht="15.75" customHeight="1">
      <c r="A672" s="54">
        <v>79</v>
      </c>
      <c r="B672" s="104" t="s">
        <v>265</v>
      </c>
      <c r="C672" s="58" t="s">
        <v>1776</v>
      </c>
      <c r="D672" s="16">
        <v>30349</v>
      </c>
      <c r="E672" s="16">
        <v>756</v>
      </c>
      <c r="F672" s="16">
        <v>64</v>
      </c>
      <c r="G672" s="16">
        <v>583</v>
      </c>
      <c r="H672" s="16">
        <v>111</v>
      </c>
      <c r="I672" s="317">
        <v>2.2640158207906292E-4</v>
      </c>
      <c r="J672" s="16">
        <v>1692</v>
      </c>
      <c r="K672" s="16">
        <v>1109</v>
      </c>
      <c r="L672" s="16">
        <v>44</v>
      </c>
      <c r="M672" s="16">
        <v>41</v>
      </c>
      <c r="N672" s="318">
        <v>3.8199635842935849E-3</v>
      </c>
      <c r="O672" s="16">
        <v>2719</v>
      </c>
      <c r="P672" s="16">
        <v>116</v>
      </c>
      <c r="Q672" s="16">
        <v>273</v>
      </c>
      <c r="R672" s="16">
        <v>38</v>
      </c>
      <c r="S672" s="321">
        <v>0.46666666666666667</v>
      </c>
      <c r="T672" s="317">
        <v>3.6683635995880462E-4</v>
      </c>
      <c r="U672" s="16">
        <v>447</v>
      </c>
      <c r="V672" s="16">
        <v>0</v>
      </c>
      <c r="W672" s="16">
        <v>8</v>
      </c>
      <c r="X672" s="16">
        <v>35</v>
      </c>
      <c r="Y672" s="16">
        <v>274</v>
      </c>
      <c r="Z672" s="16">
        <v>60</v>
      </c>
      <c r="AA672" s="16" t="s">
        <v>2433</v>
      </c>
      <c r="AB672" s="16">
        <v>4</v>
      </c>
      <c r="AC672" s="16">
        <v>0</v>
      </c>
      <c r="AD672" s="16">
        <v>0</v>
      </c>
      <c r="AE672" s="16">
        <v>0</v>
      </c>
      <c r="AF672" s="16">
        <v>0</v>
      </c>
      <c r="AG672" s="16">
        <v>3.5</v>
      </c>
      <c r="AH672" s="16">
        <v>0.35</v>
      </c>
      <c r="AI672" s="315" t="s">
        <v>1832</v>
      </c>
      <c r="AJ672" s="315" t="s">
        <v>1832</v>
      </c>
      <c r="AK672" s="16">
        <v>36</v>
      </c>
      <c r="AL672" s="16">
        <v>53</v>
      </c>
      <c r="AM672" s="16">
        <v>8100</v>
      </c>
      <c r="AN672" s="16">
        <v>467000</v>
      </c>
      <c r="AO672" s="319">
        <v>0.3347222222222222</v>
      </c>
      <c r="AP672" s="16">
        <v>1.4</v>
      </c>
      <c r="AQ672" s="316">
        <v>432400</v>
      </c>
      <c r="AR672" s="316">
        <v>79100</v>
      </c>
      <c r="AS672" s="320">
        <v>5.466498103666245</v>
      </c>
      <c r="AT672" s="321">
        <v>0.76949999999999996</v>
      </c>
      <c r="AU672" s="321">
        <v>0.23050000000000004</v>
      </c>
      <c r="AV672" s="316">
        <v>5000</v>
      </c>
      <c r="AW672" s="316">
        <v>143044</v>
      </c>
      <c r="AX672" s="316">
        <v>5000</v>
      </c>
      <c r="AY672" s="316">
        <v>5227</v>
      </c>
      <c r="AZ672" s="316">
        <v>5000</v>
      </c>
      <c r="BA672" s="16"/>
    </row>
    <row r="673" spans="1:53" ht="15.75" customHeight="1">
      <c r="A673" s="54">
        <v>80</v>
      </c>
      <c r="B673" s="104" t="s">
        <v>316</v>
      </c>
      <c r="C673" s="58" t="s">
        <v>1776</v>
      </c>
      <c r="D673" s="16">
        <v>61636</v>
      </c>
      <c r="E673" s="16">
        <v>733</v>
      </c>
      <c r="F673" s="16">
        <v>59</v>
      </c>
      <c r="G673" s="16">
        <v>190</v>
      </c>
      <c r="H673" s="16">
        <v>51</v>
      </c>
      <c r="I673" s="317">
        <v>1.8949451499110706E-4</v>
      </c>
      <c r="J673" s="16">
        <v>1076</v>
      </c>
      <c r="K673" s="16">
        <v>235</v>
      </c>
      <c r="L673" s="16">
        <v>4</v>
      </c>
      <c r="M673" s="16">
        <v>23</v>
      </c>
      <c r="N673" s="318">
        <v>1.1560706564729488E-3</v>
      </c>
      <c r="O673" s="16">
        <v>1134</v>
      </c>
      <c r="P673" s="16">
        <v>60</v>
      </c>
      <c r="Q673" s="16">
        <v>63</v>
      </c>
      <c r="R673" s="16">
        <v>15</v>
      </c>
      <c r="S673" s="321">
        <v>0.75</v>
      </c>
      <c r="T673" s="317">
        <v>3.2453273054370039E-4</v>
      </c>
      <c r="U673" s="16">
        <v>75</v>
      </c>
      <c r="V673" s="16">
        <v>131</v>
      </c>
      <c r="W673" s="16">
        <v>2</v>
      </c>
      <c r="X673" s="16">
        <v>6</v>
      </c>
      <c r="Y673" s="16">
        <v>45</v>
      </c>
      <c r="Z673" s="16">
        <v>20</v>
      </c>
      <c r="AA673" s="16" t="s">
        <v>2433</v>
      </c>
      <c r="AB673" s="16">
        <v>4</v>
      </c>
      <c r="AC673" s="16">
        <v>0</v>
      </c>
      <c r="AD673" s="16">
        <v>0</v>
      </c>
      <c r="AE673" s="16">
        <v>0</v>
      </c>
      <c r="AF673" s="16">
        <v>0</v>
      </c>
      <c r="AG673" s="16">
        <v>4.5999999999999996</v>
      </c>
      <c r="AH673" s="16">
        <v>0.81499999999999995</v>
      </c>
      <c r="AI673" s="315" t="s">
        <v>1832</v>
      </c>
      <c r="AJ673" s="315" t="s">
        <v>1832</v>
      </c>
      <c r="AK673" s="16">
        <v>16</v>
      </c>
      <c r="AL673" s="16">
        <v>59</v>
      </c>
      <c r="AM673" s="16">
        <v>246000</v>
      </c>
      <c r="AN673" s="16">
        <v>1800000000</v>
      </c>
      <c r="AO673" s="319">
        <v>0.5180555555555556</v>
      </c>
      <c r="AP673" s="16">
        <v>1.42</v>
      </c>
      <c r="AQ673" s="316">
        <v>1600000</v>
      </c>
      <c r="AR673" s="316">
        <v>188400</v>
      </c>
      <c r="AS673" s="320">
        <v>8.4925690021231421</v>
      </c>
      <c r="AT673" s="321">
        <v>0.70720000000000005</v>
      </c>
      <c r="AU673" s="321">
        <v>0.29279999999999995</v>
      </c>
      <c r="AV673" s="316">
        <v>30657</v>
      </c>
      <c r="AW673" s="316">
        <v>128174</v>
      </c>
      <c r="AX673" s="316">
        <v>15886</v>
      </c>
      <c r="AY673" s="316">
        <v>38618</v>
      </c>
      <c r="AZ673" s="316">
        <v>5000</v>
      </c>
      <c r="BA673" s="16"/>
    </row>
    <row r="674" spans="1:53" ht="15.75" customHeight="1">
      <c r="A674" s="54">
        <v>81</v>
      </c>
      <c r="B674" s="58" t="s">
        <v>194</v>
      </c>
      <c r="C674" s="58" t="s">
        <v>1776</v>
      </c>
      <c r="D674" s="16">
        <v>24371</v>
      </c>
      <c r="E674" s="16">
        <v>5094</v>
      </c>
      <c r="F674" s="16">
        <v>290</v>
      </c>
      <c r="G674" s="16">
        <v>471</v>
      </c>
      <c r="H674" s="16">
        <v>36</v>
      </c>
      <c r="I674" s="317">
        <v>5.4173947341001481E-4</v>
      </c>
      <c r="J674" s="16">
        <v>821</v>
      </c>
      <c r="K674" s="16">
        <v>391</v>
      </c>
      <c r="L674" s="16">
        <v>1</v>
      </c>
      <c r="M674" s="16">
        <v>32</v>
      </c>
      <c r="N674" s="318">
        <v>1.4501690478557036E-3</v>
      </c>
      <c r="O674" s="16" t="s">
        <v>2433</v>
      </c>
      <c r="P674" s="16" t="s">
        <v>2433</v>
      </c>
      <c r="Q674" s="16" t="s">
        <v>2433</v>
      </c>
      <c r="R674" s="16" t="s">
        <v>2433</v>
      </c>
      <c r="S674" s="321" t="s">
        <v>2433</v>
      </c>
      <c r="T674" s="317" t="s">
        <v>2433</v>
      </c>
      <c r="U674" s="16">
        <v>3</v>
      </c>
      <c r="V674" s="16">
        <v>146</v>
      </c>
      <c r="W674" s="16">
        <v>2</v>
      </c>
      <c r="X674" s="16">
        <v>1</v>
      </c>
      <c r="Y674" s="16">
        <v>0</v>
      </c>
      <c r="Z674" s="16">
        <v>3</v>
      </c>
      <c r="AA674" s="16" t="s">
        <v>2433</v>
      </c>
      <c r="AB674" s="16">
        <v>3</v>
      </c>
      <c r="AC674" s="16">
        <v>1</v>
      </c>
      <c r="AD674" s="16">
        <v>1</v>
      </c>
      <c r="AE674" s="16">
        <v>1</v>
      </c>
      <c r="AF674" s="16">
        <v>1</v>
      </c>
      <c r="AG674" s="16">
        <v>1.9</v>
      </c>
      <c r="AH674" s="16">
        <v>0.1</v>
      </c>
      <c r="AI674" s="315">
        <v>5.6074766355140103E-2</v>
      </c>
      <c r="AJ674" s="315">
        <v>30</v>
      </c>
      <c r="AK674" s="16">
        <v>28</v>
      </c>
      <c r="AL674" s="16">
        <v>52</v>
      </c>
      <c r="AM674" s="16">
        <v>246000</v>
      </c>
      <c r="AN674" s="16">
        <v>3000000000</v>
      </c>
      <c r="AO674" s="319">
        <v>0.31388888888888888</v>
      </c>
      <c r="AP674" s="16">
        <v>1.91</v>
      </c>
      <c r="AQ674" s="316">
        <v>1100000</v>
      </c>
      <c r="AR674" s="316">
        <v>242300</v>
      </c>
      <c r="AS674" s="320">
        <v>4.539826661163846</v>
      </c>
      <c r="AT674" s="321">
        <v>0.495</v>
      </c>
      <c r="AU674" s="321">
        <v>0.505</v>
      </c>
      <c r="AV674" s="316">
        <v>19941</v>
      </c>
      <c r="AW674" s="316">
        <v>9316</v>
      </c>
      <c r="AX674" s="316">
        <v>17918</v>
      </c>
      <c r="AY674" s="316">
        <v>35665</v>
      </c>
      <c r="AZ674" s="316">
        <v>5000</v>
      </c>
      <c r="BA674" s="16"/>
    </row>
    <row r="675" spans="1:53" ht="15.75" customHeight="1">
      <c r="A675" s="54">
        <v>82</v>
      </c>
      <c r="B675" s="58" t="s">
        <v>308</v>
      </c>
      <c r="C675" s="58" t="s">
        <v>1776</v>
      </c>
      <c r="D675" s="16">
        <v>11965</v>
      </c>
      <c r="E675" s="16">
        <v>699</v>
      </c>
      <c r="F675" s="16">
        <v>54</v>
      </c>
      <c r="G675" s="16">
        <v>199</v>
      </c>
      <c r="H675" s="16">
        <v>86</v>
      </c>
      <c r="I675" s="317">
        <v>9.7222099334342562E-4</v>
      </c>
      <c r="J675" s="16" t="s">
        <v>2433</v>
      </c>
      <c r="K675" s="16" t="s">
        <v>2433</v>
      </c>
      <c r="L675" s="16" t="s">
        <v>2433</v>
      </c>
      <c r="M675" s="16" t="s">
        <v>2433</v>
      </c>
      <c r="N675" s="318" t="s">
        <v>2433</v>
      </c>
      <c r="O675" s="16">
        <v>145</v>
      </c>
      <c r="P675" s="16">
        <v>4</v>
      </c>
      <c r="Q675" s="16">
        <v>0</v>
      </c>
      <c r="R675" s="16">
        <v>0</v>
      </c>
      <c r="S675" s="321">
        <v>0.66666666666666663</v>
      </c>
      <c r="T675" s="317">
        <v>0</v>
      </c>
      <c r="U675" s="16">
        <v>33</v>
      </c>
      <c r="V675" s="16">
        <v>201</v>
      </c>
      <c r="W675" s="16">
        <v>2</v>
      </c>
      <c r="X675" s="16">
        <v>4</v>
      </c>
      <c r="Y675" s="16">
        <v>10</v>
      </c>
      <c r="Z675" s="16">
        <v>15</v>
      </c>
      <c r="AA675" s="16" t="s">
        <v>2433</v>
      </c>
      <c r="AB675" s="16">
        <v>3</v>
      </c>
      <c r="AC675" s="16">
        <v>0</v>
      </c>
      <c r="AD675" s="16">
        <v>0</v>
      </c>
      <c r="AE675" s="16">
        <v>0</v>
      </c>
      <c r="AF675" s="16">
        <v>0</v>
      </c>
      <c r="AG675" s="16">
        <v>3.5</v>
      </c>
      <c r="AH675" s="16">
        <v>0.53800000000000003</v>
      </c>
      <c r="AI675" s="315">
        <v>1</v>
      </c>
      <c r="AJ675" s="315">
        <v>0</v>
      </c>
      <c r="AK675" s="16">
        <v>6</v>
      </c>
      <c r="AL675" s="16">
        <v>49</v>
      </c>
      <c r="AM675" s="16">
        <v>12100</v>
      </c>
      <c r="AN675" s="16">
        <v>122000000</v>
      </c>
      <c r="AO675" s="319">
        <v>0.21666666666666667</v>
      </c>
      <c r="AP675" s="16">
        <v>1.67</v>
      </c>
      <c r="AQ675" s="316">
        <v>377200</v>
      </c>
      <c r="AR675" s="316">
        <v>73600</v>
      </c>
      <c r="AS675" s="320">
        <v>5.125</v>
      </c>
      <c r="AT675" s="321">
        <v>0.53600000000000003</v>
      </c>
      <c r="AU675" s="321">
        <v>0.46399999999999997</v>
      </c>
      <c r="AV675" s="316">
        <v>5000</v>
      </c>
      <c r="AW675" s="316">
        <v>11005</v>
      </c>
      <c r="AX675" s="316">
        <v>5000</v>
      </c>
      <c r="AY675" s="316">
        <v>7074</v>
      </c>
      <c r="AZ675" s="316">
        <v>5000</v>
      </c>
      <c r="BA675" s="16"/>
    </row>
    <row r="676" spans="1:53" ht="15.75" customHeight="1">
      <c r="A676" s="54">
        <v>83</v>
      </c>
      <c r="B676" s="58" t="s">
        <v>229</v>
      </c>
      <c r="C676" s="58" t="s">
        <v>1776</v>
      </c>
      <c r="D676" s="16">
        <v>1242</v>
      </c>
      <c r="E676" s="16">
        <v>358</v>
      </c>
      <c r="F676" s="16">
        <v>14</v>
      </c>
      <c r="G676" s="16">
        <v>106</v>
      </c>
      <c r="H676" s="16">
        <v>11</v>
      </c>
      <c r="I676" s="317">
        <v>1.1903311301722976E-3</v>
      </c>
      <c r="J676" s="16" t="s">
        <v>2433</v>
      </c>
      <c r="K676" s="16" t="s">
        <v>2433</v>
      </c>
      <c r="L676" s="16" t="s">
        <v>2433</v>
      </c>
      <c r="M676" s="16" t="s">
        <v>2433</v>
      </c>
      <c r="N676" s="318" t="s">
        <v>2433</v>
      </c>
      <c r="O676" s="16">
        <v>2454</v>
      </c>
      <c r="P676" s="16">
        <v>16</v>
      </c>
      <c r="Q676" s="16">
        <v>39</v>
      </c>
      <c r="R676" s="16">
        <v>18</v>
      </c>
      <c r="S676" s="321">
        <v>0.75</v>
      </c>
      <c r="T676" s="317">
        <v>2.2648510261246251E-5</v>
      </c>
      <c r="U676" s="16">
        <v>9</v>
      </c>
      <c r="V676" s="16">
        <v>95</v>
      </c>
      <c r="W676" s="16">
        <v>0</v>
      </c>
      <c r="X676" s="16">
        <v>0</v>
      </c>
      <c r="Y676" s="16">
        <v>6</v>
      </c>
      <c r="Z676" s="16">
        <v>0</v>
      </c>
      <c r="AA676" s="16" t="s">
        <v>2433</v>
      </c>
      <c r="AB676" s="16">
        <v>3</v>
      </c>
      <c r="AC676" s="16">
        <v>0</v>
      </c>
      <c r="AD676" s="16">
        <v>0</v>
      </c>
      <c r="AE676" s="16">
        <v>0</v>
      </c>
      <c r="AF676" s="16">
        <v>0</v>
      </c>
      <c r="AG676" s="16">
        <v>4.7</v>
      </c>
      <c r="AH676" s="16">
        <v>0.66700000000000004</v>
      </c>
      <c r="AI676" s="315" t="s">
        <v>1832</v>
      </c>
      <c r="AJ676" s="315" t="s">
        <v>1832</v>
      </c>
      <c r="AK676" s="16">
        <v>60</v>
      </c>
      <c r="AL676" s="16">
        <v>53</v>
      </c>
      <c r="AM676" s="16">
        <v>135000</v>
      </c>
      <c r="AN676" s="16">
        <v>412000000</v>
      </c>
      <c r="AO676" s="319">
        <v>0.28611111111111109</v>
      </c>
      <c r="AP676" s="16">
        <v>1.49</v>
      </c>
      <c r="AQ676" s="316">
        <v>725900</v>
      </c>
      <c r="AR676" s="316">
        <v>137800</v>
      </c>
      <c r="AS676" s="320">
        <v>5.2677793904209</v>
      </c>
      <c r="AT676" s="321">
        <v>0.68610000000000004</v>
      </c>
      <c r="AU676" s="321">
        <v>0.31389999999999996</v>
      </c>
      <c r="AV676" s="316">
        <v>5000</v>
      </c>
      <c r="AW676" s="316">
        <v>111916</v>
      </c>
      <c r="AX676" s="316">
        <v>5000</v>
      </c>
      <c r="AY676" s="316">
        <v>5000</v>
      </c>
      <c r="AZ676" s="316" t="s">
        <v>2433</v>
      </c>
      <c r="BA676" s="16"/>
    </row>
    <row r="677" spans="1:53" ht="15.75" customHeight="1">
      <c r="A677" s="54">
        <v>84</v>
      </c>
      <c r="B677" s="58" t="s">
        <v>1127</v>
      </c>
      <c r="C677" s="58" t="s">
        <v>1776</v>
      </c>
      <c r="D677" s="16">
        <v>5590</v>
      </c>
      <c r="E677" s="16">
        <v>623</v>
      </c>
      <c r="F677" s="16">
        <v>66</v>
      </c>
      <c r="G677" s="16">
        <v>38</v>
      </c>
      <c r="H677" s="16">
        <v>74</v>
      </c>
      <c r="I677" s="317">
        <v>5.9999999999999995E-4</v>
      </c>
      <c r="J677" s="16">
        <v>664</v>
      </c>
      <c r="K677" s="16">
        <v>301</v>
      </c>
      <c r="L677" s="16">
        <v>5</v>
      </c>
      <c r="M677" s="16">
        <v>81</v>
      </c>
      <c r="N677" s="318">
        <v>2.001966E-3</v>
      </c>
      <c r="O677" s="16">
        <v>866</v>
      </c>
      <c r="P677" s="16">
        <v>84</v>
      </c>
      <c r="Q677" s="16">
        <v>56</v>
      </c>
      <c r="R677" s="16">
        <v>26</v>
      </c>
      <c r="S677" s="321">
        <v>0.5</v>
      </c>
      <c r="T677" s="317">
        <v>4.74346E-4</v>
      </c>
      <c r="U677" s="16">
        <v>51</v>
      </c>
      <c r="V677" s="16">
        <v>0</v>
      </c>
      <c r="W677" s="16">
        <v>2</v>
      </c>
      <c r="X677" s="16">
        <v>0</v>
      </c>
      <c r="Y677" s="16">
        <v>38</v>
      </c>
      <c r="Z677" s="16">
        <v>4</v>
      </c>
      <c r="AA677" s="16" t="s">
        <v>2433</v>
      </c>
      <c r="AB677" s="16">
        <v>4</v>
      </c>
      <c r="AC677" s="16">
        <v>0</v>
      </c>
      <c r="AD677" s="16">
        <v>0</v>
      </c>
      <c r="AE677" s="16">
        <v>1</v>
      </c>
      <c r="AF677" s="16">
        <v>1</v>
      </c>
      <c r="AG677" s="16">
        <v>4.0999999999999996</v>
      </c>
      <c r="AH677" s="16">
        <v>0.69799999999999995</v>
      </c>
      <c r="AI677" s="315">
        <v>3.9</v>
      </c>
      <c r="AJ677" s="315">
        <v>0.54300000000000004</v>
      </c>
      <c r="AK677" s="16">
        <v>12</v>
      </c>
      <c r="AL677" s="16">
        <v>46</v>
      </c>
      <c r="AM677" s="16">
        <v>0</v>
      </c>
      <c r="AN677" s="16" t="s">
        <v>2433</v>
      </c>
      <c r="AO677" s="319">
        <v>0.375</v>
      </c>
      <c r="AP677" s="16">
        <v>3.4</v>
      </c>
      <c r="AQ677" s="316">
        <v>265100</v>
      </c>
      <c r="AR677" s="316">
        <v>49700</v>
      </c>
      <c r="AS677" s="320">
        <v>5.3340040241448694</v>
      </c>
      <c r="AT677" s="321">
        <v>0.2908</v>
      </c>
      <c r="AU677" s="321">
        <v>0.70920000000000005</v>
      </c>
      <c r="AV677" s="316">
        <v>200358</v>
      </c>
      <c r="AW677" s="316">
        <v>44037</v>
      </c>
      <c r="AX677" s="316">
        <v>22333</v>
      </c>
      <c r="AY677" s="316">
        <v>6373</v>
      </c>
      <c r="AZ677" s="316">
        <v>5000</v>
      </c>
      <c r="BA677" s="16"/>
    </row>
    <row r="678" spans="1:53" ht="15.75" customHeight="1">
      <c r="A678" s="54">
        <v>85</v>
      </c>
      <c r="B678" s="58" t="s">
        <v>227</v>
      </c>
      <c r="C678" s="58" t="s">
        <v>1776</v>
      </c>
      <c r="D678" s="16">
        <v>3720</v>
      </c>
      <c r="E678" s="16">
        <v>1636</v>
      </c>
      <c r="F678" s="16">
        <v>83</v>
      </c>
      <c r="G678" s="16">
        <v>326</v>
      </c>
      <c r="H678" s="16">
        <v>64</v>
      </c>
      <c r="I678" s="317">
        <v>6.6965327067934934E-3</v>
      </c>
      <c r="J678" s="16">
        <v>992</v>
      </c>
      <c r="K678" s="16">
        <v>1801</v>
      </c>
      <c r="L678" s="16">
        <v>15</v>
      </c>
      <c r="M678" s="16">
        <v>60</v>
      </c>
      <c r="N678" s="318">
        <v>2.0351748019884271E-2</v>
      </c>
      <c r="O678" s="16" t="s">
        <v>2433</v>
      </c>
      <c r="P678" s="16" t="s">
        <v>2433</v>
      </c>
      <c r="Q678" s="16" t="s">
        <v>2433</v>
      </c>
      <c r="R678" s="16" t="s">
        <v>2433</v>
      </c>
      <c r="S678" s="321" t="s">
        <v>2433</v>
      </c>
      <c r="T678" s="317" t="s">
        <v>2433</v>
      </c>
      <c r="U678" s="16" t="s">
        <v>2433</v>
      </c>
      <c r="V678" s="16">
        <v>216</v>
      </c>
      <c r="W678" s="16">
        <v>13</v>
      </c>
      <c r="X678" s="16">
        <v>7</v>
      </c>
      <c r="Y678" s="16">
        <v>0</v>
      </c>
      <c r="Z678" s="16">
        <v>0</v>
      </c>
      <c r="AA678" s="16" t="s">
        <v>2433</v>
      </c>
      <c r="AB678" s="16">
        <v>3</v>
      </c>
      <c r="AC678" s="16">
        <v>1</v>
      </c>
      <c r="AD678" s="16">
        <v>1</v>
      </c>
      <c r="AE678" s="16">
        <v>1</v>
      </c>
      <c r="AF678" s="16">
        <v>1</v>
      </c>
      <c r="AG678" s="16">
        <v>2.8</v>
      </c>
      <c r="AH678" s="16">
        <v>0.192</v>
      </c>
      <c r="AI678" s="315">
        <v>1</v>
      </c>
      <c r="AJ678" s="315" t="s">
        <v>1832</v>
      </c>
      <c r="AK678" s="16">
        <v>29</v>
      </c>
      <c r="AL678" s="16">
        <v>73</v>
      </c>
      <c r="AM678" s="16">
        <v>165000</v>
      </c>
      <c r="AN678" s="16">
        <v>22800000</v>
      </c>
      <c r="AO678" s="319">
        <v>0.25763888888888886</v>
      </c>
      <c r="AP678" s="16">
        <v>1.74</v>
      </c>
      <c r="AQ678" s="316">
        <v>859400</v>
      </c>
      <c r="AR678" s="316">
        <v>159200</v>
      </c>
      <c r="AS678" s="320">
        <v>5.3982412060301508</v>
      </c>
      <c r="AT678" s="321">
        <v>0.5393</v>
      </c>
      <c r="AU678" s="321">
        <v>0.4607</v>
      </c>
      <c r="AV678" s="316">
        <v>5000</v>
      </c>
      <c r="AW678" s="316">
        <v>5028</v>
      </c>
      <c r="AX678" s="316">
        <v>5000</v>
      </c>
      <c r="AY678" s="316">
        <v>5839</v>
      </c>
      <c r="AZ678" s="316">
        <v>5000</v>
      </c>
      <c r="BA678" s="16"/>
    </row>
    <row r="679" spans="1:53" ht="15.75" customHeight="1">
      <c r="A679" s="54">
        <v>86</v>
      </c>
      <c r="B679" s="58" t="s">
        <v>338</v>
      </c>
      <c r="C679" s="58" t="s">
        <v>1776</v>
      </c>
      <c r="D679" s="16">
        <v>7590</v>
      </c>
      <c r="E679" s="16">
        <v>895</v>
      </c>
      <c r="F679" s="16">
        <v>31</v>
      </c>
      <c r="G679" s="16">
        <v>133</v>
      </c>
      <c r="H679" s="16">
        <v>112</v>
      </c>
      <c r="I679" s="317">
        <v>1.5998538513800884E-3</v>
      </c>
      <c r="J679" s="16">
        <v>1588</v>
      </c>
      <c r="K679" s="16">
        <v>607</v>
      </c>
      <c r="L679" s="16">
        <v>28</v>
      </c>
      <c r="M679" s="16">
        <v>44</v>
      </c>
      <c r="N679" s="318">
        <v>1.4332930483495511E-3</v>
      </c>
      <c r="O679" s="16">
        <v>2237</v>
      </c>
      <c r="P679" s="16">
        <v>164</v>
      </c>
      <c r="Q679" s="16">
        <v>114</v>
      </c>
      <c r="R679" s="16">
        <v>18</v>
      </c>
      <c r="S679" s="321">
        <v>0.41860465116279072</v>
      </c>
      <c r="T679" s="317">
        <v>1.5375638117232619E-4</v>
      </c>
      <c r="U679" s="16">
        <v>119</v>
      </c>
      <c r="V679" s="16">
        <v>125</v>
      </c>
      <c r="W679" s="16">
        <v>6</v>
      </c>
      <c r="X679" s="16">
        <v>1</v>
      </c>
      <c r="Y679" s="16">
        <v>77</v>
      </c>
      <c r="Z679" s="16">
        <v>12</v>
      </c>
      <c r="AA679" s="16" t="s">
        <v>2433</v>
      </c>
      <c r="AB679" s="16">
        <v>4</v>
      </c>
      <c r="AC679" s="16">
        <v>1</v>
      </c>
      <c r="AD679" s="16">
        <v>1</v>
      </c>
      <c r="AE679" s="16">
        <v>0</v>
      </c>
      <c r="AF679" s="16">
        <v>1</v>
      </c>
      <c r="AG679" s="16">
        <v>2.5</v>
      </c>
      <c r="AH679" s="16">
        <v>9.0999999999999998E-2</v>
      </c>
      <c r="AI679" s="315">
        <v>4.5999999999999996</v>
      </c>
      <c r="AJ679" s="315">
        <v>0.9152542373</v>
      </c>
      <c r="AK679" s="16">
        <v>54</v>
      </c>
      <c r="AL679" s="16">
        <v>54</v>
      </c>
      <c r="AM679" s="16">
        <v>110000</v>
      </c>
      <c r="AN679" s="16">
        <v>25300000</v>
      </c>
      <c r="AO679" s="319">
        <v>0.2590277777777778</v>
      </c>
      <c r="AP679" s="16">
        <v>1.67</v>
      </c>
      <c r="AQ679" s="316">
        <v>514900</v>
      </c>
      <c r="AR679" s="316">
        <v>126800</v>
      </c>
      <c r="AS679" s="320">
        <v>4.0607255520504735</v>
      </c>
      <c r="AT679" s="321">
        <v>0.57799999999999996</v>
      </c>
      <c r="AU679" s="321">
        <v>0.42200000000000004</v>
      </c>
      <c r="AV679" s="316" t="s">
        <v>2433</v>
      </c>
      <c r="AW679" s="316">
        <v>14965</v>
      </c>
      <c r="AX679" s="316">
        <v>5000</v>
      </c>
      <c r="AY679" s="316" t="s">
        <v>2433</v>
      </c>
      <c r="AZ679" s="316">
        <v>5000</v>
      </c>
      <c r="BA679" s="16"/>
    </row>
    <row r="680" spans="1:53" ht="15.7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371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</row>
    <row r="681" spans="1:53" ht="15.7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371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</row>
    <row r="682" spans="1:53" ht="15.7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371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</row>
    <row r="683" spans="1:53" ht="15.7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371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</row>
    <row r="684" spans="1:53" ht="15.7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371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</row>
    <row r="685" spans="1:53" ht="15.7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371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</row>
    <row r="686" spans="1:53" ht="15.7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371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</row>
    <row r="687" spans="1:53" ht="15.7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371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</row>
    <row r="688" spans="1:53" ht="15.7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371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</row>
    <row r="689" spans="1:53" ht="15.7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371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</row>
    <row r="690" spans="1:53" ht="15.7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371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</row>
    <row r="691" spans="1:53" ht="15.7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371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</row>
    <row r="692" spans="1:53" ht="15.7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371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</row>
    <row r="693" spans="1:53" ht="15.7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371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</row>
    <row r="694" spans="1:53" ht="15.7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371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</row>
    <row r="695" spans="1:53" ht="15.7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371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</row>
    <row r="696" spans="1:53" ht="15.7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371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</row>
    <row r="697" spans="1:53" ht="15.7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371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</row>
    <row r="698" spans="1:53" ht="15.7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371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</row>
    <row r="699" spans="1:53" ht="15.7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371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</row>
    <row r="700" spans="1:53" ht="15.7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371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</row>
    <row r="701" spans="1:53" ht="15.7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371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</row>
    <row r="702" spans="1:53" ht="15.7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371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</row>
    <row r="703" spans="1:53" ht="15.7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371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</row>
    <row r="704" spans="1:53" ht="15.7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371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</row>
    <row r="705" spans="1:53" ht="15.7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371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</row>
    <row r="706" spans="1:53" ht="15.7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371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</row>
    <row r="707" spans="1:53" ht="15.7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371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</row>
    <row r="708" spans="1:53" ht="15.7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371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</row>
    <row r="709" spans="1:53" ht="15.7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371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</row>
    <row r="710" spans="1:53" ht="15.7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371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</row>
    <row r="711" spans="1:53" ht="15.7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371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</row>
    <row r="712" spans="1:53" ht="15.7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371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</row>
    <row r="713" spans="1:53" ht="15.7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371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</row>
    <row r="714" spans="1:53" ht="15.7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371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</row>
    <row r="715" spans="1:53" ht="15.7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371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</row>
    <row r="716" spans="1:53" ht="15.7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371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</row>
    <row r="717" spans="1:53" ht="15.7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371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</row>
    <row r="718" spans="1:53" ht="15.7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371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</row>
    <row r="719" spans="1:53" ht="15.7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371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</row>
    <row r="720" spans="1:53" ht="15.7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371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</row>
    <row r="721" spans="1:53" ht="15.7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371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</row>
    <row r="722" spans="1:53" ht="15.7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371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</row>
    <row r="723" spans="1:53" ht="15.7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371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</row>
    <row r="724" spans="1:53" ht="15.7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371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</row>
    <row r="725" spans="1:53" ht="15.7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371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</row>
    <row r="726" spans="1:53" ht="15.7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371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</row>
    <row r="727" spans="1:53" ht="15.7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371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</row>
    <row r="728" spans="1:53" ht="15.7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371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</row>
    <row r="729" spans="1:53" ht="15.7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371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</row>
    <row r="730" spans="1:53" ht="15.7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371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</row>
    <row r="731" spans="1:53" ht="15.7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371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</row>
    <row r="732" spans="1:53" ht="15.7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371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</row>
    <row r="733" spans="1:53" ht="15.7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371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</row>
    <row r="734" spans="1:53" ht="15.7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371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</row>
    <row r="735" spans="1:53" ht="15.7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371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</row>
    <row r="736" spans="1:53" ht="15.7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371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</row>
    <row r="737" spans="1:53" ht="15.7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371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</row>
    <row r="738" spans="1:53" ht="15.7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371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</row>
    <row r="739" spans="1:53" ht="15.7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371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</row>
    <row r="740" spans="1:53" ht="15.7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371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</row>
    <row r="741" spans="1:53" ht="15.7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371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</row>
    <row r="742" spans="1:53" ht="15.7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371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</row>
    <row r="743" spans="1:53" ht="15.7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371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</row>
    <row r="744" spans="1:53" ht="15.7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371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</row>
    <row r="745" spans="1:53" ht="15.7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371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</row>
    <row r="746" spans="1:53" ht="15.7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371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</row>
    <row r="747" spans="1:53" ht="15.7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371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</row>
    <row r="748" spans="1:53" ht="15.7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371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</row>
    <row r="749" spans="1:53" ht="15.7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371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</row>
    <row r="750" spans="1:53" ht="15.7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371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</row>
    <row r="751" spans="1:53" ht="15.7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371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</row>
    <row r="752" spans="1:53" ht="15.7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371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</row>
    <row r="753" spans="1:53" ht="15.7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371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</row>
    <row r="754" spans="1:53" ht="15.7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371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</row>
    <row r="755" spans="1:53" ht="15.7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371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</row>
    <row r="756" spans="1:53" ht="15.7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371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</row>
    <row r="757" spans="1:53" ht="15.7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371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</row>
    <row r="758" spans="1:53" ht="15.7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371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</row>
    <row r="759" spans="1:53" ht="15.7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371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</row>
    <row r="760" spans="1:53" ht="15.7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371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</row>
    <row r="761" spans="1:53" ht="15.7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371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</row>
    <row r="762" spans="1:53" ht="15.7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371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</row>
    <row r="763" spans="1:53" ht="15.7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371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</row>
    <row r="764" spans="1:53" ht="15.7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371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</row>
    <row r="765" spans="1:53" ht="15.7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371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</row>
    <row r="766" spans="1:53" ht="15.7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371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</row>
    <row r="767" spans="1:53" ht="15.75" customHeight="1">
      <c r="A767" s="16"/>
      <c r="B767" s="16"/>
      <c r="C767" s="16"/>
      <c r="D767" s="16"/>
      <c r="E767" s="16"/>
      <c r="F767" s="16"/>
      <c r="G767" s="16"/>
      <c r="H767" s="16"/>
      <c r="I767" s="125"/>
      <c r="J767" s="16"/>
      <c r="K767" s="16"/>
      <c r="L767" s="16"/>
      <c r="M767" s="16"/>
      <c r="N767" s="341"/>
      <c r="O767" s="16"/>
      <c r="P767" s="16"/>
      <c r="Q767" s="16"/>
      <c r="R767" s="16"/>
      <c r="S767" s="16"/>
      <c r="T767" s="125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371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277"/>
      <c r="AU767" s="277"/>
      <c r="AV767" s="16"/>
      <c r="AW767" s="16"/>
      <c r="AX767" s="16"/>
      <c r="AY767" s="16"/>
      <c r="AZ767" s="16"/>
      <c r="BA767" s="16"/>
    </row>
    <row r="768" spans="1:53" ht="15.75" customHeight="1">
      <c r="A768" s="16"/>
      <c r="B768" s="16"/>
      <c r="C768" s="16"/>
      <c r="D768" s="16"/>
      <c r="E768" s="16"/>
      <c r="F768" s="16"/>
      <c r="G768" s="16"/>
      <c r="H768" s="16"/>
      <c r="I768" s="125"/>
      <c r="J768" s="16"/>
      <c r="K768" s="16"/>
      <c r="L768" s="16"/>
      <c r="M768" s="16"/>
      <c r="N768" s="341"/>
      <c r="O768" s="16"/>
      <c r="P768" s="16"/>
      <c r="Q768" s="16"/>
      <c r="R768" s="16"/>
      <c r="S768" s="16"/>
      <c r="T768" s="125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371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277"/>
      <c r="AU768" s="277"/>
      <c r="AV768" s="16"/>
      <c r="AW768" s="16"/>
      <c r="AX768" s="16"/>
      <c r="AY768" s="16"/>
      <c r="AZ768" s="16"/>
      <c r="BA768" s="16"/>
    </row>
    <row r="769" spans="1:53" ht="15.75" customHeight="1">
      <c r="A769" s="16"/>
      <c r="B769" s="16"/>
      <c r="C769" s="16"/>
      <c r="D769" s="16"/>
      <c r="E769" s="16"/>
      <c r="F769" s="16"/>
      <c r="G769" s="16"/>
      <c r="H769" s="16"/>
      <c r="I769" s="125"/>
      <c r="J769" s="16"/>
      <c r="K769" s="16"/>
      <c r="L769" s="16"/>
      <c r="M769" s="16"/>
      <c r="N769" s="341"/>
      <c r="O769" s="16"/>
      <c r="P769" s="16"/>
      <c r="Q769" s="16"/>
      <c r="R769" s="16"/>
      <c r="S769" s="16"/>
      <c r="T769" s="125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371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277"/>
      <c r="AU769" s="277"/>
      <c r="AV769" s="16"/>
      <c r="AW769" s="16"/>
      <c r="AX769" s="16"/>
      <c r="AY769" s="16"/>
      <c r="AZ769" s="16"/>
      <c r="BA769" s="16"/>
    </row>
    <row r="770" spans="1:53" ht="15.75" customHeight="1">
      <c r="A770" s="16"/>
      <c r="B770" s="16"/>
      <c r="C770" s="16"/>
      <c r="D770" s="16"/>
      <c r="E770" s="16"/>
      <c r="F770" s="16"/>
      <c r="G770" s="16"/>
      <c r="H770" s="16"/>
      <c r="I770" s="125"/>
      <c r="J770" s="16"/>
      <c r="K770" s="16"/>
      <c r="L770" s="16"/>
      <c r="M770" s="16"/>
      <c r="N770" s="341"/>
      <c r="O770" s="16"/>
      <c r="P770" s="16"/>
      <c r="Q770" s="16"/>
      <c r="R770" s="16"/>
      <c r="S770" s="16"/>
      <c r="T770" s="125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371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277"/>
      <c r="AU770" s="277"/>
      <c r="AV770" s="16"/>
      <c r="AW770" s="16"/>
      <c r="AX770" s="16"/>
      <c r="AY770" s="16"/>
      <c r="AZ770" s="16"/>
      <c r="BA770" s="16"/>
    </row>
    <row r="771" spans="1:53" ht="15.75" customHeight="1">
      <c r="A771" s="16"/>
      <c r="B771" s="16"/>
      <c r="C771" s="16"/>
      <c r="D771" s="16"/>
      <c r="E771" s="16"/>
      <c r="F771" s="16"/>
      <c r="G771" s="16"/>
      <c r="H771" s="16"/>
      <c r="I771" s="125"/>
      <c r="J771" s="16"/>
      <c r="K771" s="16"/>
      <c r="L771" s="16"/>
      <c r="M771" s="16"/>
      <c r="N771" s="341"/>
      <c r="O771" s="16"/>
      <c r="P771" s="16"/>
      <c r="Q771" s="16"/>
      <c r="R771" s="16"/>
      <c r="S771" s="16"/>
      <c r="T771" s="125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371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277"/>
      <c r="AU771" s="277"/>
      <c r="AV771" s="16"/>
      <c r="AW771" s="16"/>
      <c r="AX771" s="16"/>
      <c r="AY771" s="16"/>
      <c r="AZ771" s="16"/>
      <c r="BA771" s="16"/>
    </row>
    <row r="772" spans="1:53" ht="15.75" customHeight="1">
      <c r="A772" s="16"/>
      <c r="B772" s="16"/>
      <c r="C772" s="16"/>
      <c r="D772" s="16"/>
      <c r="E772" s="16"/>
      <c r="F772" s="16"/>
      <c r="G772" s="16"/>
      <c r="H772" s="16"/>
      <c r="I772" s="125"/>
      <c r="J772" s="16"/>
      <c r="K772" s="16"/>
      <c r="L772" s="16"/>
      <c r="M772" s="16"/>
      <c r="N772" s="341"/>
      <c r="O772" s="16"/>
      <c r="P772" s="16"/>
      <c r="Q772" s="16"/>
      <c r="R772" s="16"/>
      <c r="S772" s="16"/>
      <c r="T772" s="125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371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277"/>
      <c r="AU772" s="277"/>
      <c r="AV772" s="16"/>
      <c r="AW772" s="16"/>
      <c r="AX772" s="16"/>
      <c r="AY772" s="16"/>
      <c r="AZ772" s="16"/>
      <c r="BA772" s="16"/>
    </row>
    <row r="773" spans="1:53" ht="15.75" customHeight="1">
      <c r="A773" s="16"/>
      <c r="B773" s="16"/>
      <c r="C773" s="16"/>
      <c r="D773" s="16"/>
      <c r="E773" s="16"/>
      <c r="F773" s="16"/>
      <c r="G773" s="16"/>
      <c r="H773" s="16"/>
      <c r="I773" s="125"/>
      <c r="J773" s="16"/>
      <c r="K773" s="16"/>
      <c r="L773" s="16"/>
      <c r="M773" s="16"/>
      <c r="N773" s="341"/>
      <c r="O773" s="16"/>
      <c r="P773" s="16"/>
      <c r="Q773" s="16"/>
      <c r="R773" s="16"/>
      <c r="S773" s="16"/>
      <c r="T773" s="125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371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277"/>
      <c r="AU773" s="277"/>
      <c r="AV773" s="16"/>
      <c r="AW773" s="16"/>
      <c r="AX773" s="16"/>
      <c r="AY773" s="16"/>
      <c r="AZ773" s="16"/>
      <c r="BA773" s="16"/>
    </row>
    <row r="774" spans="1:53" ht="15.75" customHeight="1">
      <c r="A774" s="16"/>
      <c r="B774" s="16"/>
      <c r="C774" s="16"/>
      <c r="D774" s="16"/>
      <c r="E774" s="16"/>
      <c r="F774" s="16"/>
      <c r="G774" s="16"/>
      <c r="H774" s="16"/>
      <c r="I774" s="125"/>
      <c r="J774" s="16"/>
      <c r="K774" s="16"/>
      <c r="L774" s="16"/>
      <c r="M774" s="16"/>
      <c r="N774" s="341"/>
      <c r="O774" s="16"/>
      <c r="P774" s="16"/>
      <c r="Q774" s="16"/>
      <c r="R774" s="16"/>
      <c r="S774" s="16"/>
      <c r="T774" s="125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371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277"/>
      <c r="AU774" s="277"/>
      <c r="AV774" s="16"/>
      <c r="AW774" s="16"/>
      <c r="AX774" s="16"/>
      <c r="AY774" s="16"/>
      <c r="AZ774" s="16"/>
      <c r="BA774" s="16"/>
    </row>
    <row r="775" spans="1:53" ht="15.75" customHeight="1">
      <c r="A775" s="16"/>
      <c r="B775" s="16"/>
      <c r="C775" s="16"/>
      <c r="D775" s="16"/>
      <c r="E775" s="16"/>
      <c r="F775" s="16"/>
      <c r="G775" s="16"/>
      <c r="H775" s="16"/>
      <c r="I775" s="125"/>
      <c r="J775" s="16"/>
      <c r="K775" s="16"/>
      <c r="L775" s="16"/>
      <c r="M775" s="16"/>
      <c r="N775" s="341"/>
      <c r="O775" s="16"/>
      <c r="P775" s="16"/>
      <c r="Q775" s="16"/>
      <c r="R775" s="16"/>
      <c r="S775" s="16"/>
      <c r="T775" s="125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371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277"/>
      <c r="AU775" s="277"/>
      <c r="AV775" s="16"/>
      <c r="AW775" s="16"/>
      <c r="AX775" s="16"/>
      <c r="AY775" s="16"/>
      <c r="AZ775" s="16"/>
      <c r="BA775" s="16"/>
    </row>
    <row r="776" spans="1:53" ht="15.75" customHeight="1">
      <c r="A776" s="16"/>
      <c r="B776" s="16"/>
      <c r="C776" s="16"/>
      <c r="D776" s="16"/>
      <c r="E776" s="16"/>
      <c r="F776" s="16"/>
      <c r="G776" s="16"/>
      <c r="H776" s="16"/>
      <c r="I776" s="125"/>
      <c r="J776" s="16"/>
      <c r="K776" s="16"/>
      <c r="L776" s="16"/>
      <c r="M776" s="16"/>
      <c r="N776" s="341"/>
      <c r="O776" s="16"/>
      <c r="P776" s="16"/>
      <c r="Q776" s="16"/>
      <c r="R776" s="16"/>
      <c r="S776" s="16"/>
      <c r="T776" s="125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371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277"/>
      <c r="AU776" s="277"/>
      <c r="AV776" s="16"/>
      <c r="AW776" s="16"/>
      <c r="AX776" s="16"/>
      <c r="AY776" s="16"/>
      <c r="AZ776" s="16"/>
      <c r="BA776" s="16"/>
    </row>
    <row r="777" spans="1:53" ht="15.75" customHeight="1">
      <c r="A777" s="16"/>
      <c r="B777" s="16"/>
      <c r="C777" s="16"/>
      <c r="D777" s="16"/>
      <c r="E777" s="16"/>
      <c r="F777" s="16"/>
      <c r="G777" s="16"/>
      <c r="H777" s="16"/>
      <c r="I777" s="125"/>
      <c r="J777" s="16"/>
      <c r="K777" s="16"/>
      <c r="L777" s="16"/>
      <c r="M777" s="16"/>
      <c r="N777" s="341"/>
      <c r="O777" s="16"/>
      <c r="P777" s="16"/>
      <c r="Q777" s="16"/>
      <c r="R777" s="16"/>
      <c r="S777" s="16"/>
      <c r="T777" s="125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371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277"/>
      <c r="AU777" s="277"/>
      <c r="AV777" s="16"/>
      <c r="AW777" s="16"/>
      <c r="AX777" s="16"/>
      <c r="AY777" s="16"/>
      <c r="AZ777" s="16"/>
      <c r="BA777" s="16"/>
    </row>
    <row r="778" spans="1:53" ht="15.75" customHeight="1">
      <c r="A778" s="16"/>
      <c r="B778" s="16"/>
      <c r="C778" s="16"/>
      <c r="D778" s="16"/>
      <c r="E778" s="16"/>
      <c r="F778" s="16"/>
      <c r="G778" s="16"/>
      <c r="H778" s="16"/>
      <c r="I778" s="125"/>
      <c r="J778" s="16"/>
      <c r="K778" s="16"/>
      <c r="L778" s="16"/>
      <c r="M778" s="16"/>
      <c r="N778" s="341"/>
      <c r="O778" s="16"/>
      <c r="P778" s="16"/>
      <c r="Q778" s="16"/>
      <c r="R778" s="16"/>
      <c r="S778" s="16"/>
      <c r="T778" s="125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371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277"/>
      <c r="AU778" s="277"/>
      <c r="AV778" s="16"/>
      <c r="AW778" s="16"/>
      <c r="AX778" s="16"/>
      <c r="AY778" s="16"/>
      <c r="AZ778" s="16"/>
      <c r="BA778" s="16"/>
    </row>
    <row r="779" spans="1:53" ht="15.75" customHeight="1">
      <c r="A779" s="16"/>
      <c r="B779" s="16"/>
      <c r="C779" s="16"/>
      <c r="D779" s="16"/>
      <c r="E779" s="16"/>
      <c r="F779" s="16"/>
      <c r="G779" s="16"/>
      <c r="H779" s="16"/>
      <c r="I779" s="125"/>
      <c r="J779" s="16"/>
      <c r="K779" s="16"/>
      <c r="L779" s="16"/>
      <c r="M779" s="16"/>
      <c r="N779" s="341"/>
      <c r="O779" s="16"/>
      <c r="P779" s="16"/>
      <c r="Q779" s="16"/>
      <c r="R779" s="16"/>
      <c r="S779" s="16"/>
      <c r="T779" s="125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371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277"/>
      <c r="AU779" s="277"/>
      <c r="AV779" s="16"/>
      <c r="AW779" s="16"/>
      <c r="AX779" s="16"/>
      <c r="AY779" s="16"/>
      <c r="AZ779" s="16"/>
      <c r="BA779" s="16"/>
    </row>
    <row r="780" spans="1:53" ht="15.75" customHeight="1">
      <c r="A780" s="16"/>
      <c r="B780" s="16"/>
      <c r="C780" s="16"/>
      <c r="D780" s="16"/>
      <c r="E780" s="16"/>
      <c r="F780" s="16"/>
      <c r="G780" s="16"/>
      <c r="H780" s="16"/>
      <c r="I780" s="125"/>
      <c r="J780" s="16"/>
      <c r="K780" s="16"/>
      <c r="L780" s="16"/>
      <c r="M780" s="16"/>
      <c r="N780" s="341"/>
      <c r="O780" s="16"/>
      <c r="P780" s="16"/>
      <c r="Q780" s="16"/>
      <c r="R780" s="16"/>
      <c r="S780" s="16"/>
      <c r="T780" s="125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371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277"/>
      <c r="AU780" s="277"/>
      <c r="AV780" s="16"/>
      <c r="AW780" s="16"/>
      <c r="AX780" s="16"/>
      <c r="AY780" s="16"/>
      <c r="AZ780" s="16"/>
      <c r="BA780" s="16"/>
    </row>
    <row r="781" spans="1:53" ht="15.75" customHeight="1">
      <c r="A781" s="16"/>
      <c r="B781" s="16"/>
      <c r="C781" s="16"/>
      <c r="D781" s="16"/>
      <c r="E781" s="16"/>
      <c r="F781" s="16"/>
      <c r="G781" s="16"/>
      <c r="H781" s="16"/>
      <c r="I781" s="125"/>
      <c r="J781" s="16"/>
      <c r="K781" s="16"/>
      <c r="L781" s="16"/>
      <c r="M781" s="16"/>
      <c r="N781" s="341"/>
      <c r="O781" s="16"/>
      <c r="P781" s="16"/>
      <c r="Q781" s="16"/>
      <c r="R781" s="16"/>
      <c r="S781" s="16"/>
      <c r="T781" s="125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371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277"/>
      <c r="AU781" s="277"/>
      <c r="AV781" s="16"/>
      <c r="AW781" s="16"/>
      <c r="AX781" s="16"/>
      <c r="AY781" s="16"/>
      <c r="AZ781" s="16"/>
      <c r="BA781" s="16"/>
    </row>
    <row r="782" spans="1:53" ht="15.75" customHeight="1">
      <c r="A782" s="16"/>
      <c r="B782" s="16"/>
      <c r="C782" s="16"/>
      <c r="D782" s="16"/>
      <c r="E782" s="16"/>
      <c r="F782" s="16"/>
      <c r="G782" s="16"/>
      <c r="H782" s="16"/>
      <c r="I782" s="125"/>
      <c r="J782" s="16"/>
      <c r="K782" s="16"/>
      <c r="L782" s="16"/>
      <c r="M782" s="16"/>
      <c r="N782" s="341"/>
      <c r="O782" s="16"/>
      <c r="P782" s="16"/>
      <c r="Q782" s="16"/>
      <c r="R782" s="16"/>
      <c r="S782" s="16"/>
      <c r="T782" s="125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371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277"/>
      <c r="AU782" s="277"/>
      <c r="AV782" s="16"/>
      <c r="AW782" s="16"/>
      <c r="AX782" s="16"/>
      <c r="AY782" s="16"/>
      <c r="AZ782" s="16"/>
      <c r="BA782" s="16"/>
    </row>
    <row r="783" spans="1:53" ht="15.75" customHeight="1">
      <c r="A783" s="16"/>
      <c r="B783" s="16"/>
      <c r="C783" s="16"/>
      <c r="D783" s="16"/>
      <c r="E783" s="16"/>
      <c r="F783" s="16"/>
      <c r="G783" s="16"/>
      <c r="H783" s="16"/>
      <c r="I783" s="125"/>
      <c r="J783" s="16"/>
      <c r="K783" s="16"/>
      <c r="L783" s="16"/>
      <c r="M783" s="16"/>
      <c r="N783" s="341"/>
      <c r="O783" s="16"/>
      <c r="P783" s="16"/>
      <c r="Q783" s="16"/>
      <c r="R783" s="16"/>
      <c r="S783" s="16"/>
      <c r="T783" s="125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371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277"/>
      <c r="AU783" s="277"/>
      <c r="AV783" s="16"/>
      <c r="AW783" s="16"/>
      <c r="AX783" s="16"/>
      <c r="AY783" s="16"/>
      <c r="AZ783" s="16"/>
      <c r="BA783" s="16"/>
    </row>
    <row r="784" spans="1:53" ht="15.75" customHeight="1">
      <c r="A784" s="16"/>
      <c r="B784" s="16"/>
      <c r="C784" s="16"/>
      <c r="D784" s="16"/>
      <c r="E784" s="16"/>
      <c r="F784" s="16"/>
      <c r="G784" s="16"/>
      <c r="H784" s="16"/>
      <c r="I784" s="125"/>
      <c r="J784" s="16"/>
      <c r="K784" s="16"/>
      <c r="L784" s="16"/>
      <c r="M784" s="16"/>
      <c r="N784" s="341"/>
      <c r="O784" s="16"/>
      <c r="P784" s="16"/>
      <c r="Q784" s="16"/>
      <c r="R784" s="16"/>
      <c r="S784" s="16"/>
      <c r="T784" s="125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371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277"/>
      <c r="AU784" s="277"/>
      <c r="AV784" s="16"/>
      <c r="AW784" s="16"/>
      <c r="AX784" s="16"/>
      <c r="AY784" s="16"/>
      <c r="AZ784" s="16"/>
      <c r="BA784" s="16"/>
    </row>
    <row r="785" spans="1:53" ht="15.75" customHeight="1">
      <c r="A785" s="16"/>
      <c r="B785" s="16"/>
      <c r="C785" s="16"/>
      <c r="D785" s="16"/>
      <c r="E785" s="16"/>
      <c r="F785" s="16"/>
      <c r="G785" s="16"/>
      <c r="H785" s="16"/>
      <c r="I785" s="125"/>
      <c r="J785" s="16"/>
      <c r="K785" s="16"/>
      <c r="L785" s="16"/>
      <c r="M785" s="16"/>
      <c r="N785" s="341"/>
      <c r="O785" s="16"/>
      <c r="P785" s="16"/>
      <c r="Q785" s="16"/>
      <c r="R785" s="16"/>
      <c r="S785" s="16"/>
      <c r="T785" s="125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371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277"/>
      <c r="AU785" s="277"/>
      <c r="AV785" s="16"/>
      <c r="AW785" s="16"/>
      <c r="AX785" s="16"/>
      <c r="AY785" s="16"/>
      <c r="AZ785" s="16"/>
      <c r="BA785" s="16"/>
    </row>
    <row r="786" spans="1:53" ht="15.75" customHeight="1">
      <c r="A786" s="16"/>
      <c r="B786" s="16"/>
      <c r="C786" s="16"/>
      <c r="D786" s="16"/>
      <c r="E786" s="16"/>
      <c r="F786" s="16"/>
      <c r="G786" s="16"/>
      <c r="H786" s="16"/>
      <c r="I786" s="125"/>
      <c r="J786" s="16"/>
      <c r="K786" s="16"/>
      <c r="L786" s="16"/>
      <c r="M786" s="16"/>
      <c r="N786" s="341"/>
      <c r="O786" s="16"/>
      <c r="P786" s="16"/>
      <c r="Q786" s="16"/>
      <c r="R786" s="16"/>
      <c r="S786" s="16"/>
      <c r="T786" s="125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371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277"/>
      <c r="AU786" s="277"/>
      <c r="AV786" s="16"/>
      <c r="AW786" s="16"/>
      <c r="AX786" s="16"/>
      <c r="AY786" s="16"/>
      <c r="AZ786" s="16"/>
      <c r="BA786" s="16"/>
    </row>
    <row r="787" spans="1:53" ht="15.75" customHeight="1">
      <c r="A787" s="16"/>
      <c r="B787" s="16"/>
      <c r="C787" s="16"/>
      <c r="D787" s="16"/>
      <c r="E787" s="16"/>
      <c r="F787" s="16"/>
      <c r="G787" s="16"/>
      <c r="H787" s="16"/>
      <c r="I787" s="125"/>
      <c r="J787" s="16"/>
      <c r="K787" s="16"/>
      <c r="L787" s="16"/>
      <c r="M787" s="16"/>
      <c r="N787" s="341"/>
      <c r="O787" s="16"/>
      <c r="P787" s="16"/>
      <c r="Q787" s="16"/>
      <c r="R787" s="16"/>
      <c r="S787" s="16"/>
      <c r="T787" s="125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371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277"/>
      <c r="AU787" s="277"/>
      <c r="AV787" s="16"/>
      <c r="AW787" s="16"/>
      <c r="AX787" s="16"/>
      <c r="AY787" s="16"/>
      <c r="AZ787" s="16"/>
      <c r="BA787" s="16"/>
    </row>
    <row r="788" spans="1:53" ht="15.75" customHeight="1">
      <c r="A788" s="16"/>
      <c r="B788" s="16"/>
      <c r="C788" s="16"/>
      <c r="D788" s="16"/>
      <c r="E788" s="16"/>
      <c r="F788" s="16"/>
      <c r="G788" s="16"/>
      <c r="H788" s="16"/>
      <c r="I788" s="125"/>
      <c r="J788" s="16"/>
      <c r="K788" s="16"/>
      <c r="L788" s="16"/>
      <c r="M788" s="16"/>
      <c r="N788" s="341"/>
      <c r="O788" s="16"/>
      <c r="P788" s="16"/>
      <c r="Q788" s="16"/>
      <c r="R788" s="16"/>
      <c r="S788" s="16"/>
      <c r="T788" s="125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371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277"/>
      <c r="AU788" s="277"/>
      <c r="AV788" s="16"/>
      <c r="AW788" s="16"/>
      <c r="AX788" s="16"/>
      <c r="AY788" s="16"/>
      <c r="AZ788" s="16"/>
      <c r="BA788" s="16"/>
    </row>
    <row r="789" spans="1:53" ht="15.75" customHeight="1">
      <c r="A789" s="16"/>
      <c r="B789" s="16"/>
      <c r="C789" s="16"/>
      <c r="D789" s="16"/>
      <c r="E789" s="16"/>
      <c r="F789" s="16"/>
      <c r="G789" s="16"/>
      <c r="H789" s="16"/>
      <c r="I789" s="125"/>
      <c r="J789" s="16"/>
      <c r="K789" s="16"/>
      <c r="L789" s="16"/>
      <c r="M789" s="16"/>
      <c r="N789" s="341"/>
      <c r="O789" s="16"/>
      <c r="P789" s="16"/>
      <c r="Q789" s="16"/>
      <c r="R789" s="16"/>
      <c r="S789" s="16"/>
      <c r="T789" s="125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371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277"/>
      <c r="AU789" s="277"/>
      <c r="AV789" s="16"/>
      <c r="AW789" s="16"/>
      <c r="AX789" s="16"/>
      <c r="AY789" s="16"/>
      <c r="AZ789" s="16"/>
      <c r="BA789" s="16"/>
    </row>
    <row r="790" spans="1:53" ht="15.75" customHeight="1">
      <c r="A790" s="16"/>
      <c r="B790" s="16"/>
      <c r="C790" s="16"/>
      <c r="D790" s="16"/>
      <c r="E790" s="16"/>
      <c r="F790" s="16"/>
      <c r="G790" s="16"/>
      <c r="H790" s="16"/>
      <c r="I790" s="125"/>
      <c r="J790" s="16"/>
      <c r="K790" s="16"/>
      <c r="L790" s="16"/>
      <c r="M790" s="16"/>
      <c r="N790" s="341"/>
      <c r="O790" s="16"/>
      <c r="P790" s="16"/>
      <c r="Q790" s="16"/>
      <c r="R790" s="16"/>
      <c r="S790" s="16"/>
      <c r="T790" s="125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371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277"/>
      <c r="AU790" s="277"/>
      <c r="AV790" s="16"/>
      <c r="AW790" s="16"/>
      <c r="AX790" s="16"/>
      <c r="AY790" s="16"/>
      <c r="AZ790" s="16"/>
      <c r="BA790" s="16"/>
    </row>
    <row r="791" spans="1:53" ht="15.75" customHeight="1">
      <c r="A791" s="16"/>
      <c r="B791" s="16"/>
      <c r="C791" s="16"/>
      <c r="D791" s="16"/>
      <c r="E791" s="16"/>
      <c r="F791" s="16"/>
      <c r="G791" s="16"/>
      <c r="H791" s="16"/>
      <c r="I791" s="125"/>
      <c r="J791" s="16"/>
      <c r="K791" s="16"/>
      <c r="L791" s="16"/>
      <c r="M791" s="16"/>
      <c r="N791" s="341"/>
      <c r="O791" s="16"/>
      <c r="P791" s="16"/>
      <c r="Q791" s="16"/>
      <c r="R791" s="16"/>
      <c r="S791" s="16"/>
      <c r="T791" s="125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371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277"/>
      <c r="AU791" s="277"/>
      <c r="AV791" s="16"/>
      <c r="AW791" s="16"/>
      <c r="AX791" s="16"/>
      <c r="AY791" s="16"/>
      <c r="AZ791" s="16"/>
      <c r="BA791" s="16"/>
    </row>
    <row r="792" spans="1:53" ht="15.75" customHeight="1">
      <c r="A792" s="16"/>
      <c r="B792" s="16"/>
      <c r="C792" s="16"/>
      <c r="D792" s="16"/>
      <c r="E792" s="16"/>
      <c r="F792" s="16"/>
      <c r="G792" s="16"/>
      <c r="H792" s="16"/>
      <c r="I792" s="125"/>
      <c r="J792" s="16"/>
      <c r="K792" s="16"/>
      <c r="L792" s="16"/>
      <c r="M792" s="16"/>
      <c r="N792" s="341"/>
      <c r="O792" s="16"/>
      <c r="P792" s="16"/>
      <c r="Q792" s="16"/>
      <c r="R792" s="16"/>
      <c r="S792" s="16"/>
      <c r="T792" s="125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371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277"/>
      <c r="AU792" s="277"/>
      <c r="AV792" s="16"/>
      <c r="AW792" s="16"/>
      <c r="AX792" s="16"/>
      <c r="AY792" s="16"/>
      <c r="AZ792" s="16"/>
      <c r="BA792" s="16"/>
    </row>
  </sheetData>
  <autoFilter ref="A2:BA313" xr:uid="{00000000-0009-0000-0000-000003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0"/>
  <sheetViews>
    <sheetView workbookViewId="0"/>
  </sheetViews>
  <sheetFormatPr baseColWidth="10" defaultColWidth="14.5" defaultRowHeight="15" customHeight="1"/>
  <cols>
    <col min="1" max="1" width="9.5" customWidth="1"/>
    <col min="3" max="3" width="16.6640625" customWidth="1"/>
    <col min="4" max="4" width="10.83203125" customWidth="1"/>
    <col min="5" max="5" width="8.1640625" customWidth="1"/>
    <col min="6" max="6" width="10.6640625" customWidth="1"/>
    <col min="7" max="7" width="8.5" customWidth="1"/>
    <col min="8" max="8" width="8" customWidth="1"/>
    <col min="10" max="10" width="11.33203125" customWidth="1"/>
    <col min="11" max="11" width="6.6640625" customWidth="1"/>
    <col min="12" max="12" width="10.83203125" customWidth="1"/>
    <col min="13" max="13" width="7.1640625" customWidth="1"/>
    <col min="15" max="15" width="10.83203125" customWidth="1"/>
    <col min="16" max="16" width="8.1640625" customWidth="1"/>
    <col min="17" max="17" width="7.33203125" customWidth="1"/>
    <col min="18" max="18" width="10.6640625" customWidth="1"/>
    <col min="21" max="21" width="10.1640625" customWidth="1"/>
  </cols>
  <sheetData>
    <row r="1" spans="1:26" ht="15.75" customHeight="1">
      <c r="A1" s="342"/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/>
      <c r="R1" s="342"/>
      <c r="S1" s="342"/>
      <c r="T1" s="342"/>
      <c r="U1" s="342"/>
      <c r="V1" s="16"/>
      <c r="W1" s="16"/>
      <c r="X1" s="16"/>
      <c r="Y1" s="16"/>
      <c r="Z1" s="16"/>
    </row>
    <row r="2" spans="1:26" ht="13">
      <c r="A2" s="342"/>
      <c r="B2" s="342"/>
      <c r="C2" s="342"/>
      <c r="D2" s="342"/>
      <c r="E2" s="342"/>
      <c r="F2" s="342"/>
      <c r="G2" s="342"/>
      <c r="H2" s="342"/>
      <c r="I2" s="342"/>
      <c r="J2" s="342"/>
      <c r="K2" s="342"/>
      <c r="L2" s="342"/>
      <c r="M2" s="342"/>
      <c r="N2" s="342"/>
      <c r="O2" s="342"/>
      <c r="P2" s="342"/>
      <c r="Q2" s="342"/>
      <c r="R2" s="342"/>
      <c r="S2" s="342"/>
      <c r="T2" s="342"/>
      <c r="U2" s="293"/>
      <c r="V2" s="16"/>
      <c r="W2" s="16"/>
      <c r="X2" s="16"/>
      <c r="Y2" s="16"/>
      <c r="Z2" s="16"/>
    </row>
    <row r="3" spans="1:26" ht="15.75" customHeight="1">
      <c r="A3" s="343"/>
      <c r="B3" s="237"/>
      <c r="C3" s="237"/>
      <c r="D3" s="322"/>
      <c r="E3" s="322"/>
      <c r="F3" s="322"/>
      <c r="G3" s="322"/>
      <c r="H3" s="322"/>
      <c r="I3" s="344"/>
      <c r="J3" s="322"/>
      <c r="K3" s="322"/>
      <c r="L3" s="322"/>
      <c r="M3" s="322"/>
      <c r="N3" s="344"/>
      <c r="O3" s="322"/>
      <c r="P3" s="322"/>
      <c r="Q3" s="322"/>
      <c r="R3" s="322"/>
      <c r="S3" s="344"/>
      <c r="T3" s="344"/>
      <c r="U3" s="237"/>
      <c r="V3" s="16"/>
      <c r="W3" s="16"/>
      <c r="X3" s="16"/>
      <c r="Y3" s="16"/>
      <c r="Z3" s="16"/>
    </row>
    <row r="4" spans="1:26" ht="15.75" customHeight="1">
      <c r="A4" s="343"/>
      <c r="B4" s="237"/>
      <c r="C4" s="237"/>
      <c r="D4" s="322"/>
      <c r="E4" s="322"/>
      <c r="F4" s="322"/>
      <c r="G4" s="322"/>
      <c r="H4" s="322"/>
      <c r="I4" s="344"/>
      <c r="J4" s="322"/>
      <c r="K4" s="322"/>
      <c r="L4" s="322"/>
      <c r="M4" s="322"/>
      <c r="N4" s="344"/>
      <c r="O4" s="322"/>
      <c r="P4" s="322"/>
      <c r="Q4" s="322"/>
      <c r="R4" s="322"/>
      <c r="S4" s="344"/>
      <c r="T4" s="344"/>
      <c r="U4" s="237"/>
      <c r="V4" s="16"/>
      <c r="W4" s="16"/>
      <c r="X4" s="16"/>
      <c r="Y4" s="16"/>
      <c r="Z4" s="16"/>
    </row>
    <row r="5" spans="1:26" ht="15.75" customHeight="1">
      <c r="A5" s="343"/>
      <c r="B5" s="237"/>
      <c r="C5" s="237"/>
      <c r="D5" s="322"/>
      <c r="E5" s="322"/>
      <c r="F5" s="322"/>
      <c r="G5" s="322"/>
      <c r="H5" s="322"/>
      <c r="I5" s="344"/>
      <c r="J5" s="322"/>
      <c r="K5" s="322"/>
      <c r="L5" s="322"/>
      <c r="M5" s="322"/>
      <c r="N5" s="344"/>
      <c r="O5" s="322"/>
      <c r="P5" s="322"/>
      <c r="Q5" s="322"/>
      <c r="R5" s="322"/>
      <c r="S5" s="344"/>
      <c r="T5" s="344"/>
      <c r="U5" s="237"/>
      <c r="V5" s="16"/>
      <c r="W5" s="16"/>
      <c r="X5" s="16"/>
      <c r="Y5" s="16"/>
      <c r="Z5" s="16"/>
    </row>
    <row r="6" spans="1:26" ht="15.75" customHeight="1">
      <c r="A6" s="343"/>
      <c r="B6" s="237"/>
      <c r="C6" s="237"/>
      <c r="D6" s="322"/>
      <c r="E6" s="322"/>
      <c r="F6" s="322"/>
      <c r="G6" s="322"/>
      <c r="H6" s="322"/>
      <c r="I6" s="344"/>
      <c r="J6" s="322"/>
      <c r="K6" s="322"/>
      <c r="L6" s="322"/>
      <c r="M6" s="322"/>
      <c r="N6" s="344"/>
      <c r="O6" s="322"/>
      <c r="P6" s="322"/>
      <c r="Q6" s="322"/>
      <c r="R6" s="322"/>
      <c r="S6" s="344"/>
      <c r="T6" s="344"/>
      <c r="U6" s="237"/>
      <c r="V6" s="16"/>
      <c r="W6" s="16"/>
      <c r="X6" s="16"/>
      <c r="Y6" s="16"/>
      <c r="Z6" s="16"/>
    </row>
    <row r="7" spans="1:26" ht="15.75" customHeight="1">
      <c r="A7" s="343"/>
      <c r="B7" s="237"/>
      <c r="C7" s="237"/>
      <c r="D7" s="322"/>
      <c r="E7" s="322"/>
      <c r="F7" s="322"/>
      <c r="G7" s="322"/>
      <c r="H7" s="322"/>
      <c r="I7" s="344"/>
      <c r="J7" s="322"/>
      <c r="K7" s="322"/>
      <c r="L7" s="322"/>
      <c r="M7" s="322"/>
      <c r="N7" s="344"/>
      <c r="O7" s="322"/>
      <c r="P7" s="322"/>
      <c r="Q7" s="322"/>
      <c r="R7" s="322"/>
      <c r="S7" s="344"/>
      <c r="T7" s="344"/>
      <c r="U7" s="237"/>
      <c r="V7" s="16"/>
      <c r="W7" s="16"/>
      <c r="X7" s="16"/>
      <c r="Y7" s="16"/>
      <c r="Z7" s="16"/>
    </row>
    <row r="8" spans="1:26" ht="15.75" customHeight="1">
      <c r="A8" s="343"/>
      <c r="B8" s="237"/>
      <c r="C8" s="237"/>
      <c r="D8" s="322"/>
      <c r="E8" s="322"/>
      <c r="F8" s="322"/>
      <c r="G8" s="322"/>
      <c r="H8" s="322"/>
      <c r="I8" s="344"/>
      <c r="J8" s="322"/>
      <c r="K8" s="322"/>
      <c r="L8" s="322"/>
      <c r="M8" s="322"/>
      <c r="N8" s="344"/>
      <c r="O8" s="322"/>
      <c r="P8" s="322"/>
      <c r="Q8" s="322"/>
      <c r="R8" s="322"/>
      <c r="S8" s="344"/>
      <c r="T8" s="344"/>
      <c r="U8" s="237"/>
      <c r="V8" s="16"/>
      <c r="W8" s="16"/>
      <c r="X8" s="16"/>
      <c r="Y8" s="16"/>
      <c r="Z8" s="16"/>
    </row>
    <row r="9" spans="1:26" ht="15.75" customHeight="1">
      <c r="A9" s="343"/>
      <c r="B9" s="237"/>
      <c r="C9" s="237"/>
      <c r="D9" s="322"/>
      <c r="E9" s="322"/>
      <c r="F9" s="322"/>
      <c r="G9" s="322"/>
      <c r="H9" s="322"/>
      <c r="I9" s="344"/>
      <c r="J9" s="322"/>
      <c r="K9" s="322"/>
      <c r="L9" s="322"/>
      <c r="M9" s="322"/>
      <c r="N9" s="344"/>
      <c r="O9" s="322"/>
      <c r="P9" s="322"/>
      <c r="Q9" s="322"/>
      <c r="R9" s="322"/>
      <c r="S9" s="344"/>
      <c r="T9" s="344"/>
      <c r="U9" s="237"/>
      <c r="V9" s="16"/>
      <c r="W9" s="16"/>
      <c r="X9" s="16"/>
      <c r="Y9" s="16"/>
      <c r="Z9" s="16"/>
    </row>
    <row r="10" spans="1:26" ht="15.75" customHeight="1">
      <c r="A10" s="343"/>
      <c r="B10" s="237"/>
      <c r="C10" s="237"/>
      <c r="D10" s="322"/>
      <c r="E10" s="322"/>
      <c r="F10" s="322"/>
      <c r="G10" s="322"/>
      <c r="H10" s="322"/>
      <c r="I10" s="344"/>
      <c r="J10" s="322"/>
      <c r="K10" s="322"/>
      <c r="L10" s="322"/>
      <c r="M10" s="322"/>
      <c r="N10" s="344"/>
      <c r="O10" s="322"/>
      <c r="P10" s="322"/>
      <c r="Q10" s="322"/>
      <c r="R10" s="322"/>
      <c r="S10" s="344"/>
      <c r="T10" s="344"/>
      <c r="U10" s="237"/>
      <c r="V10" s="16"/>
      <c r="W10" s="16"/>
      <c r="X10" s="16"/>
      <c r="Y10" s="16"/>
      <c r="Z10" s="16"/>
    </row>
    <row r="11" spans="1:26" ht="15.75" customHeight="1">
      <c r="A11" s="343"/>
      <c r="B11" s="237"/>
      <c r="C11" s="237"/>
      <c r="D11" s="322"/>
      <c r="E11" s="322"/>
      <c r="F11" s="322"/>
      <c r="G11" s="322"/>
      <c r="H11" s="322"/>
      <c r="I11" s="344"/>
      <c r="J11" s="322"/>
      <c r="K11" s="322"/>
      <c r="L11" s="322"/>
      <c r="M11" s="322"/>
      <c r="N11" s="344"/>
      <c r="O11" s="322"/>
      <c r="P11" s="322"/>
      <c r="Q11" s="322"/>
      <c r="R11" s="322"/>
      <c r="S11" s="344"/>
      <c r="T11" s="344"/>
      <c r="U11" s="237"/>
      <c r="V11" s="16"/>
      <c r="W11" s="16"/>
      <c r="X11" s="16"/>
      <c r="Y11" s="16"/>
      <c r="Z11" s="16"/>
    </row>
    <row r="12" spans="1:26" ht="15.75" customHeight="1">
      <c r="A12" s="343"/>
      <c r="B12" s="237"/>
      <c r="C12" s="237"/>
      <c r="D12" s="322"/>
      <c r="E12" s="322"/>
      <c r="F12" s="322"/>
      <c r="G12" s="322"/>
      <c r="H12" s="322"/>
      <c r="I12" s="344"/>
      <c r="J12" s="322"/>
      <c r="K12" s="322"/>
      <c r="L12" s="322"/>
      <c r="M12" s="322"/>
      <c r="N12" s="344"/>
      <c r="O12" s="322"/>
      <c r="P12" s="322"/>
      <c r="Q12" s="322"/>
      <c r="R12" s="322"/>
      <c r="S12" s="344"/>
      <c r="T12" s="344"/>
      <c r="U12" s="237"/>
      <c r="V12" s="16"/>
      <c r="W12" s="16"/>
      <c r="X12" s="16"/>
      <c r="Y12" s="16"/>
      <c r="Z12" s="16"/>
    </row>
    <row r="13" spans="1:26" ht="15.75" customHeight="1">
      <c r="A13" s="343"/>
      <c r="B13" s="237"/>
      <c r="C13" s="237"/>
      <c r="D13" s="322"/>
      <c r="E13" s="322"/>
      <c r="F13" s="322"/>
      <c r="G13" s="322"/>
      <c r="H13" s="322"/>
      <c r="I13" s="344"/>
      <c r="J13" s="322"/>
      <c r="K13" s="322"/>
      <c r="L13" s="322"/>
      <c r="M13" s="322"/>
      <c r="N13" s="344"/>
      <c r="O13" s="322"/>
      <c r="P13" s="322"/>
      <c r="Q13" s="322"/>
      <c r="R13" s="322"/>
      <c r="S13" s="344"/>
      <c r="T13" s="344"/>
      <c r="U13" s="237"/>
      <c r="V13" s="16"/>
      <c r="W13" s="16"/>
      <c r="X13" s="16"/>
      <c r="Y13" s="16"/>
      <c r="Z13" s="16"/>
    </row>
    <row r="14" spans="1:26" ht="15.75" customHeight="1">
      <c r="A14" s="343"/>
      <c r="B14" s="237"/>
      <c r="C14" s="237"/>
      <c r="D14" s="322"/>
      <c r="E14" s="322"/>
      <c r="F14" s="322"/>
      <c r="G14" s="322"/>
      <c r="H14" s="322"/>
      <c r="I14" s="344"/>
      <c r="J14" s="322"/>
      <c r="K14" s="322"/>
      <c r="L14" s="322"/>
      <c r="M14" s="322"/>
      <c r="N14" s="344"/>
      <c r="O14" s="322"/>
      <c r="P14" s="322"/>
      <c r="Q14" s="322"/>
      <c r="R14" s="322"/>
      <c r="S14" s="344"/>
      <c r="T14" s="344"/>
      <c r="U14" s="237"/>
      <c r="V14" s="16"/>
      <c r="W14" s="16"/>
      <c r="X14" s="16"/>
      <c r="Y14" s="16"/>
      <c r="Z14" s="16"/>
    </row>
    <row r="15" spans="1:26" ht="15.75" customHeight="1">
      <c r="A15" s="343"/>
      <c r="B15" s="237"/>
      <c r="C15" s="237"/>
      <c r="D15" s="322"/>
      <c r="E15" s="322"/>
      <c r="F15" s="322"/>
      <c r="G15" s="322"/>
      <c r="H15" s="322"/>
      <c r="I15" s="344"/>
      <c r="J15" s="322"/>
      <c r="K15" s="322"/>
      <c r="L15" s="322"/>
      <c r="M15" s="322"/>
      <c r="N15" s="344"/>
      <c r="O15" s="322"/>
      <c r="P15" s="322"/>
      <c r="Q15" s="322"/>
      <c r="R15" s="322"/>
      <c r="S15" s="344"/>
      <c r="T15" s="344"/>
      <c r="U15" s="237"/>
      <c r="V15" s="16"/>
      <c r="W15" s="16"/>
      <c r="X15" s="16"/>
      <c r="Y15" s="16"/>
      <c r="Z15" s="16"/>
    </row>
    <row r="16" spans="1:26" ht="15.75" customHeight="1">
      <c r="A16" s="343"/>
      <c r="B16" s="237"/>
      <c r="C16" s="237"/>
      <c r="D16" s="322"/>
      <c r="E16" s="322"/>
      <c r="F16" s="322"/>
      <c r="G16" s="322"/>
      <c r="H16" s="322"/>
      <c r="I16" s="344"/>
      <c r="J16" s="322"/>
      <c r="K16" s="322"/>
      <c r="L16" s="322"/>
      <c r="M16" s="322"/>
      <c r="N16" s="344"/>
      <c r="O16" s="322"/>
      <c r="P16" s="322"/>
      <c r="Q16" s="322"/>
      <c r="R16" s="322"/>
      <c r="S16" s="344"/>
      <c r="T16" s="344"/>
      <c r="U16" s="237"/>
      <c r="V16" s="16"/>
      <c r="W16" s="16"/>
      <c r="X16" s="16"/>
      <c r="Y16" s="16"/>
      <c r="Z16" s="16"/>
    </row>
    <row r="17" spans="1:26" ht="15.75" customHeight="1">
      <c r="A17" s="343"/>
      <c r="B17" s="237"/>
      <c r="C17" s="237"/>
      <c r="D17" s="322"/>
      <c r="E17" s="322"/>
      <c r="F17" s="322"/>
      <c r="G17" s="322"/>
      <c r="H17" s="322"/>
      <c r="I17" s="344"/>
      <c r="J17" s="322"/>
      <c r="K17" s="322"/>
      <c r="L17" s="322"/>
      <c r="M17" s="322"/>
      <c r="N17" s="344"/>
      <c r="O17" s="322"/>
      <c r="P17" s="322"/>
      <c r="Q17" s="322"/>
      <c r="R17" s="322"/>
      <c r="S17" s="344"/>
      <c r="T17" s="344"/>
      <c r="U17" s="237"/>
      <c r="V17" s="16"/>
      <c r="W17" s="16"/>
      <c r="X17" s="16"/>
      <c r="Y17" s="16"/>
      <c r="Z17" s="16"/>
    </row>
    <row r="18" spans="1:26" ht="15.75" customHeight="1">
      <c r="A18" s="343"/>
      <c r="B18" s="237"/>
      <c r="C18" s="237"/>
      <c r="D18" s="322"/>
      <c r="E18" s="322"/>
      <c r="F18" s="322"/>
      <c r="G18" s="322"/>
      <c r="H18" s="322"/>
      <c r="I18" s="344"/>
      <c r="J18" s="322"/>
      <c r="K18" s="322"/>
      <c r="L18" s="322"/>
      <c r="M18" s="322"/>
      <c r="N18" s="344"/>
      <c r="O18" s="322"/>
      <c r="P18" s="322"/>
      <c r="Q18" s="322"/>
      <c r="R18" s="322"/>
      <c r="S18" s="344"/>
      <c r="T18" s="344"/>
      <c r="U18" s="237"/>
      <c r="V18" s="16"/>
      <c r="W18" s="16"/>
      <c r="X18" s="16"/>
      <c r="Y18" s="16"/>
      <c r="Z18" s="16"/>
    </row>
    <row r="19" spans="1:26" ht="15.75" customHeight="1">
      <c r="A19" s="343"/>
      <c r="B19" s="237"/>
      <c r="C19" s="237"/>
      <c r="D19" s="322"/>
      <c r="E19" s="322"/>
      <c r="F19" s="322"/>
      <c r="G19" s="322"/>
      <c r="H19" s="322"/>
      <c r="I19" s="344"/>
      <c r="J19" s="322"/>
      <c r="K19" s="322"/>
      <c r="L19" s="322"/>
      <c r="M19" s="322"/>
      <c r="N19" s="344"/>
      <c r="O19" s="322"/>
      <c r="P19" s="322"/>
      <c r="Q19" s="322"/>
      <c r="R19" s="322"/>
      <c r="S19" s="344"/>
      <c r="T19" s="344"/>
      <c r="U19" s="237"/>
      <c r="V19" s="16"/>
      <c r="W19" s="16"/>
      <c r="X19" s="16"/>
      <c r="Y19" s="16"/>
      <c r="Z19" s="16"/>
    </row>
    <row r="20" spans="1:26" ht="15.75" customHeight="1">
      <c r="A20" s="343"/>
      <c r="B20" s="237"/>
      <c r="C20" s="237"/>
      <c r="D20" s="322"/>
      <c r="E20" s="322"/>
      <c r="F20" s="322"/>
      <c r="G20" s="322"/>
      <c r="H20" s="322"/>
      <c r="I20" s="344"/>
      <c r="J20" s="322"/>
      <c r="K20" s="322"/>
      <c r="L20" s="322"/>
      <c r="M20" s="322"/>
      <c r="N20" s="344"/>
      <c r="O20" s="322"/>
      <c r="P20" s="322"/>
      <c r="Q20" s="322"/>
      <c r="R20" s="322"/>
      <c r="S20" s="344"/>
      <c r="T20" s="344"/>
      <c r="U20" s="237"/>
      <c r="V20" s="16"/>
      <c r="W20" s="16"/>
      <c r="X20" s="16"/>
      <c r="Y20" s="16"/>
      <c r="Z20" s="16"/>
    </row>
    <row r="21" spans="1:26" ht="15.75" customHeight="1">
      <c r="A21" s="343"/>
      <c r="B21" s="237"/>
      <c r="C21" s="237"/>
      <c r="D21" s="322"/>
      <c r="E21" s="322"/>
      <c r="F21" s="322"/>
      <c r="G21" s="322"/>
      <c r="H21" s="322"/>
      <c r="I21" s="344"/>
      <c r="J21" s="322"/>
      <c r="K21" s="322"/>
      <c r="L21" s="322"/>
      <c r="M21" s="322"/>
      <c r="N21" s="344"/>
      <c r="O21" s="322"/>
      <c r="P21" s="322"/>
      <c r="Q21" s="322"/>
      <c r="R21" s="322"/>
      <c r="S21" s="344"/>
      <c r="T21" s="344"/>
      <c r="U21" s="237"/>
      <c r="V21" s="16"/>
      <c r="W21" s="16"/>
      <c r="X21" s="16"/>
      <c r="Y21" s="16"/>
      <c r="Z21" s="16"/>
    </row>
    <row r="22" spans="1:26" ht="15.75" customHeight="1">
      <c r="A22" s="343"/>
      <c r="B22" s="237"/>
      <c r="C22" s="237"/>
      <c r="D22" s="322"/>
      <c r="E22" s="322"/>
      <c r="F22" s="322"/>
      <c r="G22" s="322"/>
      <c r="H22" s="322"/>
      <c r="I22" s="344"/>
      <c r="J22" s="322"/>
      <c r="K22" s="322"/>
      <c r="L22" s="322"/>
      <c r="M22" s="322"/>
      <c r="N22" s="344"/>
      <c r="O22" s="322"/>
      <c r="P22" s="322"/>
      <c r="Q22" s="322"/>
      <c r="R22" s="322"/>
      <c r="S22" s="344"/>
      <c r="T22" s="344"/>
      <c r="U22" s="237"/>
      <c r="V22" s="16"/>
      <c r="W22" s="16"/>
      <c r="X22" s="16"/>
      <c r="Y22" s="16"/>
      <c r="Z22" s="16"/>
    </row>
    <row r="23" spans="1:26" ht="15.75" customHeight="1">
      <c r="A23" s="343"/>
      <c r="B23" s="237"/>
      <c r="C23" s="237"/>
      <c r="D23" s="322"/>
      <c r="E23" s="322"/>
      <c r="F23" s="322"/>
      <c r="G23" s="322"/>
      <c r="H23" s="322"/>
      <c r="I23" s="344"/>
      <c r="J23" s="322"/>
      <c r="K23" s="322"/>
      <c r="L23" s="322"/>
      <c r="M23" s="322"/>
      <c r="N23" s="344"/>
      <c r="O23" s="322"/>
      <c r="P23" s="322"/>
      <c r="Q23" s="322"/>
      <c r="R23" s="322"/>
      <c r="S23" s="344"/>
      <c r="T23" s="344"/>
      <c r="U23" s="237"/>
      <c r="V23" s="16"/>
      <c r="W23" s="16"/>
      <c r="X23" s="16"/>
      <c r="Y23" s="16"/>
      <c r="Z23" s="16"/>
    </row>
    <row r="24" spans="1:26" ht="15.75" customHeight="1">
      <c r="A24" s="343"/>
      <c r="B24" s="237"/>
      <c r="C24" s="237"/>
      <c r="D24" s="322"/>
      <c r="E24" s="322"/>
      <c r="F24" s="322"/>
      <c r="G24" s="322"/>
      <c r="H24" s="322"/>
      <c r="I24" s="344"/>
      <c r="J24" s="322"/>
      <c r="K24" s="322"/>
      <c r="L24" s="322"/>
      <c r="M24" s="322"/>
      <c r="N24" s="344"/>
      <c r="O24" s="322"/>
      <c r="P24" s="322"/>
      <c r="Q24" s="322"/>
      <c r="R24" s="322"/>
      <c r="S24" s="344"/>
      <c r="T24" s="344"/>
      <c r="U24" s="237"/>
      <c r="V24" s="16"/>
      <c r="W24" s="16"/>
      <c r="X24" s="16"/>
      <c r="Y24" s="16"/>
      <c r="Z24" s="16"/>
    </row>
    <row r="25" spans="1:26" ht="15.75" customHeight="1">
      <c r="A25" s="343"/>
      <c r="B25" s="237"/>
      <c r="C25" s="237"/>
      <c r="D25" s="322"/>
      <c r="E25" s="322"/>
      <c r="F25" s="322"/>
      <c r="G25" s="322"/>
      <c r="H25" s="322"/>
      <c r="I25" s="344"/>
      <c r="J25" s="322"/>
      <c r="K25" s="322"/>
      <c r="L25" s="322"/>
      <c r="M25" s="322"/>
      <c r="N25" s="344"/>
      <c r="O25" s="322"/>
      <c r="P25" s="322"/>
      <c r="Q25" s="322"/>
      <c r="R25" s="322"/>
      <c r="S25" s="344"/>
      <c r="T25" s="344"/>
      <c r="U25" s="237"/>
      <c r="V25" s="16"/>
      <c r="W25" s="16"/>
      <c r="X25" s="16"/>
      <c r="Y25" s="16"/>
      <c r="Z25" s="16"/>
    </row>
    <row r="26" spans="1:26" ht="15.75" customHeight="1">
      <c r="A26" s="343"/>
      <c r="B26" s="237"/>
      <c r="C26" s="237"/>
      <c r="D26" s="322"/>
      <c r="E26" s="322"/>
      <c r="F26" s="322"/>
      <c r="G26" s="322"/>
      <c r="H26" s="322"/>
      <c r="I26" s="344"/>
      <c r="J26" s="322"/>
      <c r="K26" s="322"/>
      <c r="L26" s="322"/>
      <c r="M26" s="322"/>
      <c r="N26" s="344"/>
      <c r="O26" s="322"/>
      <c r="P26" s="322"/>
      <c r="Q26" s="322"/>
      <c r="R26" s="322"/>
      <c r="S26" s="344"/>
      <c r="T26" s="344"/>
      <c r="U26" s="237"/>
      <c r="V26" s="16"/>
      <c r="W26" s="16"/>
      <c r="X26" s="16"/>
      <c r="Y26" s="16"/>
      <c r="Z26" s="16"/>
    </row>
    <row r="27" spans="1:26" ht="15.75" customHeight="1">
      <c r="A27" s="343"/>
      <c r="B27" s="237"/>
      <c r="C27" s="237"/>
      <c r="D27" s="322"/>
      <c r="E27" s="322"/>
      <c r="F27" s="322"/>
      <c r="G27" s="322"/>
      <c r="H27" s="322"/>
      <c r="I27" s="344"/>
      <c r="J27" s="322"/>
      <c r="K27" s="322"/>
      <c r="L27" s="322"/>
      <c r="M27" s="322"/>
      <c r="N27" s="344"/>
      <c r="O27" s="322"/>
      <c r="P27" s="322"/>
      <c r="Q27" s="322"/>
      <c r="R27" s="322"/>
      <c r="S27" s="344"/>
      <c r="T27" s="344"/>
      <c r="U27" s="237"/>
      <c r="V27" s="16"/>
      <c r="W27" s="16"/>
      <c r="X27" s="16"/>
      <c r="Y27" s="16"/>
      <c r="Z27" s="16"/>
    </row>
    <row r="28" spans="1:26" ht="15.75" customHeight="1">
      <c r="A28" s="343"/>
      <c r="B28" s="237"/>
      <c r="C28" s="237"/>
      <c r="D28" s="322"/>
      <c r="E28" s="322"/>
      <c r="F28" s="322"/>
      <c r="G28" s="322"/>
      <c r="H28" s="322"/>
      <c r="I28" s="344"/>
      <c r="J28" s="322"/>
      <c r="K28" s="322"/>
      <c r="L28" s="322"/>
      <c r="M28" s="322"/>
      <c r="N28" s="344"/>
      <c r="O28" s="322"/>
      <c r="P28" s="322"/>
      <c r="Q28" s="322"/>
      <c r="R28" s="322"/>
      <c r="S28" s="344"/>
      <c r="T28" s="344"/>
      <c r="U28" s="237"/>
      <c r="V28" s="16"/>
      <c r="W28" s="16"/>
      <c r="X28" s="16"/>
      <c r="Y28" s="16"/>
      <c r="Z28" s="16"/>
    </row>
    <row r="29" spans="1:26" ht="15.75" customHeight="1">
      <c r="A29" s="343"/>
      <c r="B29" s="237"/>
      <c r="C29" s="237"/>
      <c r="D29" s="322"/>
      <c r="E29" s="322"/>
      <c r="F29" s="322"/>
      <c r="G29" s="322"/>
      <c r="H29" s="322"/>
      <c r="I29" s="344"/>
      <c r="J29" s="322"/>
      <c r="K29" s="322"/>
      <c r="L29" s="322"/>
      <c r="M29" s="322"/>
      <c r="N29" s="344"/>
      <c r="O29" s="322"/>
      <c r="P29" s="322"/>
      <c r="Q29" s="322"/>
      <c r="R29" s="322"/>
      <c r="S29" s="344"/>
      <c r="T29" s="344"/>
      <c r="U29" s="237"/>
      <c r="V29" s="16"/>
      <c r="W29" s="16"/>
      <c r="X29" s="16"/>
      <c r="Y29" s="16"/>
      <c r="Z29" s="16"/>
    </row>
    <row r="30" spans="1:26" ht="15.75" customHeight="1">
      <c r="A30" s="343"/>
      <c r="B30" s="237"/>
      <c r="C30" s="237"/>
      <c r="D30" s="322"/>
      <c r="E30" s="322"/>
      <c r="F30" s="322"/>
      <c r="G30" s="322"/>
      <c r="H30" s="322"/>
      <c r="I30" s="344"/>
      <c r="J30" s="322"/>
      <c r="K30" s="322"/>
      <c r="L30" s="322"/>
      <c r="M30" s="322"/>
      <c r="N30" s="344"/>
      <c r="O30" s="322"/>
      <c r="P30" s="322"/>
      <c r="Q30" s="322"/>
      <c r="R30" s="322"/>
      <c r="S30" s="344"/>
      <c r="T30" s="344"/>
      <c r="U30" s="237"/>
      <c r="V30" s="16"/>
      <c r="W30" s="16"/>
      <c r="X30" s="16"/>
      <c r="Y30" s="16"/>
      <c r="Z30" s="16"/>
    </row>
    <row r="31" spans="1:26" ht="15.75" customHeight="1">
      <c r="A31" s="343"/>
      <c r="B31" s="237"/>
      <c r="C31" s="237"/>
      <c r="D31" s="322"/>
      <c r="E31" s="322"/>
      <c r="F31" s="322"/>
      <c r="G31" s="322"/>
      <c r="H31" s="322"/>
      <c r="I31" s="344"/>
      <c r="J31" s="322"/>
      <c r="K31" s="322"/>
      <c r="L31" s="322"/>
      <c r="M31" s="322"/>
      <c r="N31" s="344"/>
      <c r="O31" s="322"/>
      <c r="P31" s="322"/>
      <c r="Q31" s="322"/>
      <c r="R31" s="322"/>
      <c r="S31" s="344"/>
      <c r="T31" s="344"/>
      <c r="U31" s="237"/>
      <c r="V31" s="16"/>
      <c r="W31" s="16"/>
      <c r="X31" s="16"/>
      <c r="Y31" s="16"/>
      <c r="Z31" s="16"/>
    </row>
    <row r="32" spans="1:26" ht="15.75" customHeight="1">
      <c r="A32" s="343"/>
      <c r="B32" s="237"/>
      <c r="C32" s="237"/>
      <c r="D32" s="322"/>
      <c r="E32" s="322"/>
      <c r="F32" s="322"/>
      <c r="G32" s="322"/>
      <c r="H32" s="322"/>
      <c r="I32" s="344"/>
      <c r="J32" s="322"/>
      <c r="K32" s="322"/>
      <c r="L32" s="322"/>
      <c r="M32" s="322"/>
      <c r="N32" s="344"/>
      <c r="O32" s="322"/>
      <c r="P32" s="322"/>
      <c r="Q32" s="322"/>
      <c r="R32" s="322"/>
      <c r="S32" s="344"/>
      <c r="T32" s="344"/>
      <c r="U32" s="237"/>
      <c r="V32" s="16"/>
      <c r="W32" s="16"/>
      <c r="X32" s="16"/>
      <c r="Y32" s="16"/>
      <c r="Z32" s="16"/>
    </row>
    <row r="33" spans="1:26" ht="15.75" customHeight="1">
      <c r="A33" s="343"/>
      <c r="B33" s="237"/>
      <c r="C33" s="237"/>
      <c r="D33" s="322"/>
      <c r="E33" s="322"/>
      <c r="F33" s="322"/>
      <c r="G33" s="322"/>
      <c r="H33" s="322"/>
      <c r="I33" s="344"/>
      <c r="J33" s="322"/>
      <c r="K33" s="322"/>
      <c r="L33" s="322"/>
      <c r="M33" s="322"/>
      <c r="N33" s="344"/>
      <c r="O33" s="322"/>
      <c r="P33" s="322"/>
      <c r="Q33" s="322"/>
      <c r="R33" s="322"/>
      <c r="S33" s="344"/>
      <c r="T33" s="344"/>
      <c r="U33" s="237"/>
      <c r="V33" s="16"/>
      <c r="W33" s="16"/>
      <c r="X33" s="16"/>
      <c r="Y33" s="16"/>
      <c r="Z33" s="16"/>
    </row>
    <row r="34" spans="1:26" ht="15.75" customHeight="1">
      <c r="A34" s="343"/>
      <c r="B34" s="237"/>
      <c r="C34" s="237"/>
      <c r="D34" s="322"/>
      <c r="E34" s="322"/>
      <c r="F34" s="322"/>
      <c r="G34" s="322"/>
      <c r="H34" s="322"/>
      <c r="I34" s="344"/>
      <c r="J34" s="322"/>
      <c r="K34" s="322"/>
      <c r="L34" s="322"/>
      <c r="M34" s="322"/>
      <c r="N34" s="344"/>
      <c r="O34" s="322"/>
      <c r="P34" s="322"/>
      <c r="Q34" s="322"/>
      <c r="R34" s="322"/>
      <c r="S34" s="344"/>
      <c r="T34" s="344"/>
      <c r="U34" s="237"/>
      <c r="V34" s="16"/>
      <c r="W34" s="16"/>
      <c r="X34" s="16"/>
      <c r="Y34" s="16"/>
      <c r="Z34" s="16"/>
    </row>
    <row r="35" spans="1:26" ht="15.75" customHeight="1">
      <c r="A35" s="343"/>
      <c r="B35" s="237"/>
      <c r="C35" s="237"/>
      <c r="D35" s="322"/>
      <c r="E35" s="322"/>
      <c r="F35" s="322"/>
      <c r="G35" s="322"/>
      <c r="H35" s="322"/>
      <c r="I35" s="344"/>
      <c r="J35" s="322"/>
      <c r="K35" s="322"/>
      <c r="L35" s="322"/>
      <c r="M35" s="322"/>
      <c r="N35" s="344"/>
      <c r="O35" s="322"/>
      <c r="P35" s="322"/>
      <c r="Q35" s="322"/>
      <c r="R35" s="322"/>
      <c r="S35" s="344"/>
      <c r="T35" s="344"/>
      <c r="U35" s="237"/>
      <c r="V35" s="16"/>
      <c r="W35" s="16"/>
      <c r="X35" s="16"/>
      <c r="Y35" s="16"/>
      <c r="Z35" s="16"/>
    </row>
    <row r="36" spans="1:26" ht="15.75" customHeight="1">
      <c r="A36" s="343"/>
      <c r="B36" s="237"/>
      <c r="C36" s="237"/>
      <c r="D36" s="322"/>
      <c r="E36" s="322"/>
      <c r="F36" s="322"/>
      <c r="G36" s="322"/>
      <c r="H36" s="322"/>
      <c r="I36" s="344"/>
      <c r="J36" s="322"/>
      <c r="K36" s="322"/>
      <c r="L36" s="322"/>
      <c r="M36" s="322"/>
      <c r="N36" s="344"/>
      <c r="O36" s="322"/>
      <c r="P36" s="322"/>
      <c r="Q36" s="322"/>
      <c r="R36" s="322"/>
      <c r="S36" s="344"/>
      <c r="T36" s="344"/>
      <c r="U36" s="237"/>
      <c r="V36" s="16"/>
      <c r="W36" s="16"/>
      <c r="X36" s="16"/>
      <c r="Y36" s="16"/>
      <c r="Z36" s="16"/>
    </row>
    <row r="37" spans="1:26" ht="15.75" customHeight="1">
      <c r="A37" s="343"/>
      <c r="B37" s="237"/>
      <c r="C37" s="237"/>
      <c r="D37" s="322"/>
      <c r="E37" s="322"/>
      <c r="F37" s="322"/>
      <c r="G37" s="322"/>
      <c r="H37" s="322"/>
      <c r="I37" s="344"/>
      <c r="J37" s="322"/>
      <c r="K37" s="322"/>
      <c r="L37" s="322"/>
      <c r="M37" s="322"/>
      <c r="N37" s="344"/>
      <c r="O37" s="322"/>
      <c r="P37" s="322"/>
      <c r="Q37" s="322"/>
      <c r="R37" s="322"/>
      <c r="S37" s="344"/>
      <c r="T37" s="344"/>
      <c r="U37" s="237"/>
      <c r="V37" s="16"/>
      <c r="W37" s="16"/>
      <c r="X37" s="16"/>
      <c r="Y37" s="16"/>
      <c r="Z37" s="16"/>
    </row>
    <row r="38" spans="1:26" ht="15.75" customHeight="1">
      <c r="A38" s="343"/>
      <c r="B38" s="237"/>
      <c r="C38" s="237"/>
      <c r="D38" s="322"/>
      <c r="E38" s="322"/>
      <c r="F38" s="322"/>
      <c r="G38" s="322"/>
      <c r="H38" s="322"/>
      <c r="I38" s="344"/>
      <c r="J38" s="322"/>
      <c r="K38" s="322"/>
      <c r="L38" s="322"/>
      <c r="M38" s="322"/>
      <c r="N38" s="344"/>
      <c r="O38" s="322"/>
      <c r="P38" s="322"/>
      <c r="Q38" s="322"/>
      <c r="R38" s="322"/>
      <c r="S38" s="344"/>
      <c r="T38" s="344"/>
      <c r="U38" s="237"/>
      <c r="V38" s="16"/>
      <c r="W38" s="16"/>
      <c r="X38" s="16"/>
      <c r="Y38" s="16"/>
      <c r="Z38" s="16"/>
    </row>
    <row r="39" spans="1:26" ht="15.75" customHeight="1">
      <c r="A39" s="343"/>
      <c r="B39" s="237"/>
      <c r="C39" s="237"/>
      <c r="D39" s="322"/>
      <c r="E39" s="322"/>
      <c r="F39" s="322"/>
      <c r="G39" s="322"/>
      <c r="H39" s="322"/>
      <c r="I39" s="344"/>
      <c r="J39" s="322"/>
      <c r="K39" s="322"/>
      <c r="L39" s="322"/>
      <c r="M39" s="322"/>
      <c r="N39" s="344"/>
      <c r="O39" s="322"/>
      <c r="P39" s="322"/>
      <c r="Q39" s="322"/>
      <c r="R39" s="322"/>
      <c r="S39" s="344"/>
      <c r="T39" s="344"/>
      <c r="U39" s="237"/>
      <c r="V39" s="16"/>
      <c r="W39" s="16"/>
      <c r="X39" s="16"/>
      <c r="Y39" s="16"/>
      <c r="Z39" s="16"/>
    </row>
    <row r="40" spans="1:26" ht="15.75" customHeight="1">
      <c r="A40" s="343"/>
      <c r="B40" s="237"/>
      <c r="C40" s="237"/>
      <c r="D40" s="322"/>
      <c r="E40" s="322"/>
      <c r="F40" s="322"/>
      <c r="G40" s="322"/>
      <c r="H40" s="322"/>
      <c r="I40" s="344"/>
      <c r="J40" s="322"/>
      <c r="K40" s="322"/>
      <c r="L40" s="322"/>
      <c r="M40" s="322"/>
      <c r="N40" s="344"/>
      <c r="O40" s="322"/>
      <c r="P40" s="322"/>
      <c r="Q40" s="322"/>
      <c r="R40" s="322"/>
      <c r="S40" s="344"/>
      <c r="T40" s="344"/>
      <c r="U40" s="237"/>
      <c r="V40" s="16"/>
      <c r="W40" s="16"/>
      <c r="X40" s="16"/>
      <c r="Y40" s="16"/>
      <c r="Z40" s="16"/>
    </row>
    <row r="41" spans="1:26" ht="15.75" customHeight="1">
      <c r="A41" s="343"/>
      <c r="B41" s="237"/>
      <c r="C41" s="237"/>
      <c r="D41" s="322"/>
      <c r="E41" s="322"/>
      <c r="F41" s="322"/>
      <c r="G41" s="322"/>
      <c r="H41" s="322"/>
      <c r="I41" s="344"/>
      <c r="J41" s="322"/>
      <c r="K41" s="322"/>
      <c r="L41" s="322"/>
      <c r="M41" s="322"/>
      <c r="N41" s="344"/>
      <c r="O41" s="322"/>
      <c r="P41" s="322"/>
      <c r="Q41" s="322"/>
      <c r="R41" s="322"/>
      <c r="S41" s="344"/>
      <c r="T41" s="344"/>
      <c r="U41" s="237"/>
      <c r="V41" s="16"/>
      <c r="W41" s="16"/>
      <c r="X41" s="16"/>
      <c r="Y41" s="16"/>
      <c r="Z41" s="16"/>
    </row>
    <row r="42" spans="1:26" ht="15.75" customHeight="1">
      <c r="A42" s="343"/>
      <c r="B42" s="237"/>
      <c r="C42" s="237"/>
      <c r="D42" s="322"/>
      <c r="E42" s="322"/>
      <c r="F42" s="322"/>
      <c r="G42" s="322"/>
      <c r="H42" s="322"/>
      <c r="I42" s="344"/>
      <c r="J42" s="322"/>
      <c r="K42" s="322"/>
      <c r="L42" s="322"/>
      <c r="M42" s="322"/>
      <c r="N42" s="344"/>
      <c r="O42" s="322"/>
      <c r="P42" s="322"/>
      <c r="Q42" s="322"/>
      <c r="R42" s="322"/>
      <c r="S42" s="344"/>
      <c r="T42" s="344"/>
      <c r="U42" s="237"/>
      <c r="V42" s="16"/>
      <c r="W42" s="16"/>
      <c r="X42" s="16"/>
      <c r="Y42" s="16"/>
      <c r="Z42" s="16"/>
    </row>
    <row r="43" spans="1:26" ht="15.75" customHeight="1">
      <c r="A43" s="343"/>
      <c r="B43" s="237"/>
      <c r="C43" s="237"/>
      <c r="D43" s="322"/>
      <c r="E43" s="322"/>
      <c r="F43" s="322"/>
      <c r="G43" s="322"/>
      <c r="H43" s="322"/>
      <c r="I43" s="344"/>
      <c r="J43" s="322"/>
      <c r="K43" s="322"/>
      <c r="L43" s="322"/>
      <c r="M43" s="322"/>
      <c r="N43" s="344"/>
      <c r="O43" s="322"/>
      <c r="P43" s="322"/>
      <c r="Q43" s="322"/>
      <c r="R43" s="322"/>
      <c r="S43" s="344"/>
      <c r="T43" s="344"/>
      <c r="U43" s="237"/>
      <c r="V43" s="16"/>
      <c r="W43" s="16"/>
      <c r="X43" s="16"/>
      <c r="Y43" s="16"/>
      <c r="Z43" s="16"/>
    </row>
    <row r="44" spans="1:26" ht="15.75" customHeight="1">
      <c r="A44" s="343"/>
      <c r="B44" s="237"/>
      <c r="C44" s="237"/>
      <c r="D44" s="322"/>
      <c r="E44" s="322"/>
      <c r="F44" s="322"/>
      <c r="G44" s="322"/>
      <c r="H44" s="322"/>
      <c r="I44" s="344"/>
      <c r="J44" s="322"/>
      <c r="K44" s="322"/>
      <c r="L44" s="322"/>
      <c r="M44" s="322"/>
      <c r="N44" s="344"/>
      <c r="O44" s="322"/>
      <c r="P44" s="322"/>
      <c r="Q44" s="322"/>
      <c r="R44" s="322"/>
      <c r="S44" s="344"/>
      <c r="T44" s="344"/>
      <c r="U44" s="237"/>
      <c r="V44" s="16"/>
      <c r="W44" s="16"/>
      <c r="X44" s="16"/>
      <c r="Y44" s="16"/>
      <c r="Z44" s="16"/>
    </row>
    <row r="45" spans="1:26" ht="15.75" customHeight="1">
      <c r="A45" s="343"/>
      <c r="B45" s="237"/>
      <c r="C45" s="237"/>
      <c r="D45" s="322"/>
      <c r="E45" s="322"/>
      <c r="F45" s="322"/>
      <c r="G45" s="322"/>
      <c r="H45" s="322"/>
      <c r="I45" s="344"/>
      <c r="J45" s="322"/>
      <c r="K45" s="322"/>
      <c r="L45" s="322"/>
      <c r="M45" s="322"/>
      <c r="N45" s="344"/>
      <c r="O45" s="322"/>
      <c r="P45" s="322"/>
      <c r="Q45" s="322"/>
      <c r="R45" s="322"/>
      <c r="S45" s="344"/>
      <c r="T45" s="344"/>
      <c r="U45" s="237"/>
      <c r="V45" s="16"/>
      <c r="W45" s="16"/>
      <c r="X45" s="16"/>
      <c r="Y45" s="16"/>
      <c r="Z45" s="16"/>
    </row>
    <row r="46" spans="1:26" ht="15.75" customHeight="1">
      <c r="A46" s="343"/>
      <c r="B46" s="237"/>
      <c r="C46" s="237"/>
      <c r="D46" s="322"/>
      <c r="E46" s="322"/>
      <c r="F46" s="322"/>
      <c r="G46" s="322"/>
      <c r="H46" s="322"/>
      <c r="I46" s="344"/>
      <c r="J46" s="322"/>
      <c r="K46" s="322"/>
      <c r="L46" s="322"/>
      <c r="M46" s="322"/>
      <c r="N46" s="344"/>
      <c r="O46" s="322"/>
      <c r="P46" s="322"/>
      <c r="Q46" s="322"/>
      <c r="R46" s="322"/>
      <c r="S46" s="344"/>
      <c r="T46" s="344"/>
      <c r="U46" s="237"/>
      <c r="V46" s="16"/>
      <c r="W46" s="16"/>
      <c r="X46" s="16"/>
      <c r="Y46" s="16"/>
      <c r="Z46" s="16"/>
    </row>
    <row r="47" spans="1:26" ht="15.75" customHeight="1">
      <c r="A47" s="343"/>
      <c r="B47" s="237"/>
      <c r="C47" s="237"/>
      <c r="D47" s="322"/>
      <c r="E47" s="322"/>
      <c r="F47" s="322"/>
      <c r="G47" s="322"/>
      <c r="H47" s="322"/>
      <c r="I47" s="344"/>
      <c r="J47" s="322"/>
      <c r="K47" s="322"/>
      <c r="L47" s="322"/>
      <c r="M47" s="322"/>
      <c r="N47" s="344"/>
      <c r="O47" s="322"/>
      <c r="P47" s="322"/>
      <c r="Q47" s="322"/>
      <c r="R47" s="322"/>
      <c r="S47" s="344"/>
      <c r="T47" s="344"/>
      <c r="U47" s="237"/>
      <c r="V47" s="16"/>
      <c r="W47" s="16"/>
      <c r="X47" s="16"/>
      <c r="Y47" s="16"/>
      <c r="Z47" s="16"/>
    </row>
    <row r="48" spans="1:26" ht="15.75" customHeight="1">
      <c r="A48" s="343"/>
      <c r="B48" s="237"/>
      <c r="C48" s="237"/>
      <c r="D48" s="322"/>
      <c r="E48" s="322"/>
      <c r="F48" s="322"/>
      <c r="G48" s="322"/>
      <c r="H48" s="322"/>
      <c r="I48" s="344"/>
      <c r="J48" s="322"/>
      <c r="K48" s="322"/>
      <c r="L48" s="322"/>
      <c r="M48" s="322"/>
      <c r="N48" s="344"/>
      <c r="O48" s="322"/>
      <c r="P48" s="322"/>
      <c r="Q48" s="322"/>
      <c r="R48" s="322"/>
      <c r="S48" s="344"/>
      <c r="T48" s="344"/>
      <c r="U48" s="237"/>
      <c r="V48" s="16"/>
      <c r="W48" s="16"/>
      <c r="X48" s="16"/>
      <c r="Y48" s="16"/>
      <c r="Z48" s="16"/>
    </row>
    <row r="49" spans="1:26" ht="15.75" customHeight="1">
      <c r="A49" s="343"/>
      <c r="B49" s="237"/>
      <c r="C49" s="237"/>
      <c r="D49" s="322"/>
      <c r="E49" s="322"/>
      <c r="F49" s="322"/>
      <c r="G49" s="322"/>
      <c r="H49" s="322"/>
      <c r="I49" s="344"/>
      <c r="J49" s="322"/>
      <c r="K49" s="322"/>
      <c r="L49" s="322"/>
      <c r="M49" s="322"/>
      <c r="N49" s="344"/>
      <c r="O49" s="322"/>
      <c r="P49" s="322"/>
      <c r="Q49" s="322"/>
      <c r="R49" s="322"/>
      <c r="S49" s="344"/>
      <c r="T49" s="344"/>
      <c r="U49" s="237"/>
      <c r="V49" s="16"/>
      <c r="W49" s="16"/>
      <c r="X49" s="16"/>
      <c r="Y49" s="16"/>
      <c r="Z49" s="16"/>
    </row>
    <row r="50" spans="1:26" ht="15.75" customHeight="1">
      <c r="A50" s="343"/>
      <c r="B50" s="237"/>
      <c r="C50" s="237"/>
      <c r="D50" s="322"/>
      <c r="E50" s="322"/>
      <c r="F50" s="322"/>
      <c r="G50" s="322"/>
      <c r="H50" s="322"/>
      <c r="I50" s="344"/>
      <c r="J50" s="322"/>
      <c r="K50" s="322"/>
      <c r="L50" s="322"/>
      <c r="M50" s="322"/>
      <c r="N50" s="344"/>
      <c r="O50" s="322"/>
      <c r="P50" s="322"/>
      <c r="Q50" s="322"/>
      <c r="R50" s="322"/>
      <c r="S50" s="344"/>
      <c r="T50" s="344"/>
      <c r="U50" s="237"/>
      <c r="V50" s="16"/>
      <c r="W50" s="16"/>
      <c r="X50" s="16"/>
      <c r="Y50" s="16"/>
      <c r="Z50" s="16"/>
    </row>
    <row r="51" spans="1:26" ht="15.75" customHeight="1">
      <c r="A51" s="343"/>
      <c r="B51" s="237"/>
      <c r="C51" s="237"/>
      <c r="D51" s="322"/>
      <c r="E51" s="322"/>
      <c r="F51" s="322"/>
      <c r="G51" s="322"/>
      <c r="H51" s="322"/>
      <c r="I51" s="344"/>
      <c r="J51" s="322"/>
      <c r="K51" s="322"/>
      <c r="L51" s="322"/>
      <c r="M51" s="322"/>
      <c r="N51" s="344"/>
      <c r="O51" s="322"/>
      <c r="P51" s="322"/>
      <c r="Q51" s="322"/>
      <c r="R51" s="322"/>
      <c r="S51" s="344"/>
      <c r="T51" s="344"/>
      <c r="U51" s="237"/>
      <c r="V51" s="16"/>
      <c r="W51" s="16"/>
      <c r="X51" s="16"/>
      <c r="Y51" s="16"/>
      <c r="Z51" s="16"/>
    </row>
    <row r="52" spans="1:26" ht="15.75" customHeight="1">
      <c r="A52" s="343"/>
      <c r="B52" s="237"/>
      <c r="C52" s="237"/>
      <c r="D52" s="322"/>
      <c r="E52" s="322"/>
      <c r="F52" s="322"/>
      <c r="G52" s="322"/>
      <c r="H52" s="322"/>
      <c r="I52" s="344"/>
      <c r="J52" s="322"/>
      <c r="K52" s="322"/>
      <c r="L52" s="322"/>
      <c r="M52" s="322"/>
      <c r="N52" s="344"/>
      <c r="O52" s="322"/>
      <c r="P52" s="322"/>
      <c r="Q52" s="322"/>
      <c r="R52" s="322"/>
      <c r="S52" s="344"/>
      <c r="T52" s="344"/>
      <c r="U52" s="237"/>
      <c r="V52" s="16"/>
      <c r="W52" s="16"/>
      <c r="X52" s="16"/>
      <c r="Y52" s="16"/>
      <c r="Z52" s="16"/>
    </row>
    <row r="53" spans="1:26" ht="15.75" customHeight="1">
      <c r="A53" s="343"/>
      <c r="B53" s="237"/>
      <c r="C53" s="237"/>
      <c r="D53" s="322"/>
      <c r="E53" s="322"/>
      <c r="F53" s="322"/>
      <c r="G53" s="322"/>
      <c r="H53" s="322"/>
      <c r="I53" s="344"/>
      <c r="J53" s="322"/>
      <c r="K53" s="322"/>
      <c r="L53" s="322"/>
      <c r="M53" s="322"/>
      <c r="N53" s="344"/>
      <c r="O53" s="322"/>
      <c r="P53" s="322"/>
      <c r="Q53" s="322"/>
      <c r="R53" s="322"/>
      <c r="S53" s="344"/>
      <c r="T53" s="344"/>
      <c r="U53" s="237"/>
      <c r="V53" s="16"/>
      <c r="W53" s="16"/>
      <c r="X53" s="16"/>
      <c r="Y53" s="16"/>
      <c r="Z53" s="16"/>
    </row>
    <row r="54" spans="1:26" ht="15.75" customHeight="1">
      <c r="A54" s="343"/>
      <c r="B54" s="237"/>
      <c r="C54" s="237"/>
      <c r="D54" s="322"/>
      <c r="E54" s="322"/>
      <c r="F54" s="322"/>
      <c r="G54" s="322"/>
      <c r="H54" s="322"/>
      <c r="I54" s="344"/>
      <c r="J54" s="322"/>
      <c r="K54" s="322"/>
      <c r="L54" s="322"/>
      <c r="M54" s="322"/>
      <c r="N54" s="344"/>
      <c r="O54" s="322"/>
      <c r="P54" s="322"/>
      <c r="Q54" s="322"/>
      <c r="R54" s="322"/>
      <c r="S54" s="344"/>
      <c r="T54" s="344"/>
      <c r="U54" s="237"/>
      <c r="V54" s="16"/>
      <c r="W54" s="16"/>
      <c r="X54" s="16"/>
      <c r="Y54" s="16"/>
      <c r="Z54" s="16"/>
    </row>
    <row r="55" spans="1:26" ht="15.75" customHeight="1">
      <c r="A55" s="343"/>
      <c r="B55" s="237"/>
      <c r="C55" s="237"/>
      <c r="D55" s="322"/>
      <c r="E55" s="322"/>
      <c r="F55" s="322"/>
      <c r="G55" s="322"/>
      <c r="H55" s="322"/>
      <c r="I55" s="344"/>
      <c r="J55" s="322"/>
      <c r="K55" s="322"/>
      <c r="L55" s="322"/>
      <c r="M55" s="322"/>
      <c r="N55" s="344"/>
      <c r="O55" s="322"/>
      <c r="P55" s="322"/>
      <c r="Q55" s="322"/>
      <c r="R55" s="322"/>
      <c r="S55" s="344"/>
      <c r="T55" s="344"/>
      <c r="U55" s="237"/>
      <c r="V55" s="16"/>
      <c r="W55" s="16"/>
      <c r="X55" s="16"/>
      <c r="Y55" s="16"/>
      <c r="Z55" s="16"/>
    </row>
    <row r="56" spans="1:26" ht="15.75" customHeight="1">
      <c r="A56" s="343"/>
      <c r="B56" s="237"/>
      <c r="C56" s="237"/>
      <c r="D56" s="322"/>
      <c r="E56" s="322"/>
      <c r="F56" s="322"/>
      <c r="G56" s="322"/>
      <c r="H56" s="322"/>
      <c r="I56" s="344"/>
      <c r="J56" s="322"/>
      <c r="K56" s="322"/>
      <c r="L56" s="322"/>
      <c r="M56" s="322"/>
      <c r="N56" s="344"/>
      <c r="O56" s="322"/>
      <c r="P56" s="322"/>
      <c r="Q56" s="322"/>
      <c r="R56" s="322"/>
      <c r="S56" s="344"/>
      <c r="T56" s="344"/>
      <c r="U56" s="237"/>
      <c r="V56" s="16"/>
      <c r="W56" s="16"/>
      <c r="X56" s="16"/>
      <c r="Y56" s="16"/>
      <c r="Z56" s="16"/>
    </row>
    <row r="57" spans="1:26" ht="15.75" customHeight="1">
      <c r="A57" s="343"/>
      <c r="B57" s="237"/>
      <c r="C57" s="237"/>
      <c r="D57" s="322"/>
      <c r="E57" s="322"/>
      <c r="F57" s="322"/>
      <c r="G57" s="322"/>
      <c r="H57" s="322"/>
      <c r="I57" s="344"/>
      <c r="J57" s="322"/>
      <c r="K57" s="322"/>
      <c r="L57" s="322"/>
      <c r="M57" s="322"/>
      <c r="N57" s="344"/>
      <c r="O57" s="322"/>
      <c r="P57" s="322"/>
      <c r="Q57" s="322"/>
      <c r="R57" s="322"/>
      <c r="S57" s="344"/>
      <c r="T57" s="344"/>
      <c r="U57" s="237"/>
      <c r="V57" s="16"/>
      <c r="W57" s="16"/>
      <c r="X57" s="16"/>
      <c r="Y57" s="16"/>
      <c r="Z57" s="16"/>
    </row>
    <row r="58" spans="1:26" ht="15.75" customHeight="1">
      <c r="A58" s="343"/>
      <c r="B58" s="237"/>
      <c r="C58" s="237"/>
      <c r="D58" s="322"/>
      <c r="E58" s="322"/>
      <c r="F58" s="322"/>
      <c r="G58" s="322"/>
      <c r="H58" s="322"/>
      <c r="I58" s="344"/>
      <c r="J58" s="322"/>
      <c r="K58" s="322"/>
      <c r="L58" s="322"/>
      <c r="M58" s="322"/>
      <c r="N58" s="344"/>
      <c r="O58" s="322"/>
      <c r="P58" s="322"/>
      <c r="Q58" s="322"/>
      <c r="R58" s="322"/>
      <c r="S58" s="344"/>
      <c r="T58" s="344"/>
      <c r="U58" s="237"/>
      <c r="V58" s="16"/>
      <c r="W58" s="16"/>
      <c r="X58" s="16"/>
      <c r="Y58" s="16"/>
      <c r="Z58" s="16"/>
    </row>
    <row r="59" spans="1:26" ht="15.75" customHeight="1">
      <c r="A59" s="343"/>
      <c r="B59" s="237"/>
      <c r="C59" s="237"/>
      <c r="D59" s="322"/>
      <c r="E59" s="322"/>
      <c r="F59" s="322"/>
      <c r="G59" s="322"/>
      <c r="H59" s="322"/>
      <c r="I59" s="344"/>
      <c r="J59" s="322"/>
      <c r="K59" s="322"/>
      <c r="L59" s="322"/>
      <c r="M59" s="322"/>
      <c r="N59" s="344"/>
      <c r="O59" s="322"/>
      <c r="P59" s="322"/>
      <c r="Q59" s="322"/>
      <c r="R59" s="322"/>
      <c r="S59" s="344"/>
      <c r="T59" s="344"/>
      <c r="U59" s="237"/>
      <c r="V59" s="16"/>
      <c r="W59" s="16"/>
      <c r="X59" s="16"/>
      <c r="Y59" s="16"/>
      <c r="Z59" s="16"/>
    </row>
    <row r="60" spans="1:26" ht="15.75" customHeight="1">
      <c r="A60" s="343"/>
      <c r="B60" s="237"/>
      <c r="C60" s="237"/>
      <c r="D60" s="322"/>
      <c r="E60" s="322"/>
      <c r="F60" s="322"/>
      <c r="G60" s="322"/>
      <c r="H60" s="322"/>
      <c r="I60" s="344"/>
      <c r="J60" s="322"/>
      <c r="K60" s="322"/>
      <c r="L60" s="322"/>
      <c r="M60" s="322"/>
      <c r="N60" s="344"/>
      <c r="O60" s="322"/>
      <c r="P60" s="322"/>
      <c r="Q60" s="322"/>
      <c r="R60" s="322"/>
      <c r="S60" s="344"/>
      <c r="T60" s="344"/>
      <c r="U60" s="237"/>
      <c r="V60" s="16"/>
      <c r="W60" s="16"/>
      <c r="X60" s="16"/>
      <c r="Y60" s="16"/>
      <c r="Z60" s="16"/>
    </row>
    <row r="61" spans="1:26" ht="15.75" customHeight="1">
      <c r="A61" s="343"/>
      <c r="B61" s="237"/>
      <c r="C61" s="237"/>
      <c r="D61" s="322"/>
      <c r="E61" s="322"/>
      <c r="F61" s="322"/>
      <c r="G61" s="322"/>
      <c r="H61" s="322"/>
      <c r="I61" s="344"/>
      <c r="J61" s="322"/>
      <c r="K61" s="322"/>
      <c r="L61" s="322"/>
      <c r="M61" s="322"/>
      <c r="N61" s="344"/>
      <c r="O61" s="322"/>
      <c r="P61" s="322"/>
      <c r="Q61" s="322"/>
      <c r="R61" s="322"/>
      <c r="S61" s="344"/>
      <c r="T61" s="344"/>
      <c r="U61" s="237"/>
      <c r="V61" s="16"/>
      <c r="W61" s="16"/>
      <c r="X61" s="16"/>
      <c r="Y61" s="16"/>
      <c r="Z61" s="16"/>
    </row>
    <row r="62" spans="1:26" ht="15.75" customHeight="1">
      <c r="A62" s="343"/>
      <c r="B62" s="237"/>
      <c r="C62" s="237"/>
      <c r="D62" s="322"/>
      <c r="E62" s="322"/>
      <c r="F62" s="322"/>
      <c r="G62" s="322"/>
      <c r="H62" s="322"/>
      <c r="I62" s="344"/>
      <c r="J62" s="322"/>
      <c r="K62" s="322"/>
      <c r="L62" s="322"/>
      <c r="M62" s="322"/>
      <c r="N62" s="344"/>
      <c r="O62" s="322"/>
      <c r="P62" s="322"/>
      <c r="Q62" s="322"/>
      <c r="R62" s="322"/>
      <c r="S62" s="344"/>
      <c r="T62" s="344"/>
      <c r="U62" s="237"/>
      <c r="V62" s="16"/>
      <c r="W62" s="16"/>
      <c r="X62" s="16"/>
      <c r="Y62" s="16"/>
      <c r="Z62" s="16"/>
    </row>
    <row r="63" spans="1:26" ht="15.75" customHeight="1">
      <c r="A63" s="343"/>
      <c r="B63" s="237"/>
      <c r="C63" s="237"/>
      <c r="D63" s="322"/>
      <c r="E63" s="322"/>
      <c r="F63" s="322"/>
      <c r="G63" s="322"/>
      <c r="H63" s="322"/>
      <c r="I63" s="344"/>
      <c r="J63" s="322"/>
      <c r="K63" s="322"/>
      <c r="L63" s="322"/>
      <c r="M63" s="322"/>
      <c r="N63" s="344"/>
      <c r="O63" s="322"/>
      <c r="P63" s="322"/>
      <c r="Q63" s="322"/>
      <c r="R63" s="322"/>
      <c r="S63" s="344"/>
      <c r="T63" s="344"/>
      <c r="U63" s="237"/>
      <c r="V63" s="16"/>
      <c r="W63" s="16"/>
      <c r="X63" s="16"/>
      <c r="Y63" s="16"/>
      <c r="Z63" s="16"/>
    </row>
    <row r="64" spans="1:26" ht="15.75" customHeight="1">
      <c r="A64" s="343"/>
      <c r="B64" s="237"/>
      <c r="C64" s="237"/>
      <c r="D64" s="322"/>
      <c r="E64" s="322"/>
      <c r="F64" s="322"/>
      <c r="G64" s="322"/>
      <c r="H64" s="322"/>
      <c r="I64" s="344"/>
      <c r="J64" s="322"/>
      <c r="K64" s="322"/>
      <c r="L64" s="322"/>
      <c r="M64" s="322"/>
      <c r="N64" s="344"/>
      <c r="O64" s="322"/>
      <c r="P64" s="322"/>
      <c r="Q64" s="322"/>
      <c r="R64" s="322"/>
      <c r="S64" s="344"/>
      <c r="T64" s="344"/>
      <c r="U64" s="237"/>
      <c r="V64" s="16"/>
      <c r="W64" s="16"/>
      <c r="X64" s="16"/>
      <c r="Y64" s="16"/>
      <c r="Z64" s="16"/>
    </row>
    <row r="65" spans="1:26" ht="15.75" customHeight="1">
      <c r="A65" s="343"/>
      <c r="B65" s="237"/>
      <c r="C65" s="237"/>
      <c r="D65" s="322"/>
      <c r="E65" s="322"/>
      <c r="F65" s="322"/>
      <c r="G65" s="322"/>
      <c r="H65" s="322"/>
      <c r="I65" s="344"/>
      <c r="J65" s="322"/>
      <c r="K65" s="322"/>
      <c r="L65" s="322"/>
      <c r="M65" s="322"/>
      <c r="N65" s="344"/>
      <c r="O65" s="322"/>
      <c r="P65" s="322"/>
      <c r="Q65" s="322"/>
      <c r="R65" s="322"/>
      <c r="S65" s="344"/>
      <c r="T65" s="344"/>
      <c r="U65" s="237"/>
      <c r="V65" s="16"/>
      <c r="W65" s="16"/>
      <c r="X65" s="16"/>
      <c r="Y65" s="16"/>
      <c r="Z65" s="16"/>
    </row>
    <row r="66" spans="1:26" ht="15.75" customHeight="1">
      <c r="A66" s="343"/>
      <c r="B66" s="237"/>
      <c r="C66" s="237"/>
      <c r="D66" s="322"/>
      <c r="E66" s="322"/>
      <c r="F66" s="322"/>
      <c r="G66" s="322"/>
      <c r="H66" s="322"/>
      <c r="I66" s="344"/>
      <c r="J66" s="322"/>
      <c r="K66" s="322"/>
      <c r="L66" s="322"/>
      <c r="M66" s="322"/>
      <c r="N66" s="344"/>
      <c r="O66" s="322"/>
      <c r="P66" s="322"/>
      <c r="Q66" s="322"/>
      <c r="R66" s="322"/>
      <c r="S66" s="344"/>
      <c r="T66" s="344"/>
      <c r="U66" s="237"/>
      <c r="V66" s="16"/>
      <c r="W66" s="16"/>
      <c r="X66" s="16"/>
      <c r="Y66" s="16"/>
      <c r="Z66" s="16"/>
    </row>
    <row r="67" spans="1:26" ht="15.75" customHeight="1">
      <c r="A67" s="343"/>
      <c r="B67" s="237"/>
      <c r="C67" s="237"/>
      <c r="D67" s="322"/>
      <c r="E67" s="322"/>
      <c r="F67" s="322"/>
      <c r="G67" s="322"/>
      <c r="H67" s="322"/>
      <c r="I67" s="344"/>
      <c r="J67" s="322"/>
      <c r="K67" s="322"/>
      <c r="L67" s="322"/>
      <c r="M67" s="322"/>
      <c r="N67" s="344"/>
      <c r="O67" s="322"/>
      <c r="P67" s="322"/>
      <c r="Q67" s="322"/>
      <c r="R67" s="322"/>
      <c r="S67" s="344"/>
      <c r="T67" s="344"/>
      <c r="U67" s="237"/>
      <c r="V67" s="16"/>
      <c r="W67" s="16"/>
      <c r="X67" s="16"/>
      <c r="Y67" s="16"/>
      <c r="Z67" s="16"/>
    </row>
    <row r="68" spans="1:26" ht="15.75" customHeight="1">
      <c r="A68" s="343"/>
      <c r="B68" s="237"/>
      <c r="C68" s="237"/>
      <c r="D68" s="322"/>
      <c r="E68" s="322"/>
      <c r="F68" s="322"/>
      <c r="G68" s="322"/>
      <c r="H68" s="322"/>
      <c r="I68" s="344"/>
      <c r="J68" s="322"/>
      <c r="K68" s="322"/>
      <c r="L68" s="322"/>
      <c r="M68" s="322"/>
      <c r="N68" s="344"/>
      <c r="O68" s="322"/>
      <c r="P68" s="322"/>
      <c r="Q68" s="322"/>
      <c r="R68" s="322"/>
      <c r="S68" s="344"/>
      <c r="T68" s="344"/>
      <c r="U68" s="237"/>
      <c r="V68" s="16"/>
      <c r="W68" s="16"/>
      <c r="X68" s="16"/>
      <c r="Y68" s="16"/>
      <c r="Z68" s="16"/>
    </row>
    <row r="69" spans="1:26" ht="15.75" customHeight="1">
      <c r="A69" s="343"/>
      <c r="B69" s="237"/>
      <c r="C69" s="237"/>
      <c r="D69" s="322"/>
      <c r="E69" s="322"/>
      <c r="F69" s="322"/>
      <c r="G69" s="322"/>
      <c r="H69" s="322"/>
      <c r="I69" s="344"/>
      <c r="J69" s="322"/>
      <c r="K69" s="322"/>
      <c r="L69" s="322"/>
      <c r="M69" s="322"/>
      <c r="N69" s="344"/>
      <c r="O69" s="322"/>
      <c r="P69" s="322"/>
      <c r="Q69" s="322"/>
      <c r="R69" s="322"/>
      <c r="S69" s="344"/>
      <c r="T69" s="344"/>
      <c r="U69" s="237"/>
      <c r="V69" s="16"/>
      <c r="W69" s="16"/>
      <c r="X69" s="16"/>
      <c r="Y69" s="16"/>
      <c r="Z69" s="16"/>
    </row>
    <row r="70" spans="1:26" ht="15.75" customHeight="1">
      <c r="A70" s="343"/>
      <c r="B70" s="237"/>
      <c r="C70" s="237"/>
      <c r="D70" s="322"/>
      <c r="E70" s="322"/>
      <c r="F70" s="322"/>
      <c r="G70" s="322"/>
      <c r="H70" s="322"/>
      <c r="I70" s="344"/>
      <c r="J70" s="322"/>
      <c r="K70" s="322"/>
      <c r="L70" s="322"/>
      <c r="M70" s="322"/>
      <c r="N70" s="344"/>
      <c r="O70" s="322"/>
      <c r="P70" s="322"/>
      <c r="Q70" s="322"/>
      <c r="R70" s="322"/>
      <c r="S70" s="344"/>
      <c r="T70" s="344"/>
      <c r="U70" s="237"/>
      <c r="V70" s="16"/>
      <c r="W70" s="16"/>
      <c r="X70" s="16"/>
      <c r="Y70" s="16"/>
      <c r="Z70" s="16"/>
    </row>
    <row r="71" spans="1:26" ht="15.75" customHeight="1">
      <c r="A71" s="343"/>
      <c r="B71" s="237"/>
      <c r="C71" s="237"/>
      <c r="D71" s="322"/>
      <c r="E71" s="322"/>
      <c r="F71" s="322"/>
      <c r="G71" s="322"/>
      <c r="H71" s="322"/>
      <c r="I71" s="344"/>
      <c r="J71" s="322"/>
      <c r="K71" s="322"/>
      <c r="L71" s="322"/>
      <c r="M71" s="322"/>
      <c r="N71" s="344"/>
      <c r="O71" s="322"/>
      <c r="P71" s="322"/>
      <c r="Q71" s="322"/>
      <c r="R71" s="322"/>
      <c r="S71" s="344"/>
      <c r="T71" s="344"/>
      <c r="U71" s="237"/>
      <c r="V71" s="16"/>
      <c r="W71" s="16"/>
      <c r="X71" s="16"/>
      <c r="Y71" s="16"/>
      <c r="Z71" s="16"/>
    </row>
    <row r="72" spans="1:26" ht="15.75" customHeight="1">
      <c r="A72" s="343"/>
      <c r="B72" s="237"/>
      <c r="C72" s="237"/>
      <c r="D72" s="322"/>
      <c r="E72" s="322"/>
      <c r="F72" s="322"/>
      <c r="G72" s="322"/>
      <c r="H72" s="322"/>
      <c r="I72" s="344"/>
      <c r="J72" s="322"/>
      <c r="K72" s="322"/>
      <c r="L72" s="322"/>
      <c r="M72" s="322"/>
      <c r="N72" s="344"/>
      <c r="O72" s="322"/>
      <c r="P72" s="322"/>
      <c r="Q72" s="322"/>
      <c r="R72" s="322"/>
      <c r="S72" s="344"/>
      <c r="T72" s="344"/>
      <c r="U72" s="237"/>
      <c r="V72" s="16"/>
      <c r="W72" s="16"/>
      <c r="X72" s="16"/>
      <c r="Y72" s="16"/>
      <c r="Z72" s="16"/>
    </row>
    <row r="73" spans="1:26" ht="15.75" customHeight="1">
      <c r="A73" s="343"/>
      <c r="B73" s="237"/>
      <c r="C73" s="237"/>
      <c r="D73" s="322"/>
      <c r="E73" s="322"/>
      <c r="F73" s="322"/>
      <c r="G73" s="322"/>
      <c r="H73" s="322"/>
      <c r="I73" s="344"/>
      <c r="J73" s="322"/>
      <c r="K73" s="322"/>
      <c r="L73" s="322"/>
      <c r="M73" s="322"/>
      <c r="N73" s="344"/>
      <c r="O73" s="322"/>
      <c r="P73" s="322"/>
      <c r="Q73" s="322"/>
      <c r="R73" s="322"/>
      <c r="S73" s="344"/>
      <c r="T73" s="344"/>
      <c r="U73" s="237"/>
      <c r="V73" s="16"/>
      <c r="W73" s="16"/>
      <c r="X73" s="16"/>
      <c r="Y73" s="16"/>
      <c r="Z73" s="16"/>
    </row>
    <row r="74" spans="1:26" ht="15.75" customHeight="1">
      <c r="A74" s="343"/>
      <c r="B74" s="237"/>
      <c r="C74" s="237"/>
      <c r="D74" s="322"/>
      <c r="E74" s="322"/>
      <c r="F74" s="322"/>
      <c r="G74" s="322"/>
      <c r="H74" s="322"/>
      <c r="I74" s="344"/>
      <c r="J74" s="322"/>
      <c r="K74" s="322"/>
      <c r="L74" s="322"/>
      <c r="M74" s="322"/>
      <c r="N74" s="344"/>
      <c r="O74" s="322"/>
      <c r="P74" s="322"/>
      <c r="Q74" s="322"/>
      <c r="R74" s="322"/>
      <c r="S74" s="344"/>
      <c r="T74" s="344"/>
      <c r="U74" s="237"/>
      <c r="V74" s="16"/>
      <c r="W74" s="16"/>
      <c r="X74" s="16"/>
      <c r="Y74" s="16"/>
      <c r="Z74" s="16"/>
    </row>
    <row r="75" spans="1:26" ht="15.75" customHeight="1">
      <c r="A75" s="343"/>
      <c r="B75" s="237"/>
      <c r="C75" s="237"/>
      <c r="D75" s="322"/>
      <c r="E75" s="322"/>
      <c r="F75" s="322"/>
      <c r="G75" s="322"/>
      <c r="H75" s="322"/>
      <c r="I75" s="344"/>
      <c r="J75" s="322"/>
      <c r="K75" s="322"/>
      <c r="L75" s="322"/>
      <c r="M75" s="322"/>
      <c r="N75" s="344"/>
      <c r="O75" s="322"/>
      <c r="P75" s="322"/>
      <c r="Q75" s="322"/>
      <c r="R75" s="322"/>
      <c r="S75" s="344"/>
      <c r="T75" s="344"/>
      <c r="U75" s="237"/>
      <c r="V75" s="16"/>
      <c r="W75" s="16"/>
      <c r="X75" s="16"/>
      <c r="Y75" s="16"/>
      <c r="Z75" s="16"/>
    </row>
    <row r="76" spans="1:26" ht="15.75" customHeight="1">
      <c r="A76" s="343"/>
      <c r="B76" s="237"/>
      <c r="C76" s="237"/>
      <c r="D76" s="322"/>
      <c r="E76" s="322"/>
      <c r="F76" s="322"/>
      <c r="G76" s="322"/>
      <c r="H76" s="322"/>
      <c r="I76" s="344"/>
      <c r="J76" s="322"/>
      <c r="K76" s="322"/>
      <c r="L76" s="322"/>
      <c r="M76" s="322"/>
      <c r="N76" s="344"/>
      <c r="O76" s="322"/>
      <c r="P76" s="322"/>
      <c r="Q76" s="322"/>
      <c r="R76" s="322"/>
      <c r="S76" s="344"/>
      <c r="T76" s="344"/>
      <c r="U76" s="237"/>
      <c r="V76" s="16"/>
      <c r="W76" s="16"/>
      <c r="X76" s="16"/>
      <c r="Y76" s="16"/>
      <c r="Z76" s="16"/>
    </row>
    <row r="77" spans="1:26" ht="15.75" customHeight="1">
      <c r="A77" s="343"/>
      <c r="B77" s="237"/>
      <c r="C77" s="237"/>
      <c r="D77" s="322"/>
      <c r="E77" s="322"/>
      <c r="F77" s="322"/>
      <c r="G77" s="322"/>
      <c r="H77" s="322"/>
      <c r="I77" s="344"/>
      <c r="J77" s="322"/>
      <c r="K77" s="322"/>
      <c r="L77" s="322"/>
      <c r="M77" s="322"/>
      <c r="N77" s="344"/>
      <c r="O77" s="322"/>
      <c r="P77" s="322"/>
      <c r="Q77" s="322"/>
      <c r="R77" s="322"/>
      <c r="S77" s="344"/>
      <c r="T77" s="344"/>
      <c r="U77" s="237"/>
      <c r="V77" s="16"/>
      <c r="W77" s="16"/>
      <c r="X77" s="16"/>
      <c r="Y77" s="16"/>
      <c r="Z77" s="16"/>
    </row>
    <row r="78" spans="1:26" ht="15.75" customHeight="1">
      <c r="A78" s="343"/>
      <c r="B78" s="237"/>
      <c r="C78" s="237"/>
      <c r="D78" s="322"/>
      <c r="E78" s="322"/>
      <c r="F78" s="322"/>
      <c r="G78" s="322"/>
      <c r="H78" s="322"/>
      <c r="I78" s="344"/>
      <c r="J78" s="322"/>
      <c r="K78" s="322"/>
      <c r="L78" s="322"/>
      <c r="M78" s="322"/>
      <c r="N78" s="344"/>
      <c r="O78" s="322"/>
      <c r="P78" s="322"/>
      <c r="Q78" s="322"/>
      <c r="R78" s="322"/>
      <c r="S78" s="344"/>
      <c r="T78" s="344"/>
      <c r="U78" s="237"/>
      <c r="V78" s="16"/>
      <c r="W78" s="16"/>
      <c r="X78" s="16"/>
      <c r="Y78" s="16"/>
      <c r="Z78" s="16"/>
    </row>
    <row r="79" spans="1:26" ht="15.75" customHeight="1">
      <c r="A79" s="343"/>
      <c r="B79" s="237"/>
      <c r="C79" s="237"/>
      <c r="D79" s="322"/>
      <c r="E79" s="322"/>
      <c r="F79" s="322"/>
      <c r="G79" s="322"/>
      <c r="H79" s="322"/>
      <c r="I79" s="344"/>
      <c r="J79" s="322"/>
      <c r="K79" s="322"/>
      <c r="L79" s="322"/>
      <c r="M79" s="322"/>
      <c r="N79" s="344"/>
      <c r="O79" s="322"/>
      <c r="P79" s="322"/>
      <c r="Q79" s="322"/>
      <c r="R79" s="322"/>
      <c r="S79" s="344"/>
      <c r="T79" s="344"/>
      <c r="U79" s="237"/>
      <c r="V79" s="16"/>
      <c r="W79" s="16"/>
      <c r="X79" s="16"/>
      <c r="Y79" s="16"/>
      <c r="Z79" s="16"/>
    </row>
    <row r="80" spans="1:26" ht="15.75" customHeight="1">
      <c r="A80" s="343"/>
      <c r="B80" s="237"/>
      <c r="C80" s="237"/>
      <c r="D80" s="322"/>
      <c r="E80" s="322"/>
      <c r="F80" s="322"/>
      <c r="G80" s="322"/>
      <c r="H80" s="322"/>
      <c r="I80" s="344"/>
      <c r="J80" s="322"/>
      <c r="K80" s="322"/>
      <c r="L80" s="322"/>
      <c r="M80" s="322"/>
      <c r="N80" s="344"/>
      <c r="O80" s="322"/>
      <c r="P80" s="322"/>
      <c r="Q80" s="322"/>
      <c r="R80" s="322"/>
      <c r="S80" s="344"/>
      <c r="T80" s="344"/>
      <c r="U80" s="237"/>
      <c r="V80" s="16"/>
      <c r="W80" s="16"/>
      <c r="X80" s="16"/>
      <c r="Y80" s="16"/>
      <c r="Z80" s="16"/>
    </row>
    <row r="81" spans="1:26" ht="15.75" customHeight="1">
      <c r="A81" s="343"/>
      <c r="B81" s="237"/>
      <c r="C81" s="237"/>
      <c r="D81" s="322"/>
      <c r="E81" s="322"/>
      <c r="F81" s="322"/>
      <c r="G81" s="322"/>
      <c r="H81" s="322"/>
      <c r="I81" s="344"/>
      <c r="J81" s="322"/>
      <c r="K81" s="322"/>
      <c r="L81" s="322"/>
      <c r="M81" s="322"/>
      <c r="N81" s="344"/>
      <c r="O81" s="322"/>
      <c r="P81" s="322"/>
      <c r="Q81" s="322"/>
      <c r="R81" s="322"/>
      <c r="S81" s="344"/>
      <c r="T81" s="344"/>
      <c r="U81" s="237"/>
      <c r="V81" s="16"/>
      <c r="W81" s="16"/>
      <c r="X81" s="16"/>
      <c r="Y81" s="16"/>
      <c r="Z81" s="16"/>
    </row>
    <row r="82" spans="1:26" ht="15.75" customHeight="1">
      <c r="A82" s="343"/>
      <c r="B82" s="237"/>
      <c r="C82" s="237"/>
      <c r="D82" s="322"/>
      <c r="E82" s="322"/>
      <c r="F82" s="322"/>
      <c r="G82" s="322"/>
      <c r="H82" s="322"/>
      <c r="I82" s="344"/>
      <c r="J82" s="322"/>
      <c r="K82" s="322"/>
      <c r="L82" s="322"/>
      <c r="M82" s="322"/>
      <c r="N82" s="344"/>
      <c r="O82" s="322"/>
      <c r="P82" s="322"/>
      <c r="Q82" s="322"/>
      <c r="R82" s="322"/>
      <c r="S82" s="344"/>
      <c r="T82" s="344"/>
      <c r="U82" s="237"/>
      <c r="V82" s="16"/>
      <c r="W82" s="16"/>
      <c r="X82" s="16"/>
      <c r="Y82" s="16"/>
      <c r="Z82" s="16"/>
    </row>
    <row r="83" spans="1:26" ht="15.75" customHeight="1">
      <c r="A83" s="343"/>
      <c r="B83" s="237"/>
      <c r="C83" s="237"/>
      <c r="D83" s="322"/>
      <c r="E83" s="322"/>
      <c r="F83" s="322"/>
      <c r="G83" s="322"/>
      <c r="H83" s="322"/>
      <c r="I83" s="344"/>
      <c r="J83" s="322"/>
      <c r="K83" s="322"/>
      <c r="L83" s="322"/>
      <c r="M83" s="322"/>
      <c r="N83" s="344"/>
      <c r="O83" s="322"/>
      <c r="P83" s="322"/>
      <c r="Q83" s="322"/>
      <c r="R83" s="322"/>
      <c r="S83" s="344"/>
      <c r="T83" s="344"/>
      <c r="U83" s="237"/>
      <c r="V83" s="16"/>
      <c r="W83" s="16"/>
      <c r="X83" s="16"/>
      <c r="Y83" s="16"/>
      <c r="Z83" s="16"/>
    </row>
    <row r="84" spans="1:26" ht="15.75" customHeight="1">
      <c r="A84" s="343"/>
      <c r="B84" s="237"/>
      <c r="C84" s="237"/>
      <c r="D84" s="322"/>
      <c r="E84" s="322"/>
      <c r="F84" s="322"/>
      <c r="G84" s="322"/>
      <c r="H84" s="322"/>
      <c r="I84" s="344"/>
      <c r="J84" s="322"/>
      <c r="K84" s="322"/>
      <c r="L84" s="322"/>
      <c r="M84" s="322"/>
      <c r="N84" s="344"/>
      <c r="O84" s="322"/>
      <c r="P84" s="322"/>
      <c r="Q84" s="322"/>
      <c r="R84" s="322"/>
      <c r="S84" s="344"/>
      <c r="T84" s="344"/>
      <c r="U84" s="237"/>
      <c r="V84" s="16"/>
      <c r="W84" s="16"/>
      <c r="X84" s="16"/>
      <c r="Y84" s="16"/>
      <c r="Z84" s="16"/>
    </row>
    <row r="85" spans="1:26" ht="15.75" customHeight="1">
      <c r="A85" s="343"/>
      <c r="B85" s="237"/>
      <c r="C85" s="237"/>
      <c r="D85" s="322"/>
      <c r="E85" s="322"/>
      <c r="F85" s="322"/>
      <c r="G85" s="322"/>
      <c r="H85" s="322"/>
      <c r="I85" s="344"/>
      <c r="J85" s="322"/>
      <c r="K85" s="322"/>
      <c r="L85" s="322"/>
      <c r="M85" s="322"/>
      <c r="N85" s="344"/>
      <c r="O85" s="322"/>
      <c r="P85" s="322"/>
      <c r="Q85" s="322"/>
      <c r="R85" s="322"/>
      <c r="S85" s="344"/>
      <c r="T85" s="344"/>
      <c r="U85" s="237"/>
      <c r="V85" s="16"/>
      <c r="W85" s="16"/>
      <c r="X85" s="16"/>
      <c r="Y85" s="16"/>
      <c r="Z85" s="16"/>
    </row>
    <row r="86" spans="1:26" ht="15.75" customHeight="1">
      <c r="A86" s="343"/>
      <c r="B86" s="237"/>
      <c r="C86" s="237"/>
      <c r="D86" s="322"/>
      <c r="E86" s="322"/>
      <c r="F86" s="322"/>
      <c r="G86" s="322"/>
      <c r="H86" s="322"/>
      <c r="I86" s="344"/>
      <c r="J86" s="322"/>
      <c r="K86" s="322"/>
      <c r="L86" s="322"/>
      <c r="M86" s="322"/>
      <c r="N86" s="344"/>
      <c r="O86" s="322"/>
      <c r="P86" s="322"/>
      <c r="Q86" s="322"/>
      <c r="R86" s="322"/>
      <c r="S86" s="344"/>
      <c r="T86" s="344"/>
      <c r="U86" s="237"/>
      <c r="V86" s="16"/>
      <c r="W86" s="16"/>
      <c r="X86" s="16"/>
      <c r="Y86" s="16"/>
      <c r="Z86" s="16"/>
    </row>
    <row r="87" spans="1:26" ht="15.75" customHeight="1">
      <c r="A87" s="343"/>
      <c r="B87" s="237"/>
      <c r="C87" s="237"/>
      <c r="D87" s="322"/>
      <c r="E87" s="322"/>
      <c r="F87" s="322"/>
      <c r="G87" s="322"/>
      <c r="H87" s="322"/>
      <c r="I87" s="344"/>
      <c r="J87" s="322"/>
      <c r="K87" s="322"/>
      <c r="L87" s="322"/>
      <c r="M87" s="322"/>
      <c r="N87" s="344"/>
      <c r="O87" s="322"/>
      <c r="P87" s="322"/>
      <c r="Q87" s="322"/>
      <c r="R87" s="322"/>
      <c r="S87" s="344"/>
      <c r="T87" s="344"/>
      <c r="U87" s="237"/>
      <c r="V87" s="16"/>
      <c r="W87" s="16"/>
      <c r="X87" s="16"/>
      <c r="Y87" s="16"/>
      <c r="Z87" s="16"/>
    </row>
    <row r="88" spans="1:26" ht="15.75" customHeight="1">
      <c r="A88" s="343"/>
      <c r="B88" s="237"/>
      <c r="C88" s="237"/>
      <c r="D88" s="322"/>
      <c r="E88" s="322"/>
      <c r="F88" s="322"/>
      <c r="G88" s="322"/>
      <c r="H88" s="322"/>
      <c r="I88" s="344"/>
      <c r="J88" s="322"/>
      <c r="K88" s="322"/>
      <c r="L88" s="322"/>
      <c r="M88" s="322"/>
      <c r="N88" s="344"/>
      <c r="O88" s="322"/>
      <c r="P88" s="322"/>
      <c r="Q88" s="322"/>
      <c r="R88" s="322"/>
      <c r="S88" s="344"/>
      <c r="T88" s="344"/>
      <c r="U88" s="237"/>
      <c r="V88" s="16"/>
      <c r="W88" s="16"/>
      <c r="X88" s="16"/>
      <c r="Y88" s="16"/>
      <c r="Z88" s="16"/>
    </row>
    <row r="89" spans="1:26" ht="15.75" customHeight="1">
      <c r="A89" s="343"/>
      <c r="B89" s="237"/>
      <c r="C89" s="237"/>
      <c r="D89" s="322"/>
      <c r="E89" s="322"/>
      <c r="F89" s="322"/>
      <c r="G89" s="322"/>
      <c r="H89" s="322"/>
      <c r="I89" s="344"/>
      <c r="J89" s="322"/>
      <c r="K89" s="322"/>
      <c r="L89" s="322"/>
      <c r="M89" s="322"/>
      <c r="N89" s="344"/>
      <c r="O89" s="322"/>
      <c r="P89" s="322"/>
      <c r="Q89" s="322"/>
      <c r="R89" s="322"/>
      <c r="S89" s="344"/>
      <c r="T89" s="344"/>
      <c r="U89" s="237"/>
      <c r="V89" s="16"/>
      <c r="W89" s="16"/>
      <c r="X89" s="16"/>
      <c r="Y89" s="16"/>
      <c r="Z89" s="16"/>
    </row>
    <row r="90" spans="1:26" ht="15.75" customHeight="1">
      <c r="A90" s="343"/>
      <c r="B90" s="237"/>
      <c r="C90" s="237"/>
      <c r="D90" s="322"/>
      <c r="E90" s="322"/>
      <c r="F90" s="322"/>
      <c r="G90" s="322"/>
      <c r="H90" s="322"/>
      <c r="I90" s="344"/>
      <c r="J90" s="322"/>
      <c r="K90" s="322"/>
      <c r="L90" s="322"/>
      <c r="M90" s="322"/>
      <c r="N90" s="344"/>
      <c r="O90" s="322"/>
      <c r="P90" s="322"/>
      <c r="Q90" s="322"/>
      <c r="R90" s="322"/>
      <c r="S90" s="344"/>
      <c r="T90" s="344"/>
      <c r="U90" s="237"/>
      <c r="V90" s="16"/>
      <c r="W90" s="16"/>
      <c r="X90" s="16"/>
      <c r="Y90" s="16"/>
      <c r="Z90" s="16"/>
    </row>
    <row r="91" spans="1:26" ht="15.75" customHeight="1">
      <c r="A91" s="343"/>
      <c r="B91" s="237"/>
      <c r="C91" s="237"/>
      <c r="D91" s="322"/>
      <c r="E91" s="322"/>
      <c r="F91" s="322"/>
      <c r="G91" s="322"/>
      <c r="H91" s="322"/>
      <c r="I91" s="344"/>
      <c r="J91" s="322"/>
      <c r="K91" s="322"/>
      <c r="L91" s="322"/>
      <c r="M91" s="322"/>
      <c r="N91" s="344"/>
      <c r="O91" s="322"/>
      <c r="P91" s="322"/>
      <c r="Q91" s="322"/>
      <c r="R91" s="322"/>
      <c r="S91" s="344"/>
      <c r="T91" s="344"/>
      <c r="U91" s="237"/>
      <c r="V91" s="16"/>
      <c r="W91" s="16"/>
      <c r="X91" s="16"/>
      <c r="Y91" s="16"/>
      <c r="Z91" s="16"/>
    </row>
    <row r="92" spans="1:26" ht="15.75" customHeight="1">
      <c r="A92" s="343"/>
      <c r="B92" s="237"/>
      <c r="C92" s="237"/>
      <c r="D92" s="322"/>
      <c r="E92" s="322"/>
      <c r="F92" s="322"/>
      <c r="G92" s="322"/>
      <c r="H92" s="322"/>
      <c r="I92" s="344"/>
      <c r="J92" s="322"/>
      <c r="K92" s="322"/>
      <c r="L92" s="322"/>
      <c r="M92" s="322"/>
      <c r="N92" s="344"/>
      <c r="O92" s="322"/>
      <c r="P92" s="322"/>
      <c r="Q92" s="322"/>
      <c r="R92" s="322"/>
      <c r="S92" s="344"/>
      <c r="T92" s="344"/>
      <c r="U92" s="237"/>
      <c r="V92" s="16"/>
      <c r="W92" s="16"/>
      <c r="X92" s="16"/>
      <c r="Y92" s="16"/>
      <c r="Z92" s="16"/>
    </row>
    <row r="93" spans="1:26" ht="15.75" customHeight="1">
      <c r="A93" s="343"/>
      <c r="B93" s="237"/>
      <c r="C93" s="237"/>
      <c r="D93" s="322"/>
      <c r="E93" s="322"/>
      <c r="F93" s="322"/>
      <c r="G93" s="322"/>
      <c r="H93" s="322"/>
      <c r="I93" s="344"/>
      <c r="J93" s="322"/>
      <c r="K93" s="322"/>
      <c r="L93" s="322"/>
      <c r="M93" s="322"/>
      <c r="N93" s="344"/>
      <c r="O93" s="322"/>
      <c r="P93" s="322"/>
      <c r="Q93" s="322"/>
      <c r="R93" s="322"/>
      <c r="S93" s="344"/>
      <c r="T93" s="344"/>
      <c r="U93" s="237"/>
      <c r="V93" s="16"/>
      <c r="W93" s="16"/>
      <c r="X93" s="16"/>
      <c r="Y93" s="16"/>
      <c r="Z93" s="16"/>
    </row>
    <row r="94" spans="1:26" ht="15.75" customHeight="1">
      <c r="A94" s="343"/>
      <c r="B94" s="237"/>
      <c r="C94" s="237"/>
      <c r="D94" s="322"/>
      <c r="E94" s="322"/>
      <c r="F94" s="322"/>
      <c r="G94" s="322"/>
      <c r="H94" s="322"/>
      <c r="I94" s="344"/>
      <c r="J94" s="322"/>
      <c r="K94" s="322"/>
      <c r="L94" s="322"/>
      <c r="M94" s="322"/>
      <c r="N94" s="344"/>
      <c r="O94" s="322"/>
      <c r="P94" s="322"/>
      <c r="Q94" s="322"/>
      <c r="R94" s="322"/>
      <c r="S94" s="344"/>
      <c r="T94" s="344"/>
      <c r="U94" s="237"/>
      <c r="V94" s="16"/>
      <c r="W94" s="16"/>
      <c r="X94" s="16"/>
      <c r="Y94" s="16"/>
      <c r="Z94" s="16"/>
    </row>
    <row r="95" spans="1:26" ht="15.75" customHeight="1">
      <c r="A95" s="343"/>
      <c r="B95" s="237"/>
      <c r="C95" s="237"/>
      <c r="D95" s="322"/>
      <c r="E95" s="322"/>
      <c r="F95" s="322"/>
      <c r="G95" s="322"/>
      <c r="H95" s="322"/>
      <c r="I95" s="344"/>
      <c r="J95" s="322"/>
      <c r="K95" s="322"/>
      <c r="L95" s="322"/>
      <c r="M95" s="322"/>
      <c r="N95" s="344"/>
      <c r="O95" s="322"/>
      <c r="P95" s="322"/>
      <c r="Q95" s="322"/>
      <c r="R95" s="322"/>
      <c r="S95" s="344"/>
      <c r="T95" s="344"/>
      <c r="U95" s="237"/>
      <c r="V95" s="16"/>
      <c r="W95" s="16"/>
      <c r="X95" s="16"/>
      <c r="Y95" s="16"/>
      <c r="Z95" s="16"/>
    </row>
    <row r="96" spans="1:26" ht="15.75" customHeight="1">
      <c r="A96" s="343"/>
      <c r="B96" s="237"/>
      <c r="C96" s="237"/>
      <c r="D96" s="322"/>
      <c r="E96" s="322"/>
      <c r="F96" s="322"/>
      <c r="G96" s="322"/>
      <c r="H96" s="322"/>
      <c r="I96" s="344"/>
      <c r="J96" s="322"/>
      <c r="K96" s="322"/>
      <c r="L96" s="322"/>
      <c r="M96" s="322"/>
      <c r="N96" s="344"/>
      <c r="O96" s="322"/>
      <c r="P96" s="322"/>
      <c r="Q96" s="322"/>
      <c r="R96" s="322"/>
      <c r="S96" s="344"/>
      <c r="T96" s="344"/>
      <c r="U96" s="237"/>
      <c r="V96" s="16"/>
      <c r="W96" s="16"/>
      <c r="X96" s="16"/>
      <c r="Y96" s="16"/>
      <c r="Z96" s="16"/>
    </row>
    <row r="97" spans="1:26" ht="15.75" customHeight="1">
      <c r="A97" s="343"/>
      <c r="B97" s="237"/>
      <c r="C97" s="237"/>
      <c r="D97" s="322"/>
      <c r="E97" s="322"/>
      <c r="F97" s="322"/>
      <c r="G97" s="322"/>
      <c r="H97" s="322"/>
      <c r="I97" s="344"/>
      <c r="J97" s="322"/>
      <c r="K97" s="322"/>
      <c r="L97" s="322"/>
      <c r="M97" s="322"/>
      <c r="N97" s="344"/>
      <c r="O97" s="322"/>
      <c r="P97" s="322"/>
      <c r="Q97" s="322"/>
      <c r="R97" s="322"/>
      <c r="S97" s="344"/>
      <c r="T97" s="344"/>
      <c r="U97" s="237"/>
      <c r="V97" s="16"/>
      <c r="W97" s="16"/>
      <c r="X97" s="16"/>
      <c r="Y97" s="16"/>
      <c r="Z97" s="16"/>
    </row>
    <row r="98" spans="1:26" ht="15.75" customHeight="1">
      <c r="A98" s="343"/>
      <c r="B98" s="237"/>
      <c r="C98" s="237"/>
      <c r="D98" s="322"/>
      <c r="E98" s="322"/>
      <c r="F98" s="322"/>
      <c r="G98" s="322"/>
      <c r="H98" s="322"/>
      <c r="I98" s="344"/>
      <c r="J98" s="322"/>
      <c r="K98" s="322"/>
      <c r="L98" s="322"/>
      <c r="M98" s="322"/>
      <c r="N98" s="344"/>
      <c r="O98" s="322"/>
      <c r="P98" s="322"/>
      <c r="Q98" s="322"/>
      <c r="R98" s="322"/>
      <c r="S98" s="344"/>
      <c r="T98" s="344"/>
      <c r="U98" s="237"/>
      <c r="V98" s="16"/>
      <c r="W98" s="16"/>
      <c r="X98" s="16"/>
      <c r="Y98" s="16"/>
      <c r="Z98" s="16"/>
    </row>
    <row r="99" spans="1:26" ht="15.75" customHeight="1">
      <c r="A99" s="343"/>
      <c r="B99" s="237"/>
      <c r="C99" s="237"/>
      <c r="D99" s="322"/>
      <c r="E99" s="322"/>
      <c r="F99" s="322"/>
      <c r="G99" s="322"/>
      <c r="H99" s="322"/>
      <c r="I99" s="344"/>
      <c r="J99" s="322"/>
      <c r="K99" s="322"/>
      <c r="L99" s="322"/>
      <c r="M99" s="322"/>
      <c r="N99" s="344"/>
      <c r="O99" s="322"/>
      <c r="P99" s="322"/>
      <c r="Q99" s="322"/>
      <c r="R99" s="322"/>
      <c r="S99" s="344"/>
      <c r="T99" s="344"/>
      <c r="U99" s="237"/>
      <c r="V99" s="16"/>
      <c r="W99" s="16"/>
      <c r="X99" s="16"/>
      <c r="Y99" s="16"/>
      <c r="Z99" s="16"/>
    </row>
    <row r="100" spans="1:26" ht="15.75" customHeight="1">
      <c r="A100" s="343"/>
      <c r="B100" s="237"/>
      <c r="C100" s="237"/>
      <c r="D100" s="322"/>
      <c r="E100" s="322"/>
      <c r="F100" s="322"/>
      <c r="G100" s="322"/>
      <c r="H100" s="322"/>
      <c r="I100" s="344"/>
      <c r="J100" s="322"/>
      <c r="K100" s="322"/>
      <c r="L100" s="322"/>
      <c r="M100" s="322"/>
      <c r="N100" s="344"/>
      <c r="O100" s="322"/>
      <c r="P100" s="322"/>
      <c r="Q100" s="322"/>
      <c r="R100" s="322"/>
      <c r="S100" s="344"/>
      <c r="T100" s="344"/>
      <c r="U100" s="237"/>
      <c r="V100" s="16"/>
      <c r="W100" s="16"/>
      <c r="X100" s="16"/>
      <c r="Y100" s="16"/>
      <c r="Z100" s="16"/>
    </row>
    <row r="101" spans="1:26" ht="15.75" customHeight="1">
      <c r="A101" s="343"/>
      <c r="B101" s="237"/>
      <c r="C101" s="237"/>
      <c r="D101" s="322"/>
      <c r="E101" s="322"/>
      <c r="F101" s="322"/>
      <c r="G101" s="322"/>
      <c r="H101" s="322"/>
      <c r="I101" s="344"/>
      <c r="J101" s="322"/>
      <c r="K101" s="322"/>
      <c r="L101" s="322"/>
      <c r="M101" s="322"/>
      <c r="N101" s="344"/>
      <c r="O101" s="322"/>
      <c r="P101" s="322"/>
      <c r="Q101" s="322"/>
      <c r="R101" s="322"/>
      <c r="S101" s="344"/>
      <c r="T101" s="344"/>
      <c r="U101" s="237"/>
      <c r="V101" s="16"/>
      <c r="W101" s="16"/>
      <c r="X101" s="16"/>
      <c r="Y101" s="16"/>
      <c r="Z101" s="16"/>
    </row>
    <row r="102" spans="1:26" ht="15.75" customHeight="1">
      <c r="A102" s="343"/>
      <c r="B102" s="237"/>
      <c r="C102" s="237"/>
      <c r="D102" s="322"/>
      <c r="E102" s="322"/>
      <c r="F102" s="322"/>
      <c r="G102" s="322"/>
      <c r="H102" s="322"/>
      <c r="I102" s="344"/>
      <c r="J102" s="322"/>
      <c r="K102" s="322"/>
      <c r="L102" s="322"/>
      <c r="M102" s="322"/>
      <c r="N102" s="344"/>
      <c r="O102" s="322"/>
      <c r="P102" s="322"/>
      <c r="Q102" s="322"/>
      <c r="R102" s="322"/>
      <c r="S102" s="344"/>
      <c r="T102" s="344"/>
      <c r="U102" s="237"/>
      <c r="V102" s="16"/>
      <c r="W102" s="16"/>
      <c r="X102" s="16"/>
      <c r="Y102" s="16"/>
      <c r="Z102" s="16"/>
    </row>
    <row r="103" spans="1:26" ht="15.75" customHeight="1">
      <c r="A103" s="343"/>
      <c r="B103" s="237"/>
      <c r="C103" s="237"/>
      <c r="D103" s="322"/>
      <c r="E103" s="322"/>
      <c r="F103" s="322"/>
      <c r="G103" s="322"/>
      <c r="H103" s="322"/>
      <c r="I103" s="344"/>
      <c r="J103" s="322"/>
      <c r="K103" s="322"/>
      <c r="L103" s="322"/>
      <c r="M103" s="322"/>
      <c r="N103" s="344"/>
      <c r="O103" s="322"/>
      <c r="P103" s="322"/>
      <c r="Q103" s="322"/>
      <c r="R103" s="322"/>
      <c r="S103" s="344"/>
      <c r="T103" s="344"/>
      <c r="U103" s="237"/>
      <c r="V103" s="16"/>
      <c r="W103" s="16"/>
      <c r="X103" s="16"/>
      <c r="Y103" s="16"/>
      <c r="Z103" s="16"/>
    </row>
    <row r="104" spans="1:26" ht="15.75" customHeight="1">
      <c r="A104" s="343"/>
      <c r="B104" s="237"/>
      <c r="C104" s="237"/>
      <c r="D104" s="322"/>
      <c r="E104" s="322"/>
      <c r="F104" s="322"/>
      <c r="G104" s="322"/>
      <c r="H104" s="322"/>
      <c r="I104" s="344"/>
      <c r="J104" s="322"/>
      <c r="K104" s="322"/>
      <c r="L104" s="322"/>
      <c r="M104" s="322"/>
      <c r="N104" s="344"/>
      <c r="O104" s="322"/>
      <c r="P104" s="322"/>
      <c r="Q104" s="322"/>
      <c r="R104" s="322"/>
      <c r="S104" s="344"/>
      <c r="T104" s="344"/>
      <c r="U104" s="237"/>
      <c r="V104" s="16"/>
      <c r="W104" s="16"/>
      <c r="X104" s="16"/>
      <c r="Y104" s="16"/>
      <c r="Z104" s="16"/>
    </row>
    <row r="105" spans="1:26" ht="15.75" customHeight="1">
      <c r="A105" s="343"/>
      <c r="B105" s="237"/>
      <c r="C105" s="237"/>
      <c r="D105" s="322"/>
      <c r="E105" s="322"/>
      <c r="F105" s="322"/>
      <c r="G105" s="322"/>
      <c r="H105" s="322"/>
      <c r="I105" s="344"/>
      <c r="J105" s="322"/>
      <c r="K105" s="322"/>
      <c r="L105" s="322"/>
      <c r="M105" s="322"/>
      <c r="N105" s="344"/>
      <c r="O105" s="322"/>
      <c r="P105" s="322"/>
      <c r="Q105" s="322"/>
      <c r="R105" s="322"/>
      <c r="S105" s="344"/>
      <c r="T105" s="344"/>
      <c r="U105" s="237"/>
      <c r="V105" s="16"/>
      <c r="W105" s="16"/>
      <c r="X105" s="16"/>
      <c r="Y105" s="16"/>
      <c r="Z105" s="16"/>
    </row>
    <row r="106" spans="1:26" ht="15.75" customHeight="1">
      <c r="A106" s="343"/>
      <c r="B106" s="237"/>
      <c r="C106" s="237"/>
      <c r="D106" s="322"/>
      <c r="E106" s="322"/>
      <c r="F106" s="322"/>
      <c r="G106" s="322"/>
      <c r="H106" s="322"/>
      <c r="I106" s="344"/>
      <c r="J106" s="322"/>
      <c r="K106" s="322"/>
      <c r="L106" s="322"/>
      <c r="M106" s="322"/>
      <c r="N106" s="344"/>
      <c r="O106" s="322"/>
      <c r="P106" s="322"/>
      <c r="Q106" s="322"/>
      <c r="R106" s="322"/>
      <c r="S106" s="344"/>
      <c r="T106" s="344"/>
      <c r="U106" s="237"/>
      <c r="V106" s="16"/>
      <c r="W106" s="16"/>
      <c r="X106" s="16"/>
      <c r="Y106" s="16"/>
      <c r="Z106" s="16"/>
    </row>
    <row r="107" spans="1:26" ht="15.75" customHeight="1">
      <c r="A107" s="343"/>
      <c r="B107" s="237"/>
      <c r="C107" s="237"/>
      <c r="D107" s="322"/>
      <c r="E107" s="322"/>
      <c r="F107" s="322"/>
      <c r="G107" s="322"/>
      <c r="H107" s="322"/>
      <c r="I107" s="344"/>
      <c r="J107" s="322"/>
      <c r="K107" s="322"/>
      <c r="L107" s="322"/>
      <c r="M107" s="322"/>
      <c r="N107" s="344"/>
      <c r="O107" s="322"/>
      <c r="P107" s="322"/>
      <c r="Q107" s="322"/>
      <c r="R107" s="322"/>
      <c r="S107" s="344"/>
      <c r="T107" s="344"/>
      <c r="U107" s="237"/>
      <c r="V107" s="16"/>
      <c r="W107" s="16"/>
      <c r="X107" s="16"/>
      <c r="Y107" s="16"/>
      <c r="Z107" s="16"/>
    </row>
    <row r="108" spans="1:26" ht="15.75" customHeight="1">
      <c r="A108" s="343"/>
      <c r="B108" s="237"/>
      <c r="C108" s="237"/>
      <c r="D108" s="322"/>
      <c r="E108" s="322"/>
      <c r="F108" s="322"/>
      <c r="G108" s="322"/>
      <c r="H108" s="322"/>
      <c r="I108" s="344"/>
      <c r="J108" s="322"/>
      <c r="K108" s="322"/>
      <c r="L108" s="322"/>
      <c r="M108" s="322"/>
      <c r="N108" s="344"/>
      <c r="O108" s="322"/>
      <c r="P108" s="322"/>
      <c r="Q108" s="322"/>
      <c r="R108" s="322"/>
      <c r="S108" s="344"/>
      <c r="T108" s="344"/>
      <c r="U108" s="237"/>
      <c r="V108" s="16"/>
      <c r="W108" s="16"/>
      <c r="X108" s="16"/>
      <c r="Y108" s="16"/>
      <c r="Z108" s="16"/>
    </row>
    <row r="109" spans="1:26" ht="15.75" customHeight="1">
      <c r="A109" s="343"/>
      <c r="B109" s="237"/>
      <c r="C109" s="237"/>
      <c r="D109" s="322"/>
      <c r="E109" s="322"/>
      <c r="F109" s="322"/>
      <c r="G109" s="322"/>
      <c r="H109" s="322"/>
      <c r="I109" s="344"/>
      <c r="J109" s="322"/>
      <c r="K109" s="322"/>
      <c r="L109" s="322"/>
      <c r="M109" s="322"/>
      <c r="N109" s="344"/>
      <c r="O109" s="322"/>
      <c r="P109" s="322"/>
      <c r="Q109" s="322"/>
      <c r="R109" s="322"/>
      <c r="S109" s="344"/>
      <c r="T109" s="344"/>
      <c r="U109" s="237"/>
      <c r="V109" s="16"/>
      <c r="W109" s="16"/>
      <c r="X109" s="16"/>
      <c r="Y109" s="16"/>
      <c r="Z109" s="16"/>
    </row>
    <row r="110" spans="1:26" ht="15.75" customHeight="1">
      <c r="A110" s="343"/>
      <c r="B110" s="237"/>
      <c r="C110" s="237"/>
      <c r="D110" s="322"/>
      <c r="E110" s="322"/>
      <c r="F110" s="322"/>
      <c r="G110" s="322"/>
      <c r="H110" s="322"/>
      <c r="I110" s="344"/>
      <c r="J110" s="322"/>
      <c r="K110" s="322"/>
      <c r="L110" s="322"/>
      <c r="M110" s="322"/>
      <c r="N110" s="344"/>
      <c r="O110" s="322"/>
      <c r="P110" s="322"/>
      <c r="Q110" s="322"/>
      <c r="R110" s="322"/>
      <c r="S110" s="344"/>
      <c r="T110" s="344"/>
      <c r="U110" s="237"/>
      <c r="V110" s="16"/>
      <c r="W110" s="16"/>
      <c r="X110" s="16"/>
      <c r="Y110" s="16"/>
      <c r="Z110" s="16"/>
    </row>
    <row r="111" spans="1:26" ht="15.75" customHeight="1">
      <c r="A111" s="343"/>
      <c r="B111" s="237"/>
      <c r="C111" s="237"/>
      <c r="D111" s="322"/>
      <c r="E111" s="322"/>
      <c r="F111" s="322"/>
      <c r="G111" s="322"/>
      <c r="H111" s="322"/>
      <c r="I111" s="344"/>
      <c r="J111" s="322"/>
      <c r="K111" s="322"/>
      <c r="L111" s="322"/>
      <c r="M111" s="322"/>
      <c r="N111" s="344"/>
      <c r="O111" s="322"/>
      <c r="P111" s="322"/>
      <c r="Q111" s="322"/>
      <c r="R111" s="322"/>
      <c r="S111" s="344"/>
      <c r="T111" s="344"/>
      <c r="U111" s="237"/>
      <c r="V111" s="16"/>
      <c r="W111" s="16"/>
      <c r="X111" s="16"/>
      <c r="Y111" s="16"/>
      <c r="Z111" s="16"/>
    </row>
    <row r="112" spans="1:26" ht="15.75" customHeight="1">
      <c r="A112" s="343"/>
      <c r="B112" s="237"/>
      <c r="C112" s="237"/>
      <c r="D112" s="322"/>
      <c r="E112" s="322"/>
      <c r="F112" s="322"/>
      <c r="G112" s="322"/>
      <c r="H112" s="322"/>
      <c r="I112" s="344"/>
      <c r="J112" s="322"/>
      <c r="K112" s="322"/>
      <c r="L112" s="322"/>
      <c r="M112" s="322"/>
      <c r="N112" s="344"/>
      <c r="O112" s="322"/>
      <c r="P112" s="322"/>
      <c r="Q112" s="322"/>
      <c r="R112" s="322"/>
      <c r="S112" s="344"/>
      <c r="T112" s="344"/>
      <c r="U112" s="237"/>
      <c r="V112" s="16"/>
      <c r="W112" s="16"/>
      <c r="X112" s="16"/>
      <c r="Y112" s="16"/>
      <c r="Z112" s="16"/>
    </row>
    <row r="113" spans="1:26" ht="15.75" customHeight="1">
      <c r="A113" s="343"/>
      <c r="B113" s="237"/>
      <c r="C113" s="237"/>
      <c r="D113" s="322"/>
      <c r="E113" s="322"/>
      <c r="F113" s="322"/>
      <c r="G113" s="322"/>
      <c r="H113" s="322"/>
      <c r="I113" s="344"/>
      <c r="J113" s="322"/>
      <c r="K113" s="322"/>
      <c r="L113" s="322"/>
      <c r="M113" s="322"/>
      <c r="N113" s="344"/>
      <c r="O113" s="322"/>
      <c r="P113" s="322"/>
      <c r="Q113" s="322"/>
      <c r="R113" s="322"/>
      <c r="S113" s="344"/>
      <c r="T113" s="344"/>
      <c r="U113" s="237"/>
      <c r="V113" s="16"/>
      <c r="W113" s="16"/>
      <c r="X113" s="16"/>
      <c r="Y113" s="16"/>
      <c r="Z113" s="16"/>
    </row>
    <row r="114" spans="1:26" ht="15.75" customHeight="1">
      <c r="A114" s="343"/>
      <c r="B114" s="237"/>
      <c r="C114" s="237"/>
      <c r="D114" s="322"/>
      <c r="E114" s="322"/>
      <c r="F114" s="322"/>
      <c r="G114" s="322"/>
      <c r="H114" s="322"/>
      <c r="I114" s="344"/>
      <c r="J114" s="322"/>
      <c r="K114" s="322"/>
      <c r="L114" s="322"/>
      <c r="M114" s="322"/>
      <c r="N114" s="344"/>
      <c r="O114" s="322"/>
      <c r="P114" s="322"/>
      <c r="Q114" s="322"/>
      <c r="R114" s="322"/>
      <c r="S114" s="344"/>
      <c r="T114" s="344"/>
      <c r="U114" s="237"/>
      <c r="V114" s="16"/>
      <c r="W114" s="16"/>
      <c r="X114" s="16"/>
      <c r="Y114" s="16"/>
      <c r="Z114" s="16"/>
    </row>
    <row r="115" spans="1:26" ht="15.75" customHeight="1">
      <c r="A115" s="343"/>
      <c r="B115" s="237"/>
      <c r="C115" s="237"/>
      <c r="D115" s="322"/>
      <c r="E115" s="322"/>
      <c r="F115" s="322"/>
      <c r="G115" s="322"/>
      <c r="H115" s="322"/>
      <c r="I115" s="344"/>
      <c r="J115" s="322"/>
      <c r="K115" s="322"/>
      <c r="L115" s="322"/>
      <c r="M115" s="322"/>
      <c r="N115" s="344"/>
      <c r="O115" s="322"/>
      <c r="P115" s="322"/>
      <c r="Q115" s="322"/>
      <c r="R115" s="322"/>
      <c r="S115" s="344"/>
      <c r="T115" s="344"/>
      <c r="U115" s="237"/>
      <c r="V115" s="16"/>
      <c r="W115" s="16"/>
      <c r="X115" s="16"/>
      <c r="Y115" s="16"/>
      <c r="Z115" s="16"/>
    </row>
    <row r="116" spans="1:26" ht="15.75" customHeight="1">
      <c r="A116" s="343"/>
      <c r="B116" s="237"/>
      <c r="C116" s="237"/>
      <c r="D116" s="322"/>
      <c r="E116" s="322"/>
      <c r="F116" s="322"/>
      <c r="G116" s="322"/>
      <c r="H116" s="322"/>
      <c r="I116" s="344"/>
      <c r="J116" s="322"/>
      <c r="K116" s="322"/>
      <c r="L116" s="322"/>
      <c r="M116" s="322"/>
      <c r="N116" s="344"/>
      <c r="O116" s="322"/>
      <c r="P116" s="322"/>
      <c r="Q116" s="322"/>
      <c r="R116" s="322"/>
      <c r="S116" s="344"/>
      <c r="T116" s="344"/>
      <c r="U116" s="237"/>
      <c r="V116" s="16"/>
      <c r="W116" s="16"/>
      <c r="X116" s="16"/>
      <c r="Y116" s="16"/>
      <c r="Z116" s="16"/>
    </row>
    <row r="117" spans="1:26" ht="15.75" customHeight="1">
      <c r="A117" s="343"/>
      <c r="B117" s="237"/>
      <c r="C117" s="237"/>
      <c r="D117" s="322"/>
      <c r="E117" s="322"/>
      <c r="F117" s="322"/>
      <c r="G117" s="322"/>
      <c r="H117" s="322"/>
      <c r="I117" s="344"/>
      <c r="J117" s="322"/>
      <c r="K117" s="322"/>
      <c r="L117" s="322"/>
      <c r="M117" s="322"/>
      <c r="N117" s="344"/>
      <c r="O117" s="322"/>
      <c r="P117" s="322"/>
      <c r="Q117" s="322"/>
      <c r="R117" s="322"/>
      <c r="S117" s="344"/>
      <c r="T117" s="344"/>
      <c r="U117" s="237"/>
      <c r="V117" s="16"/>
      <c r="W117" s="16"/>
      <c r="X117" s="16"/>
      <c r="Y117" s="16"/>
      <c r="Z117" s="16"/>
    </row>
    <row r="118" spans="1:26" ht="15.75" customHeight="1">
      <c r="A118" s="343"/>
      <c r="B118" s="237"/>
      <c r="C118" s="237"/>
      <c r="D118" s="322"/>
      <c r="E118" s="322"/>
      <c r="F118" s="322"/>
      <c r="G118" s="322"/>
      <c r="H118" s="322"/>
      <c r="I118" s="344"/>
      <c r="J118" s="322"/>
      <c r="K118" s="322"/>
      <c r="L118" s="322"/>
      <c r="M118" s="322"/>
      <c r="N118" s="344"/>
      <c r="O118" s="322"/>
      <c r="P118" s="322"/>
      <c r="Q118" s="322"/>
      <c r="R118" s="322"/>
      <c r="S118" s="344"/>
      <c r="T118" s="344"/>
      <c r="U118" s="237"/>
      <c r="V118" s="16"/>
      <c r="W118" s="16"/>
      <c r="X118" s="16"/>
      <c r="Y118" s="16"/>
      <c r="Z118" s="16"/>
    </row>
    <row r="119" spans="1:26" ht="15.75" customHeight="1">
      <c r="A119" s="343"/>
      <c r="B119" s="237"/>
      <c r="C119" s="237"/>
      <c r="D119" s="322"/>
      <c r="E119" s="322"/>
      <c r="F119" s="322"/>
      <c r="G119" s="322"/>
      <c r="H119" s="322"/>
      <c r="I119" s="344"/>
      <c r="J119" s="322"/>
      <c r="K119" s="322"/>
      <c r="L119" s="322"/>
      <c r="M119" s="322"/>
      <c r="N119" s="344"/>
      <c r="O119" s="322"/>
      <c r="P119" s="322"/>
      <c r="Q119" s="322"/>
      <c r="R119" s="322"/>
      <c r="S119" s="344"/>
      <c r="T119" s="344"/>
      <c r="U119" s="237"/>
      <c r="V119" s="16"/>
      <c r="W119" s="16"/>
      <c r="X119" s="16"/>
      <c r="Y119" s="16"/>
      <c r="Z119" s="16"/>
    </row>
    <row r="120" spans="1:26" ht="15.75" customHeight="1">
      <c r="A120" s="343"/>
      <c r="B120" s="237"/>
      <c r="C120" s="237"/>
      <c r="D120" s="322"/>
      <c r="E120" s="322"/>
      <c r="F120" s="322"/>
      <c r="G120" s="322"/>
      <c r="H120" s="322"/>
      <c r="I120" s="344"/>
      <c r="J120" s="322"/>
      <c r="K120" s="322"/>
      <c r="L120" s="322"/>
      <c r="M120" s="322"/>
      <c r="N120" s="344"/>
      <c r="O120" s="322"/>
      <c r="P120" s="322"/>
      <c r="Q120" s="322"/>
      <c r="R120" s="322"/>
      <c r="S120" s="344"/>
      <c r="T120" s="344"/>
      <c r="U120" s="237"/>
      <c r="V120" s="16"/>
      <c r="W120" s="16"/>
      <c r="X120" s="16"/>
      <c r="Y120" s="16"/>
      <c r="Z120" s="16"/>
    </row>
    <row r="121" spans="1:26" ht="15.75" customHeight="1">
      <c r="A121" s="343"/>
      <c r="B121" s="237"/>
      <c r="C121" s="237"/>
      <c r="D121" s="322"/>
      <c r="E121" s="322"/>
      <c r="F121" s="322"/>
      <c r="G121" s="322"/>
      <c r="H121" s="322"/>
      <c r="I121" s="344"/>
      <c r="J121" s="322"/>
      <c r="K121" s="322"/>
      <c r="L121" s="322"/>
      <c r="M121" s="322"/>
      <c r="N121" s="344"/>
      <c r="O121" s="322"/>
      <c r="P121" s="322"/>
      <c r="Q121" s="322"/>
      <c r="R121" s="322"/>
      <c r="S121" s="344"/>
      <c r="T121" s="344"/>
      <c r="U121" s="237"/>
      <c r="V121" s="16"/>
      <c r="W121" s="16"/>
      <c r="X121" s="16"/>
      <c r="Y121" s="16"/>
      <c r="Z121" s="16"/>
    </row>
    <row r="122" spans="1:26" ht="15.75" customHeight="1">
      <c r="A122" s="343"/>
      <c r="B122" s="237"/>
      <c r="C122" s="237"/>
      <c r="D122" s="322"/>
      <c r="E122" s="322"/>
      <c r="F122" s="322"/>
      <c r="G122" s="322"/>
      <c r="H122" s="322"/>
      <c r="I122" s="344"/>
      <c r="J122" s="322"/>
      <c r="K122" s="322"/>
      <c r="L122" s="322"/>
      <c r="M122" s="322"/>
      <c r="N122" s="344"/>
      <c r="O122" s="322"/>
      <c r="P122" s="322"/>
      <c r="Q122" s="322"/>
      <c r="R122" s="322"/>
      <c r="S122" s="344"/>
      <c r="T122" s="344"/>
      <c r="U122" s="237"/>
      <c r="V122" s="16"/>
      <c r="W122" s="16"/>
      <c r="X122" s="16"/>
      <c r="Y122" s="16"/>
      <c r="Z122" s="16"/>
    </row>
    <row r="123" spans="1:26" ht="15.75" customHeight="1">
      <c r="A123" s="343"/>
      <c r="B123" s="237"/>
      <c r="C123" s="237"/>
      <c r="D123" s="322"/>
      <c r="E123" s="322"/>
      <c r="F123" s="322"/>
      <c r="G123" s="322"/>
      <c r="H123" s="322"/>
      <c r="I123" s="344"/>
      <c r="J123" s="322"/>
      <c r="K123" s="322"/>
      <c r="L123" s="322"/>
      <c r="M123" s="322"/>
      <c r="N123" s="344"/>
      <c r="O123" s="322"/>
      <c r="P123" s="322"/>
      <c r="Q123" s="322"/>
      <c r="R123" s="322"/>
      <c r="S123" s="344"/>
      <c r="T123" s="344"/>
      <c r="U123" s="237"/>
      <c r="V123" s="16"/>
      <c r="W123" s="16"/>
      <c r="X123" s="16"/>
      <c r="Y123" s="16"/>
      <c r="Z123" s="16"/>
    </row>
    <row r="124" spans="1:26" ht="15.75" customHeight="1">
      <c r="A124" s="343"/>
      <c r="B124" s="237"/>
      <c r="C124" s="237"/>
      <c r="D124" s="322"/>
      <c r="E124" s="322"/>
      <c r="F124" s="322"/>
      <c r="G124" s="322"/>
      <c r="H124" s="322"/>
      <c r="I124" s="344"/>
      <c r="J124" s="322"/>
      <c r="K124" s="322"/>
      <c r="L124" s="322"/>
      <c r="M124" s="322"/>
      <c r="N124" s="344"/>
      <c r="O124" s="322"/>
      <c r="P124" s="322"/>
      <c r="Q124" s="322"/>
      <c r="R124" s="322"/>
      <c r="S124" s="344"/>
      <c r="T124" s="344"/>
      <c r="U124" s="237"/>
      <c r="V124" s="16"/>
      <c r="W124" s="16"/>
      <c r="X124" s="16"/>
      <c r="Y124" s="16"/>
      <c r="Z124" s="16"/>
    </row>
    <row r="125" spans="1:26" ht="15.75" customHeight="1">
      <c r="A125" s="343"/>
      <c r="B125" s="237"/>
      <c r="C125" s="237"/>
      <c r="D125" s="322"/>
      <c r="E125" s="322"/>
      <c r="F125" s="322"/>
      <c r="G125" s="322"/>
      <c r="H125" s="322"/>
      <c r="I125" s="344"/>
      <c r="J125" s="322"/>
      <c r="K125" s="322"/>
      <c r="L125" s="322"/>
      <c r="M125" s="322"/>
      <c r="N125" s="344"/>
      <c r="O125" s="322"/>
      <c r="P125" s="322"/>
      <c r="Q125" s="322"/>
      <c r="R125" s="322"/>
      <c r="S125" s="344"/>
      <c r="T125" s="344"/>
      <c r="U125" s="237"/>
      <c r="V125" s="16"/>
      <c r="W125" s="16"/>
      <c r="X125" s="16"/>
      <c r="Y125" s="16"/>
      <c r="Z125" s="16"/>
    </row>
    <row r="126" spans="1:26" ht="15.75" customHeight="1">
      <c r="A126" s="343"/>
      <c r="B126" s="237"/>
      <c r="C126" s="237"/>
      <c r="D126" s="322"/>
      <c r="E126" s="322"/>
      <c r="F126" s="322"/>
      <c r="G126" s="322"/>
      <c r="H126" s="322"/>
      <c r="I126" s="344"/>
      <c r="J126" s="322"/>
      <c r="K126" s="322"/>
      <c r="L126" s="322"/>
      <c r="M126" s="322"/>
      <c r="N126" s="344"/>
      <c r="O126" s="322"/>
      <c r="P126" s="322"/>
      <c r="Q126" s="322"/>
      <c r="R126" s="322"/>
      <c r="S126" s="344"/>
      <c r="T126" s="344"/>
      <c r="U126" s="237"/>
      <c r="V126" s="16"/>
      <c r="W126" s="16"/>
      <c r="X126" s="16"/>
      <c r="Y126" s="16"/>
      <c r="Z126" s="16"/>
    </row>
    <row r="127" spans="1:26" ht="15.75" customHeight="1">
      <c r="A127" s="343"/>
      <c r="B127" s="237"/>
      <c r="C127" s="237"/>
      <c r="D127" s="322"/>
      <c r="E127" s="322"/>
      <c r="F127" s="322"/>
      <c r="G127" s="322"/>
      <c r="H127" s="322"/>
      <c r="I127" s="344"/>
      <c r="J127" s="322"/>
      <c r="K127" s="322"/>
      <c r="L127" s="322"/>
      <c r="M127" s="322"/>
      <c r="N127" s="344"/>
      <c r="O127" s="322"/>
      <c r="P127" s="322"/>
      <c r="Q127" s="322"/>
      <c r="R127" s="322"/>
      <c r="S127" s="344"/>
      <c r="T127" s="344"/>
      <c r="U127" s="237"/>
      <c r="V127" s="16"/>
      <c r="W127" s="16"/>
      <c r="X127" s="16"/>
      <c r="Y127" s="16"/>
      <c r="Z127" s="16"/>
    </row>
    <row r="128" spans="1:26" ht="15.75" customHeight="1">
      <c r="A128" s="343"/>
      <c r="B128" s="237"/>
      <c r="C128" s="237"/>
      <c r="D128" s="322"/>
      <c r="E128" s="322"/>
      <c r="F128" s="322"/>
      <c r="G128" s="322"/>
      <c r="H128" s="322"/>
      <c r="I128" s="344"/>
      <c r="J128" s="322"/>
      <c r="K128" s="322"/>
      <c r="L128" s="322"/>
      <c r="M128" s="322"/>
      <c r="N128" s="344"/>
      <c r="O128" s="322"/>
      <c r="P128" s="322"/>
      <c r="Q128" s="322"/>
      <c r="R128" s="322"/>
      <c r="S128" s="344"/>
      <c r="T128" s="344"/>
      <c r="U128" s="237"/>
      <c r="V128" s="16"/>
      <c r="W128" s="16"/>
      <c r="X128" s="16"/>
      <c r="Y128" s="16"/>
      <c r="Z128" s="16"/>
    </row>
    <row r="129" spans="1:26" ht="15.75" customHeight="1">
      <c r="A129" s="343"/>
      <c r="B129" s="237"/>
      <c r="C129" s="237"/>
      <c r="D129" s="322"/>
      <c r="E129" s="322"/>
      <c r="F129" s="322"/>
      <c r="G129" s="322"/>
      <c r="H129" s="322"/>
      <c r="I129" s="344"/>
      <c r="J129" s="322"/>
      <c r="K129" s="322"/>
      <c r="L129" s="322"/>
      <c r="M129" s="322"/>
      <c r="N129" s="344"/>
      <c r="O129" s="322"/>
      <c r="P129" s="322"/>
      <c r="Q129" s="322"/>
      <c r="R129" s="322"/>
      <c r="S129" s="344"/>
      <c r="T129" s="344"/>
      <c r="U129" s="237"/>
      <c r="V129" s="16"/>
      <c r="W129" s="16"/>
      <c r="X129" s="16"/>
      <c r="Y129" s="16"/>
      <c r="Z129" s="16"/>
    </row>
    <row r="130" spans="1:26" ht="15.75" customHeight="1">
      <c r="A130" s="343"/>
      <c r="B130" s="237"/>
      <c r="C130" s="237"/>
      <c r="D130" s="322"/>
      <c r="E130" s="322"/>
      <c r="F130" s="322"/>
      <c r="G130" s="322"/>
      <c r="H130" s="322"/>
      <c r="I130" s="344"/>
      <c r="J130" s="322"/>
      <c r="K130" s="322"/>
      <c r="L130" s="322"/>
      <c r="M130" s="322"/>
      <c r="N130" s="344"/>
      <c r="O130" s="322"/>
      <c r="P130" s="322"/>
      <c r="Q130" s="322"/>
      <c r="R130" s="322"/>
      <c r="S130" s="344"/>
      <c r="T130" s="344"/>
      <c r="U130" s="237"/>
      <c r="V130" s="16"/>
      <c r="W130" s="16"/>
      <c r="X130" s="16"/>
      <c r="Y130" s="16"/>
      <c r="Z130" s="16"/>
    </row>
    <row r="131" spans="1:26" ht="15.75" customHeight="1">
      <c r="A131" s="343"/>
      <c r="B131" s="237"/>
      <c r="C131" s="237"/>
      <c r="D131" s="322"/>
      <c r="E131" s="322"/>
      <c r="F131" s="322"/>
      <c r="G131" s="322"/>
      <c r="H131" s="322"/>
      <c r="I131" s="344"/>
      <c r="J131" s="322"/>
      <c r="K131" s="322"/>
      <c r="L131" s="322"/>
      <c r="M131" s="322"/>
      <c r="N131" s="344"/>
      <c r="O131" s="322"/>
      <c r="P131" s="322"/>
      <c r="Q131" s="322"/>
      <c r="R131" s="322"/>
      <c r="S131" s="344"/>
      <c r="T131" s="344"/>
      <c r="U131" s="237"/>
      <c r="V131" s="16"/>
      <c r="W131" s="16"/>
      <c r="X131" s="16"/>
      <c r="Y131" s="16"/>
      <c r="Z131" s="16"/>
    </row>
    <row r="132" spans="1:26" ht="15.75" customHeight="1">
      <c r="A132" s="343"/>
      <c r="B132" s="237"/>
      <c r="C132" s="237"/>
      <c r="D132" s="322"/>
      <c r="E132" s="322"/>
      <c r="F132" s="322"/>
      <c r="G132" s="322"/>
      <c r="H132" s="322"/>
      <c r="I132" s="344"/>
      <c r="J132" s="322"/>
      <c r="K132" s="322"/>
      <c r="L132" s="322"/>
      <c r="M132" s="322"/>
      <c r="N132" s="344"/>
      <c r="O132" s="322"/>
      <c r="P132" s="322"/>
      <c r="Q132" s="322"/>
      <c r="R132" s="322"/>
      <c r="S132" s="344"/>
      <c r="T132" s="344"/>
      <c r="U132" s="237"/>
      <c r="V132" s="16"/>
      <c r="W132" s="16"/>
      <c r="X132" s="16"/>
      <c r="Y132" s="16"/>
      <c r="Z132" s="16"/>
    </row>
    <row r="133" spans="1:26" ht="15.75" customHeight="1">
      <c r="A133" s="343"/>
      <c r="B133" s="237"/>
      <c r="C133" s="237"/>
      <c r="D133" s="322"/>
      <c r="E133" s="322"/>
      <c r="F133" s="322"/>
      <c r="G133" s="322"/>
      <c r="H133" s="322"/>
      <c r="I133" s="344"/>
      <c r="J133" s="322"/>
      <c r="K133" s="322"/>
      <c r="L133" s="322"/>
      <c r="M133" s="322"/>
      <c r="N133" s="344"/>
      <c r="O133" s="322"/>
      <c r="P133" s="322"/>
      <c r="Q133" s="322"/>
      <c r="R133" s="322"/>
      <c r="S133" s="344"/>
      <c r="T133" s="344"/>
      <c r="U133" s="237"/>
      <c r="V133" s="16"/>
      <c r="W133" s="16"/>
      <c r="X133" s="16"/>
      <c r="Y133" s="16"/>
      <c r="Z133" s="16"/>
    </row>
    <row r="134" spans="1:26" ht="15.75" customHeight="1">
      <c r="A134" s="343"/>
      <c r="B134" s="237"/>
      <c r="C134" s="237"/>
      <c r="D134" s="322"/>
      <c r="E134" s="322"/>
      <c r="F134" s="322"/>
      <c r="G134" s="322"/>
      <c r="H134" s="322"/>
      <c r="I134" s="344"/>
      <c r="J134" s="322"/>
      <c r="K134" s="322"/>
      <c r="L134" s="322"/>
      <c r="M134" s="322"/>
      <c r="N134" s="344"/>
      <c r="O134" s="322"/>
      <c r="P134" s="322"/>
      <c r="Q134" s="322"/>
      <c r="R134" s="322"/>
      <c r="S134" s="344"/>
      <c r="T134" s="344"/>
      <c r="U134" s="237"/>
      <c r="V134" s="16"/>
      <c r="W134" s="16"/>
      <c r="X134" s="16"/>
      <c r="Y134" s="16"/>
      <c r="Z134" s="16"/>
    </row>
    <row r="135" spans="1:26" ht="15.75" customHeight="1">
      <c r="A135" s="343"/>
      <c r="B135" s="237"/>
      <c r="C135" s="237"/>
      <c r="D135" s="322"/>
      <c r="E135" s="322"/>
      <c r="F135" s="322"/>
      <c r="G135" s="322"/>
      <c r="H135" s="322"/>
      <c r="I135" s="344"/>
      <c r="J135" s="322"/>
      <c r="K135" s="322"/>
      <c r="L135" s="322"/>
      <c r="M135" s="322"/>
      <c r="N135" s="344"/>
      <c r="O135" s="322"/>
      <c r="P135" s="322"/>
      <c r="Q135" s="322"/>
      <c r="R135" s="322"/>
      <c r="S135" s="344"/>
      <c r="T135" s="344"/>
      <c r="U135" s="237"/>
      <c r="V135" s="16"/>
      <c r="W135" s="16"/>
      <c r="X135" s="16"/>
      <c r="Y135" s="16"/>
      <c r="Z135" s="16"/>
    </row>
    <row r="136" spans="1:26" ht="15.75" customHeight="1">
      <c r="A136" s="343"/>
      <c r="B136" s="237"/>
      <c r="C136" s="237"/>
      <c r="D136" s="322"/>
      <c r="E136" s="322"/>
      <c r="F136" s="322"/>
      <c r="G136" s="322"/>
      <c r="H136" s="322"/>
      <c r="I136" s="344"/>
      <c r="J136" s="322"/>
      <c r="K136" s="322"/>
      <c r="L136" s="322"/>
      <c r="M136" s="322"/>
      <c r="N136" s="344"/>
      <c r="O136" s="322"/>
      <c r="P136" s="322"/>
      <c r="Q136" s="322"/>
      <c r="R136" s="322"/>
      <c r="S136" s="344"/>
      <c r="T136" s="344"/>
      <c r="U136" s="237"/>
      <c r="V136" s="16"/>
      <c r="W136" s="16"/>
      <c r="X136" s="16"/>
      <c r="Y136" s="16"/>
      <c r="Z136" s="16"/>
    </row>
    <row r="137" spans="1:26" ht="15.75" customHeight="1">
      <c r="A137" s="343"/>
      <c r="B137" s="237"/>
      <c r="C137" s="237"/>
      <c r="D137" s="322"/>
      <c r="E137" s="322"/>
      <c r="F137" s="322"/>
      <c r="G137" s="322"/>
      <c r="H137" s="322"/>
      <c r="I137" s="344"/>
      <c r="J137" s="322"/>
      <c r="K137" s="322"/>
      <c r="L137" s="322"/>
      <c r="M137" s="322"/>
      <c r="N137" s="344"/>
      <c r="O137" s="322"/>
      <c r="P137" s="322"/>
      <c r="Q137" s="322"/>
      <c r="R137" s="322"/>
      <c r="S137" s="344"/>
      <c r="T137" s="344"/>
      <c r="U137" s="237"/>
      <c r="V137" s="16"/>
      <c r="W137" s="16"/>
      <c r="X137" s="16"/>
      <c r="Y137" s="16"/>
      <c r="Z137" s="16"/>
    </row>
    <row r="138" spans="1:26" ht="15.75" customHeight="1">
      <c r="A138" s="343"/>
      <c r="B138" s="237"/>
      <c r="C138" s="237"/>
      <c r="D138" s="322"/>
      <c r="E138" s="322"/>
      <c r="F138" s="322"/>
      <c r="G138" s="322"/>
      <c r="H138" s="322"/>
      <c r="I138" s="344"/>
      <c r="J138" s="322"/>
      <c r="K138" s="322"/>
      <c r="L138" s="322"/>
      <c r="M138" s="322"/>
      <c r="N138" s="344"/>
      <c r="O138" s="322"/>
      <c r="P138" s="322"/>
      <c r="Q138" s="322"/>
      <c r="R138" s="322"/>
      <c r="S138" s="344"/>
      <c r="T138" s="344"/>
      <c r="U138" s="237"/>
      <c r="V138" s="16"/>
      <c r="W138" s="16"/>
      <c r="X138" s="16"/>
      <c r="Y138" s="16"/>
      <c r="Z138" s="16"/>
    </row>
    <row r="139" spans="1:26" ht="15.75" customHeight="1">
      <c r="A139" s="343"/>
      <c r="B139" s="237"/>
      <c r="C139" s="237"/>
      <c r="D139" s="322"/>
      <c r="E139" s="322"/>
      <c r="F139" s="322"/>
      <c r="G139" s="322"/>
      <c r="H139" s="322"/>
      <c r="I139" s="344"/>
      <c r="J139" s="322"/>
      <c r="K139" s="322"/>
      <c r="L139" s="322"/>
      <c r="M139" s="322"/>
      <c r="N139" s="344"/>
      <c r="O139" s="322"/>
      <c r="P139" s="322"/>
      <c r="Q139" s="322"/>
      <c r="R139" s="322"/>
      <c r="S139" s="344"/>
      <c r="T139" s="344"/>
      <c r="U139" s="237"/>
      <c r="V139" s="16"/>
      <c r="W139" s="16"/>
      <c r="X139" s="16"/>
      <c r="Y139" s="16"/>
      <c r="Z139" s="16"/>
    </row>
    <row r="140" spans="1:26" ht="15.75" customHeight="1">
      <c r="A140" s="343"/>
      <c r="B140" s="237"/>
      <c r="C140" s="237"/>
      <c r="D140" s="322"/>
      <c r="E140" s="322"/>
      <c r="F140" s="322"/>
      <c r="G140" s="322"/>
      <c r="H140" s="322"/>
      <c r="I140" s="344"/>
      <c r="J140" s="322"/>
      <c r="K140" s="322"/>
      <c r="L140" s="322"/>
      <c r="M140" s="322"/>
      <c r="N140" s="344"/>
      <c r="O140" s="322"/>
      <c r="P140" s="322"/>
      <c r="Q140" s="322"/>
      <c r="R140" s="322"/>
      <c r="S140" s="344"/>
      <c r="T140" s="344"/>
      <c r="U140" s="237"/>
      <c r="V140" s="16"/>
      <c r="W140" s="16"/>
      <c r="X140" s="16"/>
      <c r="Y140" s="16"/>
      <c r="Z140" s="16"/>
    </row>
    <row r="141" spans="1:26" ht="15.75" customHeight="1">
      <c r="A141" s="343"/>
      <c r="B141" s="237"/>
      <c r="C141" s="237"/>
      <c r="D141" s="322"/>
      <c r="E141" s="322"/>
      <c r="F141" s="322"/>
      <c r="G141" s="322"/>
      <c r="H141" s="322"/>
      <c r="I141" s="344"/>
      <c r="J141" s="322"/>
      <c r="K141" s="322"/>
      <c r="L141" s="322"/>
      <c r="M141" s="322"/>
      <c r="N141" s="344"/>
      <c r="O141" s="322"/>
      <c r="P141" s="322"/>
      <c r="Q141" s="322"/>
      <c r="R141" s="322"/>
      <c r="S141" s="344"/>
      <c r="T141" s="344"/>
      <c r="U141" s="237"/>
      <c r="V141" s="16"/>
      <c r="W141" s="16"/>
      <c r="X141" s="16"/>
      <c r="Y141" s="16"/>
      <c r="Z141" s="16"/>
    </row>
    <row r="142" spans="1:26" ht="15.75" customHeight="1">
      <c r="A142" s="343"/>
      <c r="B142" s="237"/>
      <c r="C142" s="237"/>
      <c r="D142" s="322"/>
      <c r="E142" s="322"/>
      <c r="F142" s="322"/>
      <c r="G142" s="322"/>
      <c r="H142" s="322"/>
      <c r="I142" s="344"/>
      <c r="J142" s="322"/>
      <c r="K142" s="322"/>
      <c r="L142" s="322"/>
      <c r="M142" s="322"/>
      <c r="N142" s="344"/>
      <c r="O142" s="322"/>
      <c r="P142" s="322"/>
      <c r="Q142" s="322"/>
      <c r="R142" s="322"/>
      <c r="S142" s="344"/>
      <c r="T142" s="344"/>
      <c r="U142" s="237"/>
      <c r="V142" s="16"/>
      <c r="W142" s="16"/>
      <c r="X142" s="16"/>
      <c r="Y142" s="16"/>
      <c r="Z142" s="16"/>
    </row>
    <row r="143" spans="1:26" ht="15.75" customHeight="1">
      <c r="A143" s="343"/>
      <c r="B143" s="237"/>
      <c r="C143" s="237"/>
      <c r="D143" s="322"/>
      <c r="E143" s="322"/>
      <c r="F143" s="322"/>
      <c r="G143" s="322"/>
      <c r="H143" s="322"/>
      <c r="I143" s="344"/>
      <c r="J143" s="322"/>
      <c r="K143" s="322"/>
      <c r="L143" s="322"/>
      <c r="M143" s="322"/>
      <c r="N143" s="344"/>
      <c r="O143" s="322"/>
      <c r="P143" s="322"/>
      <c r="Q143" s="322"/>
      <c r="R143" s="322"/>
      <c r="S143" s="344"/>
      <c r="T143" s="344"/>
      <c r="U143" s="237"/>
      <c r="V143" s="16"/>
      <c r="W143" s="16"/>
      <c r="X143" s="16"/>
      <c r="Y143" s="16"/>
      <c r="Z143" s="16"/>
    </row>
    <row r="144" spans="1:26" ht="15.75" customHeight="1">
      <c r="A144" s="343"/>
      <c r="B144" s="237"/>
      <c r="C144" s="237"/>
      <c r="D144" s="322"/>
      <c r="E144" s="322"/>
      <c r="F144" s="322"/>
      <c r="G144" s="322"/>
      <c r="H144" s="322"/>
      <c r="I144" s="344"/>
      <c r="J144" s="322"/>
      <c r="K144" s="322"/>
      <c r="L144" s="322"/>
      <c r="M144" s="322"/>
      <c r="N144" s="344"/>
      <c r="O144" s="322"/>
      <c r="P144" s="322"/>
      <c r="Q144" s="322"/>
      <c r="R144" s="322"/>
      <c r="S144" s="344"/>
      <c r="T144" s="344"/>
      <c r="U144" s="237"/>
      <c r="V144" s="16"/>
      <c r="W144" s="16"/>
      <c r="X144" s="16"/>
      <c r="Y144" s="16"/>
      <c r="Z144" s="16"/>
    </row>
    <row r="145" spans="1:26" ht="15.75" customHeight="1">
      <c r="A145" s="343"/>
      <c r="B145" s="237"/>
      <c r="C145" s="237"/>
      <c r="D145" s="322"/>
      <c r="E145" s="322"/>
      <c r="F145" s="322"/>
      <c r="G145" s="322"/>
      <c r="H145" s="322"/>
      <c r="I145" s="344"/>
      <c r="J145" s="322"/>
      <c r="K145" s="322"/>
      <c r="L145" s="322"/>
      <c r="M145" s="322"/>
      <c r="N145" s="344"/>
      <c r="O145" s="322"/>
      <c r="P145" s="322"/>
      <c r="Q145" s="322"/>
      <c r="R145" s="322"/>
      <c r="S145" s="344"/>
      <c r="T145" s="344"/>
      <c r="U145" s="237"/>
      <c r="V145" s="16"/>
      <c r="W145" s="16"/>
      <c r="X145" s="16"/>
      <c r="Y145" s="16"/>
      <c r="Z145" s="16"/>
    </row>
    <row r="146" spans="1:26" ht="15.75" customHeight="1">
      <c r="A146" s="343"/>
      <c r="B146" s="237"/>
      <c r="C146" s="237"/>
      <c r="D146" s="322"/>
      <c r="E146" s="322"/>
      <c r="F146" s="322"/>
      <c r="G146" s="322"/>
      <c r="H146" s="322"/>
      <c r="I146" s="344"/>
      <c r="J146" s="322"/>
      <c r="K146" s="322"/>
      <c r="L146" s="322"/>
      <c r="M146" s="322"/>
      <c r="N146" s="344"/>
      <c r="O146" s="322"/>
      <c r="P146" s="322"/>
      <c r="Q146" s="322"/>
      <c r="R146" s="322"/>
      <c r="S146" s="344"/>
      <c r="T146" s="344"/>
      <c r="U146" s="237"/>
      <c r="V146" s="16"/>
      <c r="W146" s="16"/>
      <c r="X146" s="16"/>
      <c r="Y146" s="16"/>
      <c r="Z146" s="16"/>
    </row>
    <row r="147" spans="1:26" ht="15.75" customHeight="1">
      <c r="A147" s="343"/>
      <c r="B147" s="237"/>
      <c r="C147" s="237"/>
      <c r="D147" s="322"/>
      <c r="E147" s="322"/>
      <c r="F147" s="322"/>
      <c r="G147" s="322"/>
      <c r="H147" s="322"/>
      <c r="I147" s="344"/>
      <c r="J147" s="322"/>
      <c r="K147" s="322"/>
      <c r="L147" s="322"/>
      <c r="M147" s="322"/>
      <c r="N147" s="344"/>
      <c r="O147" s="322"/>
      <c r="P147" s="322"/>
      <c r="Q147" s="322"/>
      <c r="R147" s="322"/>
      <c r="S147" s="344"/>
      <c r="T147" s="344"/>
      <c r="U147" s="237"/>
      <c r="V147" s="16"/>
      <c r="W147" s="16"/>
      <c r="X147" s="16"/>
      <c r="Y147" s="16"/>
      <c r="Z147" s="16"/>
    </row>
    <row r="148" spans="1:26" ht="15.75" customHeight="1">
      <c r="A148" s="343"/>
      <c r="B148" s="237"/>
      <c r="C148" s="237"/>
      <c r="D148" s="322"/>
      <c r="E148" s="322"/>
      <c r="F148" s="322"/>
      <c r="G148" s="322"/>
      <c r="H148" s="322"/>
      <c r="I148" s="344"/>
      <c r="J148" s="322"/>
      <c r="K148" s="322"/>
      <c r="L148" s="322"/>
      <c r="M148" s="322"/>
      <c r="N148" s="344"/>
      <c r="O148" s="322"/>
      <c r="P148" s="322"/>
      <c r="Q148" s="322"/>
      <c r="R148" s="322"/>
      <c r="S148" s="344"/>
      <c r="T148" s="344"/>
      <c r="U148" s="237"/>
      <c r="V148" s="16"/>
      <c r="W148" s="16"/>
      <c r="X148" s="16"/>
      <c r="Y148" s="16"/>
      <c r="Z148" s="16"/>
    </row>
    <row r="149" spans="1:26" ht="15.75" customHeight="1">
      <c r="A149" s="343"/>
      <c r="B149" s="237"/>
      <c r="C149" s="237"/>
      <c r="D149" s="322"/>
      <c r="E149" s="322"/>
      <c r="F149" s="322"/>
      <c r="G149" s="322"/>
      <c r="H149" s="322"/>
      <c r="I149" s="344"/>
      <c r="J149" s="322"/>
      <c r="K149" s="322"/>
      <c r="L149" s="322"/>
      <c r="M149" s="322"/>
      <c r="N149" s="344"/>
      <c r="O149" s="322"/>
      <c r="P149" s="322"/>
      <c r="Q149" s="322"/>
      <c r="R149" s="322"/>
      <c r="S149" s="344"/>
      <c r="T149" s="344"/>
      <c r="U149" s="237"/>
      <c r="V149" s="16"/>
      <c r="W149" s="16"/>
      <c r="X149" s="16"/>
      <c r="Y149" s="16"/>
      <c r="Z149" s="16"/>
    </row>
    <row r="150" spans="1:26" ht="15.75" customHeight="1">
      <c r="A150" s="343"/>
      <c r="B150" s="237"/>
      <c r="C150" s="237"/>
      <c r="D150" s="322"/>
      <c r="E150" s="322"/>
      <c r="F150" s="322"/>
      <c r="G150" s="322"/>
      <c r="H150" s="322"/>
      <c r="I150" s="344"/>
      <c r="J150" s="322"/>
      <c r="K150" s="322"/>
      <c r="L150" s="322"/>
      <c r="M150" s="322"/>
      <c r="N150" s="344"/>
      <c r="O150" s="322"/>
      <c r="P150" s="322"/>
      <c r="Q150" s="322"/>
      <c r="R150" s="322"/>
      <c r="S150" s="344"/>
      <c r="T150" s="344"/>
      <c r="U150" s="237"/>
      <c r="V150" s="16"/>
      <c r="W150" s="16"/>
      <c r="X150" s="16"/>
      <c r="Y150" s="16"/>
      <c r="Z150" s="16"/>
    </row>
    <row r="151" spans="1:26" ht="15.75" customHeight="1">
      <c r="A151" s="343"/>
      <c r="B151" s="237"/>
      <c r="C151" s="237"/>
      <c r="D151" s="322"/>
      <c r="E151" s="322"/>
      <c r="F151" s="322"/>
      <c r="G151" s="322"/>
      <c r="H151" s="322"/>
      <c r="I151" s="344"/>
      <c r="J151" s="322"/>
      <c r="K151" s="322"/>
      <c r="L151" s="322"/>
      <c r="M151" s="322"/>
      <c r="N151" s="344"/>
      <c r="O151" s="322"/>
      <c r="P151" s="322"/>
      <c r="Q151" s="322"/>
      <c r="R151" s="322"/>
      <c r="S151" s="344"/>
      <c r="T151" s="344"/>
      <c r="U151" s="237"/>
      <c r="V151" s="16"/>
      <c r="W151" s="16"/>
      <c r="X151" s="16"/>
      <c r="Y151" s="16"/>
      <c r="Z151" s="16"/>
    </row>
    <row r="152" spans="1:26" ht="15.75" customHeight="1">
      <c r="A152" s="343"/>
      <c r="B152" s="237"/>
      <c r="C152" s="237"/>
      <c r="D152" s="322"/>
      <c r="E152" s="322"/>
      <c r="F152" s="322"/>
      <c r="G152" s="322"/>
      <c r="H152" s="322"/>
      <c r="I152" s="344"/>
      <c r="J152" s="322"/>
      <c r="K152" s="322"/>
      <c r="L152" s="322"/>
      <c r="M152" s="322"/>
      <c r="N152" s="344"/>
      <c r="O152" s="322"/>
      <c r="P152" s="322"/>
      <c r="Q152" s="322"/>
      <c r="R152" s="322"/>
      <c r="S152" s="344"/>
      <c r="T152" s="344"/>
      <c r="U152" s="237"/>
      <c r="V152" s="16"/>
      <c r="W152" s="16"/>
      <c r="X152" s="16"/>
      <c r="Y152" s="16"/>
      <c r="Z152" s="16"/>
    </row>
    <row r="153" spans="1:26" ht="15.75" customHeight="1">
      <c r="A153" s="343"/>
      <c r="B153" s="237"/>
      <c r="C153" s="237"/>
      <c r="D153" s="322"/>
      <c r="E153" s="322"/>
      <c r="F153" s="322"/>
      <c r="G153" s="322"/>
      <c r="H153" s="322"/>
      <c r="I153" s="344"/>
      <c r="J153" s="322"/>
      <c r="K153" s="322"/>
      <c r="L153" s="322"/>
      <c r="M153" s="322"/>
      <c r="N153" s="344"/>
      <c r="O153" s="322"/>
      <c r="P153" s="322"/>
      <c r="Q153" s="322"/>
      <c r="R153" s="322"/>
      <c r="S153" s="344"/>
      <c r="T153" s="344"/>
      <c r="U153" s="237"/>
      <c r="V153" s="16"/>
      <c r="W153" s="16"/>
      <c r="X153" s="16"/>
      <c r="Y153" s="16"/>
      <c r="Z153" s="16"/>
    </row>
    <row r="154" spans="1:26" ht="15.75" customHeight="1">
      <c r="A154" s="343"/>
      <c r="B154" s="237"/>
      <c r="C154" s="237"/>
      <c r="D154" s="322"/>
      <c r="E154" s="322"/>
      <c r="F154" s="322"/>
      <c r="G154" s="322"/>
      <c r="H154" s="322"/>
      <c r="I154" s="344"/>
      <c r="J154" s="322"/>
      <c r="K154" s="322"/>
      <c r="L154" s="322"/>
      <c r="M154" s="322"/>
      <c r="N154" s="344"/>
      <c r="O154" s="322"/>
      <c r="P154" s="322"/>
      <c r="Q154" s="322"/>
      <c r="R154" s="322"/>
      <c r="S154" s="344"/>
      <c r="T154" s="344"/>
      <c r="U154" s="237"/>
      <c r="V154" s="16"/>
      <c r="W154" s="16"/>
      <c r="X154" s="16"/>
      <c r="Y154" s="16"/>
      <c r="Z154" s="16"/>
    </row>
    <row r="155" spans="1:26" ht="15.75" customHeight="1">
      <c r="A155" s="343"/>
      <c r="B155" s="237"/>
      <c r="C155" s="237"/>
      <c r="D155" s="322"/>
      <c r="E155" s="322"/>
      <c r="F155" s="322"/>
      <c r="G155" s="322"/>
      <c r="H155" s="322"/>
      <c r="I155" s="344"/>
      <c r="J155" s="322"/>
      <c r="K155" s="322"/>
      <c r="L155" s="322"/>
      <c r="M155" s="322"/>
      <c r="N155" s="344"/>
      <c r="O155" s="322"/>
      <c r="P155" s="322"/>
      <c r="Q155" s="322"/>
      <c r="R155" s="322"/>
      <c r="S155" s="344"/>
      <c r="T155" s="344"/>
      <c r="U155" s="237"/>
      <c r="V155" s="16"/>
      <c r="W155" s="16"/>
      <c r="X155" s="16"/>
      <c r="Y155" s="16"/>
      <c r="Z155" s="16"/>
    </row>
    <row r="156" spans="1:26" ht="15.75" customHeight="1">
      <c r="A156" s="343"/>
      <c r="B156" s="237"/>
      <c r="C156" s="237"/>
      <c r="D156" s="322"/>
      <c r="E156" s="322"/>
      <c r="F156" s="322"/>
      <c r="G156" s="322"/>
      <c r="H156" s="322"/>
      <c r="I156" s="344"/>
      <c r="J156" s="322"/>
      <c r="K156" s="322"/>
      <c r="L156" s="322"/>
      <c r="M156" s="322"/>
      <c r="N156" s="344"/>
      <c r="O156" s="322"/>
      <c r="P156" s="322"/>
      <c r="Q156" s="322"/>
      <c r="R156" s="322"/>
      <c r="S156" s="344"/>
      <c r="T156" s="344"/>
      <c r="U156" s="237"/>
      <c r="V156" s="16"/>
      <c r="W156" s="16"/>
      <c r="X156" s="16"/>
      <c r="Y156" s="16"/>
      <c r="Z156" s="16"/>
    </row>
    <row r="157" spans="1:26" ht="15.75" customHeight="1">
      <c r="A157" s="343"/>
      <c r="B157" s="237"/>
      <c r="C157" s="237"/>
      <c r="D157" s="322"/>
      <c r="E157" s="322"/>
      <c r="F157" s="322"/>
      <c r="G157" s="322"/>
      <c r="H157" s="322"/>
      <c r="I157" s="344"/>
      <c r="J157" s="322"/>
      <c r="K157" s="322"/>
      <c r="L157" s="322"/>
      <c r="M157" s="322"/>
      <c r="N157" s="344"/>
      <c r="O157" s="322"/>
      <c r="P157" s="322"/>
      <c r="Q157" s="322"/>
      <c r="R157" s="322"/>
      <c r="S157" s="344"/>
      <c r="T157" s="344"/>
      <c r="U157" s="237"/>
      <c r="V157" s="16"/>
      <c r="W157" s="16"/>
      <c r="X157" s="16"/>
      <c r="Y157" s="16"/>
      <c r="Z157" s="16"/>
    </row>
    <row r="158" spans="1:26" ht="15.75" customHeight="1">
      <c r="A158" s="343"/>
      <c r="B158" s="237"/>
      <c r="C158" s="237"/>
      <c r="D158" s="322"/>
      <c r="E158" s="322"/>
      <c r="F158" s="322"/>
      <c r="G158" s="322"/>
      <c r="H158" s="322"/>
      <c r="I158" s="344"/>
      <c r="J158" s="322"/>
      <c r="K158" s="322"/>
      <c r="L158" s="322"/>
      <c r="M158" s="322"/>
      <c r="N158" s="344"/>
      <c r="O158" s="322"/>
      <c r="P158" s="322"/>
      <c r="Q158" s="322"/>
      <c r="R158" s="322"/>
      <c r="S158" s="344"/>
      <c r="T158" s="344"/>
      <c r="U158" s="237"/>
      <c r="V158" s="16"/>
      <c r="W158" s="16"/>
      <c r="X158" s="16"/>
      <c r="Y158" s="16"/>
      <c r="Z158" s="16"/>
    </row>
    <row r="159" spans="1:26" ht="15.75" customHeight="1">
      <c r="A159" s="343"/>
      <c r="B159" s="237"/>
      <c r="C159" s="237"/>
      <c r="D159" s="322"/>
      <c r="E159" s="322"/>
      <c r="F159" s="322"/>
      <c r="G159" s="322"/>
      <c r="H159" s="322"/>
      <c r="I159" s="344"/>
      <c r="J159" s="322"/>
      <c r="K159" s="322"/>
      <c r="L159" s="322"/>
      <c r="M159" s="322"/>
      <c r="N159" s="344"/>
      <c r="O159" s="322"/>
      <c r="P159" s="322"/>
      <c r="Q159" s="322"/>
      <c r="R159" s="322"/>
      <c r="S159" s="344"/>
      <c r="T159" s="344"/>
      <c r="U159" s="237"/>
      <c r="V159" s="16"/>
      <c r="W159" s="16"/>
      <c r="X159" s="16"/>
      <c r="Y159" s="16"/>
      <c r="Z159" s="16"/>
    </row>
    <row r="160" spans="1:26" ht="15.75" customHeight="1">
      <c r="A160" s="343"/>
      <c r="B160" s="237"/>
      <c r="C160" s="237"/>
      <c r="D160" s="322"/>
      <c r="E160" s="322"/>
      <c r="F160" s="322"/>
      <c r="G160" s="322"/>
      <c r="H160" s="322"/>
      <c r="I160" s="344"/>
      <c r="J160" s="322"/>
      <c r="K160" s="322"/>
      <c r="L160" s="322"/>
      <c r="M160" s="322"/>
      <c r="N160" s="344"/>
      <c r="O160" s="322"/>
      <c r="P160" s="322"/>
      <c r="Q160" s="322"/>
      <c r="R160" s="322"/>
      <c r="S160" s="344"/>
      <c r="T160" s="344"/>
      <c r="U160" s="237"/>
      <c r="V160" s="16"/>
      <c r="W160" s="16"/>
      <c r="X160" s="16"/>
      <c r="Y160" s="16"/>
      <c r="Z160" s="16"/>
    </row>
    <row r="161" spans="1:26" ht="15.75" customHeight="1">
      <c r="A161" s="343"/>
      <c r="B161" s="237"/>
      <c r="C161" s="237"/>
      <c r="D161" s="322"/>
      <c r="E161" s="322"/>
      <c r="F161" s="322"/>
      <c r="G161" s="322"/>
      <c r="H161" s="322"/>
      <c r="I161" s="344"/>
      <c r="J161" s="322"/>
      <c r="K161" s="322"/>
      <c r="L161" s="322"/>
      <c r="M161" s="322"/>
      <c r="N161" s="344"/>
      <c r="O161" s="322"/>
      <c r="P161" s="322"/>
      <c r="Q161" s="322"/>
      <c r="R161" s="322"/>
      <c r="S161" s="344"/>
      <c r="T161" s="344"/>
      <c r="U161" s="237"/>
      <c r="V161" s="16"/>
      <c r="W161" s="16"/>
      <c r="X161" s="16"/>
      <c r="Y161" s="16"/>
      <c r="Z161" s="16"/>
    </row>
    <row r="162" spans="1:26" ht="15.75" customHeight="1">
      <c r="A162" s="343"/>
      <c r="B162" s="237"/>
      <c r="C162" s="237"/>
      <c r="D162" s="322"/>
      <c r="E162" s="322"/>
      <c r="F162" s="322"/>
      <c r="G162" s="322"/>
      <c r="H162" s="322"/>
      <c r="I162" s="344"/>
      <c r="J162" s="322"/>
      <c r="K162" s="322"/>
      <c r="L162" s="322"/>
      <c r="M162" s="322"/>
      <c r="N162" s="344"/>
      <c r="O162" s="322"/>
      <c r="P162" s="322"/>
      <c r="Q162" s="322"/>
      <c r="R162" s="322"/>
      <c r="S162" s="344"/>
      <c r="T162" s="344"/>
      <c r="U162" s="237"/>
      <c r="V162" s="16"/>
      <c r="W162" s="16"/>
      <c r="X162" s="16"/>
      <c r="Y162" s="16"/>
      <c r="Z162" s="16"/>
    </row>
    <row r="163" spans="1:26" ht="15.75" customHeight="1">
      <c r="A163" s="343"/>
      <c r="B163" s="237"/>
      <c r="C163" s="237"/>
      <c r="D163" s="322"/>
      <c r="E163" s="322"/>
      <c r="F163" s="322"/>
      <c r="G163" s="322"/>
      <c r="H163" s="322"/>
      <c r="I163" s="344"/>
      <c r="J163" s="322"/>
      <c r="K163" s="322"/>
      <c r="L163" s="322"/>
      <c r="M163" s="322"/>
      <c r="N163" s="344"/>
      <c r="O163" s="322"/>
      <c r="P163" s="322"/>
      <c r="Q163" s="322"/>
      <c r="R163" s="322"/>
      <c r="S163" s="344"/>
      <c r="T163" s="344"/>
      <c r="U163" s="237"/>
      <c r="V163" s="16"/>
      <c r="W163" s="16"/>
      <c r="X163" s="16"/>
      <c r="Y163" s="16"/>
      <c r="Z163" s="16"/>
    </row>
    <row r="164" spans="1:26" ht="15.75" customHeight="1">
      <c r="A164" s="343"/>
      <c r="B164" s="237"/>
      <c r="C164" s="237"/>
      <c r="D164" s="322"/>
      <c r="E164" s="322"/>
      <c r="F164" s="322"/>
      <c r="G164" s="322"/>
      <c r="H164" s="322"/>
      <c r="I164" s="344"/>
      <c r="J164" s="322"/>
      <c r="K164" s="322"/>
      <c r="L164" s="322"/>
      <c r="M164" s="322"/>
      <c r="N164" s="344"/>
      <c r="O164" s="322"/>
      <c r="P164" s="322"/>
      <c r="Q164" s="322"/>
      <c r="R164" s="322"/>
      <c r="S164" s="344"/>
      <c r="T164" s="344"/>
      <c r="U164" s="237"/>
      <c r="V164" s="16"/>
      <c r="W164" s="16"/>
      <c r="X164" s="16"/>
      <c r="Y164" s="16"/>
      <c r="Z164" s="16"/>
    </row>
    <row r="165" spans="1:26" ht="15.75" customHeight="1">
      <c r="A165" s="343"/>
      <c r="B165" s="237"/>
      <c r="C165" s="237"/>
      <c r="D165" s="322"/>
      <c r="E165" s="322"/>
      <c r="F165" s="322"/>
      <c r="G165" s="322"/>
      <c r="H165" s="322"/>
      <c r="I165" s="344"/>
      <c r="J165" s="322"/>
      <c r="K165" s="322"/>
      <c r="L165" s="322"/>
      <c r="M165" s="322"/>
      <c r="N165" s="344"/>
      <c r="O165" s="322"/>
      <c r="P165" s="322"/>
      <c r="Q165" s="322"/>
      <c r="R165" s="322"/>
      <c r="S165" s="344"/>
      <c r="T165" s="344"/>
      <c r="U165" s="237"/>
      <c r="V165" s="16"/>
      <c r="W165" s="16"/>
      <c r="X165" s="16"/>
      <c r="Y165" s="16"/>
      <c r="Z165" s="16"/>
    </row>
    <row r="166" spans="1:26" ht="15.75" customHeight="1">
      <c r="A166" s="343"/>
      <c r="B166" s="237"/>
      <c r="C166" s="237"/>
      <c r="D166" s="322"/>
      <c r="E166" s="322"/>
      <c r="F166" s="322"/>
      <c r="G166" s="322"/>
      <c r="H166" s="322"/>
      <c r="I166" s="344"/>
      <c r="J166" s="322"/>
      <c r="K166" s="322"/>
      <c r="L166" s="322"/>
      <c r="M166" s="322"/>
      <c r="N166" s="344"/>
      <c r="O166" s="322"/>
      <c r="P166" s="322"/>
      <c r="Q166" s="322"/>
      <c r="R166" s="322"/>
      <c r="S166" s="344"/>
      <c r="T166" s="344"/>
      <c r="U166" s="237"/>
      <c r="V166" s="16"/>
      <c r="W166" s="16"/>
      <c r="X166" s="16"/>
      <c r="Y166" s="16"/>
      <c r="Z166" s="16"/>
    </row>
    <row r="167" spans="1:26" ht="15.75" customHeight="1">
      <c r="A167" s="343"/>
      <c r="B167" s="237"/>
      <c r="C167" s="237"/>
      <c r="D167" s="322"/>
      <c r="E167" s="322"/>
      <c r="F167" s="322"/>
      <c r="G167" s="322"/>
      <c r="H167" s="322"/>
      <c r="I167" s="344"/>
      <c r="J167" s="322"/>
      <c r="K167" s="322"/>
      <c r="L167" s="322"/>
      <c r="M167" s="322"/>
      <c r="N167" s="344"/>
      <c r="O167" s="322"/>
      <c r="P167" s="322"/>
      <c r="Q167" s="322"/>
      <c r="R167" s="322"/>
      <c r="S167" s="344"/>
      <c r="T167" s="344"/>
      <c r="U167" s="237"/>
      <c r="V167" s="16"/>
      <c r="W167" s="16"/>
      <c r="X167" s="16"/>
      <c r="Y167" s="16"/>
      <c r="Z167" s="16"/>
    </row>
    <row r="168" spans="1:26" ht="15.75" customHeight="1">
      <c r="A168" s="343"/>
      <c r="B168" s="237"/>
      <c r="C168" s="237"/>
      <c r="D168" s="322"/>
      <c r="E168" s="322"/>
      <c r="F168" s="322"/>
      <c r="G168" s="322"/>
      <c r="H168" s="322"/>
      <c r="I168" s="344"/>
      <c r="J168" s="322"/>
      <c r="K168" s="322"/>
      <c r="L168" s="322"/>
      <c r="M168" s="322"/>
      <c r="N168" s="344"/>
      <c r="O168" s="322"/>
      <c r="P168" s="322"/>
      <c r="Q168" s="322"/>
      <c r="R168" s="322"/>
      <c r="S168" s="344"/>
      <c r="T168" s="344"/>
      <c r="U168" s="237"/>
      <c r="V168" s="16"/>
      <c r="W168" s="16"/>
      <c r="X168" s="16"/>
      <c r="Y168" s="16"/>
      <c r="Z168" s="16"/>
    </row>
    <row r="169" spans="1:26" ht="15.75" customHeight="1">
      <c r="A169" s="343"/>
      <c r="B169" s="237"/>
      <c r="C169" s="237"/>
      <c r="D169" s="322"/>
      <c r="E169" s="322"/>
      <c r="F169" s="322"/>
      <c r="G169" s="322"/>
      <c r="H169" s="322"/>
      <c r="I169" s="344"/>
      <c r="J169" s="322"/>
      <c r="K169" s="322"/>
      <c r="L169" s="322"/>
      <c r="M169" s="322"/>
      <c r="N169" s="344"/>
      <c r="O169" s="322"/>
      <c r="P169" s="322"/>
      <c r="Q169" s="322"/>
      <c r="R169" s="322"/>
      <c r="S169" s="344"/>
      <c r="T169" s="344"/>
      <c r="U169" s="237"/>
      <c r="V169" s="16"/>
      <c r="W169" s="16"/>
      <c r="X169" s="16"/>
      <c r="Y169" s="16"/>
      <c r="Z169" s="16"/>
    </row>
    <row r="170" spans="1:26" ht="15.75" customHeight="1">
      <c r="A170" s="343"/>
      <c r="B170" s="237"/>
      <c r="C170" s="237"/>
      <c r="D170" s="322"/>
      <c r="E170" s="322"/>
      <c r="F170" s="322"/>
      <c r="G170" s="322"/>
      <c r="H170" s="322"/>
      <c r="I170" s="344"/>
      <c r="J170" s="322"/>
      <c r="K170" s="322"/>
      <c r="L170" s="322"/>
      <c r="M170" s="322"/>
      <c r="N170" s="344"/>
      <c r="O170" s="322"/>
      <c r="P170" s="322"/>
      <c r="Q170" s="322"/>
      <c r="R170" s="322"/>
      <c r="S170" s="344"/>
      <c r="T170" s="344"/>
      <c r="U170" s="237"/>
      <c r="V170" s="16"/>
      <c r="W170" s="16"/>
      <c r="X170" s="16"/>
      <c r="Y170" s="16"/>
      <c r="Z170" s="16"/>
    </row>
    <row r="171" spans="1:26" ht="15.75" customHeight="1">
      <c r="A171" s="343"/>
      <c r="B171" s="237"/>
      <c r="C171" s="237"/>
      <c r="D171" s="322"/>
      <c r="E171" s="322"/>
      <c r="F171" s="322"/>
      <c r="G171" s="322"/>
      <c r="H171" s="322"/>
      <c r="I171" s="344"/>
      <c r="J171" s="322"/>
      <c r="K171" s="322"/>
      <c r="L171" s="322"/>
      <c r="M171" s="322"/>
      <c r="N171" s="344"/>
      <c r="O171" s="322"/>
      <c r="P171" s="322"/>
      <c r="Q171" s="322"/>
      <c r="R171" s="322"/>
      <c r="S171" s="344"/>
      <c r="T171" s="344"/>
      <c r="U171" s="237"/>
      <c r="V171" s="16"/>
      <c r="W171" s="16"/>
      <c r="X171" s="16"/>
      <c r="Y171" s="16"/>
      <c r="Z171" s="16"/>
    </row>
    <row r="172" spans="1:26" ht="15.75" customHeight="1">
      <c r="A172" s="343"/>
      <c r="B172" s="237"/>
      <c r="C172" s="237"/>
      <c r="D172" s="322"/>
      <c r="E172" s="322"/>
      <c r="F172" s="322"/>
      <c r="G172" s="322"/>
      <c r="H172" s="322"/>
      <c r="I172" s="344"/>
      <c r="J172" s="322"/>
      <c r="K172" s="322"/>
      <c r="L172" s="322"/>
      <c r="M172" s="322"/>
      <c r="N172" s="344"/>
      <c r="O172" s="322"/>
      <c r="P172" s="322"/>
      <c r="Q172" s="322"/>
      <c r="R172" s="322"/>
      <c r="S172" s="344"/>
      <c r="T172" s="344"/>
      <c r="U172" s="237"/>
      <c r="V172" s="16"/>
      <c r="W172" s="16"/>
      <c r="X172" s="16"/>
      <c r="Y172" s="16"/>
      <c r="Z172" s="16"/>
    </row>
    <row r="173" spans="1:26" ht="15.75" customHeight="1">
      <c r="A173" s="343"/>
      <c r="B173" s="237"/>
      <c r="C173" s="237"/>
      <c r="D173" s="322"/>
      <c r="E173" s="322"/>
      <c r="F173" s="322"/>
      <c r="G173" s="322"/>
      <c r="H173" s="322"/>
      <c r="I173" s="344"/>
      <c r="J173" s="322"/>
      <c r="K173" s="322"/>
      <c r="L173" s="322"/>
      <c r="M173" s="322"/>
      <c r="N173" s="344"/>
      <c r="O173" s="322"/>
      <c r="P173" s="322"/>
      <c r="Q173" s="322"/>
      <c r="R173" s="322"/>
      <c r="S173" s="344"/>
      <c r="T173" s="344"/>
      <c r="U173" s="237"/>
      <c r="V173" s="16"/>
      <c r="W173" s="16"/>
      <c r="X173" s="16"/>
      <c r="Y173" s="16"/>
      <c r="Z173" s="16"/>
    </row>
    <row r="174" spans="1:26" ht="15.75" customHeight="1">
      <c r="A174" s="343"/>
      <c r="B174" s="237"/>
      <c r="C174" s="237"/>
      <c r="D174" s="322"/>
      <c r="E174" s="322"/>
      <c r="F174" s="322"/>
      <c r="G174" s="322"/>
      <c r="H174" s="322"/>
      <c r="I174" s="344"/>
      <c r="J174" s="322"/>
      <c r="K174" s="322"/>
      <c r="L174" s="322"/>
      <c r="M174" s="322"/>
      <c r="N174" s="344"/>
      <c r="O174" s="322"/>
      <c r="P174" s="322"/>
      <c r="Q174" s="322"/>
      <c r="R174" s="322"/>
      <c r="S174" s="344"/>
      <c r="T174" s="344"/>
      <c r="U174" s="237"/>
      <c r="V174" s="16"/>
      <c r="W174" s="16"/>
      <c r="X174" s="16"/>
      <c r="Y174" s="16"/>
      <c r="Z174" s="16"/>
    </row>
    <row r="175" spans="1:26" ht="15.75" customHeight="1">
      <c r="A175" s="343"/>
      <c r="B175" s="237"/>
      <c r="C175" s="237"/>
      <c r="D175" s="322"/>
      <c r="E175" s="322"/>
      <c r="F175" s="322"/>
      <c r="G175" s="322"/>
      <c r="H175" s="322"/>
      <c r="I175" s="344"/>
      <c r="J175" s="322"/>
      <c r="K175" s="322"/>
      <c r="L175" s="322"/>
      <c r="M175" s="322"/>
      <c r="N175" s="344"/>
      <c r="O175" s="322"/>
      <c r="P175" s="322"/>
      <c r="Q175" s="322"/>
      <c r="R175" s="322"/>
      <c r="S175" s="344"/>
      <c r="T175" s="344"/>
      <c r="U175" s="237"/>
      <c r="V175" s="16"/>
      <c r="W175" s="16"/>
      <c r="X175" s="16"/>
      <c r="Y175" s="16"/>
      <c r="Z175" s="16"/>
    </row>
    <row r="176" spans="1:26" ht="15.75" customHeight="1">
      <c r="A176" s="343"/>
      <c r="B176" s="237"/>
      <c r="C176" s="237"/>
      <c r="D176" s="322"/>
      <c r="E176" s="322"/>
      <c r="F176" s="322"/>
      <c r="G176" s="322"/>
      <c r="H176" s="322"/>
      <c r="I176" s="344"/>
      <c r="J176" s="322"/>
      <c r="K176" s="322"/>
      <c r="L176" s="322"/>
      <c r="M176" s="322"/>
      <c r="N176" s="344"/>
      <c r="O176" s="322"/>
      <c r="P176" s="322"/>
      <c r="Q176" s="322"/>
      <c r="R176" s="322"/>
      <c r="S176" s="344"/>
      <c r="T176" s="344"/>
      <c r="U176" s="237"/>
      <c r="V176" s="16"/>
      <c r="W176" s="16"/>
      <c r="X176" s="16"/>
      <c r="Y176" s="16"/>
      <c r="Z176" s="16"/>
    </row>
    <row r="177" spans="1:26" ht="15.75" customHeight="1">
      <c r="A177" s="343"/>
      <c r="B177" s="237"/>
      <c r="C177" s="237"/>
      <c r="D177" s="322"/>
      <c r="E177" s="322"/>
      <c r="F177" s="322"/>
      <c r="G177" s="322"/>
      <c r="H177" s="322"/>
      <c r="I177" s="344"/>
      <c r="J177" s="322"/>
      <c r="K177" s="322"/>
      <c r="L177" s="322"/>
      <c r="M177" s="322"/>
      <c r="N177" s="344"/>
      <c r="O177" s="322"/>
      <c r="P177" s="322"/>
      <c r="Q177" s="322"/>
      <c r="R177" s="322"/>
      <c r="S177" s="344"/>
      <c r="T177" s="344"/>
      <c r="U177" s="237"/>
      <c r="V177" s="16"/>
      <c r="W177" s="16"/>
      <c r="X177" s="16"/>
      <c r="Y177" s="16"/>
      <c r="Z177" s="16"/>
    </row>
    <row r="178" spans="1:26" ht="15.75" customHeight="1">
      <c r="A178" s="343"/>
      <c r="B178" s="237"/>
      <c r="C178" s="237"/>
      <c r="D178" s="322"/>
      <c r="E178" s="322"/>
      <c r="F178" s="322"/>
      <c r="G178" s="322"/>
      <c r="H178" s="322"/>
      <c r="I178" s="344"/>
      <c r="J178" s="322"/>
      <c r="K178" s="322"/>
      <c r="L178" s="322"/>
      <c r="M178" s="322"/>
      <c r="N178" s="344"/>
      <c r="O178" s="322"/>
      <c r="P178" s="322"/>
      <c r="Q178" s="322"/>
      <c r="R178" s="322"/>
      <c r="S178" s="344"/>
      <c r="T178" s="344"/>
      <c r="U178" s="237"/>
      <c r="V178" s="16"/>
      <c r="W178" s="16"/>
      <c r="X178" s="16"/>
      <c r="Y178" s="16"/>
      <c r="Z178" s="16"/>
    </row>
    <row r="179" spans="1:26" ht="15.75" customHeight="1">
      <c r="A179" s="343"/>
      <c r="B179" s="237"/>
      <c r="C179" s="237"/>
      <c r="D179" s="322"/>
      <c r="E179" s="322"/>
      <c r="F179" s="322"/>
      <c r="G179" s="322"/>
      <c r="H179" s="322"/>
      <c r="I179" s="344"/>
      <c r="J179" s="322"/>
      <c r="K179" s="322"/>
      <c r="L179" s="322"/>
      <c r="M179" s="322"/>
      <c r="N179" s="344"/>
      <c r="O179" s="322"/>
      <c r="P179" s="322"/>
      <c r="Q179" s="322"/>
      <c r="R179" s="322"/>
      <c r="S179" s="344"/>
      <c r="T179" s="344"/>
      <c r="U179" s="237"/>
      <c r="V179" s="16"/>
      <c r="W179" s="16"/>
      <c r="X179" s="16"/>
      <c r="Y179" s="16"/>
      <c r="Z179" s="16"/>
    </row>
    <row r="180" spans="1:26" ht="15.75" customHeight="1">
      <c r="A180" s="343"/>
      <c r="B180" s="237"/>
      <c r="C180" s="237"/>
      <c r="D180" s="322"/>
      <c r="E180" s="322"/>
      <c r="F180" s="322"/>
      <c r="G180" s="322"/>
      <c r="H180" s="322"/>
      <c r="I180" s="344"/>
      <c r="J180" s="322"/>
      <c r="K180" s="322"/>
      <c r="L180" s="322"/>
      <c r="M180" s="322"/>
      <c r="N180" s="344"/>
      <c r="O180" s="322"/>
      <c r="P180" s="322"/>
      <c r="Q180" s="322"/>
      <c r="R180" s="322"/>
      <c r="S180" s="344"/>
      <c r="T180" s="344"/>
      <c r="U180" s="237"/>
      <c r="V180" s="16"/>
      <c r="W180" s="16"/>
      <c r="X180" s="16"/>
      <c r="Y180" s="16"/>
      <c r="Z180" s="16"/>
    </row>
    <row r="181" spans="1:26" ht="15.75" customHeight="1">
      <c r="A181" s="343"/>
      <c r="B181" s="237"/>
      <c r="C181" s="237"/>
      <c r="D181" s="322"/>
      <c r="E181" s="322"/>
      <c r="F181" s="322"/>
      <c r="G181" s="322"/>
      <c r="H181" s="322"/>
      <c r="I181" s="344"/>
      <c r="J181" s="322"/>
      <c r="K181" s="322"/>
      <c r="L181" s="322"/>
      <c r="M181" s="322"/>
      <c r="N181" s="344"/>
      <c r="O181" s="322"/>
      <c r="P181" s="322"/>
      <c r="Q181" s="322"/>
      <c r="R181" s="322"/>
      <c r="S181" s="344"/>
      <c r="T181" s="344"/>
      <c r="U181" s="237"/>
      <c r="V181" s="16"/>
      <c r="W181" s="16"/>
      <c r="X181" s="16"/>
      <c r="Y181" s="16"/>
      <c r="Z181" s="16"/>
    </row>
    <row r="182" spans="1:26" ht="15.75" customHeight="1">
      <c r="A182" s="343"/>
      <c r="B182" s="237"/>
      <c r="C182" s="237"/>
      <c r="D182" s="322"/>
      <c r="E182" s="322"/>
      <c r="F182" s="322"/>
      <c r="G182" s="322"/>
      <c r="H182" s="322"/>
      <c r="I182" s="344"/>
      <c r="J182" s="322"/>
      <c r="K182" s="322"/>
      <c r="L182" s="322"/>
      <c r="M182" s="322"/>
      <c r="N182" s="344"/>
      <c r="O182" s="322"/>
      <c r="P182" s="322"/>
      <c r="Q182" s="322"/>
      <c r="R182" s="322"/>
      <c r="S182" s="344"/>
      <c r="T182" s="344"/>
      <c r="U182" s="237"/>
      <c r="V182" s="16"/>
      <c r="W182" s="16"/>
      <c r="X182" s="16"/>
      <c r="Y182" s="16"/>
      <c r="Z182" s="16"/>
    </row>
    <row r="183" spans="1:26" ht="15.75" customHeight="1">
      <c r="A183" s="343"/>
      <c r="B183" s="237"/>
      <c r="C183" s="237"/>
      <c r="D183" s="322"/>
      <c r="E183" s="322"/>
      <c r="F183" s="322"/>
      <c r="G183" s="322"/>
      <c r="H183" s="322"/>
      <c r="I183" s="344"/>
      <c r="J183" s="322"/>
      <c r="K183" s="322"/>
      <c r="L183" s="322"/>
      <c r="M183" s="322"/>
      <c r="N183" s="344"/>
      <c r="O183" s="322"/>
      <c r="P183" s="322"/>
      <c r="Q183" s="322"/>
      <c r="R183" s="322"/>
      <c r="S183" s="344"/>
      <c r="T183" s="344"/>
      <c r="U183" s="237"/>
      <c r="V183" s="16"/>
      <c r="W183" s="16"/>
      <c r="X183" s="16"/>
      <c r="Y183" s="16"/>
      <c r="Z183" s="16"/>
    </row>
    <row r="184" spans="1:26" ht="15.75" customHeight="1">
      <c r="A184" s="343"/>
      <c r="B184" s="237"/>
      <c r="C184" s="237"/>
      <c r="D184" s="322"/>
      <c r="E184" s="322"/>
      <c r="F184" s="322"/>
      <c r="G184" s="322"/>
      <c r="H184" s="322"/>
      <c r="I184" s="344"/>
      <c r="J184" s="322"/>
      <c r="K184" s="322"/>
      <c r="L184" s="322"/>
      <c r="M184" s="322"/>
      <c r="N184" s="344"/>
      <c r="O184" s="322"/>
      <c r="P184" s="322"/>
      <c r="Q184" s="322"/>
      <c r="R184" s="322"/>
      <c r="S184" s="344"/>
      <c r="T184" s="344"/>
      <c r="U184" s="237"/>
      <c r="V184" s="16"/>
      <c r="W184" s="16"/>
      <c r="X184" s="16"/>
      <c r="Y184" s="16"/>
      <c r="Z184" s="16"/>
    </row>
    <row r="185" spans="1:26" ht="15.75" customHeight="1">
      <c r="A185" s="343"/>
      <c r="B185" s="237"/>
      <c r="C185" s="237"/>
      <c r="D185" s="322"/>
      <c r="E185" s="322"/>
      <c r="F185" s="322"/>
      <c r="G185" s="322"/>
      <c r="H185" s="322"/>
      <c r="I185" s="344"/>
      <c r="J185" s="322"/>
      <c r="K185" s="322"/>
      <c r="L185" s="322"/>
      <c r="M185" s="322"/>
      <c r="N185" s="344"/>
      <c r="O185" s="322"/>
      <c r="P185" s="322"/>
      <c r="Q185" s="322"/>
      <c r="R185" s="322"/>
      <c r="S185" s="344"/>
      <c r="T185" s="344"/>
      <c r="U185" s="237"/>
      <c r="V185" s="16"/>
      <c r="W185" s="16"/>
      <c r="X185" s="16"/>
      <c r="Y185" s="16"/>
      <c r="Z185" s="16"/>
    </row>
    <row r="186" spans="1:26" ht="15.75" customHeight="1">
      <c r="A186" s="343"/>
      <c r="B186" s="237"/>
      <c r="C186" s="237"/>
      <c r="D186" s="322"/>
      <c r="E186" s="322"/>
      <c r="F186" s="322"/>
      <c r="G186" s="322"/>
      <c r="H186" s="322"/>
      <c r="I186" s="344"/>
      <c r="J186" s="322"/>
      <c r="K186" s="322"/>
      <c r="L186" s="322"/>
      <c r="M186" s="322"/>
      <c r="N186" s="344"/>
      <c r="O186" s="322"/>
      <c r="P186" s="322"/>
      <c r="Q186" s="322"/>
      <c r="R186" s="322"/>
      <c r="S186" s="344"/>
      <c r="T186" s="344"/>
      <c r="U186" s="237"/>
      <c r="V186" s="16"/>
      <c r="W186" s="16"/>
      <c r="X186" s="16"/>
      <c r="Y186" s="16"/>
      <c r="Z186" s="16"/>
    </row>
    <row r="187" spans="1:26" ht="15.75" customHeight="1">
      <c r="A187" s="343"/>
      <c r="B187" s="237"/>
      <c r="C187" s="237"/>
      <c r="D187" s="322"/>
      <c r="E187" s="322"/>
      <c r="F187" s="322"/>
      <c r="G187" s="322"/>
      <c r="H187" s="322"/>
      <c r="I187" s="344"/>
      <c r="J187" s="322"/>
      <c r="K187" s="322"/>
      <c r="L187" s="322"/>
      <c r="M187" s="322"/>
      <c r="N187" s="344"/>
      <c r="O187" s="322"/>
      <c r="P187" s="322"/>
      <c r="Q187" s="322"/>
      <c r="R187" s="322"/>
      <c r="S187" s="344"/>
      <c r="T187" s="344"/>
      <c r="U187" s="237"/>
      <c r="V187" s="16"/>
      <c r="W187" s="16"/>
      <c r="X187" s="16"/>
      <c r="Y187" s="16"/>
      <c r="Z187" s="16"/>
    </row>
    <row r="188" spans="1:26" ht="15.75" customHeight="1">
      <c r="A188" s="343"/>
      <c r="B188" s="237"/>
      <c r="C188" s="237"/>
      <c r="D188" s="322"/>
      <c r="E188" s="322"/>
      <c r="F188" s="322"/>
      <c r="G188" s="322"/>
      <c r="H188" s="322"/>
      <c r="I188" s="344"/>
      <c r="J188" s="322"/>
      <c r="K188" s="322"/>
      <c r="L188" s="322"/>
      <c r="M188" s="322"/>
      <c r="N188" s="344"/>
      <c r="O188" s="322"/>
      <c r="P188" s="322"/>
      <c r="Q188" s="322"/>
      <c r="R188" s="322"/>
      <c r="S188" s="344"/>
      <c r="T188" s="344"/>
      <c r="U188" s="237"/>
      <c r="V188" s="16"/>
      <c r="W188" s="16"/>
      <c r="X188" s="16"/>
      <c r="Y188" s="16"/>
      <c r="Z188" s="16"/>
    </row>
    <row r="189" spans="1:26" ht="15.75" customHeight="1">
      <c r="A189" s="343"/>
      <c r="B189" s="237"/>
      <c r="C189" s="237"/>
      <c r="D189" s="322"/>
      <c r="E189" s="322"/>
      <c r="F189" s="322"/>
      <c r="G189" s="322"/>
      <c r="H189" s="322"/>
      <c r="I189" s="344"/>
      <c r="J189" s="322"/>
      <c r="K189" s="322"/>
      <c r="L189" s="322"/>
      <c r="M189" s="322"/>
      <c r="N189" s="344"/>
      <c r="O189" s="322"/>
      <c r="P189" s="322"/>
      <c r="Q189" s="322"/>
      <c r="R189" s="322"/>
      <c r="S189" s="344"/>
      <c r="T189" s="344"/>
      <c r="U189" s="237"/>
      <c r="V189" s="16"/>
      <c r="W189" s="16"/>
      <c r="X189" s="16"/>
      <c r="Y189" s="16"/>
      <c r="Z189" s="16"/>
    </row>
    <row r="190" spans="1:26" ht="15.75" customHeight="1">
      <c r="A190" s="343"/>
      <c r="B190" s="237"/>
      <c r="C190" s="237"/>
      <c r="D190" s="322"/>
      <c r="E190" s="322"/>
      <c r="F190" s="322"/>
      <c r="G190" s="322"/>
      <c r="H190" s="322"/>
      <c r="I190" s="344"/>
      <c r="J190" s="322"/>
      <c r="K190" s="322"/>
      <c r="L190" s="322"/>
      <c r="M190" s="322"/>
      <c r="N190" s="344"/>
      <c r="O190" s="322"/>
      <c r="P190" s="322"/>
      <c r="Q190" s="322"/>
      <c r="R190" s="322"/>
      <c r="S190" s="344"/>
      <c r="T190" s="344"/>
      <c r="U190" s="237"/>
      <c r="V190" s="16"/>
      <c r="W190" s="16"/>
      <c r="X190" s="16"/>
      <c r="Y190" s="16"/>
      <c r="Z190" s="16"/>
    </row>
    <row r="191" spans="1:26" ht="15.75" customHeight="1">
      <c r="A191" s="343"/>
      <c r="B191" s="237"/>
      <c r="C191" s="237"/>
      <c r="D191" s="322"/>
      <c r="E191" s="322"/>
      <c r="F191" s="322"/>
      <c r="G191" s="322"/>
      <c r="H191" s="322"/>
      <c r="I191" s="344"/>
      <c r="J191" s="322"/>
      <c r="K191" s="322"/>
      <c r="L191" s="322"/>
      <c r="M191" s="322"/>
      <c r="N191" s="344"/>
      <c r="O191" s="322"/>
      <c r="P191" s="322"/>
      <c r="Q191" s="322"/>
      <c r="R191" s="322"/>
      <c r="S191" s="344"/>
      <c r="T191" s="344"/>
      <c r="U191" s="237"/>
      <c r="V191" s="16"/>
      <c r="W191" s="16"/>
      <c r="X191" s="16"/>
      <c r="Y191" s="16"/>
      <c r="Z191" s="16"/>
    </row>
    <row r="192" spans="1:26" ht="15.75" customHeight="1">
      <c r="A192" s="343"/>
      <c r="B192" s="237"/>
      <c r="C192" s="237"/>
      <c r="D192" s="322"/>
      <c r="E192" s="322"/>
      <c r="F192" s="322"/>
      <c r="G192" s="322"/>
      <c r="H192" s="322"/>
      <c r="I192" s="344"/>
      <c r="J192" s="322"/>
      <c r="K192" s="322"/>
      <c r="L192" s="322"/>
      <c r="M192" s="322"/>
      <c r="N192" s="344"/>
      <c r="O192" s="322"/>
      <c r="P192" s="322"/>
      <c r="Q192" s="322"/>
      <c r="R192" s="322"/>
      <c r="S192" s="344"/>
      <c r="T192" s="344"/>
      <c r="U192" s="237"/>
      <c r="V192" s="16"/>
      <c r="W192" s="16"/>
      <c r="X192" s="16"/>
      <c r="Y192" s="16"/>
      <c r="Z192" s="16"/>
    </row>
    <row r="193" spans="1:26" ht="15.75" customHeight="1">
      <c r="A193" s="343"/>
      <c r="B193" s="237"/>
      <c r="C193" s="237"/>
      <c r="D193" s="322"/>
      <c r="E193" s="322"/>
      <c r="F193" s="322"/>
      <c r="G193" s="322"/>
      <c r="H193" s="322"/>
      <c r="I193" s="344"/>
      <c r="J193" s="322"/>
      <c r="K193" s="322"/>
      <c r="L193" s="322"/>
      <c r="M193" s="322"/>
      <c r="N193" s="344"/>
      <c r="O193" s="322"/>
      <c r="P193" s="322"/>
      <c r="Q193" s="322"/>
      <c r="R193" s="322"/>
      <c r="S193" s="344"/>
      <c r="T193" s="344"/>
      <c r="U193" s="237"/>
      <c r="V193" s="16"/>
      <c r="W193" s="16"/>
      <c r="X193" s="16"/>
      <c r="Y193" s="16"/>
      <c r="Z193" s="16"/>
    </row>
    <row r="194" spans="1:26" ht="15.75" customHeight="1">
      <c r="A194" s="343"/>
      <c r="B194" s="237"/>
      <c r="C194" s="237"/>
      <c r="D194" s="322"/>
      <c r="E194" s="322"/>
      <c r="F194" s="322"/>
      <c r="G194" s="322"/>
      <c r="H194" s="322"/>
      <c r="I194" s="344"/>
      <c r="J194" s="322"/>
      <c r="K194" s="322"/>
      <c r="L194" s="322"/>
      <c r="M194" s="322"/>
      <c r="N194" s="344"/>
      <c r="O194" s="322"/>
      <c r="P194" s="322"/>
      <c r="Q194" s="322"/>
      <c r="R194" s="322"/>
      <c r="S194" s="344"/>
      <c r="T194" s="344"/>
      <c r="U194" s="237"/>
      <c r="V194" s="16"/>
      <c r="W194" s="16"/>
      <c r="X194" s="16"/>
      <c r="Y194" s="16"/>
      <c r="Z194" s="16"/>
    </row>
    <row r="195" spans="1:26" ht="15.75" customHeight="1">
      <c r="A195" s="343"/>
      <c r="B195" s="237"/>
      <c r="C195" s="237"/>
      <c r="D195" s="322"/>
      <c r="E195" s="322"/>
      <c r="F195" s="322"/>
      <c r="G195" s="322"/>
      <c r="H195" s="322"/>
      <c r="I195" s="344"/>
      <c r="J195" s="322"/>
      <c r="K195" s="322"/>
      <c r="L195" s="322"/>
      <c r="M195" s="322"/>
      <c r="N195" s="344"/>
      <c r="O195" s="322"/>
      <c r="P195" s="322"/>
      <c r="Q195" s="322"/>
      <c r="R195" s="322"/>
      <c r="S195" s="344"/>
      <c r="T195" s="344"/>
      <c r="U195" s="237"/>
      <c r="V195" s="16"/>
      <c r="W195" s="16"/>
      <c r="X195" s="16"/>
      <c r="Y195" s="16"/>
      <c r="Z195" s="16"/>
    </row>
    <row r="196" spans="1:26" ht="15.75" customHeight="1">
      <c r="A196" s="343"/>
      <c r="B196" s="237"/>
      <c r="C196" s="237"/>
      <c r="D196" s="322"/>
      <c r="E196" s="322"/>
      <c r="F196" s="322"/>
      <c r="G196" s="322"/>
      <c r="H196" s="322"/>
      <c r="I196" s="344"/>
      <c r="J196" s="322"/>
      <c r="K196" s="322"/>
      <c r="L196" s="322"/>
      <c r="M196" s="322"/>
      <c r="N196" s="344"/>
      <c r="O196" s="322"/>
      <c r="P196" s="322"/>
      <c r="Q196" s="322"/>
      <c r="R196" s="322"/>
      <c r="S196" s="344"/>
      <c r="T196" s="344"/>
      <c r="U196" s="237"/>
      <c r="V196" s="16"/>
      <c r="W196" s="16"/>
      <c r="X196" s="16"/>
      <c r="Y196" s="16"/>
      <c r="Z196" s="16"/>
    </row>
    <row r="197" spans="1:26" ht="15.75" customHeight="1">
      <c r="A197" s="343"/>
      <c r="B197" s="237"/>
      <c r="C197" s="237"/>
      <c r="D197" s="322"/>
      <c r="E197" s="322"/>
      <c r="F197" s="322"/>
      <c r="G197" s="322"/>
      <c r="H197" s="322"/>
      <c r="I197" s="344"/>
      <c r="J197" s="322"/>
      <c r="K197" s="322"/>
      <c r="L197" s="322"/>
      <c r="M197" s="322"/>
      <c r="N197" s="344"/>
      <c r="O197" s="322"/>
      <c r="P197" s="322"/>
      <c r="Q197" s="322"/>
      <c r="R197" s="322"/>
      <c r="S197" s="344"/>
      <c r="T197" s="344"/>
      <c r="U197" s="237"/>
      <c r="V197" s="16"/>
      <c r="W197" s="16"/>
      <c r="X197" s="16"/>
      <c r="Y197" s="16"/>
      <c r="Z197" s="16"/>
    </row>
    <row r="198" spans="1:26" ht="15.75" customHeight="1">
      <c r="A198" s="343"/>
      <c r="B198" s="237"/>
      <c r="C198" s="237"/>
      <c r="D198" s="322"/>
      <c r="E198" s="322"/>
      <c r="F198" s="322"/>
      <c r="G198" s="322"/>
      <c r="H198" s="322"/>
      <c r="I198" s="344"/>
      <c r="J198" s="322"/>
      <c r="K198" s="322"/>
      <c r="L198" s="322"/>
      <c r="M198" s="322"/>
      <c r="N198" s="344"/>
      <c r="O198" s="322"/>
      <c r="P198" s="322"/>
      <c r="Q198" s="322"/>
      <c r="R198" s="322"/>
      <c r="S198" s="344"/>
      <c r="T198" s="344"/>
      <c r="U198" s="237"/>
      <c r="V198" s="16"/>
      <c r="W198" s="16"/>
      <c r="X198" s="16"/>
      <c r="Y198" s="16"/>
      <c r="Z198" s="16"/>
    </row>
    <row r="199" spans="1:26" ht="15.75" customHeight="1">
      <c r="A199" s="343"/>
      <c r="B199" s="237"/>
      <c r="C199" s="237"/>
      <c r="D199" s="322"/>
      <c r="E199" s="322"/>
      <c r="F199" s="322"/>
      <c r="G199" s="322"/>
      <c r="H199" s="322"/>
      <c r="I199" s="344"/>
      <c r="J199" s="322"/>
      <c r="K199" s="322"/>
      <c r="L199" s="322"/>
      <c r="M199" s="322"/>
      <c r="N199" s="344"/>
      <c r="O199" s="322"/>
      <c r="P199" s="322"/>
      <c r="Q199" s="322"/>
      <c r="R199" s="322"/>
      <c r="S199" s="344"/>
      <c r="T199" s="344"/>
      <c r="U199" s="237"/>
      <c r="V199" s="16"/>
      <c r="W199" s="16"/>
      <c r="X199" s="16"/>
      <c r="Y199" s="16"/>
      <c r="Z199" s="16"/>
    </row>
    <row r="200" spans="1:26" ht="15.75" customHeight="1">
      <c r="A200" s="343"/>
      <c r="B200" s="237"/>
      <c r="C200" s="237"/>
      <c r="D200" s="322"/>
      <c r="E200" s="322"/>
      <c r="F200" s="322"/>
      <c r="G200" s="322"/>
      <c r="H200" s="322"/>
      <c r="I200" s="344"/>
      <c r="J200" s="322"/>
      <c r="K200" s="322"/>
      <c r="L200" s="322"/>
      <c r="M200" s="322"/>
      <c r="N200" s="344"/>
      <c r="O200" s="322"/>
      <c r="P200" s="322"/>
      <c r="Q200" s="322"/>
      <c r="R200" s="322"/>
      <c r="S200" s="344"/>
      <c r="T200" s="344"/>
      <c r="U200" s="237"/>
      <c r="V200" s="16"/>
      <c r="W200" s="16"/>
      <c r="X200" s="16"/>
      <c r="Y200" s="16"/>
      <c r="Z200" s="16"/>
    </row>
    <row r="201" spans="1:26" ht="15.75" customHeight="1">
      <c r="A201" s="343"/>
      <c r="B201" s="237"/>
      <c r="C201" s="237"/>
      <c r="D201" s="322"/>
      <c r="E201" s="322"/>
      <c r="F201" s="322"/>
      <c r="G201" s="322"/>
      <c r="H201" s="322"/>
      <c r="I201" s="344"/>
      <c r="J201" s="322"/>
      <c r="K201" s="322"/>
      <c r="L201" s="322"/>
      <c r="M201" s="322"/>
      <c r="N201" s="344"/>
      <c r="O201" s="322"/>
      <c r="P201" s="322"/>
      <c r="Q201" s="322"/>
      <c r="R201" s="322"/>
      <c r="S201" s="344"/>
      <c r="T201" s="344"/>
      <c r="U201" s="237"/>
      <c r="V201" s="16"/>
      <c r="W201" s="16"/>
      <c r="X201" s="16"/>
      <c r="Y201" s="16"/>
      <c r="Z201" s="16"/>
    </row>
    <row r="202" spans="1:26" ht="15.75" customHeight="1">
      <c r="A202" s="343"/>
      <c r="B202" s="237"/>
      <c r="C202" s="237"/>
      <c r="D202" s="322"/>
      <c r="E202" s="322"/>
      <c r="F202" s="322"/>
      <c r="G202" s="322"/>
      <c r="H202" s="322"/>
      <c r="I202" s="344"/>
      <c r="J202" s="322"/>
      <c r="K202" s="322"/>
      <c r="L202" s="322"/>
      <c r="M202" s="322"/>
      <c r="N202" s="344"/>
      <c r="O202" s="322"/>
      <c r="P202" s="322"/>
      <c r="Q202" s="322"/>
      <c r="R202" s="322"/>
      <c r="S202" s="344"/>
      <c r="T202" s="344"/>
      <c r="U202" s="237"/>
      <c r="V202" s="16"/>
      <c r="W202" s="16"/>
      <c r="X202" s="16"/>
      <c r="Y202" s="16"/>
      <c r="Z202" s="16"/>
    </row>
    <row r="203" spans="1:26" ht="15.75" customHeight="1">
      <c r="A203" s="343"/>
      <c r="B203" s="237"/>
      <c r="C203" s="237"/>
      <c r="D203" s="322"/>
      <c r="E203" s="322"/>
      <c r="F203" s="322"/>
      <c r="G203" s="322"/>
      <c r="H203" s="322"/>
      <c r="I203" s="344"/>
      <c r="J203" s="322"/>
      <c r="K203" s="322"/>
      <c r="L203" s="322"/>
      <c r="M203" s="322"/>
      <c r="N203" s="344"/>
      <c r="O203" s="322"/>
      <c r="P203" s="322"/>
      <c r="Q203" s="322"/>
      <c r="R203" s="322"/>
      <c r="S203" s="344"/>
      <c r="T203" s="344"/>
      <c r="U203" s="237"/>
      <c r="V203" s="16"/>
      <c r="W203" s="16"/>
      <c r="X203" s="16"/>
      <c r="Y203" s="16"/>
      <c r="Z203" s="16"/>
    </row>
    <row r="204" spans="1:26" ht="15.75" customHeight="1">
      <c r="A204" s="343"/>
      <c r="B204" s="237"/>
      <c r="C204" s="237"/>
      <c r="D204" s="322"/>
      <c r="E204" s="322"/>
      <c r="F204" s="322"/>
      <c r="G204" s="322"/>
      <c r="H204" s="322"/>
      <c r="I204" s="344"/>
      <c r="J204" s="322"/>
      <c r="K204" s="322"/>
      <c r="L204" s="322"/>
      <c r="M204" s="322"/>
      <c r="N204" s="344"/>
      <c r="O204" s="322"/>
      <c r="P204" s="322"/>
      <c r="Q204" s="322"/>
      <c r="R204" s="322"/>
      <c r="S204" s="344"/>
      <c r="T204" s="344"/>
      <c r="U204" s="237"/>
      <c r="V204" s="16"/>
      <c r="W204" s="16"/>
      <c r="X204" s="16"/>
      <c r="Y204" s="16"/>
      <c r="Z204" s="16"/>
    </row>
    <row r="205" spans="1:26" ht="15.75" customHeight="1">
      <c r="A205" s="343"/>
      <c r="B205" s="237"/>
      <c r="C205" s="237"/>
      <c r="D205" s="322"/>
      <c r="E205" s="322"/>
      <c r="F205" s="322"/>
      <c r="G205" s="322"/>
      <c r="H205" s="322"/>
      <c r="I205" s="344"/>
      <c r="J205" s="322"/>
      <c r="K205" s="322"/>
      <c r="L205" s="322"/>
      <c r="M205" s="322"/>
      <c r="N205" s="344"/>
      <c r="O205" s="322"/>
      <c r="P205" s="322"/>
      <c r="Q205" s="322"/>
      <c r="R205" s="322"/>
      <c r="S205" s="344"/>
      <c r="T205" s="344"/>
      <c r="U205" s="237"/>
      <c r="V205" s="16"/>
      <c r="W205" s="16"/>
      <c r="X205" s="16"/>
      <c r="Y205" s="16"/>
      <c r="Z205" s="16"/>
    </row>
    <row r="206" spans="1:26" ht="15.75" customHeight="1">
      <c r="A206" s="343"/>
      <c r="B206" s="237"/>
      <c r="C206" s="237"/>
      <c r="D206" s="322"/>
      <c r="E206" s="322"/>
      <c r="F206" s="322"/>
      <c r="G206" s="322"/>
      <c r="H206" s="322"/>
      <c r="I206" s="344"/>
      <c r="J206" s="322"/>
      <c r="K206" s="322"/>
      <c r="L206" s="322"/>
      <c r="M206" s="322"/>
      <c r="N206" s="344"/>
      <c r="O206" s="322"/>
      <c r="P206" s="322"/>
      <c r="Q206" s="322"/>
      <c r="R206" s="322"/>
      <c r="S206" s="344"/>
      <c r="T206" s="344"/>
      <c r="U206" s="237"/>
      <c r="V206" s="16"/>
      <c r="W206" s="16"/>
      <c r="X206" s="16"/>
      <c r="Y206" s="16"/>
      <c r="Z206" s="16"/>
    </row>
    <row r="207" spans="1:26" ht="15.75" customHeight="1">
      <c r="A207" s="343"/>
      <c r="B207" s="237"/>
      <c r="C207" s="237"/>
      <c r="D207" s="322"/>
      <c r="E207" s="322"/>
      <c r="F207" s="322"/>
      <c r="G207" s="322"/>
      <c r="H207" s="322"/>
      <c r="I207" s="344"/>
      <c r="J207" s="322"/>
      <c r="K207" s="322"/>
      <c r="L207" s="322"/>
      <c r="M207" s="322"/>
      <c r="N207" s="344"/>
      <c r="O207" s="322"/>
      <c r="P207" s="322"/>
      <c r="Q207" s="322"/>
      <c r="R207" s="322"/>
      <c r="S207" s="344"/>
      <c r="T207" s="344"/>
      <c r="U207" s="237"/>
      <c r="V207" s="16"/>
      <c r="W207" s="16"/>
      <c r="X207" s="16"/>
      <c r="Y207" s="16"/>
      <c r="Z207" s="16"/>
    </row>
    <row r="208" spans="1:26" ht="15.75" customHeight="1">
      <c r="A208" s="343"/>
      <c r="B208" s="237"/>
      <c r="C208" s="237"/>
      <c r="D208" s="322"/>
      <c r="E208" s="322"/>
      <c r="F208" s="322"/>
      <c r="G208" s="322"/>
      <c r="H208" s="322"/>
      <c r="I208" s="344"/>
      <c r="J208" s="322"/>
      <c r="K208" s="322"/>
      <c r="L208" s="322"/>
      <c r="M208" s="322"/>
      <c r="N208" s="344"/>
      <c r="O208" s="322"/>
      <c r="P208" s="322"/>
      <c r="Q208" s="322"/>
      <c r="R208" s="322"/>
      <c r="S208" s="344"/>
      <c r="T208" s="344"/>
      <c r="U208" s="237"/>
      <c r="V208" s="16"/>
      <c r="W208" s="16"/>
      <c r="X208" s="16"/>
      <c r="Y208" s="16"/>
      <c r="Z208" s="16"/>
    </row>
    <row r="209" spans="1:26" ht="15.75" customHeight="1">
      <c r="A209" s="343"/>
      <c r="B209" s="237"/>
      <c r="C209" s="237"/>
      <c r="D209" s="322"/>
      <c r="E209" s="322"/>
      <c r="F209" s="322"/>
      <c r="G209" s="322"/>
      <c r="H209" s="322"/>
      <c r="I209" s="344"/>
      <c r="J209" s="322"/>
      <c r="K209" s="322"/>
      <c r="L209" s="322"/>
      <c r="M209" s="322"/>
      <c r="N209" s="344"/>
      <c r="O209" s="322"/>
      <c r="P209" s="322"/>
      <c r="Q209" s="322"/>
      <c r="R209" s="322"/>
      <c r="S209" s="344"/>
      <c r="T209" s="344"/>
      <c r="U209" s="237"/>
      <c r="V209" s="16"/>
      <c r="W209" s="16"/>
      <c r="X209" s="16"/>
      <c r="Y209" s="16"/>
      <c r="Z209" s="16"/>
    </row>
    <row r="210" spans="1:26" ht="15.75" customHeight="1">
      <c r="A210" s="343"/>
      <c r="B210" s="237"/>
      <c r="C210" s="237"/>
      <c r="D210" s="322"/>
      <c r="E210" s="322"/>
      <c r="F210" s="322"/>
      <c r="G210" s="322"/>
      <c r="H210" s="322"/>
      <c r="I210" s="344"/>
      <c r="J210" s="322"/>
      <c r="K210" s="322"/>
      <c r="L210" s="322"/>
      <c r="M210" s="322"/>
      <c r="N210" s="344"/>
      <c r="O210" s="322"/>
      <c r="P210" s="322"/>
      <c r="Q210" s="322"/>
      <c r="R210" s="322"/>
      <c r="S210" s="344"/>
      <c r="T210" s="344"/>
      <c r="U210" s="237"/>
      <c r="V210" s="16"/>
      <c r="W210" s="16"/>
      <c r="X210" s="16"/>
      <c r="Y210" s="16"/>
      <c r="Z210" s="16"/>
    </row>
    <row r="211" spans="1:26" ht="15.75" customHeight="1">
      <c r="A211" s="343"/>
      <c r="B211" s="237"/>
      <c r="C211" s="237"/>
      <c r="D211" s="322"/>
      <c r="E211" s="322"/>
      <c r="F211" s="322"/>
      <c r="G211" s="322"/>
      <c r="H211" s="322"/>
      <c r="I211" s="344"/>
      <c r="J211" s="322"/>
      <c r="K211" s="322"/>
      <c r="L211" s="322"/>
      <c r="M211" s="322"/>
      <c r="N211" s="344"/>
      <c r="O211" s="322"/>
      <c r="P211" s="322"/>
      <c r="Q211" s="322"/>
      <c r="R211" s="322"/>
      <c r="S211" s="344"/>
      <c r="T211" s="344"/>
      <c r="U211" s="237"/>
      <c r="V211" s="16"/>
      <c r="W211" s="16"/>
      <c r="X211" s="16"/>
      <c r="Y211" s="16"/>
      <c r="Z211" s="16"/>
    </row>
    <row r="212" spans="1:26" ht="15.75" customHeight="1">
      <c r="A212" s="343"/>
      <c r="B212" s="237"/>
      <c r="C212" s="237"/>
      <c r="D212" s="322"/>
      <c r="E212" s="322"/>
      <c r="F212" s="322"/>
      <c r="G212" s="322"/>
      <c r="H212" s="322"/>
      <c r="I212" s="344"/>
      <c r="J212" s="322"/>
      <c r="K212" s="322"/>
      <c r="L212" s="322"/>
      <c r="M212" s="322"/>
      <c r="N212" s="344"/>
      <c r="O212" s="322"/>
      <c r="P212" s="322"/>
      <c r="Q212" s="322"/>
      <c r="R212" s="322"/>
      <c r="S212" s="344"/>
      <c r="T212" s="344"/>
      <c r="U212" s="237"/>
      <c r="V212" s="16"/>
      <c r="W212" s="16"/>
      <c r="X212" s="16"/>
      <c r="Y212" s="16"/>
      <c r="Z212" s="16"/>
    </row>
    <row r="213" spans="1:26" ht="15.75" customHeight="1">
      <c r="A213" s="343"/>
      <c r="B213" s="237"/>
      <c r="C213" s="237"/>
      <c r="D213" s="322"/>
      <c r="E213" s="322"/>
      <c r="F213" s="322"/>
      <c r="G213" s="322"/>
      <c r="H213" s="322"/>
      <c r="I213" s="344"/>
      <c r="J213" s="322"/>
      <c r="K213" s="322"/>
      <c r="L213" s="322"/>
      <c r="M213" s="322"/>
      <c r="N213" s="344"/>
      <c r="O213" s="322"/>
      <c r="P213" s="322"/>
      <c r="Q213" s="322"/>
      <c r="R213" s="322"/>
      <c r="S213" s="344"/>
      <c r="T213" s="344"/>
      <c r="U213" s="237"/>
      <c r="V213" s="16"/>
      <c r="W213" s="16"/>
      <c r="X213" s="16"/>
      <c r="Y213" s="16"/>
      <c r="Z213" s="16"/>
    </row>
    <row r="214" spans="1:26" ht="15.75" customHeight="1">
      <c r="A214" s="343"/>
      <c r="B214" s="237"/>
      <c r="C214" s="237"/>
      <c r="D214" s="322"/>
      <c r="E214" s="322"/>
      <c r="F214" s="322"/>
      <c r="G214" s="322"/>
      <c r="H214" s="322"/>
      <c r="I214" s="344"/>
      <c r="J214" s="322"/>
      <c r="K214" s="322"/>
      <c r="L214" s="322"/>
      <c r="M214" s="322"/>
      <c r="N214" s="344"/>
      <c r="O214" s="322"/>
      <c r="P214" s="322"/>
      <c r="Q214" s="322"/>
      <c r="R214" s="322"/>
      <c r="S214" s="344"/>
      <c r="T214" s="344"/>
      <c r="U214" s="237"/>
      <c r="V214" s="16"/>
      <c r="W214" s="16"/>
      <c r="X214" s="16"/>
      <c r="Y214" s="16"/>
      <c r="Z214" s="16"/>
    </row>
    <row r="215" spans="1:26" ht="15.75" customHeight="1">
      <c r="A215" s="343"/>
      <c r="B215" s="237"/>
      <c r="C215" s="237"/>
      <c r="D215" s="322"/>
      <c r="E215" s="322"/>
      <c r="F215" s="322"/>
      <c r="G215" s="322"/>
      <c r="H215" s="322"/>
      <c r="I215" s="344"/>
      <c r="J215" s="322"/>
      <c r="K215" s="322"/>
      <c r="L215" s="322"/>
      <c r="M215" s="322"/>
      <c r="N215" s="344"/>
      <c r="O215" s="322"/>
      <c r="P215" s="322"/>
      <c r="Q215" s="322"/>
      <c r="R215" s="322"/>
      <c r="S215" s="344"/>
      <c r="T215" s="344"/>
      <c r="U215" s="237"/>
      <c r="V215" s="16"/>
      <c r="W215" s="16"/>
      <c r="X215" s="16"/>
      <c r="Y215" s="16"/>
      <c r="Z215" s="16"/>
    </row>
    <row r="216" spans="1:26" ht="15.75" customHeight="1">
      <c r="A216" s="343"/>
      <c r="B216" s="237"/>
      <c r="C216" s="237"/>
      <c r="D216" s="322"/>
      <c r="E216" s="322"/>
      <c r="F216" s="322"/>
      <c r="G216" s="322"/>
      <c r="H216" s="322"/>
      <c r="I216" s="344"/>
      <c r="J216" s="322"/>
      <c r="K216" s="322"/>
      <c r="L216" s="322"/>
      <c r="M216" s="322"/>
      <c r="N216" s="344"/>
      <c r="O216" s="322"/>
      <c r="P216" s="322"/>
      <c r="Q216" s="322"/>
      <c r="R216" s="322"/>
      <c r="S216" s="344"/>
      <c r="T216" s="344"/>
      <c r="U216" s="237"/>
      <c r="V216" s="16"/>
      <c r="W216" s="16"/>
      <c r="X216" s="16"/>
      <c r="Y216" s="16"/>
      <c r="Z216" s="16"/>
    </row>
    <row r="217" spans="1:26" ht="15.75" customHeight="1">
      <c r="A217" s="343"/>
      <c r="B217" s="237"/>
      <c r="C217" s="237"/>
      <c r="D217" s="322"/>
      <c r="E217" s="322"/>
      <c r="F217" s="322"/>
      <c r="G217" s="322"/>
      <c r="H217" s="322"/>
      <c r="I217" s="344"/>
      <c r="J217" s="322"/>
      <c r="K217" s="322"/>
      <c r="L217" s="322"/>
      <c r="M217" s="322"/>
      <c r="N217" s="344"/>
      <c r="O217" s="322"/>
      <c r="P217" s="322"/>
      <c r="Q217" s="322"/>
      <c r="R217" s="322"/>
      <c r="S217" s="344"/>
      <c r="T217" s="344"/>
      <c r="U217" s="237"/>
      <c r="V217" s="16"/>
      <c r="W217" s="16"/>
      <c r="X217" s="16"/>
      <c r="Y217" s="16"/>
      <c r="Z217" s="16"/>
    </row>
    <row r="218" spans="1:26" ht="15.75" customHeight="1">
      <c r="A218" s="343"/>
      <c r="B218" s="237"/>
      <c r="C218" s="237"/>
      <c r="D218" s="322"/>
      <c r="E218" s="322"/>
      <c r="F218" s="322"/>
      <c r="G218" s="322"/>
      <c r="H218" s="322"/>
      <c r="I218" s="344"/>
      <c r="J218" s="322"/>
      <c r="K218" s="322"/>
      <c r="L218" s="322"/>
      <c r="M218" s="322"/>
      <c r="N218" s="344"/>
      <c r="O218" s="322"/>
      <c r="P218" s="322"/>
      <c r="Q218" s="322"/>
      <c r="R218" s="322"/>
      <c r="S218" s="344"/>
      <c r="T218" s="344"/>
      <c r="U218" s="237"/>
      <c r="V218" s="16"/>
      <c r="W218" s="16"/>
      <c r="X218" s="16"/>
      <c r="Y218" s="16"/>
      <c r="Z218" s="16"/>
    </row>
    <row r="219" spans="1:26" ht="15.75" customHeight="1">
      <c r="A219" s="343"/>
      <c r="B219" s="237"/>
      <c r="C219" s="237"/>
      <c r="D219" s="322"/>
      <c r="E219" s="322"/>
      <c r="F219" s="322"/>
      <c r="G219" s="322"/>
      <c r="H219" s="322"/>
      <c r="I219" s="344"/>
      <c r="J219" s="322"/>
      <c r="K219" s="322"/>
      <c r="L219" s="322"/>
      <c r="M219" s="322"/>
      <c r="N219" s="344"/>
      <c r="O219" s="322"/>
      <c r="P219" s="322"/>
      <c r="Q219" s="322"/>
      <c r="R219" s="322"/>
      <c r="S219" s="344"/>
      <c r="T219" s="344"/>
      <c r="U219" s="237"/>
      <c r="V219" s="16"/>
      <c r="W219" s="16"/>
      <c r="X219" s="16"/>
      <c r="Y219" s="16"/>
      <c r="Z219" s="16"/>
    </row>
    <row r="220" spans="1:26" ht="15.75" customHeight="1">
      <c r="A220" s="343"/>
      <c r="B220" s="237"/>
      <c r="C220" s="237"/>
      <c r="D220" s="322"/>
      <c r="E220" s="322"/>
      <c r="F220" s="322"/>
      <c r="G220" s="322"/>
      <c r="H220" s="322"/>
      <c r="I220" s="344"/>
      <c r="J220" s="322"/>
      <c r="K220" s="322"/>
      <c r="L220" s="322"/>
      <c r="M220" s="322"/>
      <c r="N220" s="344"/>
      <c r="O220" s="322"/>
      <c r="P220" s="322"/>
      <c r="Q220" s="322"/>
      <c r="R220" s="322"/>
      <c r="S220" s="344"/>
      <c r="T220" s="344"/>
      <c r="U220" s="237"/>
      <c r="V220" s="16"/>
      <c r="W220" s="16"/>
      <c r="X220" s="16"/>
      <c r="Y220" s="16"/>
      <c r="Z220" s="16"/>
    </row>
    <row r="221" spans="1:26" ht="15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15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15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15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15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15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15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15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15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15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15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15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15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15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15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15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15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15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15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15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15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15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15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15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15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15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15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15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15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15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15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15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15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15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15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15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15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15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15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15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15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15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15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15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15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15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15.7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15.7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15.7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15.7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15.7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15.7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15.7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15.7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15.7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15.7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15.7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15.7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15.7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15.7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15.7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15.7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15.7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15.7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15.7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15.7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15.7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15.7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15.7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15.7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15.7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15.7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15.7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15.7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15.7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15.7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15.7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15.7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15.7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15.7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15.7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15.7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15.7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15.7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15.7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15.7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15.7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15.7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15.7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15.7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15.7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15.7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15.7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15.7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15.7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15.7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5.7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5.7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15.7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15.7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15.7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15.7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15.7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15.7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15.7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15.7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5.7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5.7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5.7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5.7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5.7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5.7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5.7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5.7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5.7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5.7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5.7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5.7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5.7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5.7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5.7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5.7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5.7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5.7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5.7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5.7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5.7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15.7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15.7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15.7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15.7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15.7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15.7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15.7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15.7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15.7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15.7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15.7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15.7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15.7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15.7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15.7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15.7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15.7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15.7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15.7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15.7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15.7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15.7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15.7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15.7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15.7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15.7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15.7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15.7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15.7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15.7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15.7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15.7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15.7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15.7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15.7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15.7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15.7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15.7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15.7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15.7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15.7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15.7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15.7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15.7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15.7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15.7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15.7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15.7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15.7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15.7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15.7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15.7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15.7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15.7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15.7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15.7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15.7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15.7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15.7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15.7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15.7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15.7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15.7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15.7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15.7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15.7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15.7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15.7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15.7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15.7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15.7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15.7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15.7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15.7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15.7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15.7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15.7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15.7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15.7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15.7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15.7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15.7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15.7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15.7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15.7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15.7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15.7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15.7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15.7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15.7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15.7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15.7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15.7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15.7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15.7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15.7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15.7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15.7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15.7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15.7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15.7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15.7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15.7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15.7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15.7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15.7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15.7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15.7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15.7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15.7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15.7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15.7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15.7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15.7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15.7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15.7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15.7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15.7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15.7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15.7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15.7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15.7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15.7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15.7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15.7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15.7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15.7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15.7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15.7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15.7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15.7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15.7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15.7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15.7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15.7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15.7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15.7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15.7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15.7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15.7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15.7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15.7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15.7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15.7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15.7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15.7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15.7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15.7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15.7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15.7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15.7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15.7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15.7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15.7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15.7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15.7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15.7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15.7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15.7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15.7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15.7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15.7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15.7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15.7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15.7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15.7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15.7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15.7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15.7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15.7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15.7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15.7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15.7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15.7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15.7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15.7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15.7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15.7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15.7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15.7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15.7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15.7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15.7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15.7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15.7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15.7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15.7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15.7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15.7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15.7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15.7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15.7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15.7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15.7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15.7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15.7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15.7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15.7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15.7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15.7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15.7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15.7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15.7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15.7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15.7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15.7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15.7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15.7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15.7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15.7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15.7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15.7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15.7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15.7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15.7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15.7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15.7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15.7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15.7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15.7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15.7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15.7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15.7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15.7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15.7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15.7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15.7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15.7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15.7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15.7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15.7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15.7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15.7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15.7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15.7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15.7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15.7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15.7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15.7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15.7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15.7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15.7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15.7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15.7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15.7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15.7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15.7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15.7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15.7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15.7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15.7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15.7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15.7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15.7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15.7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15.7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15.7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15.7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15.7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15.7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15.7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15.7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15.7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15.7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15.7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15.7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15.7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15.7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15.7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15.7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15.7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15.7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15.7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15.7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15.7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15.7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15.7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15.7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15.7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15.7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15.7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15.7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15.7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15.7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15.7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15.7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15.7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15.7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15.7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15.7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15.7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15.7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15.7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15.7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15.7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15.7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15.7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15.7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15.7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15.7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15.7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15.7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15.7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15.7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15.7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15.7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15.7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15.7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15.7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15.7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15.7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15.7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15.7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15.7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15.7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15.7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15.7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15.7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15.7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15.7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15.7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15.7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15.7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15.7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15.7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15.7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15.7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15.7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15.7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15.7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15.7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15.7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15.7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15.7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15.7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15.7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15.7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15.7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15.7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15.7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15.7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15.7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15.7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15.7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15.7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15.7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15.7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15.7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15.7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15.7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15.7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15.7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15.7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15.7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15.7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15.7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15.7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15.7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15.7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15.7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15.7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15.7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15.7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15.7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15.7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15.7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15.7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15.7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15.7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15.7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15.7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15.7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15.7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15.7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15.7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15.7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15.7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15.7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15.7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15.7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15.7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15.7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15.7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15.7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15.7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15.7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15.7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15.7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15.7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15.7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15.7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15.7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15.7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15.7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15.7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15.7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15.7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15.7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15.7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15.7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15.7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15.7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15.7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15.7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15.7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15.7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15.7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15.7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15.7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15.7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15.7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15.7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15.7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15.7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15.7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15.7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15.7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15.7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15.7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15.7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15.7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15.7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15.7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15.7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15.7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15.7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15.7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15.7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15.7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15.7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15.7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15.7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15.7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15.7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15.7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15.7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15.7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15.7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15.7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15.7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15.7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15.7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15.7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15.7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15.7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15.7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15.7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15.7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15.7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15.7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15.7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15.7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15.7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15.7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15.7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15.7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15.7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15.7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15.7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15.7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15.7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15.7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15.7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15.7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15.7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15.7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15.7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15.7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15.7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15.7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15.7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15.7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15.7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15.7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15.7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15.7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15.7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15.7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15.7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15.7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15.7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15.7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15.7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15.7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15.7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15.7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15.7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15.7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15.7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15.7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15.7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15.7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15.7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15.7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15.7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15.7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15.7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15.7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15.7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15.7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15.7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15.7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15.7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15.7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15.7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15.7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15.7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15.7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15.7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15.7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15.7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15.7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15.7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15.7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15.7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15.7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15.7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15.7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15.7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15.7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15.7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15.7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15.7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15.7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15.7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15.7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15.7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15.7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15.7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15.7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15.7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15.7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15.7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15.7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15.7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15.7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15.7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15.7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15.7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15.7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15.7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15.7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15.7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15.7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15.7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15.7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15.7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15.7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15.7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15.7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15.7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15.7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15.7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15.7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15.7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15.7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15.7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15.7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15.7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15.7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15.7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15.7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15.7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15.7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15.7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15.7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15.7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15.7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15.7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15.7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15.7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15.7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15.7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15.7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15.7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15.7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15.7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15.7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15.7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15.7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15.7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15.7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15.7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15.7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15.7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15.7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15.7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15.7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15.7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15.7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15.7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15.7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15.7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15.7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15.7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15.7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15.7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15.7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15.7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15.7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15.7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15.7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15.7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15.7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15.7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15.7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15.7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15.7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15.7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15.7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15.7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15.7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15.7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15.7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15.7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15.7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15.7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15.7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15.7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15.7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15.7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15.7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15.7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15.7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15.7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15.7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15.7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15.7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15.7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15.7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15.7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15.7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15.7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15.7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15.7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15.7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15.7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15.7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15.7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15.7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15.7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15.7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15.7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15.7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15.7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15.7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15.7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15.7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15.7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15.7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15.7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15.7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15.7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H1000"/>
  <sheetViews>
    <sheetView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G3" sqref="G3"/>
    </sheetView>
  </sheetViews>
  <sheetFormatPr baseColWidth="10" defaultColWidth="14.5" defaultRowHeight="15" customHeight="1"/>
  <cols>
    <col min="1" max="1" width="5.6640625" customWidth="1"/>
    <col min="2" max="2" width="30.83203125" customWidth="1"/>
    <col min="3" max="5" width="22.5" customWidth="1"/>
    <col min="11" max="11" width="24.6640625" customWidth="1"/>
  </cols>
  <sheetData>
    <row r="1" spans="1:34" ht="15.75" customHeight="1">
      <c r="A1" s="345"/>
    </row>
    <row r="2" spans="1:34" ht="15.75" customHeight="1">
      <c r="A2" s="345" t="s">
        <v>0</v>
      </c>
      <c r="B2" s="237">
        <v>2018</v>
      </c>
      <c r="C2" s="237"/>
      <c r="D2" s="237"/>
      <c r="E2" s="237"/>
      <c r="G2" s="346" t="s">
        <v>2802</v>
      </c>
      <c r="H2" s="347" t="s">
        <v>2803</v>
      </c>
      <c r="I2" s="348" t="s">
        <v>2804</v>
      </c>
      <c r="J2" s="348" t="s">
        <v>2805</v>
      </c>
      <c r="K2" s="347" t="s">
        <v>2806</v>
      </c>
      <c r="L2" s="346" t="s">
        <v>2807</v>
      </c>
      <c r="M2" s="237" t="s">
        <v>2808</v>
      </c>
      <c r="N2" s="237" t="s">
        <v>2809</v>
      </c>
      <c r="O2" s="347" t="s">
        <v>2810</v>
      </c>
      <c r="P2" s="348" t="s">
        <v>2811</v>
      </c>
      <c r="Q2" s="237" t="s">
        <v>2812</v>
      </c>
      <c r="R2" s="237" t="s">
        <v>2813</v>
      </c>
      <c r="S2" s="347" t="s">
        <v>2814</v>
      </c>
      <c r="T2" s="348" t="s">
        <v>2815</v>
      </c>
      <c r="U2" s="346" t="s">
        <v>2816</v>
      </c>
      <c r="V2" s="347" t="s">
        <v>2817</v>
      </c>
      <c r="W2" s="348" t="s">
        <v>2818</v>
      </c>
      <c r="X2" s="347" t="s">
        <v>2819</v>
      </c>
      <c r="Y2" s="348" t="s">
        <v>2820</v>
      </c>
      <c r="Z2" s="347" t="s">
        <v>2821</v>
      </c>
      <c r="AA2" s="348" t="s">
        <v>2822</v>
      </c>
      <c r="AB2" s="346" t="s">
        <v>2823</v>
      </c>
      <c r="AC2" s="346" t="s">
        <v>2824</v>
      </c>
      <c r="AD2" s="346" t="s">
        <v>2825</v>
      </c>
      <c r="AE2" s="346" t="s">
        <v>2826</v>
      </c>
      <c r="AF2" s="237" t="s">
        <v>2827</v>
      </c>
      <c r="AG2" s="348" t="s">
        <v>2828</v>
      </c>
      <c r="AH2" s="17" t="s">
        <v>2829</v>
      </c>
    </row>
    <row r="3" spans="1:34" ht="15.75" customHeight="1">
      <c r="A3" s="345">
        <v>1</v>
      </c>
      <c r="B3" s="237" t="s">
        <v>52</v>
      </c>
      <c r="C3" s="349" t="s">
        <v>2495</v>
      </c>
      <c r="D3" s="237"/>
      <c r="E3" s="237"/>
      <c r="G3" s="237">
        <v>1</v>
      </c>
      <c r="H3" s="237">
        <v>6</v>
      </c>
      <c r="I3" s="237">
        <f t="shared" ref="I3:I43" si="0">(H3-4.175)/1.278771446</f>
        <v>1.4271510407184993</v>
      </c>
      <c r="J3" s="177">
        <f t="shared" ref="J3:J43" si="1">STANDARDIZE(K3,1171.658537,1686.97)</f>
        <v>-0.2072701571456517</v>
      </c>
      <c r="K3" s="177">
        <v>822</v>
      </c>
      <c r="L3" s="177">
        <v>1</v>
      </c>
      <c r="M3" s="177">
        <v>2860722</v>
      </c>
      <c r="N3" s="177">
        <v>525443</v>
      </c>
      <c r="O3" s="177">
        <f t="shared" ref="O3:O43" si="2">M3+N3</f>
        <v>3386165</v>
      </c>
      <c r="P3" s="177">
        <f t="shared" ref="P3:P40" si="3">STANDARDIZE(O3,323811.125,604312.0483)</f>
        <v>5.0675042531664847</v>
      </c>
      <c r="Q3" s="177">
        <v>100414</v>
      </c>
      <c r="R3" s="177">
        <v>34285</v>
      </c>
      <c r="S3" s="177">
        <f t="shared" ref="S3:S8" si="4">Q3+R3</f>
        <v>134699</v>
      </c>
      <c r="T3" s="237">
        <f t="shared" ref="T3:T43" si="5">STANDARDIZE(S3,126851.5524, 45208.12195)</f>
        <v>0.17358490601930435</v>
      </c>
      <c r="U3" s="237">
        <v>1</v>
      </c>
      <c r="V3" s="237">
        <v>89</v>
      </c>
      <c r="W3" s="237">
        <f t="shared" ref="W3:W43" si="6">STANDARDIZE(V3, 76.525, 18.779)</f>
        <v>0.66430587358219262</v>
      </c>
      <c r="X3" s="237">
        <v>98</v>
      </c>
      <c r="Y3" s="237">
        <f t="shared" ref="Y3:Y43" si="7">STANDARDIZE(X3, 92.35, 17.98485)</f>
        <v>0.31415330125077523</v>
      </c>
      <c r="Z3" s="237">
        <v>61</v>
      </c>
      <c r="AA3" s="237">
        <f t="shared" ref="AA3:AA43" si="8">STANDARDIZE(Z3,47.2439, 20.43)</f>
        <v>0.67332843857072955</v>
      </c>
      <c r="AB3" s="237">
        <v>0</v>
      </c>
      <c r="AC3" s="237">
        <v>0</v>
      </c>
      <c r="AD3" s="237">
        <v>1</v>
      </c>
      <c r="AE3" s="237">
        <v>0</v>
      </c>
      <c r="AF3" s="237">
        <f t="shared" ref="AF3:AF43" si="9">G3+L3+U3+AB3+AC3+AD3+AE3</f>
        <v>4</v>
      </c>
      <c r="AG3" s="237">
        <f t="shared" ref="AG3:AG42" si="10">STANDARDIZE(AF3,2.925, 1.308502765)</f>
        <v>0.8215496587047717</v>
      </c>
      <c r="AH3" s="237">
        <f t="shared" ref="AH3:AH43" si="11">I3+J3+P3+T3+W3+Y3+AA3+AG3</f>
        <v>8.9343073148671053</v>
      </c>
    </row>
    <row r="4" spans="1:34" ht="15.75" customHeight="1">
      <c r="A4" s="345">
        <v>2</v>
      </c>
      <c r="B4" s="237" t="s">
        <v>1324</v>
      </c>
      <c r="C4" s="349" t="s">
        <v>2181</v>
      </c>
      <c r="D4" s="237"/>
      <c r="E4" s="237"/>
      <c r="G4" s="237">
        <v>1</v>
      </c>
      <c r="H4" s="237">
        <v>5</v>
      </c>
      <c r="I4" s="237">
        <f t="shared" si="0"/>
        <v>0.64515047046178742</v>
      </c>
      <c r="J4" s="177">
        <f t="shared" si="1"/>
        <v>0.26339618546862126</v>
      </c>
      <c r="K4" s="177">
        <v>1616</v>
      </c>
      <c r="L4" s="177">
        <v>1</v>
      </c>
      <c r="M4" s="177">
        <v>81663</v>
      </c>
      <c r="N4" s="177">
        <v>520593</v>
      </c>
      <c r="O4" s="177">
        <f t="shared" si="2"/>
        <v>602256</v>
      </c>
      <c r="P4" s="177">
        <f t="shared" si="3"/>
        <v>0.46076340159574475</v>
      </c>
      <c r="Q4" s="177">
        <v>12996</v>
      </c>
      <c r="R4" s="177">
        <v>66085</v>
      </c>
      <c r="S4" s="177">
        <f t="shared" si="4"/>
        <v>79081</v>
      </c>
      <c r="T4" s="237">
        <f t="shared" si="5"/>
        <v>-1.0566807542422143</v>
      </c>
      <c r="U4" s="237">
        <v>1</v>
      </c>
      <c r="V4" s="237">
        <v>88</v>
      </c>
      <c r="W4" s="237">
        <f t="shared" si="6"/>
        <v>0.61105490175195665</v>
      </c>
      <c r="X4" s="237">
        <v>99</v>
      </c>
      <c r="Y4" s="237">
        <f t="shared" si="7"/>
        <v>0.36975565545445221</v>
      </c>
      <c r="Z4" s="237">
        <v>0</v>
      </c>
      <c r="AA4" s="237">
        <f t="shared" si="8"/>
        <v>-2.3124767498776309</v>
      </c>
      <c r="AB4" s="237">
        <v>1</v>
      </c>
      <c r="AC4" s="237">
        <v>0</v>
      </c>
      <c r="AD4" s="237">
        <v>1</v>
      </c>
      <c r="AE4" s="237">
        <v>0</v>
      </c>
      <c r="AF4" s="237">
        <f t="shared" si="9"/>
        <v>5</v>
      </c>
      <c r="AG4" s="237">
        <f t="shared" si="10"/>
        <v>1.5857818993603732</v>
      </c>
      <c r="AH4" s="237">
        <f t="shared" si="11"/>
        <v>0.56674500997309041</v>
      </c>
    </row>
    <row r="5" spans="1:34" ht="15.75" customHeight="1">
      <c r="A5" s="345">
        <v>3</v>
      </c>
      <c r="B5" s="237" t="s">
        <v>1325</v>
      </c>
      <c r="C5" s="349" t="s">
        <v>2700</v>
      </c>
      <c r="D5" s="237"/>
      <c r="E5" s="237"/>
      <c r="G5" s="237">
        <v>0</v>
      </c>
      <c r="H5" s="237">
        <v>5</v>
      </c>
      <c r="I5" s="237">
        <f t="shared" si="0"/>
        <v>0.64515047046178742</v>
      </c>
      <c r="J5" s="177">
        <f t="shared" si="1"/>
        <v>-0.17111065223447958</v>
      </c>
      <c r="K5" s="177">
        <v>883</v>
      </c>
      <c r="L5" s="177">
        <v>1</v>
      </c>
      <c r="M5" s="177">
        <v>352176</v>
      </c>
      <c r="N5" s="177">
        <v>466985</v>
      </c>
      <c r="O5" s="177">
        <f t="shared" si="2"/>
        <v>819161</v>
      </c>
      <c r="P5" s="177">
        <f t="shared" si="3"/>
        <v>0.81969220437268586</v>
      </c>
      <c r="Q5" s="177">
        <v>31542</v>
      </c>
      <c r="R5" s="177">
        <v>45614</v>
      </c>
      <c r="S5" s="177">
        <f t="shared" si="4"/>
        <v>77156</v>
      </c>
      <c r="T5" s="237">
        <f t="shared" si="5"/>
        <v>-1.0992615985013285</v>
      </c>
      <c r="U5" s="237">
        <v>1</v>
      </c>
      <c r="V5" s="237">
        <v>89</v>
      </c>
      <c r="W5" s="237">
        <f t="shared" si="6"/>
        <v>0.66430587358219262</v>
      </c>
      <c r="X5" s="237">
        <v>99</v>
      </c>
      <c r="Y5" s="237">
        <f t="shared" si="7"/>
        <v>0.36975565545445221</v>
      </c>
      <c r="Z5" s="237">
        <v>54</v>
      </c>
      <c r="AA5" s="237">
        <f t="shared" si="8"/>
        <v>0.33069505628977014</v>
      </c>
      <c r="AB5" s="237">
        <v>0</v>
      </c>
      <c r="AC5" s="237">
        <v>0</v>
      </c>
      <c r="AD5" s="237">
        <v>1</v>
      </c>
      <c r="AE5" s="237">
        <v>1</v>
      </c>
      <c r="AF5" s="237">
        <f t="shared" si="9"/>
        <v>4</v>
      </c>
      <c r="AG5" s="237">
        <f t="shared" si="10"/>
        <v>0.8215496587047717</v>
      </c>
      <c r="AH5" s="237">
        <f t="shared" si="11"/>
        <v>2.3807766681298519</v>
      </c>
    </row>
    <row r="6" spans="1:34" ht="15.75" customHeight="1">
      <c r="A6" s="345">
        <v>4</v>
      </c>
      <c r="B6" s="237" t="s">
        <v>1326</v>
      </c>
      <c r="C6" s="349" t="s">
        <v>2830</v>
      </c>
      <c r="D6" s="237"/>
      <c r="E6" s="237"/>
      <c r="G6" s="237">
        <v>1</v>
      </c>
      <c r="H6" s="237">
        <v>5</v>
      </c>
      <c r="I6" s="237">
        <f t="shared" si="0"/>
        <v>0.64515047046178742</v>
      </c>
      <c r="J6" s="177">
        <f t="shared" si="1"/>
        <v>-0.24461521959489499</v>
      </c>
      <c r="K6" s="177">
        <v>759</v>
      </c>
      <c r="L6" s="177">
        <v>1</v>
      </c>
      <c r="M6" s="177">
        <v>165168</v>
      </c>
      <c r="N6" s="177">
        <v>425555</v>
      </c>
      <c r="O6" s="177">
        <f t="shared" si="2"/>
        <v>590723</v>
      </c>
      <c r="P6" s="177">
        <f t="shared" si="3"/>
        <v>0.44167889048522879</v>
      </c>
      <c r="Q6" s="177">
        <v>17065</v>
      </c>
      <c r="R6" s="177">
        <v>21101</v>
      </c>
      <c r="S6" s="177">
        <f t="shared" si="4"/>
        <v>38166</v>
      </c>
      <c r="T6" s="237">
        <f t="shared" si="5"/>
        <v>-1.9617172440404815</v>
      </c>
      <c r="U6" s="237">
        <v>1</v>
      </c>
      <c r="V6" s="237">
        <v>87</v>
      </c>
      <c r="W6" s="237">
        <f t="shared" si="6"/>
        <v>0.55780392992172079</v>
      </c>
      <c r="X6" s="237">
        <v>90</v>
      </c>
      <c r="Y6" s="237">
        <f t="shared" si="7"/>
        <v>-0.13066553237864059</v>
      </c>
      <c r="Z6" s="237">
        <v>61</v>
      </c>
      <c r="AA6" s="237">
        <f t="shared" si="8"/>
        <v>0.67332843857072955</v>
      </c>
      <c r="AB6" s="237">
        <v>1</v>
      </c>
      <c r="AC6" s="237">
        <v>0</v>
      </c>
      <c r="AD6" s="237">
        <v>1</v>
      </c>
      <c r="AE6" s="237">
        <v>0</v>
      </c>
      <c r="AF6" s="237">
        <f t="shared" si="9"/>
        <v>5</v>
      </c>
      <c r="AG6" s="237">
        <f t="shared" si="10"/>
        <v>1.5857818993603732</v>
      </c>
      <c r="AH6" s="237">
        <f t="shared" si="11"/>
        <v>1.5667456327858225</v>
      </c>
    </row>
    <row r="7" spans="1:34" ht="15.75" customHeight="1">
      <c r="A7" s="345">
        <v>5</v>
      </c>
      <c r="B7" s="237" t="s">
        <v>42</v>
      </c>
      <c r="C7" s="349" t="s">
        <v>2229</v>
      </c>
      <c r="D7" s="237"/>
      <c r="E7" s="237"/>
      <c r="G7" s="237">
        <v>1</v>
      </c>
      <c r="H7" s="237">
        <v>6</v>
      </c>
      <c r="I7" s="237">
        <f t="shared" si="0"/>
        <v>1.4271510407184993</v>
      </c>
      <c r="J7" s="177">
        <f t="shared" si="1"/>
        <v>1.0701680901260839</v>
      </c>
      <c r="K7" s="177">
        <v>2977</v>
      </c>
      <c r="L7" s="177">
        <v>1</v>
      </c>
      <c r="M7" s="177">
        <v>1096820</v>
      </c>
      <c r="N7" s="177">
        <v>308185</v>
      </c>
      <c r="O7" s="177">
        <f t="shared" si="2"/>
        <v>1405005</v>
      </c>
      <c r="P7" s="177">
        <f t="shared" si="3"/>
        <v>1.7891317541020801</v>
      </c>
      <c r="Q7" s="177">
        <v>25414</v>
      </c>
      <c r="R7" s="177">
        <v>16229</v>
      </c>
      <c r="S7" s="177">
        <f t="shared" si="4"/>
        <v>41643</v>
      </c>
      <c r="T7" s="237">
        <f t="shared" si="5"/>
        <v>-1.8848062853449279</v>
      </c>
      <c r="U7" s="237">
        <v>0</v>
      </c>
      <c r="V7" s="237">
        <v>87</v>
      </c>
      <c r="W7" s="237">
        <f t="shared" si="6"/>
        <v>0.55780392992172079</v>
      </c>
      <c r="X7" s="237">
        <v>99</v>
      </c>
      <c r="Y7" s="237">
        <f t="shared" si="7"/>
        <v>0.36975565545445221</v>
      </c>
      <c r="Z7" s="237">
        <v>62</v>
      </c>
      <c r="AA7" s="237">
        <f t="shared" si="8"/>
        <v>0.72227606461086657</v>
      </c>
      <c r="AB7" s="237">
        <v>0</v>
      </c>
      <c r="AC7" s="237">
        <v>0</v>
      </c>
      <c r="AD7" s="237">
        <v>1</v>
      </c>
      <c r="AE7" s="237">
        <v>0</v>
      </c>
      <c r="AF7" s="237">
        <f t="shared" si="9"/>
        <v>3</v>
      </c>
      <c r="AG7" s="237">
        <f t="shared" si="10"/>
        <v>5.7317418049170246E-2</v>
      </c>
      <c r="AH7" s="237">
        <f t="shared" si="11"/>
        <v>4.1087976676379458</v>
      </c>
    </row>
    <row r="8" spans="1:34" ht="15.75" customHeight="1">
      <c r="A8" s="345">
        <v>6</v>
      </c>
      <c r="B8" s="237" t="s">
        <v>1328</v>
      </c>
      <c r="C8" s="349" t="s">
        <v>2703</v>
      </c>
      <c r="D8" s="237"/>
      <c r="E8" s="237"/>
      <c r="G8" s="237">
        <v>1</v>
      </c>
      <c r="H8" s="237">
        <v>6</v>
      </c>
      <c r="I8" s="237">
        <f t="shared" si="0"/>
        <v>1.4271510407184993</v>
      </c>
      <c r="J8" s="177">
        <f t="shared" si="1"/>
        <v>0.64751682780369535</v>
      </c>
      <c r="K8" s="177">
        <v>2264</v>
      </c>
      <c r="L8" s="177">
        <v>1</v>
      </c>
      <c r="M8" s="177">
        <v>239257</v>
      </c>
      <c r="N8" s="177">
        <v>91764</v>
      </c>
      <c r="O8" s="177">
        <f t="shared" si="2"/>
        <v>331021</v>
      </c>
      <c r="P8" s="177">
        <f t="shared" si="3"/>
        <v>1.1930715298962209E-2</v>
      </c>
      <c r="Q8" s="177">
        <v>10415</v>
      </c>
      <c r="R8" s="177">
        <v>5378</v>
      </c>
      <c r="S8" s="177">
        <f t="shared" si="4"/>
        <v>15793</v>
      </c>
      <c r="T8" s="237">
        <f t="shared" si="5"/>
        <v>-2.4566061939673207</v>
      </c>
      <c r="U8" s="237">
        <v>1</v>
      </c>
      <c r="V8" s="237">
        <v>86</v>
      </c>
      <c r="W8" s="237">
        <f t="shared" si="6"/>
        <v>0.50455295809148482</v>
      </c>
      <c r="X8" s="237">
        <v>0</v>
      </c>
      <c r="Y8" s="237">
        <f t="shared" si="7"/>
        <v>-5.1348774107095689</v>
      </c>
      <c r="Z8" s="237">
        <v>0</v>
      </c>
      <c r="AA8" s="237">
        <f t="shared" si="8"/>
        <v>-2.3124767498776309</v>
      </c>
      <c r="AB8" s="17">
        <v>1</v>
      </c>
      <c r="AC8" s="237">
        <v>0</v>
      </c>
      <c r="AD8" s="237">
        <v>1</v>
      </c>
      <c r="AE8" s="237">
        <v>0</v>
      </c>
      <c r="AF8" s="237">
        <f t="shared" si="9"/>
        <v>5</v>
      </c>
      <c r="AG8" s="237">
        <f t="shared" si="10"/>
        <v>1.5857818993603732</v>
      </c>
      <c r="AH8" s="237">
        <f t="shared" si="11"/>
        <v>-5.7270269132815059</v>
      </c>
    </row>
    <row r="9" spans="1:34" ht="15.75" customHeight="1">
      <c r="A9" s="345">
        <v>7</v>
      </c>
      <c r="B9" s="237" t="s">
        <v>1330</v>
      </c>
      <c r="C9" s="349" t="s">
        <v>2704</v>
      </c>
      <c r="D9" s="237"/>
      <c r="E9" s="237"/>
      <c r="G9" s="237">
        <v>1</v>
      </c>
      <c r="H9" s="237">
        <v>3</v>
      </c>
      <c r="I9" s="237">
        <f t="shared" si="0"/>
        <v>-0.91885067005163634</v>
      </c>
      <c r="J9" s="177">
        <f t="shared" si="1"/>
        <v>-0.69453430529292159</v>
      </c>
      <c r="K9" s="177">
        <v>0</v>
      </c>
      <c r="L9" s="177">
        <v>1</v>
      </c>
      <c r="M9" s="177">
        <v>208750</v>
      </c>
      <c r="N9" s="177">
        <v>0</v>
      </c>
      <c r="O9" s="177">
        <f t="shared" si="2"/>
        <v>208750</v>
      </c>
      <c r="P9" s="177">
        <f t="shared" si="3"/>
        <v>-0.19040018368602829</v>
      </c>
      <c r="Q9" s="177">
        <v>42600</v>
      </c>
      <c r="R9" s="177" t="s">
        <v>2831</v>
      </c>
      <c r="S9" s="177">
        <v>42600</v>
      </c>
      <c r="T9" s="237">
        <f t="shared" si="5"/>
        <v>-1.8636375227703967</v>
      </c>
      <c r="U9" s="237">
        <v>1</v>
      </c>
      <c r="V9" s="237">
        <v>86</v>
      </c>
      <c r="W9" s="237">
        <f t="shared" si="6"/>
        <v>0.50455295809148482</v>
      </c>
      <c r="X9" s="237">
        <v>100</v>
      </c>
      <c r="Y9" s="237">
        <f t="shared" si="7"/>
        <v>0.4253580096581292</v>
      </c>
      <c r="Z9" s="237">
        <v>57</v>
      </c>
      <c r="AA9" s="237">
        <f t="shared" si="8"/>
        <v>0.47753793441018128</v>
      </c>
      <c r="AB9" s="237">
        <v>0</v>
      </c>
      <c r="AC9" s="237">
        <v>0</v>
      </c>
      <c r="AD9" s="237">
        <v>1</v>
      </c>
      <c r="AE9" s="237">
        <v>0</v>
      </c>
      <c r="AF9" s="237">
        <f t="shared" si="9"/>
        <v>4</v>
      </c>
      <c r="AG9" s="237">
        <f t="shared" si="10"/>
        <v>0.8215496587047717</v>
      </c>
      <c r="AH9" s="237">
        <f t="shared" si="11"/>
        <v>-1.4384241209364164</v>
      </c>
    </row>
    <row r="10" spans="1:34" ht="15.75" customHeight="1">
      <c r="A10" s="345">
        <v>8</v>
      </c>
      <c r="B10" s="237" t="s">
        <v>1332</v>
      </c>
      <c r="C10" s="349" t="s">
        <v>2240</v>
      </c>
      <c r="D10" s="237"/>
      <c r="E10" s="237"/>
      <c r="G10" s="237">
        <v>1</v>
      </c>
      <c r="H10" s="237">
        <v>4</v>
      </c>
      <c r="I10" s="237">
        <f t="shared" si="0"/>
        <v>-0.13685009979492443</v>
      </c>
      <c r="J10" s="177">
        <f t="shared" si="1"/>
        <v>1.4584381838444072</v>
      </c>
      <c r="K10" s="177">
        <v>3632</v>
      </c>
      <c r="L10" s="177">
        <v>1</v>
      </c>
      <c r="M10" s="177">
        <v>242179</v>
      </c>
      <c r="N10" s="177">
        <v>249498</v>
      </c>
      <c r="O10" s="177">
        <f t="shared" si="2"/>
        <v>491677</v>
      </c>
      <c r="P10" s="177">
        <f t="shared" si="3"/>
        <v>0.27778012282268111</v>
      </c>
      <c r="Q10" s="177">
        <v>12181</v>
      </c>
      <c r="R10" s="177">
        <v>10173</v>
      </c>
      <c r="S10" s="177">
        <f t="shared" ref="S10:S43" si="12">Q10+R10</f>
        <v>22354</v>
      </c>
      <c r="T10" s="237">
        <f t="shared" si="5"/>
        <v>-2.3114774047808018</v>
      </c>
      <c r="U10" s="237">
        <v>1</v>
      </c>
      <c r="V10" s="237">
        <v>88</v>
      </c>
      <c r="W10" s="237">
        <f t="shared" si="6"/>
        <v>0.61105490175195665</v>
      </c>
      <c r="X10" s="237">
        <v>99</v>
      </c>
      <c r="Y10" s="237">
        <f t="shared" si="7"/>
        <v>0.36975565545445221</v>
      </c>
      <c r="Z10" s="237">
        <v>51</v>
      </c>
      <c r="AA10" s="237">
        <f t="shared" si="8"/>
        <v>0.18385217816935895</v>
      </c>
      <c r="AB10" s="237">
        <v>1</v>
      </c>
      <c r="AC10" s="237">
        <v>1</v>
      </c>
      <c r="AD10" s="237">
        <v>1</v>
      </c>
      <c r="AE10" s="237">
        <v>0</v>
      </c>
      <c r="AF10" s="237">
        <f t="shared" si="9"/>
        <v>6</v>
      </c>
      <c r="AG10" s="237">
        <f t="shared" si="10"/>
        <v>2.3500141400159746</v>
      </c>
      <c r="AH10" s="237">
        <f t="shared" si="11"/>
        <v>2.8025676774831045</v>
      </c>
    </row>
    <row r="11" spans="1:34" ht="15.75" customHeight="1">
      <c r="A11" s="345">
        <v>9</v>
      </c>
      <c r="B11" s="237" t="s">
        <v>1182</v>
      </c>
      <c r="C11" s="349" t="s">
        <v>2148</v>
      </c>
      <c r="D11" s="237"/>
      <c r="E11" s="237"/>
      <c r="G11" s="237">
        <v>0</v>
      </c>
      <c r="H11" s="237">
        <v>6</v>
      </c>
      <c r="I11" s="237">
        <f t="shared" si="0"/>
        <v>1.4271510407184993</v>
      </c>
      <c r="J11" s="177">
        <f t="shared" si="1"/>
        <v>0.3766169303544224</v>
      </c>
      <c r="K11" s="177">
        <v>1807</v>
      </c>
      <c r="L11" s="177">
        <v>1</v>
      </c>
      <c r="M11" s="177">
        <v>227268</v>
      </c>
      <c r="N11" s="177">
        <v>731000</v>
      </c>
      <c r="O11" s="177">
        <f t="shared" si="2"/>
        <v>958268</v>
      </c>
      <c r="P11" s="177">
        <f t="shared" si="3"/>
        <v>1.0498828821712241</v>
      </c>
      <c r="Q11" s="177">
        <v>18349</v>
      </c>
      <c r="R11" s="177">
        <v>62160</v>
      </c>
      <c r="S11" s="177">
        <f t="shared" si="12"/>
        <v>80509</v>
      </c>
      <c r="T11" s="237">
        <f t="shared" si="5"/>
        <v>-1.0250935097736349</v>
      </c>
      <c r="U11" s="237">
        <v>0</v>
      </c>
      <c r="V11" s="237">
        <v>88</v>
      </c>
      <c r="W11" s="237">
        <f t="shared" si="6"/>
        <v>0.61105490175195665</v>
      </c>
      <c r="X11" s="237">
        <v>98</v>
      </c>
      <c r="Y11" s="237">
        <f t="shared" si="7"/>
        <v>0.31415330125077523</v>
      </c>
      <c r="Z11" s="237">
        <v>20</v>
      </c>
      <c r="AA11" s="237">
        <f t="shared" si="8"/>
        <v>-1.3335242290748897</v>
      </c>
      <c r="AB11" s="237">
        <v>0</v>
      </c>
      <c r="AC11" s="237">
        <v>0</v>
      </c>
      <c r="AD11" s="237">
        <v>0</v>
      </c>
      <c r="AE11" s="237">
        <v>0</v>
      </c>
      <c r="AF11" s="237">
        <f t="shared" si="9"/>
        <v>1</v>
      </c>
      <c r="AG11" s="237">
        <f t="shared" si="10"/>
        <v>-1.4711470632620327</v>
      </c>
      <c r="AH11" s="237">
        <f t="shared" si="11"/>
        <v>-5.0905745863679686E-2</v>
      </c>
    </row>
    <row r="12" spans="1:34" ht="15.75" customHeight="1">
      <c r="A12" s="345">
        <v>10</v>
      </c>
      <c r="B12" s="237" t="s">
        <v>1337</v>
      </c>
      <c r="C12" s="349" t="s">
        <v>2242</v>
      </c>
      <c r="D12" s="237"/>
      <c r="E12" s="237"/>
      <c r="G12" s="237">
        <v>1</v>
      </c>
      <c r="H12" s="237">
        <v>5</v>
      </c>
      <c r="I12" s="237">
        <f t="shared" si="0"/>
        <v>0.64515047046178742</v>
      </c>
      <c r="J12" s="177">
        <f t="shared" si="1"/>
        <v>-0.47105670936649735</v>
      </c>
      <c r="K12" s="177">
        <v>377</v>
      </c>
      <c r="L12" s="177">
        <v>1</v>
      </c>
      <c r="M12" s="177">
        <v>11861</v>
      </c>
      <c r="N12" s="177">
        <v>15724</v>
      </c>
      <c r="O12" s="177">
        <f t="shared" si="2"/>
        <v>27585</v>
      </c>
      <c r="P12" s="177">
        <f t="shared" si="3"/>
        <v>-0.49018735574330924</v>
      </c>
      <c r="Q12" s="177">
        <v>5991</v>
      </c>
      <c r="R12" s="177">
        <v>1564</v>
      </c>
      <c r="S12" s="177">
        <f t="shared" si="12"/>
        <v>7555</v>
      </c>
      <c r="T12" s="237">
        <f t="shared" si="5"/>
        <v>-2.6388300874772348</v>
      </c>
      <c r="U12" s="237">
        <v>0</v>
      </c>
      <c r="V12" s="237">
        <v>86</v>
      </c>
      <c r="W12" s="237">
        <f t="shared" si="6"/>
        <v>0.50455295809148482</v>
      </c>
      <c r="X12" s="237">
        <v>69</v>
      </c>
      <c r="Y12" s="237">
        <f t="shared" si="7"/>
        <v>-1.2983149706558572</v>
      </c>
      <c r="Z12" s="237">
        <v>61</v>
      </c>
      <c r="AA12" s="237">
        <f t="shared" si="8"/>
        <v>0.67332843857072955</v>
      </c>
      <c r="AB12" s="237">
        <v>0</v>
      </c>
      <c r="AC12" s="237">
        <v>0</v>
      </c>
      <c r="AD12" s="237">
        <v>1</v>
      </c>
      <c r="AE12" s="237">
        <v>1</v>
      </c>
      <c r="AF12" s="237">
        <f t="shared" si="9"/>
        <v>4</v>
      </c>
      <c r="AG12" s="237">
        <f t="shared" si="10"/>
        <v>0.8215496587047717</v>
      </c>
      <c r="AH12" s="237">
        <f t="shared" si="11"/>
        <v>-2.2538075974141254</v>
      </c>
    </row>
    <row r="13" spans="1:34" ht="15.75" customHeight="1">
      <c r="A13" s="345">
        <v>11</v>
      </c>
      <c r="B13" s="237" t="s">
        <v>1341</v>
      </c>
      <c r="C13" s="349" t="s">
        <v>2243</v>
      </c>
      <c r="D13" s="237"/>
      <c r="E13" s="237"/>
      <c r="G13" s="237">
        <v>1</v>
      </c>
      <c r="H13" s="237">
        <v>5</v>
      </c>
      <c r="I13" s="237">
        <f t="shared" si="0"/>
        <v>0.64515047046178742</v>
      </c>
      <c r="J13" s="177">
        <f t="shared" si="1"/>
        <v>-0.45683001890964275</v>
      </c>
      <c r="K13" s="130">
        <v>401</v>
      </c>
      <c r="L13" s="237">
        <v>0</v>
      </c>
      <c r="M13" s="177">
        <v>11273</v>
      </c>
      <c r="N13" s="130">
        <v>30442</v>
      </c>
      <c r="O13" s="177">
        <f t="shared" si="2"/>
        <v>41715</v>
      </c>
      <c r="P13" s="177">
        <f t="shared" si="3"/>
        <v>-0.46680539597641513</v>
      </c>
      <c r="Q13" s="130">
        <v>5885</v>
      </c>
      <c r="R13" s="130">
        <v>2260</v>
      </c>
      <c r="S13" s="237">
        <f t="shared" si="12"/>
        <v>8145</v>
      </c>
      <c r="T13" s="237">
        <f t="shared" si="5"/>
        <v>-2.625779335210805</v>
      </c>
      <c r="U13" s="237">
        <v>1</v>
      </c>
      <c r="V13" s="237">
        <v>84</v>
      </c>
      <c r="W13" s="237">
        <f t="shared" si="6"/>
        <v>0.39805101443101304</v>
      </c>
      <c r="X13" s="237">
        <v>99</v>
      </c>
      <c r="Y13" s="237">
        <f t="shared" si="7"/>
        <v>0.36975565545445221</v>
      </c>
      <c r="Z13" s="237">
        <v>28</v>
      </c>
      <c r="AA13" s="237">
        <f t="shared" si="8"/>
        <v>-0.94194322075379333</v>
      </c>
      <c r="AB13" s="237">
        <v>0</v>
      </c>
      <c r="AC13" s="237">
        <v>0</v>
      </c>
      <c r="AD13" s="237">
        <v>1</v>
      </c>
      <c r="AE13" s="237">
        <v>1</v>
      </c>
      <c r="AF13" s="237">
        <f t="shared" si="9"/>
        <v>4</v>
      </c>
      <c r="AG13" s="237">
        <f t="shared" si="10"/>
        <v>0.8215496587047717</v>
      </c>
      <c r="AH13" s="237">
        <f t="shared" si="11"/>
        <v>-2.2568511717986319</v>
      </c>
    </row>
    <row r="14" spans="1:34" ht="15.75" customHeight="1">
      <c r="A14" s="345">
        <v>12</v>
      </c>
      <c r="B14" s="237" t="s">
        <v>2832</v>
      </c>
      <c r="C14" s="349" t="s">
        <v>2244</v>
      </c>
      <c r="D14" s="237"/>
      <c r="E14" s="237"/>
      <c r="G14" s="237">
        <v>1</v>
      </c>
      <c r="H14" s="237">
        <v>5</v>
      </c>
      <c r="I14" s="237">
        <f t="shared" si="0"/>
        <v>0.64515047046178742</v>
      </c>
      <c r="J14" s="177">
        <f t="shared" si="1"/>
        <v>-0.21023405099082973</v>
      </c>
      <c r="K14" s="130">
        <v>817</v>
      </c>
      <c r="L14" s="237">
        <v>1</v>
      </c>
      <c r="M14" s="130">
        <v>13713</v>
      </c>
      <c r="N14" s="130">
        <v>14284</v>
      </c>
      <c r="O14" s="177">
        <f t="shared" si="2"/>
        <v>27997</v>
      </c>
      <c r="P14" s="177">
        <f t="shared" si="3"/>
        <v>-0.48950558876355271</v>
      </c>
      <c r="Q14" s="130">
        <v>8602</v>
      </c>
      <c r="R14" s="130">
        <v>2879</v>
      </c>
      <c r="S14" s="237">
        <f t="shared" si="12"/>
        <v>11481</v>
      </c>
      <c r="T14" s="237">
        <f t="shared" si="5"/>
        <v>-2.551987285107737</v>
      </c>
      <c r="U14" s="237">
        <v>1</v>
      </c>
      <c r="V14" s="237">
        <v>82</v>
      </c>
      <c r="W14" s="237">
        <f t="shared" si="6"/>
        <v>0.29154907077054126</v>
      </c>
      <c r="X14" s="237">
        <v>99</v>
      </c>
      <c r="Y14" s="237">
        <f t="shared" si="7"/>
        <v>0.36975565545445221</v>
      </c>
      <c r="Z14" s="237">
        <v>60</v>
      </c>
      <c r="AA14" s="237">
        <f t="shared" si="8"/>
        <v>0.62438081253059241</v>
      </c>
      <c r="AB14" s="237">
        <v>0</v>
      </c>
      <c r="AC14" s="237">
        <v>0</v>
      </c>
      <c r="AD14" s="237">
        <v>1</v>
      </c>
      <c r="AE14" s="237">
        <v>0</v>
      </c>
      <c r="AF14" s="237">
        <f t="shared" si="9"/>
        <v>4</v>
      </c>
      <c r="AG14" s="237">
        <f t="shared" si="10"/>
        <v>0.8215496587047717</v>
      </c>
      <c r="AH14" s="237">
        <f t="shared" si="11"/>
        <v>-0.49934125693997444</v>
      </c>
    </row>
    <row r="15" spans="1:34" ht="15.75" customHeight="1">
      <c r="A15" s="345">
        <v>13</v>
      </c>
      <c r="B15" s="237" t="s">
        <v>1120</v>
      </c>
      <c r="C15" s="349" t="s">
        <v>2119</v>
      </c>
      <c r="D15" s="237"/>
      <c r="E15" s="237"/>
      <c r="G15" s="237">
        <v>1</v>
      </c>
      <c r="H15" s="237">
        <v>5</v>
      </c>
      <c r="I15" s="237">
        <f t="shared" si="0"/>
        <v>0.64515047046178742</v>
      </c>
      <c r="J15" s="177">
        <f t="shared" si="1"/>
        <v>-0.69453430529292159</v>
      </c>
      <c r="K15" s="130">
        <v>0</v>
      </c>
      <c r="L15" s="237">
        <v>1</v>
      </c>
      <c r="M15" s="130">
        <v>1192903</v>
      </c>
      <c r="N15" s="130">
        <v>652</v>
      </c>
      <c r="O15" s="177">
        <f t="shared" si="2"/>
        <v>1193555</v>
      </c>
      <c r="P15" s="177">
        <f t="shared" si="3"/>
        <v>1.4392297447100229</v>
      </c>
      <c r="Q15" s="130">
        <v>805502</v>
      </c>
      <c r="R15" s="130">
        <v>0</v>
      </c>
      <c r="S15" s="237">
        <f t="shared" si="12"/>
        <v>805502</v>
      </c>
      <c r="T15" s="237">
        <f t="shared" si="5"/>
        <v>15.011692995134471</v>
      </c>
      <c r="U15" s="237">
        <v>0</v>
      </c>
      <c r="V15" s="237">
        <v>79</v>
      </c>
      <c r="W15" s="237">
        <f t="shared" si="6"/>
        <v>0.13179615527983354</v>
      </c>
      <c r="X15" s="237">
        <v>99</v>
      </c>
      <c r="Y15" s="237">
        <f t="shared" si="7"/>
        <v>0.36975565545445221</v>
      </c>
      <c r="Z15" s="237">
        <v>60</v>
      </c>
      <c r="AA15" s="237">
        <f t="shared" si="8"/>
        <v>0.62438081253059241</v>
      </c>
      <c r="AB15" s="237">
        <v>0</v>
      </c>
      <c r="AC15" s="237">
        <v>0</v>
      </c>
      <c r="AD15" s="237">
        <v>1</v>
      </c>
      <c r="AE15" s="237">
        <v>0</v>
      </c>
      <c r="AF15" s="237">
        <f t="shared" si="9"/>
        <v>3</v>
      </c>
      <c r="AG15" s="237">
        <f t="shared" si="10"/>
        <v>5.7317418049170246E-2</v>
      </c>
      <c r="AH15" s="237">
        <f t="shared" si="11"/>
        <v>17.584788946327407</v>
      </c>
    </row>
    <row r="16" spans="1:34" ht="15.75" customHeight="1">
      <c r="A16" s="345">
        <v>14</v>
      </c>
      <c r="B16" s="237" t="s">
        <v>2833</v>
      </c>
      <c r="C16" s="349" t="s">
        <v>2834</v>
      </c>
      <c r="D16" s="237"/>
      <c r="E16" s="237"/>
      <c r="G16" s="237">
        <v>0</v>
      </c>
      <c r="H16" s="237">
        <v>5</v>
      </c>
      <c r="I16" s="237">
        <f t="shared" si="0"/>
        <v>0.64515047046178742</v>
      </c>
      <c r="J16" s="177">
        <f t="shared" si="1"/>
        <v>-0.24520799836393062</v>
      </c>
      <c r="K16" s="237">
        <v>758</v>
      </c>
      <c r="L16" s="237">
        <v>1</v>
      </c>
      <c r="M16" s="177">
        <v>8715</v>
      </c>
      <c r="N16" s="130">
        <v>95459</v>
      </c>
      <c r="O16" s="177">
        <f t="shared" si="2"/>
        <v>104174</v>
      </c>
      <c r="P16" s="177">
        <f t="shared" si="3"/>
        <v>-0.36344985280016301</v>
      </c>
      <c r="Q16" s="130">
        <v>2612</v>
      </c>
      <c r="R16" s="130">
        <v>8615</v>
      </c>
      <c r="S16" s="177">
        <f t="shared" si="12"/>
        <v>11227</v>
      </c>
      <c r="T16" s="237">
        <f t="shared" si="5"/>
        <v>-2.5576057445580305</v>
      </c>
      <c r="U16" s="237">
        <v>0</v>
      </c>
      <c r="V16" s="237">
        <v>81</v>
      </c>
      <c r="W16" s="237">
        <f t="shared" si="6"/>
        <v>0.23829809894030535</v>
      </c>
      <c r="X16" s="237">
        <v>100</v>
      </c>
      <c r="Y16" s="237">
        <f t="shared" si="7"/>
        <v>0.4253580096581292</v>
      </c>
      <c r="Z16" s="237">
        <v>58</v>
      </c>
      <c r="AA16" s="237">
        <f t="shared" si="8"/>
        <v>0.52648556045031836</v>
      </c>
      <c r="AB16" s="237">
        <v>0</v>
      </c>
      <c r="AC16" s="237">
        <v>0</v>
      </c>
      <c r="AD16" s="237">
        <v>1</v>
      </c>
      <c r="AE16" s="237">
        <v>1</v>
      </c>
      <c r="AF16" s="237">
        <f t="shared" si="9"/>
        <v>3</v>
      </c>
      <c r="AG16" s="237">
        <f t="shared" si="10"/>
        <v>5.7317418049170246E-2</v>
      </c>
      <c r="AH16" s="237">
        <f t="shared" si="11"/>
        <v>-1.2736540381624137</v>
      </c>
    </row>
    <row r="17" spans="1:34" ht="15.75" customHeight="1">
      <c r="A17" s="345">
        <v>15</v>
      </c>
      <c r="B17" s="237" t="s">
        <v>1353</v>
      </c>
      <c r="C17" s="349" t="s">
        <v>2248</v>
      </c>
      <c r="D17" s="237"/>
      <c r="E17" s="237"/>
      <c r="G17" s="237">
        <v>1</v>
      </c>
      <c r="H17" s="237">
        <v>3</v>
      </c>
      <c r="I17" s="237">
        <f t="shared" si="0"/>
        <v>-0.91885067005163634</v>
      </c>
      <c r="J17" s="177">
        <f t="shared" si="1"/>
        <v>-0.69453430529292159</v>
      </c>
      <c r="K17" s="130">
        <v>0</v>
      </c>
      <c r="L17" s="237">
        <v>1</v>
      </c>
      <c r="M17" s="130">
        <v>256</v>
      </c>
      <c r="N17" s="130">
        <v>290</v>
      </c>
      <c r="O17" s="177">
        <f t="shared" si="2"/>
        <v>546</v>
      </c>
      <c r="P17" s="177">
        <f t="shared" si="3"/>
        <v>-0.53493079595116855</v>
      </c>
      <c r="Q17" s="177">
        <v>9</v>
      </c>
      <c r="R17" s="130">
        <v>0</v>
      </c>
      <c r="S17" s="177">
        <f t="shared" si="12"/>
        <v>9</v>
      </c>
      <c r="T17" s="237">
        <f t="shared" si="5"/>
        <v>-2.8057469969729629</v>
      </c>
      <c r="U17" s="237">
        <v>0</v>
      </c>
      <c r="V17" s="237">
        <v>81</v>
      </c>
      <c r="W17" s="237">
        <f t="shared" si="6"/>
        <v>0.23829809894030535</v>
      </c>
      <c r="X17" s="237">
        <v>100</v>
      </c>
      <c r="Y17" s="237">
        <f t="shared" si="7"/>
        <v>0.4253580096581292</v>
      </c>
      <c r="Z17" s="237">
        <v>64</v>
      </c>
      <c r="AA17" s="237">
        <f t="shared" si="8"/>
        <v>0.82017131669114063</v>
      </c>
      <c r="AB17" s="237">
        <v>0</v>
      </c>
      <c r="AC17" s="237">
        <v>0</v>
      </c>
      <c r="AD17" s="237">
        <v>0</v>
      </c>
      <c r="AE17" s="237">
        <v>0</v>
      </c>
      <c r="AF17" s="237">
        <f t="shared" si="9"/>
        <v>2</v>
      </c>
      <c r="AG17" s="237">
        <f t="shared" si="10"/>
        <v>-0.70691482260643124</v>
      </c>
      <c r="AH17" s="237">
        <f t="shared" si="11"/>
        <v>-4.1771501655855463</v>
      </c>
    </row>
    <row r="18" spans="1:34" ht="15.75" customHeight="1">
      <c r="A18" s="345">
        <v>16</v>
      </c>
      <c r="B18" s="237" t="s">
        <v>1354</v>
      </c>
      <c r="C18" s="349" t="s">
        <v>2249</v>
      </c>
      <c r="D18" s="237"/>
      <c r="E18" s="237"/>
      <c r="G18" s="237">
        <v>0</v>
      </c>
      <c r="H18" s="237">
        <v>3</v>
      </c>
      <c r="I18" s="237">
        <f t="shared" si="0"/>
        <v>-0.91885067005163634</v>
      </c>
      <c r="J18" s="177">
        <f t="shared" si="1"/>
        <v>-0.5427829404198059</v>
      </c>
      <c r="K18" s="130">
        <v>256</v>
      </c>
      <c r="L18" s="237">
        <v>0</v>
      </c>
      <c r="M18" s="130">
        <v>273</v>
      </c>
      <c r="N18" s="130">
        <v>332</v>
      </c>
      <c r="O18" s="177">
        <f t="shared" si="2"/>
        <v>605</v>
      </c>
      <c r="P18" s="177">
        <f t="shared" si="3"/>
        <v>-0.53483316427202865</v>
      </c>
      <c r="Q18" s="130">
        <v>572</v>
      </c>
      <c r="R18" s="130">
        <v>503</v>
      </c>
      <c r="S18" s="177">
        <f t="shared" si="12"/>
        <v>1075</v>
      </c>
      <c r="T18" s="237">
        <f t="shared" si="5"/>
        <v>-2.7821671632170069</v>
      </c>
      <c r="U18" s="237">
        <v>0</v>
      </c>
      <c r="V18" s="237">
        <v>83</v>
      </c>
      <c r="W18" s="237">
        <f t="shared" si="6"/>
        <v>0.34480004260077718</v>
      </c>
      <c r="X18" s="237">
        <v>95</v>
      </c>
      <c r="Y18" s="237">
        <f t="shared" si="7"/>
        <v>0.1473462386397443</v>
      </c>
      <c r="Z18" s="237">
        <v>69</v>
      </c>
      <c r="AA18" s="237">
        <f t="shared" si="8"/>
        <v>1.0649094468918259</v>
      </c>
      <c r="AB18" s="237">
        <v>0</v>
      </c>
      <c r="AC18" s="237">
        <v>0</v>
      </c>
      <c r="AD18" s="237">
        <v>1</v>
      </c>
      <c r="AE18" s="237">
        <v>1</v>
      </c>
      <c r="AF18" s="237">
        <f t="shared" si="9"/>
        <v>2</v>
      </c>
      <c r="AG18" s="237">
        <f t="shared" si="10"/>
        <v>-0.70691482260643124</v>
      </c>
      <c r="AH18" s="237">
        <f t="shared" si="11"/>
        <v>-3.9284930324345622</v>
      </c>
    </row>
    <row r="19" spans="1:34" ht="15.75" customHeight="1">
      <c r="A19" s="345">
        <v>17</v>
      </c>
      <c r="B19" s="237" t="s">
        <v>2835</v>
      </c>
      <c r="C19" s="349" t="s">
        <v>2836</v>
      </c>
      <c r="D19" s="237"/>
      <c r="E19" s="237"/>
      <c r="G19" s="237">
        <v>1</v>
      </c>
      <c r="H19" s="237">
        <v>5</v>
      </c>
      <c r="I19" s="237">
        <f t="shared" si="0"/>
        <v>0.64515047046178742</v>
      </c>
      <c r="J19" s="177">
        <f t="shared" si="1"/>
        <v>-0.17288898854158641</v>
      </c>
      <c r="K19" s="130">
        <v>880</v>
      </c>
      <c r="L19" s="237">
        <v>1</v>
      </c>
      <c r="M19" s="130">
        <v>88371</v>
      </c>
      <c r="N19" s="130">
        <v>47646</v>
      </c>
      <c r="O19" s="177">
        <f t="shared" si="2"/>
        <v>136017</v>
      </c>
      <c r="P19" s="177">
        <f t="shared" si="3"/>
        <v>-0.31075687722640427</v>
      </c>
      <c r="Q19" s="130">
        <v>19944</v>
      </c>
      <c r="R19" s="130">
        <v>4973</v>
      </c>
      <c r="S19" s="177">
        <f t="shared" si="12"/>
        <v>24917</v>
      </c>
      <c r="T19" s="237">
        <f t="shared" si="5"/>
        <v>-2.2547840521386666</v>
      </c>
      <c r="U19" s="237">
        <v>0</v>
      </c>
      <c r="V19" s="237">
        <v>84</v>
      </c>
      <c r="W19" s="237">
        <f t="shared" si="6"/>
        <v>0.39805101443101304</v>
      </c>
      <c r="X19" s="237">
        <v>99</v>
      </c>
      <c r="Y19" s="237">
        <f t="shared" si="7"/>
        <v>0.36975565545445221</v>
      </c>
      <c r="Z19" s="237">
        <v>19</v>
      </c>
      <c r="AA19" s="237">
        <f t="shared" si="8"/>
        <v>-1.3824718551150268</v>
      </c>
      <c r="AB19" s="237">
        <v>0</v>
      </c>
      <c r="AC19" s="237">
        <v>0</v>
      </c>
      <c r="AD19" s="237">
        <v>1</v>
      </c>
      <c r="AE19" s="237">
        <v>0</v>
      </c>
      <c r="AF19" s="237">
        <f t="shared" si="9"/>
        <v>3</v>
      </c>
      <c r="AG19" s="237">
        <f t="shared" si="10"/>
        <v>5.7317418049170246E-2</v>
      </c>
      <c r="AH19" s="237">
        <f t="shared" si="11"/>
        <v>-2.6506272146252612</v>
      </c>
    </row>
    <row r="20" spans="1:34" ht="15.75" customHeight="1">
      <c r="A20" s="345">
        <v>18</v>
      </c>
      <c r="B20" s="237" t="s">
        <v>2837</v>
      </c>
      <c r="C20" s="349" t="s">
        <v>2838</v>
      </c>
      <c r="D20" s="237"/>
      <c r="E20" s="237"/>
      <c r="G20" s="237">
        <v>0</v>
      </c>
      <c r="H20" s="237">
        <v>5</v>
      </c>
      <c r="I20" s="237">
        <f t="shared" si="0"/>
        <v>0.64515047046178742</v>
      </c>
      <c r="J20" s="177">
        <f t="shared" si="1"/>
        <v>-0.44319610722182373</v>
      </c>
      <c r="K20" s="130">
        <v>424</v>
      </c>
      <c r="L20" s="237">
        <v>1</v>
      </c>
      <c r="M20" s="130">
        <v>331338</v>
      </c>
      <c r="N20" s="130">
        <v>28536</v>
      </c>
      <c r="O20" s="177">
        <f t="shared" si="2"/>
        <v>359874</v>
      </c>
      <c r="P20" s="177">
        <f t="shared" si="3"/>
        <v>5.9675915946817634E-2</v>
      </c>
      <c r="Q20" s="130">
        <v>3371</v>
      </c>
      <c r="R20" s="130">
        <v>1888</v>
      </c>
      <c r="S20" s="177">
        <f t="shared" si="12"/>
        <v>5259</v>
      </c>
      <c r="T20" s="237">
        <f t="shared" si="5"/>
        <v>-2.6896174217208331</v>
      </c>
      <c r="U20" s="237">
        <v>1</v>
      </c>
      <c r="V20" s="237">
        <v>78</v>
      </c>
      <c r="W20" s="237">
        <f t="shared" si="6"/>
        <v>7.8545183449597655E-2</v>
      </c>
      <c r="X20" s="237">
        <v>99</v>
      </c>
      <c r="Y20" s="237">
        <f t="shared" si="7"/>
        <v>0.36975565545445221</v>
      </c>
      <c r="Z20" s="237">
        <v>59</v>
      </c>
      <c r="AA20" s="237">
        <f t="shared" si="8"/>
        <v>0.57543318649045538</v>
      </c>
      <c r="AB20" s="237">
        <v>0</v>
      </c>
      <c r="AC20" s="237">
        <v>0</v>
      </c>
      <c r="AD20" s="237">
        <v>1</v>
      </c>
      <c r="AE20" s="237">
        <v>0</v>
      </c>
      <c r="AF20" s="237">
        <f t="shared" si="9"/>
        <v>3</v>
      </c>
      <c r="AG20" s="237">
        <f t="shared" si="10"/>
        <v>5.7317418049170246E-2</v>
      </c>
      <c r="AH20" s="237">
        <f t="shared" si="11"/>
        <v>-1.346935699090376</v>
      </c>
    </row>
    <row r="21" spans="1:34" ht="15.75" customHeight="1">
      <c r="A21" s="345">
        <v>19</v>
      </c>
      <c r="B21" s="237" t="s">
        <v>1360</v>
      </c>
      <c r="C21" s="349" t="s">
        <v>2839</v>
      </c>
      <c r="D21" s="237"/>
      <c r="E21" s="237"/>
      <c r="G21" s="237">
        <v>0</v>
      </c>
      <c r="H21" s="237">
        <v>5</v>
      </c>
      <c r="I21" s="237">
        <f t="shared" si="0"/>
        <v>0.64515047046178742</v>
      </c>
      <c r="J21" s="177">
        <f t="shared" si="1"/>
        <v>-0.13554392609234309</v>
      </c>
      <c r="K21" s="130">
        <v>943</v>
      </c>
      <c r="L21" s="237">
        <v>1</v>
      </c>
      <c r="M21" s="130">
        <v>315041</v>
      </c>
      <c r="N21" s="130">
        <v>38021</v>
      </c>
      <c r="O21" s="177">
        <f t="shared" si="2"/>
        <v>353062</v>
      </c>
      <c r="P21" s="177">
        <f t="shared" si="3"/>
        <v>4.8403593941716221E-2</v>
      </c>
      <c r="Q21" s="130">
        <v>129646</v>
      </c>
      <c r="R21" s="130">
        <v>13279</v>
      </c>
      <c r="S21" s="177">
        <f t="shared" si="12"/>
        <v>142925</v>
      </c>
      <c r="T21" s="237">
        <f t="shared" si="5"/>
        <v>0.35554336050007046</v>
      </c>
      <c r="U21" s="237">
        <v>1</v>
      </c>
      <c r="V21" s="237">
        <v>85</v>
      </c>
      <c r="W21" s="237">
        <f t="shared" si="6"/>
        <v>0.45130198626124896</v>
      </c>
      <c r="X21" s="237">
        <v>99</v>
      </c>
      <c r="Y21" s="237">
        <f t="shared" si="7"/>
        <v>0.36975565545445221</v>
      </c>
      <c r="Z21" s="237">
        <v>56</v>
      </c>
      <c r="AA21" s="237">
        <f t="shared" si="8"/>
        <v>0.42859030837004425</v>
      </c>
      <c r="AB21" s="237">
        <v>0</v>
      </c>
      <c r="AC21" s="237">
        <v>0</v>
      </c>
      <c r="AD21" s="237">
        <v>1</v>
      </c>
      <c r="AE21" s="237">
        <v>0</v>
      </c>
      <c r="AF21" s="237">
        <f t="shared" si="9"/>
        <v>3</v>
      </c>
      <c r="AG21" s="237">
        <f t="shared" si="10"/>
        <v>5.7317418049170246E-2</v>
      </c>
      <c r="AH21" s="237">
        <f t="shared" si="11"/>
        <v>2.2205188669461466</v>
      </c>
    </row>
    <row r="22" spans="1:34" ht="15.75" customHeight="1">
      <c r="A22" s="345">
        <v>20</v>
      </c>
      <c r="B22" s="237" t="s">
        <v>2840</v>
      </c>
      <c r="C22" s="349" t="s">
        <v>2254</v>
      </c>
      <c r="D22" s="237"/>
      <c r="E22" s="237"/>
      <c r="G22" s="237">
        <v>1</v>
      </c>
      <c r="H22" s="237">
        <v>5</v>
      </c>
      <c r="I22" s="237">
        <f t="shared" si="0"/>
        <v>0.64515047046178742</v>
      </c>
      <c r="J22" s="177">
        <f t="shared" si="1"/>
        <v>-0.23335242298321845</v>
      </c>
      <c r="K22" s="130">
        <v>778</v>
      </c>
      <c r="L22" s="237">
        <v>0</v>
      </c>
      <c r="M22" s="130">
        <v>6382</v>
      </c>
      <c r="N22" s="130">
        <v>5369</v>
      </c>
      <c r="O22" s="177">
        <f t="shared" si="2"/>
        <v>11751</v>
      </c>
      <c r="P22" s="177">
        <f t="shared" si="3"/>
        <v>-0.51638905078570152</v>
      </c>
      <c r="Q22" s="130">
        <v>11123</v>
      </c>
      <c r="R22" s="130">
        <v>2085</v>
      </c>
      <c r="S22" s="177">
        <f t="shared" si="12"/>
        <v>13208</v>
      </c>
      <c r="T22" s="237">
        <f t="shared" si="5"/>
        <v>-2.5137861848295602</v>
      </c>
      <c r="U22" s="237">
        <v>0</v>
      </c>
      <c r="V22" s="237">
        <v>83</v>
      </c>
      <c r="W22" s="237">
        <f t="shared" si="6"/>
        <v>0.34480004260077718</v>
      </c>
      <c r="X22" s="237">
        <v>64</v>
      </c>
      <c r="Y22" s="237">
        <f t="shared" si="7"/>
        <v>-1.5763267416742421</v>
      </c>
      <c r="Z22" s="237">
        <v>23</v>
      </c>
      <c r="AA22" s="237">
        <f t="shared" si="8"/>
        <v>-1.1866813509544785</v>
      </c>
      <c r="AB22" s="237">
        <v>0</v>
      </c>
      <c r="AC22" s="237">
        <v>0</v>
      </c>
      <c r="AD22" s="237">
        <v>0</v>
      </c>
      <c r="AE22" s="237">
        <v>0</v>
      </c>
      <c r="AF22" s="237">
        <f t="shared" si="9"/>
        <v>1</v>
      </c>
      <c r="AG22" s="237">
        <f t="shared" si="10"/>
        <v>-1.4711470632620327</v>
      </c>
      <c r="AH22" s="237">
        <f t="shared" si="11"/>
        <v>-6.5077323014266675</v>
      </c>
    </row>
    <row r="23" spans="1:34" ht="15.75" customHeight="1">
      <c r="A23" s="345">
        <v>21</v>
      </c>
      <c r="B23" s="237" t="s">
        <v>1361</v>
      </c>
      <c r="C23" s="349" t="s">
        <v>2325</v>
      </c>
      <c r="D23" s="237"/>
      <c r="E23" s="237"/>
      <c r="G23" s="237">
        <v>1</v>
      </c>
      <c r="H23" s="237">
        <v>3</v>
      </c>
      <c r="I23" s="237">
        <f t="shared" si="0"/>
        <v>-0.91885067005163634</v>
      </c>
      <c r="J23" s="177">
        <f t="shared" si="1"/>
        <v>-0.48469062105431632</v>
      </c>
      <c r="K23" s="177">
        <v>354</v>
      </c>
      <c r="L23" s="237">
        <v>1</v>
      </c>
      <c r="M23" s="177">
        <v>2085</v>
      </c>
      <c r="N23" s="177">
        <v>3134</v>
      </c>
      <c r="O23" s="177">
        <f t="shared" si="2"/>
        <v>5219</v>
      </c>
      <c r="P23" s="177">
        <f t="shared" si="3"/>
        <v>-0.52719803600844406</v>
      </c>
      <c r="Q23" s="177">
        <v>7317</v>
      </c>
      <c r="R23" s="177">
        <v>1719</v>
      </c>
      <c r="S23" s="177">
        <f t="shared" si="12"/>
        <v>9036</v>
      </c>
      <c r="T23" s="237">
        <f t="shared" si="5"/>
        <v>-2.6060704872965861</v>
      </c>
      <c r="U23" s="237">
        <v>0</v>
      </c>
      <c r="V23" s="237">
        <v>83</v>
      </c>
      <c r="W23" s="237">
        <f t="shared" si="6"/>
        <v>0.34480004260077718</v>
      </c>
      <c r="X23" s="237">
        <v>99</v>
      </c>
      <c r="Y23" s="237">
        <f t="shared" si="7"/>
        <v>0.36975565545445221</v>
      </c>
      <c r="Z23" s="237">
        <v>41</v>
      </c>
      <c r="AA23" s="237">
        <f t="shared" si="8"/>
        <v>-0.3056240822320116</v>
      </c>
      <c r="AB23" s="237">
        <v>0</v>
      </c>
      <c r="AC23" s="237">
        <v>0</v>
      </c>
      <c r="AD23" s="237">
        <v>1</v>
      </c>
      <c r="AE23" s="237">
        <v>1</v>
      </c>
      <c r="AF23" s="237">
        <f t="shared" si="9"/>
        <v>4</v>
      </c>
      <c r="AG23" s="237">
        <f t="shared" si="10"/>
        <v>0.8215496587047717</v>
      </c>
      <c r="AH23" s="237">
        <f t="shared" si="11"/>
        <v>-3.3063285398829931</v>
      </c>
    </row>
    <row r="24" spans="1:34" ht="15.75" customHeight="1">
      <c r="A24" s="345">
        <v>22</v>
      </c>
      <c r="B24" s="237" t="s">
        <v>1365</v>
      </c>
      <c r="C24" s="349" t="s">
        <v>2714</v>
      </c>
      <c r="D24" s="237"/>
      <c r="E24" s="237"/>
      <c r="G24" s="237">
        <v>0</v>
      </c>
      <c r="H24" s="237">
        <v>4</v>
      </c>
      <c r="I24" s="237">
        <f t="shared" si="0"/>
        <v>-0.13685009979492443</v>
      </c>
      <c r="J24" s="177">
        <f t="shared" si="1"/>
        <v>0.58171838444074286</v>
      </c>
      <c r="K24" s="177">
        <v>2153</v>
      </c>
      <c r="L24" s="237">
        <v>1</v>
      </c>
      <c r="M24" s="350">
        <v>17626</v>
      </c>
      <c r="N24" s="177">
        <v>20967</v>
      </c>
      <c r="O24" s="177">
        <f t="shared" si="2"/>
        <v>38593</v>
      </c>
      <c r="P24" s="177">
        <f t="shared" si="3"/>
        <v>-0.47197160109971614</v>
      </c>
      <c r="Q24" s="350">
        <v>4632</v>
      </c>
      <c r="R24" s="177">
        <v>8138</v>
      </c>
      <c r="S24" s="177">
        <f t="shared" si="12"/>
        <v>12770</v>
      </c>
      <c r="T24" s="237">
        <f t="shared" si="5"/>
        <v>-2.5234747093934522</v>
      </c>
      <c r="U24" s="237">
        <v>0</v>
      </c>
      <c r="V24" s="237">
        <v>85</v>
      </c>
      <c r="W24" s="237">
        <f t="shared" si="6"/>
        <v>0.45130198626124896</v>
      </c>
      <c r="X24" s="237">
        <v>98</v>
      </c>
      <c r="Y24" s="237">
        <f t="shared" si="7"/>
        <v>0.31415330125077523</v>
      </c>
      <c r="Z24" s="237">
        <v>58</v>
      </c>
      <c r="AA24" s="237">
        <f t="shared" si="8"/>
        <v>0.52648556045031836</v>
      </c>
      <c r="AB24" s="237">
        <v>0</v>
      </c>
      <c r="AC24" s="237">
        <v>0</v>
      </c>
      <c r="AD24" s="237">
        <v>1</v>
      </c>
      <c r="AE24" s="237">
        <v>1</v>
      </c>
      <c r="AF24" s="237">
        <f t="shared" si="9"/>
        <v>3</v>
      </c>
      <c r="AG24" s="237">
        <f t="shared" si="10"/>
        <v>5.7317418049170246E-2</v>
      </c>
      <c r="AH24" s="237">
        <f t="shared" si="11"/>
        <v>-1.2013197598358372</v>
      </c>
    </row>
    <row r="25" spans="1:34" ht="15.75" customHeight="1">
      <c r="A25" s="345">
        <v>23</v>
      </c>
      <c r="B25" s="237" t="s">
        <v>1369</v>
      </c>
      <c r="C25" s="349" t="s">
        <v>2841</v>
      </c>
      <c r="D25" s="237"/>
      <c r="E25" s="237"/>
      <c r="G25" s="237">
        <v>1</v>
      </c>
      <c r="H25" s="237">
        <v>2</v>
      </c>
      <c r="I25" s="237">
        <f t="shared" si="0"/>
        <v>-1.7008512403083482</v>
      </c>
      <c r="J25" s="177">
        <f t="shared" si="1"/>
        <v>-0.61273083516600768</v>
      </c>
      <c r="K25" s="177">
        <v>138</v>
      </c>
      <c r="L25" s="237">
        <v>1</v>
      </c>
      <c r="M25" s="177">
        <v>0</v>
      </c>
      <c r="N25" s="177">
        <v>15548</v>
      </c>
      <c r="O25" s="177">
        <f t="shared" si="2"/>
        <v>15548</v>
      </c>
      <c r="P25" s="177">
        <f t="shared" si="3"/>
        <v>-0.51010587306207111</v>
      </c>
      <c r="Q25" s="177">
        <v>0</v>
      </c>
      <c r="R25" s="177">
        <v>151</v>
      </c>
      <c r="S25" s="177">
        <f t="shared" si="12"/>
        <v>151</v>
      </c>
      <c r="T25" s="237">
        <f t="shared" si="5"/>
        <v>-2.8026059684613815</v>
      </c>
      <c r="U25" s="237">
        <v>1</v>
      </c>
      <c r="V25" s="237">
        <v>84</v>
      </c>
      <c r="W25" s="237">
        <f t="shared" si="6"/>
        <v>0.39805101443101304</v>
      </c>
      <c r="X25" s="237">
        <v>99</v>
      </c>
      <c r="Y25" s="237">
        <f t="shared" si="7"/>
        <v>0.36975565545445221</v>
      </c>
      <c r="Z25" s="237">
        <v>29</v>
      </c>
      <c r="AA25" s="237">
        <f t="shared" si="8"/>
        <v>-0.89299559471365619</v>
      </c>
      <c r="AB25" s="237">
        <v>0</v>
      </c>
      <c r="AC25" s="237">
        <v>0</v>
      </c>
      <c r="AD25" s="237">
        <v>0</v>
      </c>
      <c r="AE25" s="237">
        <v>1</v>
      </c>
      <c r="AF25" s="237">
        <f t="shared" si="9"/>
        <v>4</v>
      </c>
      <c r="AG25" s="237">
        <f t="shared" si="10"/>
        <v>0.8215496587047717</v>
      </c>
      <c r="AH25" s="237">
        <f t="shared" si="11"/>
        <v>-4.9299331831212267</v>
      </c>
    </row>
    <row r="26" spans="1:34" ht="15.75" customHeight="1">
      <c r="A26" s="345">
        <v>24</v>
      </c>
      <c r="B26" s="237" t="s">
        <v>1371</v>
      </c>
      <c r="C26" s="349" t="s">
        <v>2842</v>
      </c>
      <c r="D26" s="237"/>
      <c r="E26" s="237"/>
      <c r="G26" s="237">
        <v>0</v>
      </c>
      <c r="H26" s="237">
        <v>4</v>
      </c>
      <c r="I26" s="237">
        <f t="shared" si="0"/>
        <v>-0.13685009979492443</v>
      </c>
      <c r="J26" s="177">
        <f t="shared" si="1"/>
        <v>-0.57894244533097805</v>
      </c>
      <c r="K26" s="177">
        <v>195</v>
      </c>
      <c r="L26" s="237">
        <v>1</v>
      </c>
      <c r="M26" s="350">
        <v>466</v>
      </c>
      <c r="N26" s="177">
        <v>914</v>
      </c>
      <c r="O26" s="177">
        <f t="shared" si="2"/>
        <v>1380</v>
      </c>
      <c r="P26" s="177">
        <f t="shared" si="3"/>
        <v>-0.53355071424942824</v>
      </c>
      <c r="Q26" s="350">
        <v>1518</v>
      </c>
      <c r="R26" s="177">
        <v>394</v>
      </c>
      <c r="S26" s="177">
        <f t="shared" si="12"/>
        <v>1912</v>
      </c>
      <c r="T26" s="237">
        <f t="shared" si="5"/>
        <v>-2.763652790933953</v>
      </c>
      <c r="U26" s="237">
        <v>0</v>
      </c>
      <c r="V26" s="237">
        <v>83</v>
      </c>
      <c r="W26" s="237">
        <f t="shared" si="6"/>
        <v>0.34480004260077718</v>
      </c>
      <c r="X26" s="237">
        <v>97</v>
      </c>
      <c r="Y26" s="237">
        <f t="shared" si="7"/>
        <v>0.25855094704709825</v>
      </c>
      <c r="Z26" s="237">
        <v>58</v>
      </c>
      <c r="AA26" s="237">
        <f t="shared" si="8"/>
        <v>0.52648556045031836</v>
      </c>
      <c r="AB26" s="237">
        <v>0</v>
      </c>
      <c r="AC26" s="237">
        <v>0</v>
      </c>
      <c r="AD26" s="237">
        <v>1</v>
      </c>
      <c r="AE26" s="237">
        <v>1</v>
      </c>
      <c r="AF26" s="237">
        <f t="shared" si="9"/>
        <v>3</v>
      </c>
      <c r="AG26" s="237">
        <f t="shared" si="10"/>
        <v>5.7317418049170246E-2</v>
      </c>
      <c r="AH26" s="237">
        <f t="shared" si="11"/>
        <v>-2.8258420821619192</v>
      </c>
    </row>
    <row r="27" spans="1:34" ht="15.75" customHeight="1">
      <c r="A27" s="345">
        <v>25</v>
      </c>
      <c r="B27" s="237" t="s">
        <v>1374</v>
      </c>
      <c r="C27" s="349" t="s">
        <v>2843</v>
      </c>
      <c r="D27" s="237"/>
      <c r="E27" s="237"/>
      <c r="G27" s="237">
        <v>1</v>
      </c>
      <c r="H27" s="237">
        <v>6</v>
      </c>
      <c r="I27" s="237">
        <f t="shared" si="0"/>
        <v>1.4271510407184993</v>
      </c>
      <c r="J27" s="177">
        <f t="shared" si="1"/>
        <v>-0.49180396628274364</v>
      </c>
      <c r="K27" s="177">
        <v>342</v>
      </c>
      <c r="L27" s="237">
        <v>1</v>
      </c>
      <c r="M27" s="177">
        <v>111225</v>
      </c>
      <c r="N27" s="177">
        <v>22472</v>
      </c>
      <c r="O27" s="177">
        <f t="shared" si="2"/>
        <v>133697</v>
      </c>
      <c r="P27" s="177">
        <f t="shared" si="3"/>
        <v>-0.31459595342309177</v>
      </c>
      <c r="Q27" s="177">
        <v>9420</v>
      </c>
      <c r="R27" s="177">
        <v>3580</v>
      </c>
      <c r="S27" s="177">
        <f t="shared" si="12"/>
        <v>13000</v>
      </c>
      <c r="T27" s="237">
        <f t="shared" si="5"/>
        <v>-2.518387128001454</v>
      </c>
      <c r="U27" s="237">
        <v>0</v>
      </c>
      <c r="V27" s="237">
        <v>85</v>
      </c>
      <c r="W27" s="237">
        <f t="shared" si="6"/>
        <v>0.45130198626124896</v>
      </c>
      <c r="X27" s="237">
        <v>99</v>
      </c>
      <c r="Y27" s="237">
        <f t="shared" si="7"/>
        <v>0.36975565545445221</v>
      </c>
      <c r="Z27" s="237">
        <v>34</v>
      </c>
      <c r="AA27" s="237">
        <f t="shared" si="8"/>
        <v>-0.64825746451297095</v>
      </c>
      <c r="AB27" s="237">
        <v>0</v>
      </c>
      <c r="AC27" s="237">
        <v>0</v>
      </c>
      <c r="AD27" s="237">
        <v>1</v>
      </c>
      <c r="AE27" s="237">
        <v>0</v>
      </c>
      <c r="AF27" s="237">
        <f t="shared" si="9"/>
        <v>3</v>
      </c>
      <c r="AG27" s="237">
        <f t="shared" si="10"/>
        <v>5.7317418049170246E-2</v>
      </c>
      <c r="AH27" s="237">
        <f t="shared" si="11"/>
        <v>-1.6675184117368897</v>
      </c>
    </row>
    <row r="28" spans="1:34" ht="15.75" customHeight="1">
      <c r="A28" s="345">
        <v>26</v>
      </c>
      <c r="B28" s="237" t="s">
        <v>1107</v>
      </c>
      <c r="C28" s="349" t="s">
        <v>2844</v>
      </c>
      <c r="D28" s="237"/>
      <c r="E28" s="237"/>
      <c r="G28" s="237">
        <v>0</v>
      </c>
      <c r="H28" s="237">
        <v>2</v>
      </c>
      <c r="I28" s="237">
        <f t="shared" si="0"/>
        <v>-1.7008512403083482</v>
      </c>
      <c r="J28" s="177">
        <f t="shared" si="1"/>
        <v>-0.69453430529292159</v>
      </c>
      <c r="K28" s="177">
        <v>0</v>
      </c>
      <c r="L28" s="237">
        <v>1</v>
      </c>
      <c r="M28" s="177">
        <v>0</v>
      </c>
      <c r="N28" s="177">
        <v>0</v>
      </c>
      <c r="O28" s="177">
        <f t="shared" si="2"/>
        <v>0</v>
      </c>
      <c r="P28" s="177">
        <f t="shared" si="3"/>
        <v>-0.53583430267676824</v>
      </c>
      <c r="Q28" s="177">
        <v>0</v>
      </c>
      <c r="R28" s="177">
        <v>0</v>
      </c>
      <c r="S28" s="177">
        <f t="shared" si="12"/>
        <v>0</v>
      </c>
      <c r="T28" s="237">
        <f t="shared" si="5"/>
        <v>-2.8059460762448238</v>
      </c>
      <c r="U28" s="237">
        <v>0</v>
      </c>
      <c r="V28" s="237">
        <v>85</v>
      </c>
      <c r="W28" s="237">
        <f t="shared" si="6"/>
        <v>0.45130198626124896</v>
      </c>
      <c r="X28" s="237">
        <v>99</v>
      </c>
      <c r="Y28" s="237">
        <f t="shared" si="7"/>
        <v>0.36975565545445221</v>
      </c>
      <c r="Z28" s="237">
        <v>33</v>
      </c>
      <c r="AA28" s="237">
        <f t="shared" si="8"/>
        <v>-0.69720509055310798</v>
      </c>
      <c r="AB28" s="237">
        <v>0</v>
      </c>
      <c r="AC28" s="237">
        <v>0</v>
      </c>
      <c r="AD28" s="237">
        <v>0</v>
      </c>
      <c r="AE28" s="237">
        <v>1</v>
      </c>
      <c r="AF28" s="237">
        <f t="shared" si="9"/>
        <v>2</v>
      </c>
      <c r="AG28" s="237">
        <f t="shared" si="10"/>
        <v>-0.70691482260643124</v>
      </c>
      <c r="AH28" s="237">
        <f t="shared" si="11"/>
        <v>-6.3202281959667017</v>
      </c>
    </row>
    <row r="29" spans="1:34" ht="15.75" customHeight="1">
      <c r="A29" s="345">
        <v>27</v>
      </c>
      <c r="B29" s="237" t="s">
        <v>1376</v>
      </c>
      <c r="C29" s="349" t="s">
        <v>2720</v>
      </c>
      <c r="D29" s="237"/>
      <c r="E29" s="237"/>
      <c r="G29" s="237">
        <v>0</v>
      </c>
      <c r="H29" s="237">
        <v>5</v>
      </c>
      <c r="I29" s="237">
        <f t="shared" si="0"/>
        <v>0.64515047046178742</v>
      </c>
      <c r="J29" s="177">
        <f t="shared" si="1"/>
        <v>3.974784058400564</v>
      </c>
      <c r="K29" s="177">
        <v>7877</v>
      </c>
      <c r="L29" s="237">
        <v>1</v>
      </c>
      <c r="M29" s="350">
        <v>410632</v>
      </c>
      <c r="N29" s="177">
        <v>119813</v>
      </c>
      <c r="O29" s="177">
        <f t="shared" si="2"/>
        <v>530445</v>
      </c>
      <c r="P29" s="177">
        <f t="shared" si="3"/>
        <v>0.34193240988870749</v>
      </c>
      <c r="Q29" s="350">
        <v>2862</v>
      </c>
      <c r="R29" s="177">
        <v>6515</v>
      </c>
      <c r="S29" s="177">
        <f t="shared" si="12"/>
        <v>9377</v>
      </c>
      <c r="T29" s="237">
        <f t="shared" si="5"/>
        <v>-2.5985275948849718</v>
      </c>
      <c r="U29" s="237">
        <v>0</v>
      </c>
      <c r="V29" s="237">
        <v>83</v>
      </c>
      <c r="W29" s="237">
        <f t="shared" si="6"/>
        <v>0.34480004260077718</v>
      </c>
      <c r="X29" s="237">
        <v>87</v>
      </c>
      <c r="Y29" s="237">
        <f t="shared" si="7"/>
        <v>-0.29747259498967155</v>
      </c>
      <c r="Z29" s="237">
        <v>49</v>
      </c>
      <c r="AA29" s="237">
        <f t="shared" si="8"/>
        <v>8.5956926089084854E-2</v>
      </c>
      <c r="AB29" s="237">
        <v>0</v>
      </c>
      <c r="AC29" s="237">
        <v>0</v>
      </c>
      <c r="AD29" s="237">
        <v>0</v>
      </c>
      <c r="AE29" s="237">
        <v>1</v>
      </c>
      <c r="AF29" s="237">
        <f t="shared" si="9"/>
        <v>2</v>
      </c>
      <c r="AG29" s="237">
        <f t="shared" si="10"/>
        <v>-0.70691482260643124</v>
      </c>
      <c r="AH29" s="237">
        <f t="shared" si="11"/>
        <v>1.7897088949598472</v>
      </c>
    </row>
    <row r="30" spans="1:34" ht="15.75" customHeight="1">
      <c r="A30" s="345">
        <v>28</v>
      </c>
      <c r="B30" s="237" t="s">
        <v>1381</v>
      </c>
      <c r="C30" s="349" t="s">
        <v>2722</v>
      </c>
      <c r="D30" s="237"/>
      <c r="E30" s="237"/>
      <c r="G30" s="237">
        <v>0</v>
      </c>
      <c r="H30" s="237">
        <v>3</v>
      </c>
      <c r="I30" s="237">
        <f t="shared" si="0"/>
        <v>-0.91885067005163634</v>
      </c>
      <c r="J30" s="177">
        <f t="shared" si="1"/>
        <v>-0.50780899304670502</v>
      </c>
      <c r="K30" s="177">
        <v>315</v>
      </c>
      <c r="L30" s="237">
        <v>1</v>
      </c>
      <c r="M30" s="177">
        <v>0</v>
      </c>
      <c r="N30" s="177">
        <v>667</v>
      </c>
      <c r="O30" s="177">
        <f t="shared" si="2"/>
        <v>667</v>
      </c>
      <c r="P30" s="177">
        <f t="shared" si="3"/>
        <v>-0.53473056827022059</v>
      </c>
      <c r="Q30" s="177">
        <v>0</v>
      </c>
      <c r="R30" s="177">
        <v>210</v>
      </c>
      <c r="S30" s="177">
        <f t="shared" si="12"/>
        <v>210</v>
      </c>
      <c r="T30" s="237">
        <f t="shared" si="5"/>
        <v>-2.8013008932347385</v>
      </c>
      <c r="U30" s="237">
        <v>0</v>
      </c>
      <c r="V30" s="237">
        <v>75</v>
      </c>
      <c r="W30" s="237">
        <f t="shared" si="6"/>
        <v>-8.1207732041110051E-2</v>
      </c>
      <c r="X30" s="237">
        <v>100</v>
      </c>
      <c r="Y30" s="237">
        <f t="shared" si="7"/>
        <v>0.4253580096581292</v>
      </c>
      <c r="Z30" s="237">
        <v>57</v>
      </c>
      <c r="AA30" s="237">
        <f t="shared" si="8"/>
        <v>0.47753793441018128</v>
      </c>
      <c r="AB30" s="237">
        <v>0</v>
      </c>
      <c r="AC30" s="237">
        <v>0</v>
      </c>
      <c r="AD30" s="237">
        <v>0</v>
      </c>
      <c r="AE30" s="237">
        <v>1</v>
      </c>
      <c r="AF30" s="237">
        <f t="shared" si="9"/>
        <v>2</v>
      </c>
      <c r="AG30" s="237">
        <f t="shared" si="10"/>
        <v>-0.70691482260643124</v>
      </c>
      <c r="AH30" s="237">
        <f t="shared" si="11"/>
        <v>-4.6479177351825314</v>
      </c>
    </row>
    <row r="31" spans="1:34" ht="15.75" customHeight="1">
      <c r="A31" s="345">
        <v>29</v>
      </c>
      <c r="B31" s="237" t="s">
        <v>1383</v>
      </c>
      <c r="C31" s="349" t="s">
        <v>2724</v>
      </c>
      <c r="D31" s="237"/>
      <c r="E31" s="237"/>
      <c r="G31" s="237">
        <v>0</v>
      </c>
      <c r="H31" s="237">
        <v>4</v>
      </c>
      <c r="I31" s="237">
        <f t="shared" si="0"/>
        <v>-0.13685009979492443</v>
      </c>
      <c r="J31" s="177">
        <f t="shared" si="1"/>
        <v>2.8805144507608316</v>
      </c>
      <c r="K31" s="177">
        <v>6031</v>
      </c>
      <c r="L31" s="237">
        <v>1</v>
      </c>
      <c r="M31" s="177">
        <v>167049</v>
      </c>
      <c r="N31" s="177">
        <v>51264</v>
      </c>
      <c r="O31" s="177">
        <f t="shared" si="2"/>
        <v>218313</v>
      </c>
      <c r="P31" s="177">
        <f t="shared" si="3"/>
        <v>-0.17457557779425129</v>
      </c>
      <c r="Q31" s="177">
        <v>9913</v>
      </c>
      <c r="R31" s="177">
        <v>13500</v>
      </c>
      <c r="S31" s="177">
        <f t="shared" si="12"/>
        <v>23413</v>
      </c>
      <c r="T31" s="237">
        <f t="shared" si="5"/>
        <v>-2.2880524104585152</v>
      </c>
      <c r="U31" s="237">
        <v>0</v>
      </c>
      <c r="V31" s="237">
        <v>85</v>
      </c>
      <c r="W31" s="237">
        <f t="shared" si="6"/>
        <v>0.45130198626124896</v>
      </c>
      <c r="X31" s="237">
        <v>99</v>
      </c>
      <c r="Y31" s="237">
        <f t="shared" si="7"/>
        <v>0.36975565545445221</v>
      </c>
      <c r="Z31" s="237">
        <v>38</v>
      </c>
      <c r="AA31" s="237">
        <f t="shared" si="8"/>
        <v>-0.45246696035242273</v>
      </c>
      <c r="AB31" s="237">
        <v>0</v>
      </c>
      <c r="AC31" s="237">
        <v>0</v>
      </c>
      <c r="AD31" s="237">
        <v>0</v>
      </c>
      <c r="AE31" s="237">
        <v>1</v>
      </c>
      <c r="AF31" s="237">
        <f t="shared" si="9"/>
        <v>2</v>
      </c>
      <c r="AG31" s="237">
        <f t="shared" si="10"/>
        <v>-0.70691482260643124</v>
      </c>
      <c r="AH31" s="237">
        <f t="shared" si="11"/>
        <v>-5.7287778530012101E-2</v>
      </c>
    </row>
    <row r="32" spans="1:34" ht="15.75" customHeight="1">
      <c r="A32" s="345">
        <v>30</v>
      </c>
      <c r="B32" s="237" t="s">
        <v>1386</v>
      </c>
      <c r="C32" s="349" t="s">
        <v>2725</v>
      </c>
      <c r="D32" s="237"/>
      <c r="E32" s="237"/>
      <c r="G32" s="237">
        <v>1</v>
      </c>
      <c r="H32" s="237">
        <v>4</v>
      </c>
      <c r="I32" s="237">
        <f t="shared" si="0"/>
        <v>-0.13685009979492443</v>
      </c>
      <c r="J32" s="177">
        <f t="shared" si="1"/>
        <v>-0.33412481371927183</v>
      </c>
      <c r="K32" s="177">
        <v>608</v>
      </c>
      <c r="L32" s="237">
        <v>1</v>
      </c>
      <c r="M32" s="177">
        <v>128687</v>
      </c>
      <c r="N32" s="177">
        <v>22391</v>
      </c>
      <c r="O32" s="177">
        <f t="shared" si="2"/>
        <v>151078</v>
      </c>
      <c r="P32" s="177">
        <f t="shared" si="3"/>
        <v>-0.28583432265816699</v>
      </c>
      <c r="Q32" s="177">
        <v>16757</v>
      </c>
      <c r="R32" s="177">
        <v>4454</v>
      </c>
      <c r="S32" s="177">
        <f t="shared" si="12"/>
        <v>21211</v>
      </c>
      <c r="T32" s="237">
        <f t="shared" si="5"/>
        <v>-2.3367604723071227</v>
      </c>
      <c r="U32" s="237">
        <v>0</v>
      </c>
      <c r="V32" s="237">
        <v>80</v>
      </c>
      <c r="W32" s="237">
        <f t="shared" si="6"/>
        <v>0.18504712711006946</v>
      </c>
      <c r="X32" s="237">
        <v>99</v>
      </c>
      <c r="Y32" s="237">
        <f t="shared" si="7"/>
        <v>0.36975565545445221</v>
      </c>
      <c r="Z32" s="237">
        <v>25</v>
      </c>
      <c r="AA32" s="237">
        <f t="shared" si="8"/>
        <v>-1.0887860988742044</v>
      </c>
      <c r="AB32" s="237">
        <v>1</v>
      </c>
      <c r="AC32" s="237">
        <v>0</v>
      </c>
      <c r="AD32" s="237">
        <v>1</v>
      </c>
      <c r="AE32" s="237">
        <v>1</v>
      </c>
      <c r="AF32" s="237">
        <f t="shared" si="9"/>
        <v>5</v>
      </c>
      <c r="AG32" s="237">
        <f t="shared" si="10"/>
        <v>1.5857818993603732</v>
      </c>
      <c r="AH32" s="237">
        <f t="shared" si="11"/>
        <v>-2.0417711254287956</v>
      </c>
    </row>
    <row r="33" spans="1:34" ht="15.75" customHeight="1">
      <c r="A33" s="345">
        <v>31</v>
      </c>
      <c r="B33" s="237" t="s">
        <v>57</v>
      </c>
      <c r="C33" s="349" t="s">
        <v>2497</v>
      </c>
      <c r="D33" s="237"/>
      <c r="E33" s="237"/>
      <c r="G33" s="237">
        <v>1</v>
      </c>
      <c r="H33" s="237">
        <v>5</v>
      </c>
      <c r="I33" s="237">
        <f t="shared" si="0"/>
        <v>0.64515047046178742</v>
      </c>
      <c r="J33" s="177">
        <f t="shared" si="1"/>
        <v>0.58586783582399216</v>
      </c>
      <c r="K33" s="237">
        <v>2160</v>
      </c>
      <c r="L33" s="237">
        <v>1</v>
      </c>
      <c r="M33" s="177">
        <v>224555</v>
      </c>
      <c r="N33" s="177">
        <v>7044</v>
      </c>
      <c r="O33" s="177">
        <f t="shared" si="2"/>
        <v>231599</v>
      </c>
      <c r="P33" s="177">
        <f t="shared" si="3"/>
        <v>-0.15259024747132449</v>
      </c>
      <c r="Q33" s="177">
        <v>25178</v>
      </c>
      <c r="R33" s="177">
        <v>1501</v>
      </c>
      <c r="S33" s="177">
        <f t="shared" si="12"/>
        <v>26679</v>
      </c>
      <c r="T33" s="237">
        <f t="shared" si="5"/>
        <v>-2.2158087546921421</v>
      </c>
      <c r="U33" s="237">
        <v>0</v>
      </c>
      <c r="V33" s="237">
        <v>81</v>
      </c>
      <c r="W33" s="237">
        <f t="shared" si="6"/>
        <v>0.23829809894030535</v>
      </c>
      <c r="X33" s="237">
        <v>100</v>
      </c>
      <c r="Y33" s="237">
        <f t="shared" si="7"/>
        <v>0.4253580096581292</v>
      </c>
      <c r="Z33" s="237">
        <v>40</v>
      </c>
      <c r="AA33" s="237">
        <f t="shared" si="8"/>
        <v>-0.35457170827214862</v>
      </c>
      <c r="AB33" s="237">
        <v>0</v>
      </c>
      <c r="AC33" s="237">
        <v>0</v>
      </c>
      <c r="AD33" s="237">
        <v>1</v>
      </c>
      <c r="AE33" s="237">
        <v>0</v>
      </c>
      <c r="AF33" s="237">
        <f t="shared" si="9"/>
        <v>3</v>
      </c>
      <c r="AG33" s="237">
        <f t="shared" si="10"/>
        <v>5.7317418049170246E-2</v>
      </c>
      <c r="AH33" s="237">
        <f t="shared" si="11"/>
        <v>-0.77097887750223082</v>
      </c>
    </row>
    <row r="34" spans="1:34" ht="15.75" customHeight="1">
      <c r="A34" s="345">
        <v>32</v>
      </c>
      <c r="B34" s="237" t="s">
        <v>1388</v>
      </c>
      <c r="C34" s="351" t="s">
        <v>2726</v>
      </c>
      <c r="D34" s="352"/>
      <c r="E34" s="352"/>
      <c r="G34" s="237">
        <v>0</v>
      </c>
      <c r="H34" s="237">
        <v>4</v>
      </c>
      <c r="I34" s="237">
        <f t="shared" si="0"/>
        <v>-0.13685009979492443</v>
      </c>
      <c r="J34" s="177">
        <f t="shared" si="1"/>
        <v>-0.68090039360510268</v>
      </c>
      <c r="K34" s="237">
        <v>23</v>
      </c>
      <c r="L34" s="237">
        <v>1</v>
      </c>
      <c r="M34" s="177">
        <v>104</v>
      </c>
      <c r="N34" s="177">
        <v>529</v>
      </c>
      <c r="O34" s="177">
        <f t="shared" si="2"/>
        <v>633</v>
      </c>
      <c r="P34" s="177">
        <f t="shared" si="3"/>
        <v>-0.53478683059379273</v>
      </c>
      <c r="Q34" s="177">
        <v>104</v>
      </c>
      <c r="R34" s="177">
        <v>10</v>
      </c>
      <c r="S34" s="177">
        <f t="shared" si="12"/>
        <v>114</v>
      </c>
      <c r="T34" s="237">
        <f t="shared" si="5"/>
        <v>-2.8034244054679207</v>
      </c>
      <c r="U34" s="237">
        <v>0</v>
      </c>
      <c r="V34" s="237">
        <v>68</v>
      </c>
      <c r="W34" s="237">
        <f t="shared" si="6"/>
        <v>-0.45396453485276139</v>
      </c>
      <c r="X34" s="237">
        <v>99</v>
      </c>
      <c r="Y34" s="237">
        <f t="shared" si="7"/>
        <v>0.36975565545445221</v>
      </c>
      <c r="Z34" s="237">
        <v>58</v>
      </c>
      <c r="AA34" s="237">
        <f t="shared" si="8"/>
        <v>0.52648556045031836</v>
      </c>
      <c r="AB34" s="237">
        <v>0</v>
      </c>
      <c r="AC34" s="237">
        <v>0</v>
      </c>
      <c r="AD34" s="237">
        <v>1</v>
      </c>
      <c r="AE34" s="237">
        <v>0</v>
      </c>
      <c r="AF34" s="237">
        <f t="shared" si="9"/>
        <v>2</v>
      </c>
      <c r="AG34" s="237">
        <f t="shared" si="10"/>
        <v>-0.70691482260643124</v>
      </c>
      <c r="AH34" s="237">
        <f t="shared" si="11"/>
        <v>-4.4205998710161625</v>
      </c>
    </row>
    <row r="35" spans="1:34" ht="15.75" customHeight="1">
      <c r="A35" s="345">
        <v>33</v>
      </c>
      <c r="B35" s="237" t="s">
        <v>1390</v>
      </c>
      <c r="C35" s="349" t="s">
        <v>2727</v>
      </c>
      <c r="D35" s="237"/>
      <c r="E35" s="237"/>
      <c r="G35" s="237">
        <v>0</v>
      </c>
      <c r="H35" s="237">
        <v>4</v>
      </c>
      <c r="I35" s="237">
        <f t="shared" si="0"/>
        <v>-0.13685009979492443</v>
      </c>
      <c r="J35" s="177">
        <f t="shared" si="1"/>
        <v>-0.40881493861775847</v>
      </c>
      <c r="K35" s="237">
        <v>482</v>
      </c>
      <c r="L35" s="237">
        <v>1</v>
      </c>
      <c r="M35" s="177">
        <v>1127</v>
      </c>
      <c r="N35" s="177">
        <v>1495</v>
      </c>
      <c r="O35" s="177">
        <f t="shared" si="2"/>
        <v>2622</v>
      </c>
      <c r="P35" s="177">
        <f t="shared" si="3"/>
        <v>-0.53149548466482233</v>
      </c>
      <c r="Q35" s="177">
        <v>1579</v>
      </c>
      <c r="R35" s="177">
        <v>646</v>
      </c>
      <c r="S35" s="177">
        <f t="shared" si="12"/>
        <v>2225</v>
      </c>
      <c r="T35" s="237">
        <f t="shared" si="5"/>
        <v>-2.7567292562570165</v>
      </c>
      <c r="U35" s="237">
        <v>0</v>
      </c>
      <c r="V35" s="237">
        <v>67</v>
      </c>
      <c r="W35" s="237">
        <f t="shared" si="6"/>
        <v>-0.50721550668299731</v>
      </c>
      <c r="X35" s="237">
        <v>65</v>
      </c>
      <c r="Y35" s="237">
        <f t="shared" si="7"/>
        <v>-1.5207243874705652</v>
      </c>
      <c r="Z35" s="237">
        <v>57</v>
      </c>
      <c r="AA35" s="237">
        <f t="shared" si="8"/>
        <v>0.47753793441018128</v>
      </c>
      <c r="AB35" s="237">
        <v>0</v>
      </c>
      <c r="AC35" s="237">
        <v>0</v>
      </c>
      <c r="AD35" s="237">
        <v>1</v>
      </c>
      <c r="AE35" s="237">
        <v>0</v>
      </c>
      <c r="AF35" s="237">
        <f t="shared" si="9"/>
        <v>2</v>
      </c>
      <c r="AG35" s="237">
        <f t="shared" si="10"/>
        <v>-0.70691482260643124</v>
      </c>
      <c r="AH35" s="237">
        <f t="shared" si="11"/>
        <v>-6.0912065616843343</v>
      </c>
    </row>
    <row r="36" spans="1:34" ht="15.75" customHeight="1">
      <c r="A36" s="345">
        <v>34</v>
      </c>
      <c r="B36" s="237" t="s">
        <v>2845</v>
      </c>
      <c r="C36" s="349" t="s">
        <v>2261</v>
      </c>
      <c r="D36" s="237"/>
      <c r="E36" s="237"/>
      <c r="G36" s="237">
        <v>0</v>
      </c>
      <c r="H36" s="237">
        <v>4</v>
      </c>
      <c r="I36" s="237">
        <f t="shared" si="0"/>
        <v>-0.13685009979492443</v>
      </c>
      <c r="J36" s="177">
        <f t="shared" si="1"/>
        <v>-0.55938074595280296</v>
      </c>
      <c r="K36" s="237">
        <v>228</v>
      </c>
      <c r="L36" s="237">
        <v>1</v>
      </c>
      <c r="M36" s="177">
        <v>1654</v>
      </c>
      <c r="N36" s="177">
        <v>1950</v>
      </c>
      <c r="O36" s="177">
        <f t="shared" si="2"/>
        <v>3604</v>
      </c>
      <c r="P36" s="177">
        <f t="shared" si="3"/>
        <v>-0.52987049637812089</v>
      </c>
      <c r="Q36" s="177">
        <v>902</v>
      </c>
      <c r="R36" s="177">
        <v>503</v>
      </c>
      <c r="S36" s="177">
        <f t="shared" si="12"/>
        <v>1405</v>
      </c>
      <c r="T36" s="237">
        <f t="shared" si="5"/>
        <v>-2.7748675899154445</v>
      </c>
      <c r="U36" s="237">
        <v>0</v>
      </c>
      <c r="V36" s="237">
        <v>71</v>
      </c>
      <c r="W36" s="237">
        <f t="shared" si="6"/>
        <v>-0.29421161936205364</v>
      </c>
      <c r="X36" s="237">
        <v>63</v>
      </c>
      <c r="Y36" s="237">
        <f t="shared" si="7"/>
        <v>-1.6319290958779191</v>
      </c>
      <c r="Z36" s="237">
        <v>38</v>
      </c>
      <c r="AA36" s="237">
        <f t="shared" si="8"/>
        <v>-0.45246696035242273</v>
      </c>
      <c r="AB36" s="237">
        <v>0</v>
      </c>
      <c r="AC36" s="237">
        <v>0</v>
      </c>
      <c r="AD36" s="237">
        <v>0</v>
      </c>
      <c r="AE36" s="237">
        <v>0</v>
      </c>
      <c r="AF36" s="237">
        <f t="shared" si="9"/>
        <v>1</v>
      </c>
      <c r="AG36" s="237">
        <f t="shared" si="10"/>
        <v>-1.4711470632620327</v>
      </c>
      <c r="AH36" s="237">
        <f t="shared" si="11"/>
        <v>-7.8507236708957215</v>
      </c>
    </row>
    <row r="37" spans="1:34" ht="15.75" customHeight="1">
      <c r="A37" s="345">
        <v>35</v>
      </c>
      <c r="B37" s="237" t="s">
        <v>1399</v>
      </c>
      <c r="C37" s="349" t="s">
        <v>2500</v>
      </c>
      <c r="D37" s="237"/>
      <c r="E37" s="237"/>
      <c r="G37" s="237">
        <v>0</v>
      </c>
      <c r="H37" s="237">
        <v>4</v>
      </c>
      <c r="I37" s="237">
        <f t="shared" si="0"/>
        <v>-0.13685009979492443</v>
      </c>
      <c r="J37" s="177">
        <f t="shared" si="1"/>
        <v>0.94568454862860629</v>
      </c>
      <c r="K37" s="237">
        <v>2767</v>
      </c>
      <c r="L37" s="237">
        <v>1</v>
      </c>
      <c r="M37" s="177">
        <v>216010</v>
      </c>
      <c r="N37" s="177">
        <v>36677</v>
      </c>
      <c r="O37" s="177">
        <f t="shared" si="2"/>
        <v>252687</v>
      </c>
      <c r="P37" s="177">
        <f t="shared" si="3"/>
        <v>-0.11769436866281323</v>
      </c>
      <c r="Q37" s="177">
        <v>8548</v>
      </c>
      <c r="R37" s="177">
        <v>24056</v>
      </c>
      <c r="S37" s="177">
        <f t="shared" si="12"/>
        <v>32604</v>
      </c>
      <c r="T37" s="237">
        <f t="shared" si="5"/>
        <v>-2.0847482340504526</v>
      </c>
      <c r="U37" s="237">
        <v>0</v>
      </c>
      <c r="V37" s="237">
        <v>81</v>
      </c>
      <c r="W37" s="237">
        <f t="shared" si="6"/>
        <v>0.23829809894030535</v>
      </c>
      <c r="X37" s="237">
        <v>99</v>
      </c>
      <c r="Y37" s="237">
        <f t="shared" si="7"/>
        <v>0.36975565545445221</v>
      </c>
      <c r="Z37" s="237">
        <v>52</v>
      </c>
      <c r="AA37" s="237">
        <f t="shared" si="8"/>
        <v>0.232799804209496</v>
      </c>
      <c r="AB37" s="237">
        <v>0</v>
      </c>
      <c r="AC37" s="237">
        <v>0</v>
      </c>
      <c r="AD37" s="237">
        <v>1</v>
      </c>
      <c r="AE37" s="237">
        <v>0</v>
      </c>
      <c r="AF37" s="237">
        <f t="shared" si="9"/>
        <v>2</v>
      </c>
      <c r="AG37" s="237">
        <f t="shared" si="10"/>
        <v>-0.70691482260643124</v>
      </c>
      <c r="AH37" s="237">
        <f t="shared" si="11"/>
        <v>-1.2596694178817618</v>
      </c>
    </row>
    <row r="38" spans="1:34" ht="15.75" customHeight="1">
      <c r="A38" s="345">
        <v>36</v>
      </c>
      <c r="B38" s="237" t="s">
        <v>1401</v>
      </c>
      <c r="C38" s="349" t="s">
        <v>2846</v>
      </c>
      <c r="D38" s="237"/>
      <c r="E38" s="237"/>
      <c r="G38" s="237">
        <v>1</v>
      </c>
      <c r="H38" s="237">
        <v>4</v>
      </c>
      <c r="I38" s="237">
        <f t="shared" si="0"/>
        <v>-0.13685009979492443</v>
      </c>
      <c r="J38" s="177">
        <f t="shared" si="1"/>
        <v>1.5639528047327456</v>
      </c>
      <c r="K38" s="237">
        <v>3810</v>
      </c>
      <c r="L38" s="237">
        <v>1</v>
      </c>
      <c r="M38" s="177">
        <v>294343</v>
      </c>
      <c r="N38" s="177">
        <v>22110</v>
      </c>
      <c r="O38" s="177">
        <f t="shared" si="2"/>
        <v>316453</v>
      </c>
      <c r="P38" s="177">
        <f t="shared" si="3"/>
        <v>-1.2176035577478986E-2</v>
      </c>
      <c r="Q38" s="177">
        <v>89714</v>
      </c>
      <c r="R38" s="177">
        <v>8732</v>
      </c>
      <c r="S38" s="177">
        <f t="shared" si="12"/>
        <v>98446</v>
      </c>
      <c r="T38" s="237">
        <f t="shared" si="5"/>
        <v>-0.62832852095507141</v>
      </c>
      <c r="U38" s="237">
        <v>0</v>
      </c>
      <c r="V38" s="237">
        <v>77</v>
      </c>
      <c r="W38" s="237">
        <f t="shared" si="6"/>
        <v>2.529421161936175E-2</v>
      </c>
      <c r="X38" s="237">
        <v>96</v>
      </c>
      <c r="Y38" s="237">
        <f t="shared" si="7"/>
        <v>0.20294859284342129</v>
      </c>
      <c r="Z38" s="237">
        <v>62</v>
      </c>
      <c r="AA38" s="237">
        <f t="shared" si="8"/>
        <v>0.72227606461086657</v>
      </c>
      <c r="AB38" s="237">
        <v>0</v>
      </c>
      <c r="AC38" s="237">
        <v>0</v>
      </c>
      <c r="AD38" s="237">
        <v>1</v>
      </c>
      <c r="AE38" s="237">
        <v>0</v>
      </c>
      <c r="AF38" s="237">
        <f t="shared" si="9"/>
        <v>3</v>
      </c>
      <c r="AG38" s="237">
        <f t="shared" si="10"/>
        <v>5.7317418049170246E-2</v>
      </c>
      <c r="AH38" s="237">
        <f t="shared" si="11"/>
        <v>1.7944344355280906</v>
      </c>
    </row>
    <row r="39" spans="1:34" ht="15.75" customHeight="1">
      <c r="A39" s="345">
        <v>37</v>
      </c>
      <c r="B39" s="237" t="s">
        <v>1402</v>
      </c>
      <c r="C39" s="349" t="s">
        <v>2729</v>
      </c>
      <c r="D39" s="237"/>
      <c r="E39" s="237"/>
      <c r="G39" s="237">
        <v>0</v>
      </c>
      <c r="H39" s="237">
        <v>2</v>
      </c>
      <c r="I39" s="237">
        <f t="shared" si="0"/>
        <v>-1.7008512403083482</v>
      </c>
      <c r="J39" s="177">
        <f t="shared" si="1"/>
        <v>-0.69453430529292159</v>
      </c>
      <c r="K39" s="237">
        <v>0</v>
      </c>
      <c r="L39" s="237">
        <v>1</v>
      </c>
      <c r="M39" s="237">
        <v>0</v>
      </c>
      <c r="N39" s="237">
        <v>0</v>
      </c>
      <c r="O39" s="177">
        <f t="shared" si="2"/>
        <v>0</v>
      </c>
      <c r="P39" s="177">
        <f t="shared" si="3"/>
        <v>-0.53583430267676824</v>
      </c>
      <c r="Q39" s="237">
        <v>31</v>
      </c>
      <c r="R39" s="237">
        <v>0</v>
      </c>
      <c r="S39" s="237">
        <f t="shared" si="12"/>
        <v>31</v>
      </c>
      <c r="T39" s="237">
        <f t="shared" si="5"/>
        <v>-2.8052603587528591</v>
      </c>
      <c r="U39" s="237">
        <v>1</v>
      </c>
      <c r="V39" s="237">
        <v>44</v>
      </c>
      <c r="W39" s="237">
        <f t="shared" si="6"/>
        <v>-1.731987858778423</v>
      </c>
      <c r="X39" s="237">
        <v>96</v>
      </c>
      <c r="Y39" s="237">
        <f t="shared" si="7"/>
        <v>0.20294859284342129</v>
      </c>
      <c r="Z39" s="237">
        <v>81</v>
      </c>
      <c r="AA39" s="237">
        <f t="shared" si="8"/>
        <v>1.6522809593734706</v>
      </c>
      <c r="AB39" s="237">
        <v>0</v>
      </c>
      <c r="AC39" s="237">
        <v>0</v>
      </c>
      <c r="AD39" s="237">
        <v>0</v>
      </c>
      <c r="AE39" s="237">
        <v>0</v>
      </c>
      <c r="AF39" s="237">
        <f t="shared" si="9"/>
        <v>2</v>
      </c>
      <c r="AG39" s="237">
        <f t="shared" si="10"/>
        <v>-0.70691482260643124</v>
      </c>
      <c r="AH39" s="237">
        <f t="shared" si="11"/>
        <v>-6.3201533361988593</v>
      </c>
    </row>
    <row r="40" spans="1:34" ht="15.75" customHeight="1">
      <c r="A40" s="345">
        <v>38</v>
      </c>
      <c r="B40" s="237" t="s">
        <v>2847</v>
      </c>
      <c r="C40" s="349" t="s">
        <v>2848</v>
      </c>
      <c r="D40" s="237"/>
      <c r="E40" s="237"/>
      <c r="G40" s="237">
        <v>0</v>
      </c>
      <c r="H40" s="237">
        <v>3</v>
      </c>
      <c r="I40" s="237">
        <f t="shared" si="0"/>
        <v>-0.91885067005163634</v>
      </c>
      <c r="J40" s="177">
        <f t="shared" si="1"/>
        <v>-0.69453430529292159</v>
      </c>
      <c r="K40" s="237">
        <v>0</v>
      </c>
      <c r="L40" s="237">
        <v>0</v>
      </c>
      <c r="M40" s="237">
        <v>0</v>
      </c>
      <c r="N40" s="237">
        <v>0</v>
      </c>
      <c r="O40" s="177">
        <f t="shared" si="2"/>
        <v>0</v>
      </c>
      <c r="P40" s="177">
        <f t="shared" si="3"/>
        <v>-0.53583430267676824</v>
      </c>
      <c r="Q40" s="237">
        <v>0</v>
      </c>
      <c r="R40" s="237">
        <v>0</v>
      </c>
      <c r="S40" s="237">
        <f t="shared" si="12"/>
        <v>0</v>
      </c>
      <c r="T40" s="237">
        <f t="shared" si="5"/>
        <v>-2.8059460762448238</v>
      </c>
      <c r="U40" s="237">
        <v>1</v>
      </c>
      <c r="V40" s="237">
        <v>17</v>
      </c>
      <c r="W40" s="237">
        <f t="shared" si="6"/>
        <v>-3.1697640981947925</v>
      </c>
      <c r="X40" s="237">
        <v>99</v>
      </c>
      <c r="Y40" s="237">
        <f t="shared" si="7"/>
        <v>0.36975565545445221</v>
      </c>
      <c r="Z40" s="237">
        <v>24</v>
      </c>
      <c r="AA40" s="237">
        <f t="shared" si="8"/>
        <v>-1.1377337249143415</v>
      </c>
      <c r="AB40" s="237">
        <v>0</v>
      </c>
      <c r="AC40" s="237">
        <v>0</v>
      </c>
      <c r="AD40" s="237">
        <v>0</v>
      </c>
      <c r="AE40" s="237">
        <v>0</v>
      </c>
      <c r="AF40" s="237">
        <f t="shared" si="9"/>
        <v>1</v>
      </c>
      <c r="AG40" s="237">
        <f t="shared" si="10"/>
        <v>-1.4711470632620327</v>
      </c>
      <c r="AH40" s="237">
        <f t="shared" si="11"/>
        <v>-10.364054585182865</v>
      </c>
    </row>
    <row r="41" spans="1:34" ht="15.75" customHeight="1">
      <c r="A41" s="345">
        <v>39</v>
      </c>
      <c r="B41" s="237" t="s">
        <v>1405</v>
      </c>
      <c r="C41" s="349" t="s">
        <v>2732</v>
      </c>
      <c r="D41" s="237"/>
      <c r="E41" s="237"/>
      <c r="G41" s="237">
        <v>0</v>
      </c>
      <c r="H41" s="237">
        <v>1</v>
      </c>
      <c r="I41" s="237">
        <f t="shared" si="0"/>
        <v>-2.4828518105650601</v>
      </c>
      <c r="J41" s="177">
        <f t="shared" si="1"/>
        <v>-0.69453430529292159</v>
      </c>
      <c r="K41" s="237">
        <v>0</v>
      </c>
      <c r="L41" s="237">
        <v>0</v>
      </c>
      <c r="M41" s="237">
        <v>0</v>
      </c>
      <c r="N41" s="237">
        <v>0</v>
      </c>
      <c r="O41" s="177">
        <f t="shared" si="2"/>
        <v>0</v>
      </c>
      <c r="P41" s="177">
        <f>STANDARDIZE(O41,317804.3902,597948.6105)</f>
        <v>-0.53149114258205976</v>
      </c>
      <c r="Q41" s="237">
        <v>0</v>
      </c>
      <c r="R41" s="237">
        <v>0</v>
      </c>
      <c r="S41" s="237">
        <f t="shared" si="12"/>
        <v>0</v>
      </c>
      <c r="T41" s="237">
        <f t="shared" si="5"/>
        <v>-2.8059460762448238</v>
      </c>
      <c r="U41" s="237">
        <v>0</v>
      </c>
      <c r="V41" s="237">
        <v>21</v>
      </c>
      <c r="W41" s="237">
        <f t="shared" si="6"/>
        <v>-2.9567602108738487</v>
      </c>
      <c r="X41" s="237">
        <v>98</v>
      </c>
      <c r="Y41" s="237">
        <f t="shared" si="7"/>
        <v>0.31415330125077523</v>
      </c>
      <c r="Z41" s="237">
        <v>59</v>
      </c>
      <c r="AA41" s="237">
        <f t="shared" si="8"/>
        <v>0.57543318649045538</v>
      </c>
      <c r="AB41" s="237">
        <v>0</v>
      </c>
      <c r="AC41" s="237">
        <v>0</v>
      </c>
      <c r="AD41" s="237">
        <v>0</v>
      </c>
      <c r="AE41" s="237">
        <v>1</v>
      </c>
      <c r="AF41" s="237">
        <f t="shared" si="9"/>
        <v>1</v>
      </c>
      <c r="AG41" s="237">
        <f t="shared" si="10"/>
        <v>-1.4711470632620327</v>
      </c>
      <c r="AH41" s="237">
        <f t="shared" si="11"/>
        <v>-10.053144121079516</v>
      </c>
    </row>
    <row r="42" spans="1:34" ht="15.75" customHeight="1">
      <c r="A42" s="345">
        <v>40</v>
      </c>
      <c r="B42" s="237" t="s">
        <v>1406</v>
      </c>
      <c r="C42" s="349" t="s">
        <v>2733</v>
      </c>
      <c r="D42" s="237"/>
      <c r="E42" s="237"/>
      <c r="G42" s="237">
        <v>0</v>
      </c>
      <c r="H42" s="237">
        <v>2</v>
      </c>
      <c r="I42" s="237">
        <f t="shared" si="0"/>
        <v>-1.7008512403083482</v>
      </c>
      <c r="J42" s="177">
        <f t="shared" si="1"/>
        <v>-0.69453430529292159</v>
      </c>
      <c r="K42" s="237">
        <v>0</v>
      </c>
      <c r="L42" s="237">
        <v>0</v>
      </c>
      <c r="M42" s="237">
        <v>0</v>
      </c>
      <c r="N42" s="237">
        <v>0</v>
      </c>
      <c r="O42" s="177">
        <f t="shared" si="2"/>
        <v>0</v>
      </c>
      <c r="P42" s="177">
        <f t="shared" ref="P42:P43" si="13">STANDARDIZE(O42,323811.125,604312.0483)</f>
        <v>-0.53583430267676824</v>
      </c>
      <c r="Q42" s="237">
        <v>0</v>
      </c>
      <c r="R42" s="237">
        <v>0</v>
      </c>
      <c r="S42" s="237">
        <f t="shared" si="12"/>
        <v>0</v>
      </c>
      <c r="T42" s="237">
        <f t="shared" si="5"/>
        <v>-2.8059460762448238</v>
      </c>
      <c r="U42" s="237">
        <v>0</v>
      </c>
      <c r="V42" s="237">
        <v>12</v>
      </c>
      <c r="W42" s="237">
        <f t="shared" si="6"/>
        <v>-3.4360189573459721</v>
      </c>
      <c r="X42" s="237">
        <v>99</v>
      </c>
      <c r="Y42" s="237">
        <f t="shared" si="7"/>
        <v>0.36975565545445221</v>
      </c>
      <c r="Z42" s="237">
        <v>22</v>
      </c>
      <c r="AA42" s="237">
        <f t="shared" si="8"/>
        <v>-1.2356289769946156</v>
      </c>
      <c r="AB42" s="237">
        <v>0</v>
      </c>
      <c r="AC42" s="237">
        <v>0</v>
      </c>
      <c r="AD42" s="237">
        <v>0</v>
      </c>
      <c r="AE42" s="237">
        <v>1</v>
      </c>
      <c r="AF42" s="237">
        <f t="shared" si="9"/>
        <v>1</v>
      </c>
      <c r="AG42" s="237">
        <f t="shared" si="10"/>
        <v>-1.4711470632620327</v>
      </c>
      <c r="AH42" s="237">
        <f t="shared" si="11"/>
        <v>-11.510205266671029</v>
      </c>
    </row>
    <row r="43" spans="1:34" ht="15.75" customHeight="1">
      <c r="A43" s="345">
        <v>41</v>
      </c>
      <c r="B43" s="237" t="s">
        <v>1476</v>
      </c>
      <c r="C43" s="349" t="s">
        <v>2849</v>
      </c>
      <c r="D43" s="237"/>
      <c r="E43" s="237"/>
      <c r="G43" s="237">
        <v>0</v>
      </c>
      <c r="H43" s="237">
        <v>5</v>
      </c>
      <c r="I43" s="237">
        <f t="shared" si="0"/>
        <v>0.64515047046178742</v>
      </c>
      <c r="J43" s="177">
        <f t="shared" si="1"/>
        <v>-0.60976694132082965</v>
      </c>
      <c r="K43" s="237">
        <v>143</v>
      </c>
      <c r="L43" s="237">
        <v>1</v>
      </c>
      <c r="M43" s="237">
        <v>61701</v>
      </c>
      <c r="N43" s="237">
        <v>15834</v>
      </c>
      <c r="O43" s="177">
        <f t="shared" si="2"/>
        <v>77535</v>
      </c>
      <c r="P43" s="177">
        <f t="shared" si="13"/>
        <v>-0.40753138331893818</v>
      </c>
      <c r="Q43" s="237">
        <v>34157</v>
      </c>
      <c r="R43" s="237">
        <v>3488</v>
      </c>
      <c r="S43" s="237">
        <f t="shared" si="12"/>
        <v>37645</v>
      </c>
      <c r="T43" s="237">
        <f t="shared" si="5"/>
        <v>-1.9732417218893119</v>
      </c>
      <c r="U43" s="237">
        <v>1</v>
      </c>
      <c r="V43" s="237">
        <v>77</v>
      </c>
      <c r="W43" s="237">
        <f t="shared" si="6"/>
        <v>2.529421161936175E-2</v>
      </c>
      <c r="X43" s="237">
        <v>100</v>
      </c>
      <c r="Y43" s="237">
        <f t="shared" si="7"/>
        <v>0.4253580096581292</v>
      </c>
      <c r="Z43" s="237">
        <v>99</v>
      </c>
      <c r="AA43" s="237">
        <f t="shared" si="8"/>
        <v>2.5333382280959373</v>
      </c>
      <c r="AB43" s="237">
        <v>1</v>
      </c>
      <c r="AC43" s="237">
        <v>0</v>
      </c>
      <c r="AD43" s="237">
        <v>1</v>
      </c>
      <c r="AE43" s="237">
        <v>0</v>
      </c>
      <c r="AF43" s="237">
        <f t="shared" si="9"/>
        <v>4</v>
      </c>
      <c r="AG43" s="237">
        <f>STANDARDIZE(AF43,2.9512, 1.3029)</f>
        <v>0.80497352060787475</v>
      </c>
      <c r="AH43" s="237">
        <f t="shared" si="11"/>
        <v>1.4435743939140104</v>
      </c>
    </row>
    <row r="44" spans="1:34" ht="15.75" customHeight="1">
      <c r="A44" s="345"/>
      <c r="H44" s="237">
        <f>STDEV(H3:H43)</f>
        <v>1.2692421399229143</v>
      </c>
      <c r="K44" s="237">
        <f>STDEV(K3:K43)</f>
        <v>1687.2469219440752</v>
      </c>
      <c r="O44" s="237">
        <f>STDEV(O3:O43)</f>
        <v>597948.61052881787</v>
      </c>
      <c r="Q44" s="237">
        <f>SUM(Q3:Q43)/41</f>
        <v>36021.097560975613</v>
      </c>
      <c r="S44" s="237">
        <f>STDEV(S3:S43)</f>
        <v>126851.55239672771</v>
      </c>
      <c r="V44" s="237">
        <f>STDEV(V3:V43)</f>
        <v>18.779107488077827</v>
      </c>
      <c r="X44" s="237">
        <f>(STDEV(X3:X43))</f>
        <v>17.984851349087673</v>
      </c>
      <c r="Z44" s="237">
        <f>STDEV(Z3:Z43)</f>
        <v>20.430100939306293</v>
      </c>
      <c r="AF44" s="237">
        <f>STDEV(AF3:AF43)</f>
        <v>1.3029048221607575</v>
      </c>
    </row>
    <row r="45" spans="1:34" ht="15.75" customHeight="1">
      <c r="A45" s="345"/>
      <c r="H45" s="237">
        <f>AVERAGE(H3:H42)</f>
        <v>4.1749999999999998</v>
      </c>
      <c r="I45" s="237">
        <f>(H45-4.175)/1.278771446</f>
        <v>0</v>
      </c>
      <c r="K45" s="237">
        <f>AVERAGE(K3:K43)</f>
        <v>1171.219512195122</v>
      </c>
      <c r="O45" s="237">
        <f>AVERAGE(O3:O43)</f>
        <v>317804.39024390245</v>
      </c>
      <c r="S45" s="237">
        <f>AVERAGE(S3:S43)</f>
        <v>45208.121951219509</v>
      </c>
      <c r="V45" s="237">
        <f>AVERAGE(V3:V42)</f>
        <v>76.525000000000006</v>
      </c>
      <c r="X45" s="237">
        <f>AVERAGE(X3:X42)</f>
        <v>92.35</v>
      </c>
      <c r="Z45" s="237">
        <f>AVERAGE(Z3:Z43)</f>
        <v>47.243902439024389</v>
      </c>
      <c r="AF45" s="237">
        <f>AVERAGE(AF3:AF43)</f>
        <v>2.9512195121951219</v>
      </c>
    </row>
    <row r="46" spans="1:34" ht="15.75" customHeight="1">
      <c r="A46" s="345"/>
    </row>
    <row r="47" spans="1:34" ht="15.75" customHeight="1">
      <c r="A47" s="345"/>
    </row>
    <row r="48" spans="1:34" ht="15.75" customHeight="1">
      <c r="A48" s="345"/>
    </row>
    <row r="49" spans="1:1" ht="15.75" customHeight="1">
      <c r="A49" s="345"/>
    </row>
    <row r="50" spans="1:1" ht="15.75" customHeight="1">
      <c r="A50" s="345"/>
    </row>
    <row r="51" spans="1:1" ht="15.75" customHeight="1">
      <c r="A51" s="345"/>
    </row>
    <row r="52" spans="1:1" ht="15.75" customHeight="1">
      <c r="A52" s="345"/>
    </row>
    <row r="53" spans="1:1" ht="15.75" customHeight="1">
      <c r="A53" s="345"/>
    </row>
    <row r="54" spans="1:1" ht="15.75" customHeight="1">
      <c r="A54" s="345"/>
    </row>
    <row r="55" spans="1:1" ht="15.75" customHeight="1">
      <c r="A55" s="345"/>
    </row>
    <row r="56" spans="1:1" ht="15.75" customHeight="1">
      <c r="A56" s="345"/>
    </row>
    <row r="57" spans="1:1" ht="15.75" customHeight="1">
      <c r="A57" s="345"/>
    </row>
    <row r="58" spans="1:1" ht="15.75" customHeight="1">
      <c r="A58" s="345"/>
    </row>
    <row r="59" spans="1:1" ht="15.75" customHeight="1">
      <c r="A59" s="345"/>
    </row>
    <row r="60" spans="1:1" ht="15.75" customHeight="1">
      <c r="A60" s="345"/>
    </row>
    <row r="61" spans="1:1" ht="15.75" customHeight="1">
      <c r="A61" s="345"/>
    </row>
    <row r="62" spans="1:1" ht="15.75" customHeight="1">
      <c r="A62" s="345"/>
    </row>
    <row r="63" spans="1:1" ht="15.75" customHeight="1">
      <c r="A63" s="345"/>
    </row>
    <row r="64" spans="1:1" ht="15.75" customHeight="1">
      <c r="A64" s="345"/>
    </row>
    <row r="65" spans="1:1" ht="15.75" customHeight="1">
      <c r="A65" s="345"/>
    </row>
    <row r="66" spans="1:1" ht="15.75" customHeight="1">
      <c r="A66" s="345"/>
    </row>
    <row r="67" spans="1:1" ht="15.75" customHeight="1">
      <c r="A67" s="345"/>
    </row>
    <row r="68" spans="1:1" ht="15.75" customHeight="1">
      <c r="A68" s="345"/>
    </row>
    <row r="69" spans="1:1" ht="15.75" customHeight="1">
      <c r="A69" s="345"/>
    </row>
    <row r="70" spans="1:1" ht="15.75" customHeight="1">
      <c r="A70" s="345"/>
    </row>
    <row r="71" spans="1:1" ht="15.75" customHeight="1">
      <c r="A71" s="345"/>
    </row>
    <row r="72" spans="1:1" ht="15.75" customHeight="1">
      <c r="A72" s="345"/>
    </row>
    <row r="73" spans="1:1" ht="15.75" customHeight="1">
      <c r="A73" s="345"/>
    </row>
    <row r="74" spans="1:1" ht="15.75" customHeight="1">
      <c r="A74" s="345"/>
    </row>
    <row r="75" spans="1:1" ht="15.75" customHeight="1">
      <c r="A75" s="345"/>
    </row>
    <row r="76" spans="1:1" ht="15.75" customHeight="1">
      <c r="A76" s="345"/>
    </row>
    <row r="77" spans="1:1" ht="15.75" customHeight="1">
      <c r="A77" s="345"/>
    </row>
    <row r="78" spans="1:1" ht="15.75" customHeight="1">
      <c r="A78" s="345"/>
    </row>
    <row r="79" spans="1:1" ht="15.75" customHeight="1">
      <c r="A79" s="345"/>
    </row>
    <row r="80" spans="1:1" ht="15.75" customHeight="1">
      <c r="A80" s="345"/>
    </row>
    <row r="81" spans="1:1" ht="15.75" customHeight="1">
      <c r="A81" s="345"/>
    </row>
    <row r="82" spans="1:1" ht="15.75" customHeight="1">
      <c r="A82" s="345"/>
    </row>
    <row r="83" spans="1:1" ht="15.75" customHeight="1">
      <c r="A83" s="345"/>
    </row>
    <row r="84" spans="1:1" ht="15.75" customHeight="1">
      <c r="A84" s="345"/>
    </row>
    <row r="85" spans="1:1" ht="15.75" customHeight="1">
      <c r="A85" s="345"/>
    </row>
    <row r="86" spans="1:1" ht="15.75" customHeight="1">
      <c r="A86" s="345"/>
    </row>
    <row r="87" spans="1:1" ht="15.75" customHeight="1">
      <c r="A87" s="345"/>
    </row>
    <row r="88" spans="1:1" ht="15.75" customHeight="1">
      <c r="A88" s="345"/>
    </row>
    <row r="89" spans="1:1" ht="15.75" customHeight="1">
      <c r="A89" s="345"/>
    </row>
    <row r="90" spans="1:1" ht="15.75" customHeight="1">
      <c r="A90" s="345"/>
    </row>
    <row r="91" spans="1:1" ht="15.75" customHeight="1">
      <c r="A91" s="345"/>
    </row>
    <row r="92" spans="1:1" ht="15.75" customHeight="1">
      <c r="A92" s="345"/>
    </row>
    <row r="93" spans="1:1" ht="15.75" customHeight="1">
      <c r="A93" s="345"/>
    </row>
    <row r="94" spans="1:1" ht="15.75" customHeight="1">
      <c r="A94" s="345"/>
    </row>
    <row r="95" spans="1:1" ht="15.75" customHeight="1">
      <c r="A95" s="345"/>
    </row>
    <row r="96" spans="1:1" ht="15.75" customHeight="1">
      <c r="A96" s="345"/>
    </row>
    <row r="97" spans="1:1" ht="15.75" customHeight="1">
      <c r="A97" s="345"/>
    </row>
    <row r="98" spans="1:1" ht="15.75" customHeight="1">
      <c r="A98" s="345"/>
    </row>
    <row r="99" spans="1:1" ht="15.75" customHeight="1">
      <c r="A99" s="345"/>
    </row>
    <row r="100" spans="1:1" ht="15.75" customHeight="1">
      <c r="A100" s="345"/>
    </row>
    <row r="101" spans="1:1" ht="15.75" customHeight="1">
      <c r="A101" s="345"/>
    </row>
    <row r="102" spans="1:1" ht="15.75" customHeight="1">
      <c r="A102" s="345"/>
    </row>
    <row r="103" spans="1:1" ht="15.75" customHeight="1">
      <c r="A103" s="345"/>
    </row>
    <row r="104" spans="1:1" ht="15.75" customHeight="1">
      <c r="A104" s="345"/>
    </row>
    <row r="105" spans="1:1" ht="15.75" customHeight="1">
      <c r="A105" s="345"/>
    </row>
    <row r="106" spans="1:1" ht="15.75" customHeight="1">
      <c r="A106" s="345"/>
    </row>
    <row r="107" spans="1:1" ht="15.75" customHeight="1">
      <c r="A107" s="345"/>
    </row>
    <row r="108" spans="1:1" ht="15.75" customHeight="1">
      <c r="A108" s="345"/>
    </row>
    <row r="109" spans="1:1" ht="15.75" customHeight="1">
      <c r="A109" s="345"/>
    </row>
    <row r="110" spans="1:1" ht="15.75" customHeight="1">
      <c r="A110" s="345"/>
    </row>
    <row r="111" spans="1:1" ht="15.75" customHeight="1">
      <c r="A111" s="345"/>
    </row>
    <row r="112" spans="1:1" ht="15.75" customHeight="1">
      <c r="A112" s="345"/>
    </row>
    <row r="113" spans="1:1" ht="15.75" customHeight="1">
      <c r="A113" s="345"/>
    </row>
    <row r="114" spans="1:1" ht="15.75" customHeight="1">
      <c r="A114" s="345"/>
    </row>
    <row r="115" spans="1:1" ht="15.75" customHeight="1">
      <c r="A115" s="345"/>
    </row>
    <row r="116" spans="1:1" ht="15.75" customHeight="1">
      <c r="A116" s="345"/>
    </row>
    <row r="117" spans="1:1" ht="15.75" customHeight="1">
      <c r="A117" s="345"/>
    </row>
    <row r="118" spans="1:1" ht="15.75" customHeight="1">
      <c r="A118" s="345"/>
    </row>
    <row r="119" spans="1:1" ht="15.75" customHeight="1">
      <c r="A119" s="345"/>
    </row>
    <row r="120" spans="1:1" ht="15.75" customHeight="1">
      <c r="A120" s="345"/>
    </row>
    <row r="121" spans="1:1" ht="15.75" customHeight="1">
      <c r="A121" s="345"/>
    </row>
    <row r="122" spans="1:1" ht="15.75" customHeight="1">
      <c r="A122" s="345"/>
    </row>
    <row r="123" spans="1:1" ht="15.75" customHeight="1">
      <c r="A123" s="345"/>
    </row>
    <row r="124" spans="1:1" ht="15.75" customHeight="1">
      <c r="A124" s="345"/>
    </row>
    <row r="125" spans="1:1" ht="15.75" customHeight="1">
      <c r="A125" s="345"/>
    </row>
    <row r="126" spans="1:1" ht="15.75" customHeight="1">
      <c r="A126" s="345"/>
    </row>
    <row r="127" spans="1:1" ht="15.75" customHeight="1">
      <c r="A127" s="345"/>
    </row>
    <row r="128" spans="1:1" ht="15.75" customHeight="1">
      <c r="A128" s="345"/>
    </row>
    <row r="129" spans="1:1" ht="15.75" customHeight="1">
      <c r="A129" s="345"/>
    </row>
    <row r="130" spans="1:1" ht="15.75" customHeight="1">
      <c r="A130" s="345"/>
    </row>
    <row r="131" spans="1:1" ht="15.75" customHeight="1">
      <c r="A131" s="345"/>
    </row>
    <row r="132" spans="1:1" ht="15.75" customHeight="1">
      <c r="A132" s="345"/>
    </row>
    <row r="133" spans="1:1" ht="15.75" customHeight="1">
      <c r="A133" s="345"/>
    </row>
    <row r="134" spans="1:1" ht="15.75" customHeight="1">
      <c r="A134" s="345"/>
    </row>
    <row r="135" spans="1:1" ht="15.75" customHeight="1">
      <c r="A135" s="345"/>
    </row>
    <row r="136" spans="1:1" ht="15.75" customHeight="1">
      <c r="A136" s="345"/>
    </row>
    <row r="137" spans="1:1" ht="15.75" customHeight="1">
      <c r="A137" s="345"/>
    </row>
    <row r="138" spans="1:1" ht="15.75" customHeight="1">
      <c r="A138" s="345"/>
    </row>
    <row r="139" spans="1:1" ht="15.75" customHeight="1">
      <c r="A139" s="345"/>
    </row>
    <row r="140" spans="1:1" ht="15.75" customHeight="1">
      <c r="A140" s="345"/>
    </row>
    <row r="141" spans="1:1" ht="15.75" customHeight="1">
      <c r="A141" s="345"/>
    </row>
    <row r="142" spans="1:1" ht="15.75" customHeight="1">
      <c r="A142" s="345"/>
    </row>
    <row r="143" spans="1:1" ht="15.75" customHeight="1">
      <c r="A143" s="345"/>
    </row>
    <row r="144" spans="1:1" ht="15.75" customHeight="1">
      <c r="A144" s="345"/>
    </row>
    <row r="145" spans="1:1" ht="15.75" customHeight="1">
      <c r="A145" s="345"/>
    </row>
    <row r="146" spans="1:1" ht="15.75" customHeight="1">
      <c r="A146" s="345"/>
    </row>
    <row r="147" spans="1:1" ht="15.75" customHeight="1">
      <c r="A147" s="345"/>
    </row>
    <row r="148" spans="1:1" ht="15.75" customHeight="1">
      <c r="A148" s="345"/>
    </row>
    <row r="149" spans="1:1" ht="15.75" customHeight="1">
      <c r="A149" s="345"/>
    </row>
    <row r="150" spans="1:1" ht="15.75" customHeight="1">
      <c r="A150" s="345"/>
    </row>
    <row r="151" spans="1:1" ht="15.75" customHeight="1">
      <c r="A151" s="345"/>
    </row>
    <row r="152" spans="1:1" ht="15.75" customHeight="1">
      <c r="A152" s="345"/>
    </row>
    <row r="153" spans="1:1" ht="15.75" customHeight="1">
      <c r="A153" s="345"/>
    </row>
    <row r="154" spans="1:1" ht="15.75" customHeight="1">
      <c r="A154" s="345"/>
    </row>
    <row r="155" spans="1:1" ht="15.75" customHeight="1">
      <c r="A155" s="345"/>
    </row>
    <row r="156" spans="1:1" ht="15.75" customHeight="1">
      <c r="A156" s="345"/>
    </row>
    <row r="157" spans="1:1" ht="15.75" customHeight="1">
      <c r="A157" s="345"/>
    </row>
    <row r="158" spans="1:1" ht="15.75" customHeight="1">
      <c r="A158" s="345"/>
    </row>
    <row r="159" spans="1:1" ht="15.75" customHeight="1">
      <c r="A159" s="345"/>
    </row>
    <row r="160" spans="1:1" ht="15.75" customHeight="1">
      <c r="A160" s="345"/>
    </row>
    <row r="161" spans="1:1" ht="15.75" customHeight="1">
      <c r="A161" s="345"/>
    </row>
    <row r="162" spans="1:1" ht="15.75" customHeight="1">
      <c r="A162" s="345"/>
    </row>
    <row r="163" spans="1:1" ht="15.75" customHeight="1">
      <c r="A163" s="345"/>
    </row>
    <row r="164" spans="1:1" ht="15.75" customHeight="1">
      <c r="A164" s="345"/>
    </row>
    <row r="165" spans="1:1" ht="15.75" customHeight="1">
      <c r="A165" s="345"/>
    </row>
    <row r="166" spans="1:1" ht="15.75" customHeight="1">
      <c r="A166" s="345"/>
    </row>
    <row r="167" spans="1:1" ht="15.75" customHeight="1">
      <c r="A167" s="345"/>
    </row>
    <row r="168" spans="1:1" ht="15.75" customHeight="1">
      <c r="A168" s="345"/>
    </row>
    <row r="169" spans="1:1" ht="15.75" customHeight="1">
      <c r="A169" s="345"/>
    </row>
    <row r="170" spans="1:1" ht="15.75" customHeight="1">
      <c r="A170" s="345"/>
    </row>
    <row r="171" spans="1:1" ht="15.75" customHeight="1">
      <c r="A171" s="345"/>
    </row>
    <row r="172" spans="1:1" ht="15.75" customHeight="1">
      <c r="A172" s="345"/>
    </row>
    <row r="173" spans="1:1" ht="15.75" customHeight="1">
      <c r="A173" s="345"/>
    </row>
    <row r="174" spans="1:1" ht="15.75" customHeight="1">
      <c r="A174" s="345"/>
    </row>
    <row r="175" spans="1:1" ht="15.75" customHeight="1">
      <c r="A175" s="345"/>
    </row>
    <row r="176" spans="1:1" ht="15.75" customHeight="1">
      <c r="A176" s="345"/>
    </row>
    <row r="177" spans="1:1" ht="15.75" customHeight="1">
      <c r="A177" s="345"/>
    </row>
    <row r="178" spans="1:1" ht="15.75" customHeight="1">
      <c r="A178" s="345"/>
    </row>
    <row r="179" spans="1:1" ht="15.75" customHeight="1">
      <c r="A179" s="345"/>
    </row>
    <row r="180" spans="1:1" ht="15.75" customHeight="1">
      <c r="A180" s="345"/>
    </row>
    <row r="181" spans="1:1" ht="15.75" customHeight="1">
      <c r="A181" s="345"/>
    </row>
    <row r="182" spans="1:1" ht="15.75" customHeight="1">
      <c r="A182" s="345"/>
    </row>
    <row r="183" spans="1:1" ht="15.75" customHeight="1">
      <c r="A183" s="345"/>
    </row>
    <row r="184" spans="1:1" ht="15.75" customHeight="1">
      <c r="A184" s="345"/>
    </row>
    <row r="185" spans="1:1" ht="15.75" customHeight="1">
      <c r="A185" s="345"/>
    </row>
    <row r="186" spans="1:1" ht="15.75" customHeight="1">
      <c r="A186" s="345"/>
    </row>
    <row r="187" spans="1:1" ht="15.75" customHeight="1">
      <c r="A187" s="345"/>
    </row>
    <row r="188" spans="1:1" ht="15.75" customHeight="1">
      <c r="A188" s="345"/>
    </row>
    <row r="189" spans="1:1" ht="15.75" customHeight="1">
      <c r="A189" s="345"/>
    </row>
    <row r="190" spans="1:1" ht="15.75" customHeight="1">
      <c r="A190" s="345"/>
    </row>
    <row r="191" spans="1:1" ht="15.75" customHeight="1">
      <c r="A191" s="345"/>
    </row>
    <row r="192" spans="1:1" ht="15.75" customHeight="1">
      <c r="A192" s="345"/>
    </row>
    <row r="193" spans="1:1" ht="15.75" customHeight="1">
      <c r="A193" s="345"/>
    </row>
    <row r="194" spans="1:1" ht="15.75" customHeight="1">
      <c r="A194" s="345"/>
    </row>
    <row r="195" spans="1:1" ht="15.75" customHeight="1">
      <c r="A195" s="345"/>
    </row>
    <row r="196" spans="1:1" ht="15.75" customHeight="1">
      <c r="A196" s="345"/>
    </row>
    <row r="197" spans="1:1" ht="15.75" customHeight="1">
      <c r="A197" s="345"/>
    </row>
    <row r="198" spans="1:1" ht="15.75" customHeight="1">
      <c r="A198" s="345"/>
    </row>
    <row r="199" spans="1:1" ht="15.75" customHeight="1">
      <c r="A199" s="345"/>
    </row>
    <row r="200" spans="1:1" ht="15.75" customHeight="1">
      <c r="A200" s="345"/>
    </row>
    <row r="201" spans="1:1" ht="15.75" customHeight="1">
      <c r="A201" s="345"/>
    </row>
    <row r="202" spans="1:1" ht="15.75" customHeight="1">
      <c r="A202" s="345"/>
    </row>
    <row r="203" spans="1:1" ht="15.75" customHeight="1">
      <c r="A203" s="345"/>
    </row>
    <row r="204" spans="1:1" ht="15.75" customHeight="1">
      <c r="A204" s="345"/>
    </row>
    <row r="205" spans="1:1" ht="15.75" customHeight="1">
      <c r="A205" s="345"/>
    </row>
    <row r="206" spans="1:1" ht="15.75" customHeight="1">
      <c r="A206" s="345"/>
    </row>
    <row r="207" spans="1:1" ht="15.75" customHeight="1">
      <c r="A207" s="345"/>
    </row>
    <row r="208" spans="1:1" ht="15.75" customHeight="1">
      <c r="A208" s="345"/>
    </row>
    <row r="209" spans="1:1" ht="15.75" customHeight="1">
      <c r="A209" s="345"/>
    </row>
    <row r="210" spans="1:1" ht="15.75" customHeight="1">
      <c r="A210" s="345"/>
    </row>
    <row r="211" spans="1:1" ht="15.75" customHeight="1">
      <c r="A211" s="345"/>
    </row>
    <row r="212" spans="1:1" ht="15.75" customHeight="1">
      <c r="A212" s="345"/>
    </row>
    <row r="213" spans="1:1" ht="15.75" customHeight="1">
      <c r="A213" s="345"/>
    </row>
    <row r="214" spans="1:1" ht="15.75" customHeight="1">
      <c r="A214" s="345"/>
    </row>
    <row r="215" spans="1:1" ht="15.75" customHeight="1">
      <c r="A215" s="345"/>
    </row>
    <row r="216" spans="1:1" ht="15.75" customHeight="1">
      <c r="A216" s="345"/>
    </row>
    <row r="217" spans="1:1" ht="15.75" customHeight="1">
      <c r="A217" s="345"/>
    </row>
    <row r="218" spans="1:1" ht="15.75" customHeight="1">
      <c r="A218" s="345"/>
    </row>
    <row r="219" spans="1:1" ht="15.75" customHeight="1">
      <c r="A219" s="345"/>
    </row>
    <row r="220" spans="1:1" ht="15.75" customHeight="1">
      <c r="A220" s="345"/>
    </row>
    <row r="221" spans="1:1" ht="15.75" customHeight="1">
      <c r="A221" s="345"/>
    </row>
    <row r="222" spans="1:1" ht="15.75" customHeight="1">
      <c r="A222" s="345"/>
    </row>
    <row r="223" spans="1:1" ht="15.75" customHeight="1">
      <c r="A223" s="345"/>
    </row>
    <row r="224" spans="1:1" ht="15.75" customHeight="1">
      <c r="A224" s="345"/>
    </row>
    <row r="225" spans="1:1" ht="15.75" customHeight="1">
      <c r="A225" s="345"/>
    </row>
    <row r="226" spans="1:1" ht="15.75" customHeight="1">
      <c r="A226" s="345"/>
    </row>
    <row r="227" spans="1:1" ht="15.75" customHeight="1">
      <c r="A227" s="345"/>
    </row>
    <row r="228" spans="1:1" ht="15.75" customHeight="1">
      <c r="A228" s="345"/>
    </row>
    <row r="229" spans="1:1" ht="15.75" customHeight="1">
      <c r="A229" s="345"/>
    </row>
    <row r="230" spans="1:1" ht="15.75" customHeight="1">
      <c r="A230" s="345"/>
    </row>
    <row r="231" spans="1:1" ht="15.75" customHeight="1">
      <c r="A231" s="345"/>
    </row>
    <row r="232" spans="1:1" ht="15.75" customHeight="1">
      <c r="A232" s="345"/>
    </row>
    <row r="233" spans="1:1" ht="15.75" customHeight="1">
      <c r="A233" s="345"/>
    </row>
    <row r="234" spans="1:1" ht="15.75" customHeight="1">
      <c r="A234" s="345"/>
    </row>
    <row r="235" spans="1:1" ht="15.75" customHeight="1">
      <c r="A235" s="345"/>
    </row>
    <row r="236" spans="1:1" ht="15.75" customHeight="1">
      <c r="A236" s="345"/>
    </row>
    <row r="237" spans="1:1" ht="15.75" customHeight="1">
      <c r="A237" s="345"/>
    </row>
    <row r="238" spans="1:1" ht="15.75" customHeight="1">
      <c r="A238" s="345"/>
    </row>
    <row r="239" spans="1:1" ht="15.75" customHeight="1">
      <c r="A239" s="345"/>
    </row>
    <row r="240" spans="1:1" ht="15.75" customHeight="1">
      <c r="A240" s="345"/>
    </row>
    <row r="241" spans="1:1" ht="15.75" customHeight="1">
      <c r="A241" s="345"/>
    </row>
    <row r="242" spans="1:1" ht="15.75" customHeight="1">
      <c r="A242" s="345"/>
    </row>
    <row r="243" spans="1:1" ht="15.75" customHeight="1">
      <c r="A243" s="345"/>
    </row>
    <row r="244" spans="1:1" ht="15.75" customHeight="1">
      <c r="A244" s="345"/>
    </row>
    <row r="245" spans="1:1" ht="15.75" customHeight="1">
      <c r="A245" s="345"/>
    </row>
    <row r="246" spans="1:1" ht="15.75" customHeight="1"/>
    <row r="247" spans="1:1" ht="15.75" customHeight="1"/>
    <row r="248" spans="1:1" ht="15.75" customHeight="1"/>
    <row r="249" spans="1:1" ht="15.75" customHeight="1"/>
    <row r="250" spans="1:1" ht="15.75" customHeight="1"/>
    <row r="251" spans="1:1" ht="15.75" customHeight="1"/>
    <row r="252" spans="1:1" ht="15.75" customHeight="1"/>
    <row r="253" spans="1:1" ht="15.75" customHeight="1"/>
    <row r="254" spans="1:1" ht="15.75" customHeight="1"/>
    <row r="255" spans="1:1" ht="15.75" customHeight="1"/>
    <row r="256" spans="1: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C3" r:id="rId1" xr:uid="{00000000-0004-0000-0500-000000000000}"/>
    <hyperlink ref="C4" r:id="rId2" xr:uid="{00000000-0004-0000-0500-000001000000}"/>
    <hyperlink ref="C5" r:id="rId3" xr:uid="{00000000-0004-0000-0500-000002000000}"/>
    <hyperlink ref="C6" r:id="rId4" xr:uid="{00000000-0004-0000-0500-000003000000}"/>
    <hyperlink ref="C7" r:id="rId5" xr:uid="{00000000-0004-0000-0500-000004000000}"/>
    <hyperlink ref="C8" r:id="rId6" xr:uid="{00000000-0004-0000-0500-000005000000}"/>
    <hyperlink ref="C9" r:id="rId7" xr:uid="{00000000-0004-0000-0500-000006000000}"/>
    <hyperlink ref="C10" r:id="rId8" xr:uid="{00000000-0004-0000-0500-000007000000}"/>
    <hyperlink ref="C11" r:id="rId9" xr:uid="{00000000-0004-0000-0500-000008000000}"/>
    <hyperlink ref="C12" r:id="rId10" xr:uid="{00000000-0004-0000-0500-000009000000}"/>
    <hyperlink ref="C13" r:id="rId11" xr:uid="{00000000-0004-0000-0500-00000A000000}"/>
    <hyperlink ref="C14" r:id="rId12" xr:uid="{00000000-0004-0000-0500-00000B000000}"/>
    <hyperlink ref="C15" r:id="rId13" xr:uid="{00000000-0004-0000-0500-00000C000000}"/>
    <hyperlink ref="C16" r:id="rId14" xr:uid="{00000000-0004-0000-0500-00000D000000}"/>
    <hyperlink ref="C17" r:id="rId15" xr:uid="{00000000-0004-0000-0500-00000E000000}"/>
    <hyperlink ref="C18" r:id="rId16" xr:uid="{00000000-0004-0000-0500-00000F000000}"/>
    <hyperlink ref="C19" r:id="rId17" xr:uid="{00000000-0004-0000-0500-000010000000}"/>
    <hyperlink ref="C20" r:id="rId18" xr:uid="{00000000-0004-0000-0500-000011000000}"/>
    <hyperlink ref="C21" r:id="rId19" xr:uid="{00000000-0004-0000-0500-000012000000}"/>
    <hyperlink ref="C22" r:id="rId20" xr:uid="{00000000-0004-0000-0500-000013000000}"/>
    <hyperlink ref="C23" r:id="rId21" xr:uid="{00000000-0004-0000-0500-000014000000}"/>
    <hyperlink ref="C24" r:id="rId22" xr:uid="{00000000-0004-0000-0500-000015000000}"/>
    <hyperlink ref="C25" r:id="rId23" xr:uid="{00000000-0004-0000-0500-000016000000}"/>
    <hyperlink ref="C26" r:id="rId24" xr:uid="{00000000-0004-0000-0500-000017000000}"/>
    <hyperlink ref="C27" r:id="rId25" xr:uid="{00000000-0004-0000-0500-000018000000}"/>
    <hyperlink ref="C28" r:id="rId26" xr:uid="{00000000-0004-0000-0500-000019000000}"/>
    <hyperlink ref="C29" r:id="rId27" xr:uid="{00000000-0004-0000-0500-00001A000000}"/>
    <hyperlink ref="C30" r:id="rId28" xr:uid="{00000000-0004-0000-0500-00001B000000}"/>
    <hyperlink ref="C31" r:id="rId29" xr:uid="{00000000-0004-0000-0500-00001C000000}"/>
    <hyperlink ref="C32" r:id="rId30" xr:uid="{00000000-0004-0000-0500-00001D000000}"/>
    <hyperlink ref="C33" r:id="rId31" xr:uid="{00000000-0004-0000-0500-00001E000000}"/>
    <hyperlink ref="C34" r:id="rId32" xr:uid="{00000000-0004-0000-0500-00001F000000}"/>
    <hyperlink ref="C35" r:id="rId33" xr:uid="{00000000-0004-0000-0500-000020000000}"/>
    <hyperlink ref="C36" r:id="rId34" xr:uid="{00000000-0004-0000-0500-000021000000}"/>
    <hyperlink ref="C37" r:id="rId35" xr:uid="{00000000-0004-0000-0500-000022000000}"/>
    <hyperlink ref="C38" r:id="rId36" xr:uid="{00000000-0004-0000-0500-000023000000}"/>
    <hyperlink ref="C39" r:id="rId37" xr:uid="{00000000-0004-0000-0500-000024000000}"/>
    <hyperlink ref="C40" r:id="rId38" xr:uid="{00000000-0004-0000-0500-000025000000}"/>
    <hyperlink ref="C41" r:id="rId39" xr:uid="{00000000-0004-0000-0500-000026000000}"/>
    <hyperlink ref="C42" r:id="rId40" xr:uid="{00000000-0004-0000-0500-000027000000}"/>
    <hyperlink ref="C43" r:id="rId41" xr:uid="{00000000-0004-0000-0500-000028000000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O1000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baseColWidth="10" defaultColWidth="14.5" defaultRowHeight="15" customHeight="1"/>
  <cols>
    <col min="34" max="34" width="34" customWidth="1"/>
  </cols>
  <sheetData>
    <row r="1" spans="1:41" ht="15.75" customHeight="1">
      <c r="I1" s="347"/>
      <c r="AA1" s="353" t="s">
        <v>2850</v>
      </c>
      <c r="AM1" s="353" t="s">
        <v>2851</v>
      </c>
      <c r="AN1" s="353" t="s">
        <v>2852</v>
      </c>
      <c r="AO1" s="353" t="s">
        <v>2853</v>
      </c>
    </row>
    <row r="2" spans="1:41" ht="15.75" customHeight="1">
      <c r="D2" s="354"/>
      <c r="E2" s="373" t="s">
        <v>2854</v>
      </c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  <c r="Q2" s="374"/>
      <c r="R2" s="374"/>
      <c r="S2" s="374"/>
      <c r="T2" s="374"/>
      <c r="U2" s="374"/>
      <c r="V2" s="374"/>
      <c r="W2" s="374"/>
      <c r="X2" s="374"/>
      <c r="Y2" s="374"/>
      <c r="Z2" s="374"/>
      <c r="AA2" s="375"/>
      <c r="AB2" s="355"/>
      <c r="AC2" s="376" t="s">
        <v>2855</v>
      </c>
      <c r="AD2" s="374"/>
      <c r="AE2" s="374"/>
      <c r="AF2" s="374"/>
      <c r="AG2" s="374"/>
      <c r="AH2" s="374"/>
      <c r="AI2" s="374"/>
      <c r="AJ2" s="374"/>
      <c r="AK2" s="375"/>
      <c r="AL2" s="355"/>
      <c r="AM2" s="315"/>
      <c r="AN2" s="356"/>
      <c r="AO2" s="356"/>
    </row>
    <row r="3" spans="1:41" ht="15.75" customHeight="1">
      <c r="A3" s="327" t="s">
        <v>0</v>
      </c>
      <c r="B3" s="327"/>
      <c r="C3" s="328">
        <v>2018</v>
      </c>
      <c r="D3" s="354" t="s">
        <v>2856</v>
      </c>
      <c r="E3" s="356" t="s">
        <v>2857</v>
      </c>
      <c r="F3" s="357" t="s">
        <v>2858</v>
      </c>
      <c r="G3" s="356" t="s">
        <v>2859</v>
      </c>
      <c r="H3" s="358" t="s">
        <v>2858</v>
      </c>
      <c r="I3" s="347" t="s">
        <v>2860</v>
      </c>
      <c r="J3" s="356" t="s">
        <v>2861</v>
      </c>
      <c r="K3" s="357" t="s">
        <v>2862</v>
      </c>
      <c r="L3" s="356" t="s">
        <v>2863</v>
      </c>
      <c r="M3" s="357" t="s">
        <v>2862</v>
      </c>
      <c r="N3" s="356" t="s">
        <v>2864</v>
      </c>
      <c r="O3" s="356" t="s">
        <v>2865</v>
      </c>
      <c r="P3" s="356" t="s">
        <v>2866</v>
      </c>
      <c r="Q3" s="356" t="s">
        <v>2867</v>
      </c>
      <c r="R3" s="356" t="s">
        <v>2868</v>
      </c>
      <c r="S3" s="356" t="s">
        <v>2869</v>
      </c>
      <c r="T3" s="357" t="s">
        <v>2862</v>
      </c>
      <c r="U3" s="356" t="s">
        <v>2870</v>
      </c>
      <c r="V3" s="356" t="s">
        <v>2871</v>
      </c>
      <c r="W3" s="356" t="s">
        <v>2868</v>
      </c>
      <c r="X3" s="356" t="s">
        <v>2872</v>
      </c>
      <c r="Y3" s="357" t="s">
        <v>2862</v>
      </c>
      <c r="Z3" s="237" t="s">
        <v>2873</v>
      </c>
      <c r="AA3" s="237" t="s">
        <v>2874</v>
      </c>
      <c r="AB3" s="356"/>
      <c r="AC3" s="356" t="s">
        <v>2875</v>
      </c>
      <c r="AD3" s="356" t="s">
        <v>2876</v>
      </c>
      <c r="AE3" s="356" t="s">
        <v>2877</v>
      </c>
      <c r="AF3" s="356" t="s">
        <v>2878</v>
      </c>
      <c r="AG3" s="356" t="s">
        <v>2879</v>
      </c>
      <c r="AH3" s="356" t="s">
        <v>2880</v>
      </c>
      <c r="AI3" s="356" t="s">
        <v>2881</v>
      </c>
      <c r="AJ3" s="359" t="s">
        <v>2882</v>
      </c>
      <c r="AK3" s="356" t="s">
        <v>2883</v>
      </c>
      <c r="AL3" s="356" t="s">
        <v>2884</v>
      </c>
      <c r="AM3" s="357" t="s">
        <v>2858</v>
      </c>
      <c r="AN3" s="358" t="s">
        <v>2885</v>
      </c>
      <c r="AO3" s="358" t="s">
        <v>2886</v>
      </c>
    </row>
    <row r="4" spans="1:41" ht="15.75" customHeight="1">
      <c r="A4" s="177">
        <v>37</v>
      </c>
      <c r="B4" s="360" t="s">
        <v>2371</v>
      </c>
      <c r="C4" s="237" t="s">
        <v>1624</v>
      </c>
      <c r="D4" s="354" t="s">
        <v>2887</v>
      </c>
      <c r="E4" s="177">
        <v>48</v>
      </c>
      <c r="F4" s="177">
        <f t="shared" ref="F4:F53" si="0">(E4-$E$54)/$E$55</f>
        <v>7.472701607366164E-2</v>
      </c>
      <c r="G4" s="177">
        <v>98</v>
      </c>
      <c r="H4" s="237">
        <f t="shared" ref="H4:H53" si="1">(G4-$G$54)/$G$55</f>
        <v>0.33183621026372528</v>
      </c>
      <c r="I4" s="347">
        <f t="shared" ref="I4:I53" si="2">AVERAGE(F4,H4)</f>
        <v>0.20328161316869348</v>
      </c>
      <c r="J4" s="237">
        <v>4.7</v>
      </c>
      <c r="K4" s="237">
        <f t="shared" ref="K4:K53" si="3">(J4-$J$54)/$J$55</f>
        <v>1.3152045842368856</v>
      </c>
      <c r="L4" s="237">
        <v>3.5</v>
      </c>
      <c r="M4" s="237">
        <f t="shared" ref="M4:M53" si="4">(L4-L$54)/L$55</f>
        <v>0.7046064215856781</v>
      </c>
      <c r="N4" s="237">
        <f t="shared" ref="N4:N53" si="5">AVERAGE(J4,L4)</f>
        <v>4.0999999999999996</v>
      </c>
      <c r="O4" s="237">
        <f t="shared" ref="O4:O53" si="6">(N4-N$54)/N$55</f>
        <v>1.039729734731152</v>
      </c>
      <c r="P4" s="237">
        <v>73</v>
      </c>
      <c r="Q4" s="237">
        <v>16</v>
      </c>
      <c r="R4" s="237">
        <f>P4/(P4+Q4)</f>
        <v>0.8202247191011236</v>
      </c>
      <c r="S4" s="237">
        <f t="shared" ref="S4:S53" si="7">(R4-0.5)/0.5</f>
        <v>0.6404494382022472</v>
      </c>
      <c r="T4" s="237">
        <f t="shared" ref="T4:T53" si="8">(S4-S$54)/S$55</f>
        <v>2.7092846680925793</v>
      </c>
      <c r="U4" s="237">
        <v>55</v>
      </c>
      <c r="V4" s="237">
        <v>97</v>
      </c>
      <c r="W4" s="237">
        <f>U4/(U4+V4)</f>
        <v>0.36184210526315791</v>
      </c>
      <c r="X4" s="237">
        <f t="shared" ref="X4:X53" si="9">(W4-0.5)/0.5</f>
        <v>-0.27631578947368418</v>
      </c>
      <c r="Y4" s="237">
        <f t="shared" ref="Y4:Y53" si="10">(X4-X$54)/X$55</f>
        <v>0.47856102794754873</v>
      </c>
      <c r="Z4" s="237">
        <f t="shared" ref="Z4:Z53" si="11">AVERAGE(S4,X4)</f>
        <v>0.18206682436428151</v>
      </c>
      <c r="AA4" s="177">
        <f t="shared" ref="AA4:AA53" si="12">0.3*I4+0.7*(0.2*K4+0.2*M4+0.3*T4+0.3*Y4)</f>
        <v>1.0132056209341938</v>
      </c>
      <c r="AB4" s="237"/>
      <c r="AC4" s="237">
        <v>1</v>
      </c>
      <c r="AD4" s="237">
        <v>1</v>
      </c>
      <c r="AE4" s="237">
        <v>1</v>
      </c>
      <c r="AF4" s="237">
        <v>0</v>
      </c>
      <c r="AG4" s="237">
        <v>0</v>
      </c>
      <c r="AH4" s="237">
        <v>1</v>
      </c>
      <c r="AI4" s="237">
        <v>0</v>
      </c>
      <c r="AJ4" s="361">
        <v>0</v>
      </c>
      <c r="AK4" s="237">
        <v>0</v>
      </c>
      <c r="AL4" s="237">
        <f t="shared" ref="AL4:AL19" si="13">SUM(AC4:AK4)</f>
        <v>4</v>
      </c>
      <c r="AM4" s="237">
        <f t="shared" ref="AM4:AM53" si="14">(AL4-AL$54)/AL$55</f>
        <v>0.1224061991566327</v>
      </c>
      <c r="AN4" s="237">
        <f t="shared" ref="AN4:AN53" si="15">AM4+AA4</f>
        <v>1.1356118200908265</v>
      </c>
      <c r="AO4" s="237">
        <f t="shared" ref="AO4:AO53" si="16">RANK(AN4,AN$4:AN$53)</f>
        <v>12</v>
      </c>
    </row>
    <row r="5" spans="1:41" ht="15.75" customHeight="1">
      <c r="A5" s="177">
        <v>11</v>
      </c>
      <c r="B5" s="360" t="s">
        <v>2888</v>
      </c>
      <c r="C5" s="237" t="s">
        <v>756</v>
      </c>
      <c r="D5" s="354" t="s">
        <v>2889</v>
      </c>
      <c r="E5" s="177">
        <v>44</v>
      </c>
      <c r="F5" s="177">
        <f t="shared" si="0"/>
        <v>-0.12723789223353241</v>
      </c>
      <c r="G5" s="177">
        <v>99</v>
      </c>
      <c r="H5" s="237">
        <f t="shared" si="1"/>
        <v>0.37290504816765169</v>
      </c>
      <c r="I5" s="347">
        <f t="shared" si="2"/>
        <v>0.12283357796705964</v>
      </c>
      <c r="J5" s="237">
        <v>0</v>
      </c>
      <c r="K5" s="237">
        <f t="shared" si="3"/>
        <v>-0.99131091796959236</v>
      </c>
      <c r="L5" s="237">
        <v>0</v>
      </c>
      <c r="M5" s="237">
        <f t="shared" si="4"/>
        <v>-1.0199547501275197</v>
      </c>
      <c r="N5" s="237">
        <f t="shared" si="5"/>
        <v>0</v>
      </c>
      <c r="O5" s="237">
        <f t="shared" si="6"/>
        <v>-1.0346702226400035</v>
      </c>
      <c r="P5" s="237">
        <v>0</v>
      </c>
      <c r="Q5" s="237">
        <v>0</v>
      </c>
      <c r="R5" s="237">
        <v>0</v>
      </c>
      <c r="S5" s="237">
        <f t="shared" si="7"/>
        <v>-1</v>
      </c>
      <c r="T5" s="237">
        <f t="shared" si="8"/>
        <v>-0.6779546512540463</v>
      </c>
      <c r="U5" s="237">
        <v>0</v>
      </c>
      <c r="V5" s="237">
        <v>0</v>
      </c>
      <c r="W5" s="237">
        <v>0</v>
      </c>
      <c r="X5" s="237">
        <f t="shared" si="9"/>
        <v>-1</v>
      </c>
      <c r="Y5" s="237">
        <f t="shared" si="10"/>
        <v>-0.69876448772538968</v>
      </c>
      <c r="Z5" s="237">
        <f t="shared" si="11"/>
        <v>-1</v>
      </c>
      <c r="AA5" s="177">
        <f t="shared" si="12"/>
        <v>-0.53383813932915924</v>
      </c>
      <c r="AB5" s="237"/>
      <c r="AC5" s="237">
        <v>0</v>
      </c>
      <c r="AD5" s="237">
        <v>0</v>
      </c>
      <c r="AE5" s="237">
        <v>0</v>
      </c>
      <c r="AF5" s="237">
        <v>0</v>
      </c>
      <c r="AG5" s="237">
        <v>0</v>
      </c>
      <c r="AH5" s="237">
        <v>0</v>
      </c>
      <c r="AI5" s="237">
        <v>0</v>
      </c>
      <c r="AJ5" s="361">
        <v>0</v>
      </c>
      <c r="AK5" s="237">
        <v>0</v>
      </c>
      <c r="AL5" s="237">
        <f t="shared" si="13"/>
        <v>0</v>
      </c>
      <c r="AM5" s="237">
        <f t="shared" si="14"/>
        <v>-1.4076712903012769</v>
      </c>
      <c r="AN5" s="237">
        <f t="shared" si="15"/>
        <v>-1.941509429630436</v>
      </c>
      <c r="AO5" s="237">
        <f t="shared" si="16"/>
        <v>45</v>
      </c>
    </row>
    <row r="6" spans="1:41" ht="15.75" customHeight="1">
      <c r="A6" s="177">
        <v>36</v>
      </c>
      <c r="B6" s="360" t="s">
        <v>2370</v>
      </c>
      <c r="C6" s="237" t="s">
        <v>874</v>
      </c>
      <c r="D6" s="354" t="s">
        <v>2890</v>
      </c>
      <c r="E6" s="237">
        <v>0</v>
      </c>
      <c r="F6" s="177">
        <f t="shared" si="0"/>
        <v>-2.3488518836126668</v>
      </c>
      <c r="G6" s="237">
        <v>0</v>
      </c>
      <c r="H6" s="237">
        <f t="shared" si="1"/>
        <v>-3.6929099043210623</v>
      </c>
      <c r="I6" s="347">
        <f t="shared" si="2"/>
        <v>-3.0208808939668645</v>
      </c>
      <c r="J6" s="237">
        <v>2.2999999999999998</v>
      </c>
      <c r="K6" s="237">
        <f t="shared" si="3"/>
        <v>0.13740943417400306</v>
      </c>
      <c r="L6" s="237">
        <v>2.4</v>
      </c>
      <c r="M6" s="237">
        <f t="shared" si="4"/>
        <v>0.16260148190438725</v>
      </c>
      <c r="N6" s="237">
        <f t="shared" si="5"/>
        <v>2.3499999999999996</v>
      </c>
      <c r="O6" s="237">
        <f t="shared" si="6"/>
        <v>0.15431511878004903</v>
      </c>
      <c r="P6" s="237">
        <v>6</v>
      </c>
      <c r="Q6" s="237">
        <v>52</v>
      </c>
      <c r="R6" s="237">
        <f t="shared" ref="R6:R8" si="17">P6/(P6+Q6)</f>
        <v>0.10344827586206896</v>
      </c>
      <c r="S6" s="237">
        <f t="shared" si="7"/>
        <v>-0.7931034482758621</v>
      </c>
      <c r="T6" s="237">
        <f t="shared" si="8"/>
        <v>-0.25074969222450033</v>
      </c>
      <c r="U6" s="237">
        <v>7</v>
      </c>
      <c r="V6" s="237">
        <v>31</v>
      </c>
      <c r="W6" s="237">
        <f t="shared" ref="W6:W7" si="18">U6/(U6+V6)</f>
        <v>0.18421052631578946</v>
      </c>
      <c r="X6" s="237">
        <f t="shared" si="9"/>
        <v>-0.63157894736842102</v>
      </c>
      <c r="Y6" s="237">
        <f t="shared" si="10"/>
        <v>-9.9398770655530114E-2</v>
      </c>
      <c r="Z6" s="237">
        <f t="shared" si="11"/>
        <v>-0.71234119782214156</v>
      </c>
      <c r="AA6" s="177">
        <f t="shared" si="12"/>
        <v>-0.93779391714389104</v>
      </c>
      <c r="AB6" s="237"/>
      <c r="AC6" s="237">
        <v>1</v>
      </c>
      <c r="AD6" s="237">
        <v>1</v>
      </c>
      <c r="AE6" s="237">
        <v>1</v>
      </c>
      <c r="AF6" s="237">
        <v>0</v>
      </c>
      <c r="AG6" s="237">
        <v>0</v>
      </c>
      <c r="AH6" s="237">
        <v>0</v>
      </c>
      <c r="AI6" s="237">
        <v>1</v>
      </c>
      <c r="AJ6" s="361">
        <v>0</v>
      </c>
      <c r="AK6" s="237">
        <v>0</v>
      </c>
      <c r="AL6" s="237">
        <f t="shared" si="13"/>
        <v>4</v>
      </c>
      <c r="AM6" s="237">
        <f t="shared" si="14"/>
        <v>0.1224061991566327</v>
      </c>
      <c r="AN6" s="237">
        <f t="shared" si="15"/>
        <v>-0.8153877179872584</v>
      </c>
      <c r="AO6" s="237">
        <f t="shared" si="16"/>
        <v>34</v>
      </c>
    </row>
    <row r="7" spans="1:41" ht="15.75" customHeight="1">
      <c r="A7" s="177">
        <v>38</v>
      </c>
      <c r="B7" s="360" t="s">
        <v>1960</v>
      </c>
      <c r="C7" s="237" t="s">
        <v>1626</v>
      </c>
      <c r="D7" s="354" t="s">
        <v>730</v>
      </c>
      <c r="E7" s="362">
        <v>0</v>
      </c>
      <c r="F7" s="177">
        <f t="shared" si="0"/>
        <v>-2.3488518836126668</v>
      </c>
      <c r="G7" s="362">
        <v>0</v>
      </c>
      <c r="H7" s="237">
        <f t="shared" si="1"/>
        <v>-3.6929099043210623</v>
      </c>
      <c r="I7" s="347">
        <f t="shared" si="2"/>
        <v>-3.0208808939668645</v>
      </c>
      <c r="J7" s="237">
        <v>4.8</v>
      </c>
      <c r="K7" s="237">
        <f t="shared" si="3"/>
        <v>1.3642793821561721</v>
      </c>
      <c r="L7" s="237">
        <v>4.4000000000000004</v>
      </c>
      <c r="M7" s="237">
        <f t="shared" si="4"/>
        <v>1.1480650085976434</v>
      </c>
      <c r="N7" s="237">
        <f t="shared" si="5"/>
        <v>4.5999999999999996</v>
      </c>
      <c r="O7" s="237">
        <f t="shared" si="6"/>
        <v>1.2927053392886101</v>
      </c>
      <c r="P7" s="237">
        <v>419</v>
      </c>
      <c r="Q7" s="237">
        <v>328</v>
      </c>
      <c r="R7" s="237">
        <f t="shared" si="17"/>
        <v>0.56091030789825969</v>
      </c>
      <c r="S7" s="237">
        <f t="shared" si="7"/>
        <v>0.12182061579651937</v>
      </c>
      <c r="T7" s="237">
        <f t="shared" si="8"/>
        <v>1.638407444760239</v>
      </c>
      <c r="U7" s="237">
        <v>4345</v>
      </c>
      <c r="V7" s="237">
        <v>1380</v>
      </c>
      <c r="W7" s="237">
        <f t="shared" si="18"/>
        <v>0.75895196506550222</v>
      </c>
      <c r="X7" s="237">
        <f t="shared" si="9"/>
        <v>0.51790393013100444</v>
      </c>
      <c r="Y7" s="237">
        <f t="shared" si="10"/>
        <v>1.7706372227026705</v>
      </c>
      <c r="Z7" s="237">
        <f t="shared" si="11"/>
        <v>0.31986227296376191</v>
      </c>
      <c r="AA7" s="177">
        <f t="shared" si="12"/>
        <v>0.1613633266826856</v>
      </c>
      <c r="AB7" s="237"/>
      <c r="AC7" s="237">
        <v>1</v>
      </c>
      <c r="AD7" s="237">
        <v>1</v>
      </c>
      <c r="AE7" s="237">
        <v>1</v>
      </c>
      <c r="AF7" s="237">
        <v>1</v>
      </c>
      <c r="AG7" s="237">
        <v>0</v>
      </c>
      <c r="AH7" s="237">
        <v>1</v>
      </c>
      <c r="AI7" s="237">
        <v>1</v>
      </c>
      <c r="AJ7" s="361">
        <v>0</v>
      </c>
      <c r="AK7" s="237">
        <v>1</v>
      </c>
      <c r="AL7" s="237">
        <f t="shared" si="13"/>
        <v>7</v>
      </c>
      <c r="AM7" s="237">
        <f t="shared" si="14"/>
        <v>1.2699643162500649</v>
      </c>
      <c r="AN7" s="237">
        <f t="shared" si="15"/>
        <v>1.4313276429327506</v>
      </c>
      <c r="AO7" s="237">
        <f t="shared" si="16"/>
        <v>7</v>
      </c>
    </row>
    <row r="8" spans="1:41" ht="15.75" customHeight="1">
      <c r="A8" s="177">
        <v>44</v>
      </c>
      <c r="B8" s="360" t="s">
        <v>2891</v>
      </c>
      <c r="C8" s="237" t="s">
        <v>1639</v>
      </c>
      <c r="D8" s="354" t="s">
        <v>1880</v>
      </c>
      <c r="E8" s="177">
        <v>46</v>
      </c>
      <c r="F8" s="177">
        <f t="shared" si="0"/>
        <v>-2.6255438079935384E-2</v>
      </c>
      <c r="G8" s="177">
        <v>75</v>
      </c>
      <c r="H8" s="237">
        <f t="shared" si="1"/>
        <v>-0.61274706152658209</v>
      </c>
      <c r="I8" s="347">
        <f t="shared" si="2"/>
        <v>-0.31950124980325872</v>
      </c>
      <c r="J8" s="237">
        <v>2</v>
      </c>
      <c r="K8" s="237">
        <f t="shared" si="3"/>
        <v>-9.814959583857143E-3</v>
      </c>
      <c r="L8" s="237">
        <v>0</v>
      </c>
      <c r="M8" s="237">
        <f t="shared" si="4"/>
        <v>-1.0199547501275197</v>
      </c>
      <c r="N8" s="237">
        <f t="shared" si="5"/>
        <v>1</v>
      </c>
      <c r="O8" s="237">
        <f t="shared" si="6"/>
        <v>-0.52871901352508743</v>
      </c>
      <c r="P8" s="237">
        <v>1</v>
      </c>
      <c r="Q8" s="237">
        <v>4</v>
      </c>
      <c r="R8" s="237">
        <f t="shared" si="17"/>
        <v>0.2</v>
      </c>
      <c r="S8" s="237">
        <f t="shared" si="7"/>
        <v>-0.6</v>
      </c>
      <c r="T8" s="237">
        <f t="shared" si="8"/>
        <v>0.14797493620307609</v>
      </c>
      <c r="U8" s="237">
        <v>0</v>
      </c>
      <c r="V8" s="237">
        <v>0</v>
      </c>
      <c r="W8" s="237">
        <v>0</v>
      </c>
      <c r="X8" s="237">
        <f t="shared" si="9"/>
        <v>-1</v>
      </c>
      <c r="Y8" s="237">
        <f t="shared" si="10"/>
        <v>-0.69876448772538968</v>
      </c>
      <c r="Z8" s="237">
        <f t="shared" si="11"/>
        <v>-0.8</v>
      </c>
      <c r="AA8" s="177">
        <f t="shared" si="12"/>
        <v>-0.35568394012025628</v>
      </c>
      <c r="AB8" s="237"/>
      <c r="AC8" s="237">
        <v>0</v>
      </c>
      <c r="AD8" s="237">
        <v>1</v>
      </c>
      <c r="AE8" s="237">
        <v>1</v>
      </c>
      <c r="AF8" s="237">
        <v>0</v>
      </c>
      <c r="AG8" s="237">
        <v>0</v>
      </c>
      <c r="AH8" s="237">
        <v>1</v>
      </c>
      <c r="AI8" s="237">
        <v>1</v>
      </c>
      <c r="AJ8" s="361"/>
      <c r="AK8" s="237">
        <v>0</v>
      </c>
      <c r="AL8" s="237">
        <f t="shared" si="13"/>
        <v>4</v>
      </c>
      <c r="AM8" s="237">
        <f t="shared" si="14"/>
        <v>0.1224061991566327</v>
      </c>
      <c r="AN8" s="237">
        <f t="shared" si="15"/>
        <v>-0.23327774096362358</v>
      </c>
      <c r="AO8" s="237">
        <f t="shared" si="16"/>
        <v>29</v>
      </c>
    </row>
    <row r="9" spans="1:41" ht="15.75" customHeight="1">
      <c r="A9" s="177">
        <v>46</v>
      </c>
      <c r="B9" s="360" t="s">
        <v>2892</v>
      </c>
      <c r="C9" s="237" t="s">
        <v>1643</v>
      </c>
      <c r="D9" s="354" t="s">
        <v>2893</v>
      </c>
      <c r="E9" s="177">
        <v>37</v>
      </c>
      <c r="F9" s="177">
        <f t="shared" si="0"/>
        <v>-0.48067648177112199</v>
      </c>
      <c r="G9" s="177">
        <v>97</v>
      </c>
      <c r="H9" s="237">
        <f t="shared" si="1"/>
        <v>0.29076737235979888</v>
      </c>
      <c r="I9" s="347">
        <f t="shared" si="2"/>
        <v>-9.4954554705661554E-2</v>
      </c>
      <c r="J9" s="237">
        <v>0</v>
      </c>
      <c r="K9" s="237">
        <f t="shared" si="3"/>
        <v>-0.99131091796959236</v>
      </c>
      <c r="L9" s="237">
        <v>0</v>
      </c>
      <c r="M9" s="237">
        <f t="shared" si="4"/>
        <v>-1.0199547501275197</v>
      </c>
      <c r="N9" s="237">
        <f t="shared" si="5"/>
        <v>0</v>
      </c>
      <c r="O9" s="237">
        <f t="shared" si="6"/>
        <v>-1.0346702226400035</v>
      </c>
      <c r="P9" s="237">
        <v>0</v>
      </c>
      <c r="Q9" s="237">
        <v>0</v>
      </c>
      <c r="R9" s="237">
        <v>0</v>
      </c>
      <c r="S9" s="237">
        <f t="shared" si="7"/>
        <v>-1</v>
      </c>
      <c r="T9" s="237">
        <f t="shared" si="8"/>
        <v>-0.6779546512540463</v>
      </c>
      <c r="U9" s="237">
        <v>0</v>
      </c>
      <c r="V9" s="237">
        <v>0</v>
      </c>
      <c r="W9" s="237">
        <v>0</v>
      </c>
      <c r="X9" s="237">
        <f t="shared" si="9"/>
        <v>-1</v>
      </c>
      <c r="Y9" s="237">
        <f t="shared" si="10"/>
        <v>-0.69876448772538968</v>
      </c>
      <c r="Z9" s="237">
        <f t="shared" si="11"/>
        <v>-1</v>
      </c>
      <c r="AA9" s="177">
        <f t="shared" si="12"/>
        <v>-0.5991745791309756</v>
      </c>
      <c r="AB9" s="237"/>
      <c r="AC9" s="237">
        <v>0</v>
      </c>
      <c r="AD9" s="237">
        <v>1</v>
      </c>
      <c r="AE9" s="237">
        <v>1</v>
      </c>
      <c r="AF9" s="237">
        <v>0</v>
      </c>
      <c r="AG9" s="237">
        <v>0</v>
      </c>
      <c r="AH9" s="237">
        <v>0</v>
      </c>
      <c r="AI9" s="237">
        <v>1</v>
      </c>
      <c r="AJ9" s="361"/>
      <c r="AK9" s="237">
        <v>0</v>
      </c>
      <c r="AL9" s="237">
        <f t="shared" si="13"/>
        <v>3</v>
      </c>
      <c r="AM9" s="237">
        <f t="shared" si="14"/>
        <v>-0.26011317320784466</v>
      </c>
      <c r="AN9" s="237">
        <f t="shared" si="15"/>
        <v>-0.85928775233882027</v>
      </c>
      <c r="AO9" s="237">
        <f t="shared" si="16"/>
        <v>35</v>
      </c>
    </row>
    <row r="10" spans="1:41" ht="15.75" customHeight="1">
      <c r="A10" s="177">
        <v>13</v>
      </c>
      <c r="B10" s="360" t="s">
        <v>2894</v>
      </c>
      <c r="C10" s="237" t="s">
        <v>1563</v>
      </c>
      <c r="D10" s="363" t="s">
        <v>2895</v>
      </c>
      <c r="E10" s="177">
        <v>55</v>
      </c>
      <c r="F10" s="177">
        <f t="shared" si="0"/>
        <v>0.42816560561125122</v>
      </c>
      <c r="G10" s="177">
        <v>99</v>
      </c>
      <c r="H10" s="237">
        <f t="shared" si="1"/>
        <v>0.37290504816765169</v>
      </c>
      <c r="I10" s="347">
        <f t="shared" si="2"/>
        <v>0.40053532688945148</v>
      </c>
      <c r="J10" s="237">
        <v>1.6</v>
      </c>
      <c r="K10" s="237">
        <f t="shared" si="3"/>
        <v>-0.20611415126100413</v>
      </c>
      <c r="L10" s="237">
        <v>2.1</v>
      </c>
      <c r="M10" s="237">
        <f t="shared" si="4"/>
        <v>1.4781952900398961E-2</v>
      </c>
      <c r="N10" s="237">
        <f t="shared" si="5"/>
        <v>1.85</v>
      </c>
      <c r="O10" s="237">
        <f t="shared" si="6"/>
        <v>-9.8660485777408768E-2</v>
      </c>
      <c r="P10" s="237">
        <v>1</v>
      </c>
      <c r="Q10" s="237">
        <v>30</v>
      </c>
      <c r="R10" s="237">
        <f>P10/(P10+Q10)</f>
        <v>3.2258064516129031E-2</v>
      </c>
      <c r="S10" s="237">
        <f t="shared" si="7"/>
        <v>-0.93548387096774199</v>
      </c>
      <c r="T10" s="237">
        <f t="shared" si="8"/>
        <v>-0.54474020166418791</v>
      </c>
      <c r="U10" s="237">
        <v>0</v>
      </c>
      <c r="V10" s="237">
        <v>13</v>
      </c>
      <c r="W10" s="237">
        <f>U10/(U10+V10)</f>
        <v>0</v>
      </c>
      <c r="X10" s="237">
        <f t="shared" si="9"/>
        <v>-1</v>
      </c>
      <c r="Y10" s="237">
        <f t="shared" si="10"/>
        <v>-0.69876448772538968</v>
      </c>
      <c r="Z10" s="237">
        <f t="shared" si="11"/>
        <v>-0.967741935483871</v>
      </c>
      <c r="AA10" s="177">
        <f t="shared" si="12"/>
        <v>-0.16776189447546053</v>
      </c>
      <c r="AB10" s="237"/>
      <c r="AC10" s="237">
        <v>1</v>
      </c>
      <c r="AD10" s="237">
        <v>1</v>
      </c>
      <c r="AE10" s="237">
        <v>1</v>
      </c>
      <c r="AF10" s="237">
        <v>0</v>
      </c>
      <c r="AG10" s="237">
        <v>1</v>
      </c>
      <c r="AH10" s="237">
        <v>1</v>
      </c>
      <c r="AI10" s="237">
        <v>1</v>
      </c>
      <c r="AJ10" s="361"/>
      <c r="AK10" s="237">
        <v>1</v>
      </c>
      <c r="AL10" s="237">
        <f t="shared" si="13"/>
        <v>7</v>
      </c>
      <c r="AM10" s="237">
        <f t="shared" si="14"/>
        <v>1.2699643162500649</v>
      </c>
      <c r="AN10" s="237">
        <f t="shared" si="15"/>
        <v>1.1022024217746043</v>
      </c>
      <c r="AO10" s="237">
        <f t="shared" si="16"/>
        <v>13</v>
      </c>
    </row>
    <row r="11" spans="1:41" ht="15.75" customHeight="1">
      <c r="A11" s="177">
        <v>14</v>
      </c>
      <c r="B11" s="360" t="s">
        <v>2896</v>
      </c>
      <c r="C11" s="237" t="s">
        <v>1565</v>
      </c>
      <c r="D11" s="354" t="s">
        <v>2889</v>
      </c>
      <c r="E11" s="177">
        <v>71</v>
      </c>
      <c r="F11" s="177">
        <f t="shared" si="0"/>
        <v>1.2360252388400275</v>
      </c>
      <c r="G11" s="177">
        <v>100</v>
      </c>
      <c r="H11" s="237">
        <f t="shared" si="1"/>
        <v>0.41397388607157809</v>
      </c>
      <c r="I11" s="347">
        <f t="shared" si="2"/>
        <v>0.82499956245580275</v>
      </c>
      <c r="J11" s="237">
        <v>0</v>
      </c>
      <c r="K11" s="237">
        <f t="shared" si="3"/>
        <v>-0.99131091796959236</v>
      </c>
      <c r="L11" s="237">
        <v>0</v>
      </c>
      <c r="M11" s="237">
        <f t="shared" si="4"/>
        <v>-1.0199547501275197</v>
      </c>
      <c r="N11" s="237">
        <f t="shared" si="5"/>
        <v>0</v>
      </c>
      <c r="O11" s="237">
        <f t="shared" si="6"/>
        <v>-1.0346702226400035</v>
      </c>
      <c r="P11" s="237">
        <v>0</v>
      </c>
      <c r="Q11" s="237">
        <v>0</v>
      </c>
      <c r="R11" s="237">
        <v>0</v>
      </c>
      <c r="S11" s="237">
        <f t="shared" si="7"/>
        <v>-1</v>
      </c>
      <c r="T11" s="237">
        <f t="shared" si="8"/>
        <v>-0.6779546512540463</v>
      </c>
      <c r="U11" s="237">
        <v>0</v>
      </c>
      <c r="V11" s="237">
        <v>0</v>
      </c>
      <c r="W11" s="237">
        <v>0</v>
      </c>
      <c r="X11" s="237">
        <f t="shared" si="9"/>
        <v>-1</v>
      </c>
      <c r="Y11" s="237">
        <f t="shared" si="10"/>
        <v>-0.69876448772538968</v>
      </c>
      <c r="Z11" s="237">
        <f t="shared" si="11"/>
        <v>-1</v>
      </c>
      <c r="AA11" s="177">
        <f t="shared" si="12"/>
        <v>-0.32318834398253637</v>
      </c>
      <c r="AB11" s="237"/>
      <c r="AC11" s="237">
        <v>0</v>
      </c>
      <c r="AD11" s="237">
        <v>0</v>
      </c>
      <c r="AE11" s="237">
        <v>0</v>
      </c>
      <c r="AF11" s="237">
        <v>0</v>
      </c>
      <c r="AG11" s="237">
        <v>0</v>
      </c>
      <c r="AH11" s="237">
        <v>0</v>
      </c>
      <c r="AI11" s="237">
        <v>0</v>
      </c>
      <c r="AJ11" s="361">
        <v>0</v>
      </c>
      <c r="AK11" s="237">
        <v>0</v>
      </c>
      <c r="AL11" s="237">
        <f t="shared" si="13"/>
        <v>0</v>
      </c>
      <c r="AM11" s="237">
        <f t="shared" si="14"/>
        <v>-1.4076712903012769</v>
      </c>
      <c r="AN11" s="237">
        <f t="shared" si="15"/>
        <v>-1.7308596342838132</v>
      </c>
      <c r="AO11" s="237">
        <f t="shared" si="16"/>
        <v>39</v>
      </c>
    </row>
    <row r="12" spans="1:41" ht="15.75" customHeight="1">
      <c r="A12" s="177">
        <v>43</v>
      </c>
      <c r="B12" s="360" t="s">
        <v>2897</v>
      </c>
      <c r="C12" s="237" t="s">
        <v>1636</v>
      </c>
      <c r="D12" s="354" t="s">
        <v>2898</v>
      </c>
      <c r="E12" s="177">
        <v>46</v>
      </c>
      <c r="F12" s="177">
        <f t="shared" si="0"/>
        <v>-2.6255438079935384E-2</v>
      </c>
      <c r="G12" s="177">
        <v>67</v>
      </c>
      <c r="H12" s="237">
        <f t="shared" si="1"/>
        <v>-0.94129776475799332</v>
      </c>
      <c r="I12" s="347">
        <f t="shared" si="2"/>
        <v>-0.48377660141896434</v>
      </c>
      <c r="J12" s="237">
        <v>0</v>
      </c>
      <c r="K12" s="237">
        <f t="shared" si="3"/>
        <v>-0.99131091796959236</v>
      </c>
      <c r="L12" s="237">
        <v>0</v>
      </c>
      <c r="M12" s="237">
        <f t="shared" si="4"/>
        <v>-1.0199547501275197</v>
      </c>
      <c r="N12" s="237">
        <f t="shared" si="5"/>
        <v>0</v>
      </c>
      <c r="O12" s="237">
        <f t="shared" si="6"/>
        <v>-1.0346702226400035</v>
      </c>
      <c r="P12" s="237">
        <v>0</v>
      </c>
      <c r="Q12" s="237">
        <v>0</v>
      </c>
      <c r="R12" s="237">
        <v>0</v>
      </c>
      <c r="S12" s="237">
        <f t="shared" si="7"/>
        <v>-1</v>
      </c>
      <c r="T12" s="237">
        <f t="shared" si="8"/>
        <v>-0.6779546512540463</v>
      </c>
      <c r="U12" s="237">
        <v>0</v>
      </c>
      <c r="V12" s="237">
        <v>0</v>
      </c>
      <c r="W12" s="237">
        <v>0</v>
      </c>
      <c r="X12" s="237">
        <f t="shared" si="9"/>
        <v>-1</v>
      </c>
      <c r="Y12" s="237">
        <f t="shared" si="10"/>
        <v>-0.69876448772538968</v>
      </c>
      <c r="Z12" s="237">
        <f t="shared" si="11"/>
        <v>-1</v>
      </c>
      <c r="AA12" s="177">
        <f t="shared" si="12"/>
        <v>-0.71582119314496651</v>
      </c>
      <c r="AB12" s="237"/>
      <c r="AC12" s="237">
        <v>1</v>
      </c>
      <c r="AD12" s="237">
        <v>1</v>
      </c>
      <c r="AE12" s="237">
        <v>1</v>
      </c>
      <c r="AF12" s="237">
        <v>0</v>
      </c>
      <c r="AG12" s="237">
        <v>0</v>
      </c>
      <c r="AH12" s="237">
        <v>0</v>
      </c>
      <c r="AI12" s="237">
        <v>0</v>
      </c>
      <c r="AJ12" s="361"/>
      <c r="AK12" s="237">
        <v>0</v>
      </c>
      <c r="AL12" s="237">
        <f t="shared" si="13"/>
        <v>3</v>
      </c>
      <c r="AM12" s="237">
        <f t="shared" si="14"/>
        <v>-0.26011317320784466</v>
      </c>
      <c r="AN12" s="237">
        <f t="shared" si="15"/>
        <v>-0.97593436635281117</v>
      </c>
      <c r="AO12" s="237">
        <f t="shared" si="16"/>
        <v>36</v>
      </c>
    </row>
    <row r="13" spans="1:41" ht="15.75" customHeight="1">
      <c r="A13" s="177">
        <v>26</v>
      </c>
      <c r="B13" s="360" t="s">
        <v>2085</v>
      </c>
      <c r="C13" s="237" t="s">
        <v>1051</v>
      </c>
      <c r="D13" s="237" t="s">
        <v>2899</v>
      </c>
      <c r="E13" s="177">
        <v>50</v>
      </c>
      <c r="F13" s="177">
        <f t="shared" si="0"/>
        <v>0.17570947022725866</v>
      </c>
      <c r="G13" s="177">
        <v>100</v>
      </c>
      <c r="H13" s="237">
        <f t="shared" si="1"/>
        <v>0.41397388607157809</v>
      </c>
      <c r="I13" s="347">
        <f t="shared" si="2"/>
        <v>0.29484167814941836</v>
      </c>
      <c r="J13" s="237">
        <v>0</v>
      </c>
      <c r="K13" s="237">
        <f t="shared" si="3"/>
        <v>-0.99131091796959236</v>
      </c>
      <c r="L13" s="237">
        <v>3.6</v>
      </c>
      <c r="M13" s="237">
        <f t="shared" si="4"/>
        <v>0.75387959792034087</v>
      </c>
      <c r="N13" s="237">
        <f t="shared" si="5"/>
        <v>1.8</v>
      </c>
      <c r="O13" s="237">
        <f t="shared" si="6"/>
        <v>-0.1239580462331546</v>
      </c>
      <c r="P13" s="237">
        <v>0</v>
      </c>
      <c r="Q13" s="237">
        <v>0</v>
      </c>
      <c r="R13" s="237">
        <v>0</v>
      </c>
      <c r="S13" s="237">
        <f t="shared" si="7"/>
        <v>-1</v>
      </c>
      <c r="T13" s="237">
        <f t="shared" si="8"/>
        <v>-0.6779546512540463</v>
      </c>
      <c r="U13" s="237">
        <v>0</v>
      </c>
      <c r="V13" s="237">
        <v>0</v>
      </c>
      <c r="W13" s="237">
        <v>0</v>
      </c>
      <c r="X13" s="237">
        <f t="shared" si="9"/>
        <v>-1</v>
      </c>
      <c r="Y13" s="237">
        <f t="shared" si="10"/>
        <v>-0.69876448772538968</v>
      </c>
      <c r="Z13" s="237">
        <f t="shared" si="11"/>
        <v>-1</v>
      </c>
      <c r="AA13" s="177">
        <f t="shared" si="12"/>
        <v>-0.2338989005477512</v>
      </c>
      <c r="AB13" s="237"/>
      <c r="AC13" s="237">
        <v>1</v>
      </c>
      <c r="AD13" s="237">
        <v>1</v>
      </c>
      <c r="AE13" s="237">
        <v>1</v>
      </c>
      <c r="AF13" s="237">
        <v>0</v>
      </c>
      <c r="AG13" s="237">
        <v>0</v>
      </c>
      <c r="AH13" s="237">
        <v>1</v>
      </c>
      <c r="AI13" s="237">
        <v>1</v>
      </c>
      <c r="AJ13" s="361"/>
      <c r="AK13" s="237">
        <v>0</v>
      </c>
      <c r="AL13" s="237">
        <f t="shared" si="13"/>
        <v>5</v>
      </c>
      <c r="AM13" s="237">
        <f t="shared" si="14"/>
        <v>0.50492557152111006</v>
      </c>
      <c r="AN13" s="237">
        <f t="shared" si="15"/>
        <v>0.27102667097335886</v>
      </c>
      <c r="AO13" s="237">
        <f t="shared" si="16"/>
        <v>25</v>
      </c>
    </row>
    <row r="14" spans="1:41" ht="15.75" customHeight="1">
      <c r="A14" s="177">
        <v>39</v>
      </c>
      <c r="B14" s="360" t="s">
        <v>2373</v>
      </c>
      <c r="C14" s="237" t="s">
        <v>1628</v>
      </c>
      <c r="D14" s="354" t="s">
        <v>2900</v>
      </c>
      <c r="E14" s="177">
        <v>42</v>
      </c>
      <c r="F14" s="177">
        <f t="shared" si="0"/>
        <v>-0.22822034638712943</v>
      </c>
      <c r="G14" s="177">
        <v>100</v>
      </c>
      <c r="H14" s="237">
        <f t="shared" si="1"/>
        <v>0.41397388607157809</v>
      </c>
      <c r="I14" s="347">
        <f t="shared" si="2"/>
        <v>9.287676984222433E-2</v>
      </c>
      <c r="J14" s="237">
        <v>0</v>
      </c>
      <c r="K14" s="237">
        <f t="shared" si="3"/>
        <v>-0.99131091796959236</v>
      </c>
      <c r="L14" s="237">
        <v>0</v>
      </c>
      <c r="M14" s="237">
        <f t="shared" si="4"/>
        <v>-1.0199547501275197</v>
      </c>
      <c r="N14" s="237">
        <f t="shared" si="5"/>
        <v>0</v>
      </c>
      <c r="O14" s="237">
        <f t="shared" si="6"/>
        <v>-1.0346702226400035</v>
      </c>
      <c r="P14" s="237">
        <v>0</v>
      </c>
      <c r="Q14" s="237">
        <v>0</v>
      </c>
      <c r="R14" s="237">
        <v>0</v>
      </c>
      <c r="S14" s="237">
        <f t="shared" si="7"/>
        <v>-1</v>
      </c>
      <c r="T14" s="237">
        <f t="shared" si="8"/>
        <v>-0.6779546512540463</v>
      </c>
      <c r="U14" s="237">
        <v>0</v>
      </c>
      <c r="V14" s="237">
        <v>0</v>
      </c>
      <c r="W14" s="237">
        <v>0</v>
      </c>
      <c r="X14" s="237">
        <f t="shared" si="9"/>
        <v>-1</v>
      </c>
      <c r="Y14" s="237">
        <f t="shared" si="10"/>
        <v>-0.69876448772538968</v>
      </c>
      <c r="Z14" s="237">
        <f t="shared" si="11"/>
        <v>-1</v>
      </c>
      <c r="AA14" s="177">
        <f t="shared" si="12"/>
        <v>-0.54282518176660988</v>
      </c>
      <c r="AB14" s="237"/>
      <c r="AC14" s="237">
        <v>0</v>
      </c>
      <c r="AD14" s="237">
        <v>0</v>
      </c>
      <c r="AE14" s="237">
        <v>0</v>
      </c>
      <c r="AF14" s="237">
        <v>0</v>
      </c>
      <c r="AG14" s="237">
        <v>0</v>
      </c>
      <c r="AH14" s="237">
        <v>0</v>
      </c>
      <c r="AI14" s="237">
        <v>0</v>
      </c>
      <c r="AJ14" s="361">
        <v>0</v>
      </c>
      <c r="AK14" s="237">
        <v>0</v>
      </c>
      <c r="AL14" s="237">
        <f t="shared" si="13"/>
        <v>0</v>
      </c>
      <c r="AM14" s="237">
        <f t="shared" si="14"/>
        <v>-1.4076712903012769</v>
      </c>
      <c r="AN14" s="237">
        <f t="shared" si="15"/>
        <v>-1.9504964720678868</v>
      </c>
      <c r="AO14" s="237">
        <f t="shared" si="16"/>
        <v>46</v>
      </c>
    </row>
    <row r="15" spans="1:41" ht="15.75" customHeight="1">
      <c r="A15" s="177">
        <v>42</v>
      </c>
      <c r="B15" s="360" t="s">
        <v>2901</v>
      </c>
      <c r="C15" s="237" t="s">
        <v>1632</v>
      </c>
      <c r="D15" s="354" t="s">
        <v>2902</v>
      </c>
      <c r="E15" s="177">
        <v>76</v>
      </c>
      <c r="F15" s="177">
        <f t="shared" si="0"/>
        <v>1.4884813742240199</v>
      </c>
      <c r="G15" s="177">
        <v>99</v>
      </c>
      <c r="H15" s="237">
        <f t="shared" si="1"/>
        <v>0.37290504816765169</v>
      </c>
      <c r="I15" s="347">
        <f t="shared" si="2"/>
        <v>0.93069321119583581</v>
      </c>
      <c r="J15" s="237">
        <v>1.5</v>
      </c>
      <c r="K15" s="237">
        <f t="shared" si="3"/>
        <v>-0.25518894918029095</v>
      </c>
      <c r="L15" s="237">
        <v>1.8</v>
      </c>
      <c r="M15" s="237">
        <f t="shared" si="4"/>
        <v>-0.13303757610358946</v>
      </c>
      <c r="N15" s="237">
        <f t="shared" si="5"/>
        <v>1.65</v>
      </c>
      <c r="O15" s="237">
        <f t="shared" si="6"/>
        <v>-0.19985072760039208</v>
      </c>
      <c r="P15" s="237">
        <v>5</v>
      </c>
      <c r="Q15" s="237">
        <v>103</v>
      </c>
      <c r="R15" s="237">
        <f>P15/(P15+Q15)</f>
        <v>4.6296296296296294E-2</v>
      </c>
      <c r="S15" s="237">
        <f t="shared" si="7"/>
        <v>-0.90740740740740744</v>
      </c>
      <c r="T15" s="237">
        <f t="shared" si="8"/>
        <v>-0.48676724675008282</v>
      </c>
      <c r="U15" s="237">
        <v>15</v>
      </c>
      <c r="V15" s="237">
        <v>121</v>
      </c>
      <c r="W15" s="237">
        <f>U15/(U15+V15)</f>
        <v>0.11029411764705882</v>
      </c>
      <c r="X15" s="237">
        <f t="shared" si="9"/>
        <v>-0.77941176470588236</v>
      </c>
      <c r="Y15" s="237">
        <f t="shared" si="10"/>
        <v>-0.3399005604881839</v>
      </c>
      <c r="Z15" s="237">
        <f t="shared" si="11"/>
        <v>-0.84340958605664484</v>
      </c>
      <c r="AA15" s="177">
        <f t="shared" si="12"/>
        <v>5.1256010298971533E-2</v>
      </c>
      <c r="AB15" s="237"/>
      <c r="AC15" s="237">
        <v>1</v>
      </c>
      <c r="AD15" s="237">
        <v>1</v>
      </c>
      <c r="AE15" s="237">
        <v>1</v>
      </c>
      <c r="AF15" s="237">
        <v>0</v>
      </c>
      <c r="AG15" s="237">
        <v>0</v>
      </c>
      <c r="AH15" s="237">
        <v>1</v>
      </c>
      <c r="AI15" s="237">
        <v>1</v>
      </c>
      <c r="AJ15" s="361"/>
      <c r="AK15" s="237">
        <v>1</v>
      </c>
      <c r="AL15" s="237">
        <f t="shared" si="13"/>
        <v>6</v>
      </c>
      <c r="AM15" s="237">
        <f t="shared" si="14"/>
        <v>0.88744494388558748</v>
      </c>
      <c r="AN15" s="237">
        <f t="shared" si="15"/>
        <v>0.93870095418455901</v>
      </c>
      <c r="AO15" s="237">
        <f t="shared" si="16"/>
        <v>16</v>
      </c>
    </row>
    <row r="16" spans="1:41" ht="15.75" customHeight="1">
      <c r="A16" s="177">
        <v>12</v>
      </c>
      <c r="B16" s="360" t="s">
        <v>2346</v>
      </c>
      <c r="C16" s="237" t="s">
        <v>1558</v>
      </c>
      <c r="D16" s="354" t="s">
        <v>2889</v>
      </c>
      <c r="E16" s="177">
        <v>43</v>
      </c>
      <c r="F16" s="177">
        <f t="shared" si="0"/>
        <v>-0.17772911931033092</v>
      </c>
      <c r="G16" s="177">
        <v>96</v>
      </c>
      <c r="H16" s="237">
        <f t="shared" si="1"/>
        <v>0.24969853445587248</v>
      </c>
      <c r="I16" s="347">
        <f t="shared" si="2"/>
        <v>3.598470757277078E-2</v>
      </c>
      <c r="J16" s="237">
        <v>0</v>
      </c>
      <c r="K16" s="237">
        <f t="shared" si="3"/>
        <v>-0.99131091796959236</v>
      </c>
      <c r="L16" s="237">
        <v>0</v>
      </c>
      <c r="M16" s="237">
        <f t="shared" si="4"/>
        <v>-1.0199547501275197</v>
      </c>
      <c r="N16" s="237">
        <f t="shared" si="5"/>
        <v>0</v>
      </c>
      <c r="O16" s="237">
        <f t="shared" si="6"/>
        <v>-1.0346702226400035</v>
      </c>
      <c r="P16" s="237">
        <v>0</v>
      </c>
      <c r="Q16" s="237">
        <v>0</v>
      </c>
      <c r="R16" s="237">
        <v>0</v>
      </c>
      <c r="S16" s="237">
        <f t="shared" si="7"/>
        <v>-1</v>
      </c>
      <c r="T16" s="237">
        <f t="shared" si="8"/>
        <v>-0.6779546512540463</v>
      </c>
      <c r="U16" s="237">
        <v>0</v>
      </c>
      <c r="V16" s="237">
        <v>0</v>
      </c>
      <c r="W16" s="237">
        <v>0</v>
      </c>
      <c r="X16" s="237">
        <f t="shared" si="9"/>
        <v>-1</v>
      </c>
      <c r="Y16" s="237">
        <f t="shared" si="10"/>
        <v>-0.69876448772538968</v>
      </c>
      <c r="Z16" s="237">
        <f t="shared" si="11"/>
        <v>-1</v>
      </c>
      <c r="AA16" s="177">
        <f t="shared" si="12"/>
        <v>-0.55989280044744594</v>
      </c>
      <c r="AB16" s="237"/>
      <c r="AC16" s="237">
        <v>0</v>
      </c>
      <c r="AD16" s="237">
        <v>0</v>
      </c>
      <c r="AE16" s="237">
        <v>0</v>
      </c>
      <c r="AF16" s="237">
        <v>0</v>
      </c>
      <c r="AG16" s="237">
        <v>0</v>
      </c>
      <c r="AH16" s="237">
        <v>0</v>
      </c>
      <c r="AI16" s="237">
        <v>0</v>
      </c>
      <c r="AJ16" s="361">
        <v>0</v>
      </c>
      <c r="AK16" s="237">
        <v>0</v>
      </c>
      <c r="AL16" s="237">
        <f t="shared" si="13"/>
        <v>0</v>
      </c>
      <c r="AM16" s="237">
        <f t="shared" si="14"/>
        <v>-1.4076712903012769</v>
      </c>
      <c r="AN16" s="237">
        <f t="shared" si="15"/>
        <v>-1.9675640907487228</v>
      </c>
      <c r="AO16" s="237">
        <f t="shared" si="16"/>
        <v>48</v>
      </c>
    </row>
    <row r="17" spans="1:41" ht="15.75" customHeight="1">
      <c r="A17" s="177">
        <v>41</v>
      </c>
      <c r="B17" s="360" t="s">
        <v>2903</v>
      </c>
      <c r="C17" s="237" t="s">
        <v>1630</v>
      </c>
      <c r="D17" s="354" t="s">
        <v>2904</v>
      </c>
      <c r="E17" s="177">
        <v>35</v>
      </c>
      <c r="F17" s="177">
        <f t="shared" si="0"/>
        <v>-0.58165893592471907</v>
      </c>
      <c r="G17" s="177">
        <v>66</v>
      </c>
      <c r="H17" s="237">
        <f t="shared" si="1"/>
        <v>-0.98236660266191966</v>
      </c>
      <c r="I17" s="347">
        <f t="shared" si="2"/>
        <v>-0.78201276929331942</v>
      </c>
      <c r="J17" s="237">
        <v>0</v>
      </c>
      <c r="K17" s="237">
        <f t="shared" si="3"/>
        <v>-0.99131091796959236</v>
      </c>
      <c r="L17" s="237">
        <v>0</v>
      </c>
      <c r="M17" s="237">
        <f t="shared" si="4"/>
        <v>-1.0199547501275197</v>
      </c>
      <c r="N17" s="237">
        <f t="shared" si="5"/>
        <v>0</v>
      </c>
      <c r="O17" s="237">
        <f t="shared" si="6"/>
        <v>-1.0346702226400035</v>
      </c>
      <c r="P17" s="237">
        <v>0</v>
      </c>
      <c r="Q17" s="237">
        <v>0</v>
      </c>
      <c r="R17" s="237">
        <v>0</v>
      </c>
      <c r="S17" s="237">
        <f t="shared" si="7"/>
        <v>-1</v>
      </c>
      <c r="T17" s="237">
        <f t="shared" si="8"/>
        <v>-0.6779546512540463</v>
      </c>
      <c r="U17" s="237">
        <v>0</v>
      </c>
      <c r="V17" s="237">
        <v>0</v>
      </c>
      <c r="W17" s="237">
        <v>0</v>
      </c>
      <c r="X17" s="237">
        <f t="shared" si="9"/>
        <v>-1</v>
      </c>
      <c r="Y17" s="237">
        <f t="shared" si="10"/>
        <v>-0.69876448772538968</v>
      </c>
      <c r="Z17" s="237">
        <f t="shared" si="11"/>
        <v>-1</v>
      </c>
      <c r="AA17" s="177">
        <f t="shared" si="12"/>
        <v>-0.80529204350727301</v>
      </c>
      <c r="AB17" s="237"/>
      <c r="AC17" s="237">
        <v>1</v>
      </c>
      <c r="AD17" s="237">
        <v>1</v>
      </c>
      <c r="AE17" s="237">
        <v>0</v>
      </c>
      <c r="AF17" s="237">
        <v>0</v>
      </c>
      <c r="AG17" s="237">
        <v>0</v>
      </c>
      <c r="AH17" s="237">
        <v>0</v>
      </c>
      <c r="AI17" s="237">
        <v>0</v>
      </c>
      <c r="AJ17" s="361"/>
      <c r="AK17" s="237">
        <v>0</v>
      </c>
      <c r="AL17" s="237">
        <f t="shared" si="13"/>
        <v>2</v>
      </c>
      <c r="AM17" s="237">
        <f t="shared" si="14"/>
        <v>-0.64263254557232208</v>
      </c>
      <c r="AN17" s="237">
        <f t="shared" si="15"/>
        <v>-1.4479245890795951</v>
      </c>
      <c r="AO17" s="237">
        <f t="shared" si="16"/>
        <v>38</v>
      </c>
    </row>
    <row r="18" spans="1:41" ht="15.75" customHeight="1">
      <c r="A18" s="177">
        <v>6</v>
      </c>
      <c r="B18" s="360" t="s">
        <v>2905</v>
      </c>
      <c r="C18" s="237" t="s">
        <v>2906</v>
      </c>
      <c r="D18" s="354" t="s">
        <v>2907</v>
      </c>
      <c r="E18" s="177">
        <v>17</v>
      </c>
      <c r="F18" s="177">
        <f t="shared" si="0"/>
        <v>-1.4905010233070923</v>
      </c>
      <c r="G18" s="177">
        <v>99</v>
      </c>
      <c r="H18" s="237">
        <f t="shared" si="1"/>
        <v>0.37290504816765169</v>
      </c>
      <c r="I18" s="347">
        <f t="shared" si="2"/>
        <v>-0.55879798756972032</v>
      </c>
      <c r="J18" s="237">
        <v>2.7</v>
      </c>
      <c r="K18" s="237">
        <f t="shared" si="3"/>
        <v>0.33370862585115024</v>
      </c>
      <c r="L18" s="237">
        <v>1.6</v>
      </c>
      <c r="M18" s="237">
        <f t="shared" si="4"/>
        <v>-0.231583928772915</v>
      </c>
      <c r="N18" s="237">
        <f t="shared" si="5"/>
        <v>2.1500000000000004</v>
      </c>
      <c r="O18" s="237">
        <f t="shared" si="6"/>
        <v>5.3124876957066178E-2</v>
      </c>
      <c r="P18" s="237">
        <v>4</v>
      </c>
      <c r="Q18" s="237">
        <v>16</v>
      </c>
      <c r="R18" s="237">
        <f>P18/(P18+Q18)</f>
        <v>0.2</v>
      </c>
      <c r="S18" s="237">
        <f t="shared" si="7"/>
        <v>-0.6</v>
      </c>
      <c r="T18" s="237">
        <f t="shared" si="8"/>
        <v>0.14797493620307609</v>
      </c>
      <c r="U18" s="237">
        <v>2</v>
      </c>
      <c r="V18" s="237">
        <v>67</v>
      </c>
      <c r="W18" s="237">
        <f>U18/(U18+V18)</f>
        <v>2.8985507246376812E-2</v>
      </c>
      <c r="X18" s="237">
        <f t="shared" si="9"/>
        <v>-0.94202898550724634</v>
      </c>
      <c r="Y18" s="237">
        <f t="shared" si="10"/>
        <v>-0.60445435419058768</v>
      </c>
      <c r="Z18" s="237">
        <f t="shared" si="11"/>
        <v>-0.7710144927536231</v>
      </c>
      <c r="AA18" s="177">
        <f t="shared" si="12"/>
        <v>-0.2492026164573406</v>
      </c>
      <c r="AB18" s="237"/>
      <c r="AC18" s="237">
        <v>0</v>
      </c>
      <c r="AD18" s="237">
        <v>1</v>
      </c>
      <c r="AE18" s="237">
        <v>1</v>
      </c>
      <c r="AF18" s="237">
        <v>0</v>
      </c>
      <c r="AG18" s="237">
        <v>0</v>
      </c>
      <c r="AH18" s="237">
        <v>1</v>
      </c>
      <c r="AI18" s="237">
        <v>0</v>
      </c>
      <c r="AJ18" s="361"/>
      <c r="AK18" s="237">
        <v>0</v>
      </c>
      <c r="AL18" s="237">
        <f t="shared" si="13"/>
        <v>3</v>
      </c>
      <c r="AM18" s="237">
        <f t="shared" si="14"/>
        <v>-0.26011317320784466</v>
      </c>
      <c r="AN18" s="237">
        <f t="shared" si="15"/>
        <v>-0.5093157896651852</v>
      </c>
      <c r="AO18" s="237">
        <f t="shared" si="16"/>
        <v>30</v>
      </c>
    </row>
    <row r="19" spans="1:41" ht="15.75" customHeight="1">
      <c r="A19" s="177">
        <v>28</v>
      </c>
      <c r="B19" s="360" t="s">
        <v>2908</v>
      </c>
      <c r="C19" s="237" t="s">
        <v>1611</v>
      </c>
      <c r="D19" s="237" t="s">
        <v>2831</v>
      </c>
      <c r="E19" s="177">
        <v>73</v>
      </c>
      <c r="F19" s="177">
        <f t="shared" si="0"/>
        <v>1.3370076929936245</v>
      </c>
      <c r="G19" s="177">
        <v>100</v>
      </c>
      <c r="H19" s="237">
        <f t="shared" si="1"/>
        <v>0.41397388607157809</v>
      </c>
      <c r="I19" s="347">
        <f t="shared" si="2"/>
        <v>0.87549078953260129</v>
      </c>
      <c r="J19" s="237">
        <v>0</v>
      </c>
      <c r="K19" s="237">
        <f t="shared" si="3"/>
        <v>-0.99131091796959236</v>
      </c>
      <c r="L19" s="237">
        <v>0</v>
      </c>
      <c r="M19" s="237">
        <f t="shared" si="4"/>
        <v>-1.0199547501275197</v>
      </c>
      <c r="N19" s="237">
        <f t="shared" si="5"/>
        <v>0</v>
      </c>
      <c r="O19" s="237">
        <f t="shared" si="6"/>
        <v>-1.0346702226400035</v>
      </c>
      <c r="P19" s="237">
        <v>0</v>
      </c>
      <c r="Q19" s="237">
        <v>0</v>
      </c>
      <c r="R19" s="237">
        <v>0</v>
      </c>
      <c r="S19" s="237">
        <f t="shared" si="7"/>
        <v>-1</v>
      </c>
      <c r="T19" s="237">
        <f t="shared" si="8"/>
        <v>-0.6779546512540463</v>
      </c>
      <c r="U19" s="237">
        <v>0</v>
      </c>
      <c r="V19" s="237">
        <v>0</v>
      </c>
      <c r="W19" s="237">
        <v>0</v>
      </c>
      <c r="X19" s="237">
        <f t="shared" si="9"/>
        <v>-1</v>
      </c>
      <c r="Y19" s="237">
        <f t="shared" si="10"/>
        <v>-0.69876448772538968</v>
      </c>
      <c r="Z19" s="237">
        <f t="shared" si="11"/>
        <v>-1</v>
      </c>
      <c r="AA19" s="177">
        <f t="shared" si="12"/>
        <v>-0.3080409758594968</v>
      </c>
      <c r="AB19" s="237"/>
      <c r="AC19" s="237">
        <v>1</v>
      </c>
      <c r="AD19" s="237">
        <v>0</v>
      </c>
      <c r="AE19" s="237">
        <v>0</v>
      </c>
      <c r="AF19" s="237">
        <v>0</v>
      </c>
      <c r="AG19" s="237">
        <v>0</v>
      </c>
      <c r="AH19" s="237">
        <v>0</v>
      </c>
      <c r="AI19" s="237">
        <v>0</v>
      </c>
      <c r="AJ19" s="361"/>
      <c r="AK19" s="237">
        <v>0</v>
      </c>
      <c r="AL19" s="237">
        <f t="shared" si="13"/>
        <v>1</v>
      </c>
      <c r="AM19" s="237">
        <f t="shared" si="14"/>
        <v>-1.0251519179367994</v>
      </c>
      <c r="AN19" s="237">
        <f t="shared" si="15"/>
        <v>-1.3331928937962962</v>
      </c>
      <c r="AO19" s="237">
        <f t="shared" si="16"/>
        <v>37</v>
      </c>
    </row>
    <row r="20" spans="1:41" ht="15.75" customHeight="1">
      <c r="A20" s="177">
        <v>30</v>
      </c>
      <c r="B20" s="360" t="s">
        <v>2364</v>
      </c>
      <c r="C20" s="237" t="s">
        <v>1615</v>
      </c>
      <c r="D20" s="354" t="s">
        <v>2909</v>
      </c>
      <c r="E20" s="177">
        <v>69</v>
      </c>
      <c r="F20" s="177">
        <f t="shared" si="0"/>
        <v>1.1350427846864304</v>
      </c>
      <c r="G20" s="177">
        <v>71</v>
      </c>
      <c r="H20" s="237">
        <f t="shared" si="1"/>
        <v>-0.7770224131422877</v>
      </c>
      <c r="I20" s="347">
        <f t="shared" si="2"/>
        <v>0.17901018577207134</v>
      </c>
      <c r="J20" s="237">
        <v>0</v>
      </c>
      <c r="K20" s="237">
        <f t="shared" si="3"/>
        <v>-0.99131091796959236</v>
      </c>
      <c r="L20" s="237">
        <v>0</v>
      </c>
      <c r="M20" s="237">
        <f t="shared" si="4"/>
        <v>-1.0199547501275197</v>
      </c>
      <c r="N20" s="237">
        <f t="shared" si="5"/>
        <v>0</v>
      </c>
      <c r="O20" s="237">
        <f t="shared" si="6"/>
        <v>-1.0346702226400035</v>
      </c>
      <c r="R20" s="237">
        <v>0</v>
      </c>
      <c r="S20" s="237">
        <f t="shared" si="7"/>
        <v>-1</v>
      </c>
      <c r="T20" s="237">
        <f t="shared" si="8"/>
        <v>-0.6779546512540463</v>
      </c>
      <c r="W20" s="237">
        <v>0</v>
      </c>
      <c r="X20" s="237">
        <f t="shared" si="9"/>
        <v>-1</v>
      </c>
      <c r="Y20" s="237">
        <f t="shared" si="10"/>
        <v>-0.69876448772538968</v>
      </c>
      <c r="Z20" s="237">
        <f t="shared" si="11"/>
        <v>-1</v>
      </c>
      <c r="AA20" s="177">
        <f t="shared" si="12"/>
        <v>-0.51698515698765579</v>
      </c>
      <c r="AB20" s="237"/>
      <c r="AC20" s="237">
        <v>0</v>
      </c>
      <c r="AD20" s="237">
        <v>0</v>
      </c>
      <c r="AE20" s="237">
        <v>0</v>
      </c>
      <c r="AF20" s="237">
        <v>0</v>
      </c>
      <c r="AG20" s="237">
        <v>0</v>
      </c>
      <c r="AH20" s="237">
        <v>0</v>
      </c>
      <c r="AI20" s="237">
        <v>0</v>
      </c>
      <c r="AJ20" s="361"/>
      <c r="AK20" s="237">
        <v>0</v>
      </c>
      <c r="AL20" s="237">
        <v>0</v>
      </c>
      <c r="AM20" s="237">
        <f t="shared" si="14"/>
        <v>-1.4076712903012769</v>
      </c>
      <c r="AN20" s="237">
        <f t="shared" si="15"/>
        <v>-1.9246564472889327</v>
      </c>
      <c r="AO20" s="237">
        <f t="shared" si="16"/>
        <v>44</v>
      </c>
    </row>
    <row r="21" spans="1:41" ht="15.75" customHeight="1">
      <c r="A21" s="177">
        <v>2</v>
      </c>
      <c r="B21" s="360" t="s">
        <v>2335</v>
      </c>
      <c r="C21" s="237" t="s">
        <v>1541</v>
      </c>
      <c r="D21" s="364" t="s">
        <v>2910</v>
      </c>
      <c r="E21" s="177">
        <v>52</v>
      </c>
      <c r="F21" s="177">
        <f t="shared" si="0"/>
        <v>0.27669192438085571</v>
      </c>
      <c r="G21" s="177">
        <v>100</v>
      </c>
      <c r="H21" s="237">
        <f t="shared" si="1"/>
        <v>0.41397388607157809</v>
      </c>
      <c r="I21" s="347">
        <f t="shared" si="2"/>
        <v>0.3453329052262169</v>
      </c>
      <c r="J21" s="237">
        <v>1.9</v>
      </c>
      <c r="K21" s="237">
        <f t="shared" si="3"/>
        <v>-5.8889757503143944E-2</v>
      </c>
      <c r="L21" s="237">
        <v>2.2999999999999998</v>
      </c>
      <c r="M21" s="237">
        <f t="shared" si="4"/>
        <v>0.11332830556972442</v>
      </c>
      <c r="N21" s="237">
        <f t="shared" si="5"/>
        <v>2.0999999999999996</v>
      </c>
      <c r="O21" s="237">
        <f t="shared" si="6"/>
        <v>2.7827316501320015E-2</v>
      </c>
      <c r="P21" s="237">
        <v>1</v>
      </c>
      <c r="Q21" s="237">
        <v>31</v>
      </c>
      <c r="R21" s="237">
        <f>P21/(P21+Q21)</f>
        <v>3.125E-2</v>
      </c>
      <c r="S21" s="237">
        <f t="shared" si="7"/>
        <v>-0.9375</v>
      </c>
      <c r="T21" s="237">
        <f t="shared" si="8"/>
        <v>-0.54890315321387084</v>
      </c>
      <c r="U21" s="237">
        <v>1</v>
      </c>
      <c r="V21" s="237">
        <v>32</v>
      </c>
      <c r="W21" s="237">
        <f>U21/(U21+V21)</f>
        <v>3.0303030303030304E-2</v>
      </c>
      <c r="X21" s="237">
        <f t="shared" si="9"/>
        <v>-0.93939393939393945</v>
      </c>
      <c r="Y21" s="237">
        <f t="shared" si="10"/>
        <v>-0.60016752993900602</v>
      </c>
      <c r="Z21" s="237">
        <f t="shared" si="11"/>
        <v>-0.93844696969696972</v>
      </c>
      <c r="AA21" s="177">
        <f t="shared" si="12"/>
        <v>-0.13008357516491775</v>
      </c>
      <c r="AB21" s="237"/>
      <c r="AC21" s="237">
        <v>1</v>
      </c>
      <c r="AD21" s="237">
        <v>1</v>
      </c>
      <c r="AE21" s="237">
        <v>1</v>
      </c>
      <c r="AF21" s="237">
        <v>0</v>
      </c>
      <c r="AG21" s="237">
        <v>1</v>
      </c>
      <c r="AH21" s="237">
        <v>0</v>
      </c>
      <c r="AI21" s="237">
        <v>0</v>
      </c>
      <c r="AJ21" s="361"/>
      <c r="AK21" s="237">
        <v>0</v>
      </c>
      <c r="AL21" s="237">
        <f t="shared" ref="AL21:AL53" si="19">SUM(AC21:AK21)</f>
        <v>4</v>
      </c>
      <c r="AM21" s="237">
        <f t="shared" si="14"/>
        <v>0.1224061991566327</v>
      </c>
      <c r="AN21" s="237">
        <f t="shared" si="15"/>
        <v>-7.6773760082850528E-3</v>
      </c>
      <c r="AO21" s="237">
        <f t="shared" si="16"/>
        <v>28</v>
      </c>
    </row>
    <row r="22" spans="1:41" ht="15.75" customHeight="1">
      <c r="A22" s="177">
        <v>50</v>
      </c>
      <c r="B22" s="360" t="s">
        <v>2383</v>
      </c>
      <c r="C22" s="237" t="s">
        <v>1651</v>
      </c>
      <c r="D22" s="354" t="s">
        <v>2900</v>
      </c>
      <c r="E22" s="177">
        <v>65</v>
      </c>
      <c r="F22" s="177">
        <f t="shared" si="0"/>
        <v>0.93307787637923634</v>
      </c>
      <c r="G22" s="177">
        <v>99</v>
      </c>
      <c r="H22" s="237">
        <f t="shared" si="1"/>
        <v>0.37290504816765169</v>
      </c>
      <c r="I22" s="347">
        <f t="shared" si="2"/>
        <v>0.65299146227344407</v>
      </c>
      <c r="J22" s="237">
        <v>0</v>
      </c>
      <c r="K22" s="237">
        <f t="shared" si="3"/>
        <v>-0.99131091796959236</v>
      </c>
      <c r="L22" s="237">
        <v>0</v>
      </c>
      <c r="M22" s="237">
        <f t="shared" si="4"/>
        <v>-1.0199547501275197</v>
      </c>
      <c r="N22" s="237">
        <f t="shared" si="5"/>
        <v>0</v>
      </c>
      <c r="O22" s="237">
        <f t="shared" si="6"/>
        <v>-1.0346702226400035</v>
      </c>
      <c r="P22" s="237">
        <v>0</v>
      </c>
      <c r="Q22" s="237">
        <v>0</v>
      </c>
      <c r="R22" s="237">
        <v>0</v>
      </c>
      <c r="S22" s="237">
        <f t="shared" si="7"/>
        <v>-1</v>
      </c>
      <c r="T22" s="237">
        <f t="shared" si="8"/>
        <v>-0.6779546512540463</v>
      </c>
      <c r="U22" s="237">
        <v>0</v>
      </c>
      <c r="V22" s="237">
        <v>0</v>
      </c>
      <c r="W22" s="237">
        <v>0</v>
      </c>
      <c r="X22" s="237">
        <f t="shared" si="9"/>
        <v>-1</v>
      </c>
      <c r="Y22" s="237">
        <f t="shared" si="10"/>
        <v>-0.69876448772538968</v>
      </c>
      <c r="Z22" s="237">
        <f t="shared" si="11"/>
        <v>-1</v>
      </c>
      <c r="AA22" s="177">
        <f t="shared" si="12"/>
        <v>-0.37479077403724392</v>
      </c>
      <c r="AB22" s="237"/>
      <c r="AC22" s="237">
        <v>0</v>
      </c>
      <c r="AD22" s="237">
        <v>0</v>
      </c>
      <c r="AE22" s="237">
        <v>0</v>
      </c>
      <c r="AF22" s="237">
        <v>0</v>
      </c>
      <c r="AG22" s="237">
        <v>0</v>
      </c>
      <c r="AH22" s="237">
        <v>0</v>
      </c>
      <c r="AI22" s="237">
        <v>0</v>
      </c>
      <c r="AJ22" s="361"/>
      <c r="AK22" s="237">
        <v>0</v>
      </c>
      <c r="AL22" s="237">
        <f t="shared" si="19"/>
        <v>0</v>
      </c>
      <c r="AM22" s="237">
        <f t="shared" si="14"/>
        <v>-1.4076712903012769</v>
      </c>
      <c r="AN22" s="237">
        <f t="shared" si="15"/>
        <v>-1.7824620643385209</v>
      </c>
      <c r="AO22" s="237">
        <f t="shared" si="16"/>
        <v>42</v>
      </c>
    </row>
    <row r="23" spans="1:41" ht="15.75" customHeight="1">
      <c r="A23" s="177">
        <v>4</v>
      </c>
      <c r="B23" s="360" t="s">
        <v>2337</v>
      </c>
      <c r="C23" s="237" t="s">
        <v>1474</v>
      </c>
      <c r="D23" s="354" t="s">
        <v>2911</v>
      </c>
      <c r="E23" s="365">
        <v>0</v>
      </c>
      <c r="F23" s="177">
        <f t="shared" si="0"/>
        <v>-2.3488518836126668</v>
      </c>
      <c r="G23" s="365">
        <v>0</v>
      </c>
      <c r="H23" s="237">
        <f t="shared" si="1"/>
        <v>-3.6929099043210623</v>
      </c>
      <c r="I23" s="347">
        <f t="shared" si="2"/>
        <v>-3.0208808939668645</v>
      </c>
      <c r="J23" s="237">
        <v>4.5</v>
      </c>
      <c r="K23" s="237">
        <f t="shared" si="3"/>
        <v>1.2170549883983119</v>
      </c>
      <c r="L23" s="237">
        <v>3.4</v>
      </c>
      <c r="M23" s="237">
        <f t="shared" si="4"/>
        <v>0.65533324525101522</v>
      </c>
      <c r="N23" s="237">
        <f t="shared" si="5"/>
        <v>3.95</v>
      </c>
      <c r="O23" s="237">
        <f t="shared" si="6"/>
        <v>0.9638370533639149</v>
      </c>
      <c r="P23" s="237">
        <v>3</v>
      </c>
      <c r="Q23" s="237">
        <v>9</v>
      </c>
      <c r="R23" s="237">
        <f t="shared" ref="R23:R25" si="20">P23/(P23+Q23)</f>
        <v>0.25</v>
      </c>
      <c r="S23" s="237">
        <f t="shared" si="7"/>
        <v>-0.5</v>
      </c>
      <c r="T23" s="237">
        <f t="shared" si="8"/>
        <v>0.35445733306735661</v>
      </c>
      <c r="U23" s="237">
        <v>4</v>
      </c>
      <c r="V23" s="237">
        <v>10</v>
      </c>
      <c r="W23" s="237">
        <f t="shared" ref="W23:W25" si="21">U23/(U23+V23)</f>
        <v>0.2857142857142857</v>
      </c>
      <c r="X23" s="237">
        <f t="shared" si="9"/>
        <v>-0.4285714285714286</v>
      </c>
      <c r="Y23" s="237">
        <f t="shared" si="10"/>
        <v>0.23086397140337198</v>
      </c>
      <c r="Z23" s="237">
        <f t="shared" si="11"/>
        <v>-0.4642857142857143</v>
      </c>
      <c r="AA23" s="177">
        <f t="shared" si="12"/>
        <v>-0.52121244154030055</v>
      </c>
      <c r="AB23" s="237"/>
      <c r="AC23" s="237">
        <v>1</v>
      </c>
      <c r="AD23" s="237">
        <v>1</v>
      </c>
      <c r="AE23" s="237">
        <v>1</v>
      </c>
      <c r="AF23" s="237">
        <v>0</v>
      </c>
      <c r="AG23" s="237">
        <v>1</v>
      </c>
      <c r="AH23" s="237">
        <v>1</v>
      </c>
      <c r="AI23" s="237">
        <v>0</v>
      </c>
      <c r="AJ23" s="361"/>
      <c r="AK23" s="237">
        <v>1</v>
      </c>
      <c r="AL23" s="237">
        <f t="shared" si="19"/>
        <v>6</v>
      </c>
      <c r="AM23" s="237">
        <f t="shared" si="14"/>
        <v>0.88744494388558748</v>
      </c>
      <c r="AN23" s="237">
        <f t="shared" si="15"/>
        <v>0.36623250234528693</v>
      </c>
      <c r="AO23" s="237">
        <f t="shared" si="16"/>
        <v>23</v>
      </c>
    </row>
    <row r="24" spans="1:41" ht="15.75" customHeight="1">
      <c r="A24" s="177">
        <v>10</v>
      </c>
      <c r="B24" s="360" t="s">
        <v>2746</v>
      </c>
      <c r="C24" s="237" t="s">
        <v>1466</v>
      </c>
      <c r="D24" s="354" t="s">
        <v>2912</v>
      </c>
      <c r="E24" s="177">
        <v>49</v>
      </c>
      <c r="F24" s="177">
        <f t="shared" si="0"/>
        <v>0.12521824315046015</v>
      </c>
      <c r="G24" s="177">
        <v>99</v>
      </c>
      <c r="H24" s="237">
        <f t="shared" si="1"/>
        <v>0.37290504816765169</v>
      </c>
      <c r="I24" s="347">
        <f t="shared" si="2"/>
        <v>0.24906164565905592</v>
      </c>
      <c r="J24" s="177">
        <v>1.4</v>
      </c>
      <c r="K24" s="237">
        <f t="shared" si="3"/>
        <v>-0.30426374709957776</v>
      </c>
      <c r="L24" s="177">
        <v>2.2000000000000002</v>
      </c>
      <c r="M24" s="237">
        <f t="shared" si="4"/>
        <v>6.4055129235061806E-2</v>
      </c>
      <c r="N24" s="237">
        <f t="shared" si="5"/>
        <v>1.8</v>
      </c>
      <c r="O24" s="237">
        <f t="shared" si="6"/>
        <v>-0.1239580462331546</v>
      </c>
      <c r="P24" s="177">
        <v>7</v>
      </c>
      <c r="Q24" s="177">
        <v>208</v>
      </c>
      <c r="R24" s="237">
        <f t="shared" si="20"/>
        <v>3.255813953488372E-2</v>
      </c>
      <c r="S24" s="237">
        <f t="shared" si="7"/>
        <v>-0.93488372093023253</v>
      </c>
      <c r="T24" s="237">
        <f t="shared" si="8"/>
        <v>-0.54350099748195657</v>
      </c>
      <c r="U24" s="177">
        <v>32</v>
      </c>
      <c r="V24" s="177">
        <v>267</v>
      </c>
      <c r="W24" s="237">
        <f t="shared" si="21"/>
        <v>0.10702341137123746</v>
      </c>
      <c r="X24" s="237">
        <f t="shared" si="9"/>
        <v>-0.78595317725752512</v>
      </c>
      <c r="Y24" s="237">
        <f t="shared" si="10"/>
        <v>-0.35054245621227498</v>
      </c>
      <c r="Z24" s="237">
        <f t="shared" si="11"/>
        <v>-0.86041844909387888</v>
      </c>
      <c r="AA24" s="177">
        <f t="shared" si="12"/>
        <v>-0.14665983807910407</v>
      </c>
      <c r="AB24" s="177"/>
      <c r="AC24" s="177">
        <v>1</v>
      </c>
      <c r="AD24" s="177">
        <v>1</v>
      </c>
      <c r="AE24" s="177">
        <v>1</v>
      </c>
      <c r="AF24" s="177">
        <v>0</v>
      </c>
      <c r="AG24" s="177">
        <v>0</v>
      </c>
      <c r="AH24" s="177">
        <v>1</v>
      </c>
      <c r="AI24" s="177">
        <v>1</v>
      </c>
      <c r="AJ24" s="237"/>
      <c r="AK24" s="177">
        <v>1</v>
      </c>
      <c r="AL24" s="237">
        <f t="shared" si="19"/>
        <v>6</v>
      </c>
      <c r="AM24" s="237">
        <f t="shared" si="14"/>
        <v>0.88744494388558748</v>
      </c>
      <c r="AN24" s="237">
        <f t="shared" si="15"/>
        <v>0.74078510580648338</v>
      </c>
      <c r="AO24" s="237">
        <f t="shared" si="16"/>
        <v>19</v>
      </c>
    </row>
    <row r="25" spans="1:41" ht="15.75" customHeight="1">
      <c r="A25" s="177">
        <v>23</v>
      </c>
      <c r="B25" s="360" t="s">
        <v>2913</v>
      </c>
      <c r="C25" s="237" t="s">
        <v>1596</v>
      </c>
      <c r="D25" s="237" t="s">
        <v>2914</v>
      </c>
      <c r="E25" s="177">
        <v>68</v>
      </c>
      <c r="F25" s="177">
        <f t="shared" si="0"/>
        <v>1.0845515576096318</v>
      </c>
      <c r="G25" s="177">
        <v>100</v>
      </c>
      <c r="H25" s="237">
        <f t="shared" si="1"/>
        <v>0.41397388607157809</v>
      </c>
      <c r="I25" s="347">
        <f t="shared" si="2"/>
        <v>0.74926272184060494</v>
      </c>
      <c r="J25" s="237">
        <v>4.0999999999999996</v>
      </c>
      <c r="K25" s="237">
        <f t="shared" si="3"/>
        <v>1.0207557967211647</v>
      </c>
      <c r="L25" s="237">
        <v>4.5</v>
      </c>
      <c r="M25" s="237">
        <f t="shared" si="4"/>
        <v>1.1973381849323059</v>
      </c>
      <c r="N25" s="237">
        <f t="shared" si="5"/>
        <v>4.3</v>
      </c>
      <c r="O25" s="237">
        <f t="shared" si="6"/>
        <v>1.1409199765541354</v>
      </c>
      <c r="P25" s="237">
        <v>1</v>
      </c>
      <c r="Q25" s="237">
        <v>1</v>
      </c>
      <c r="R25" s="237">
        <f t="shared" si="20"/>
        <v>0.5</v>
      </c>
      <c r="S25" s="237">
        <f t="shared" si="7"/>
        <v>0</v>
      </c>
      <c r="T25" s="237">
        <f t="shared" si="8"/>
        <v>1.3868693173887594</v>
      </c>
      <c r="U25" s="237">
        <v>16</v>
      </c>
      <c r="V25" s="237">
        <v>2</v>
      </c>
      <c r="W25" s="237">
        <f t="shared" si="21"/>
        <v>0.88888888888888884</v>
      </c>
      <c r="X25" s="237">
        <f t="shared" si="9"/>
        <v>0.77777777777777768</v>
      </c>
      <c r="Y25" s="237">
        <f t="shared" si="10"/>
        <v>2.1934129406752021</v>
      </c>
      <c r="Z25" s="237">
        <f t="shared" si="11"/>
        <v>0.38888888888888884</v>
      </c>
      <c r="AA25" s="177">
        <f t="shared" si="12"/>
        <v>1.2871712481770992</v>
      </c>
      <c r="AB25" s="237"/>
      <c r="AC25" s="237">
        <v>0</v>
      </c>
      <c r="AD25" s="237">
        <v>1</v>
      </c>
      <c r="AE25" s="237">
        <v>1</v>
      </c>
      <c r="AF25" s="237">
        <v>0</v>
      </c>
      <c r="AG25" s="237">
        <v>0</v>
      </c>
      <c r="AH25" s="237">
        <v>1</v>
      </c>
      <c r="AI25" s="237">
        <v>1</v>
      </c>
      <c r="AJ25" s="361"/>
      <c r="AK25" s="237">
        <v>0</v>
      </c>
      <c r="AL25" s="237">
        <f t="shared" si="19"/>
        <v>4</v>
      </c>
      <c r="AM25" s="237">
        <f t="shared" si="14"/>
        <v>0.1224061991566327</v>
      </c>
      <c r="AN25" s="237">
        <f t="shared" si="15"/>
        <v>1.4095774473337319</v>
      </c>
      <c r="AO25" s="237">
        <f t="shared" si="16"/>
        <v>8</v>
      </c>
    </row>
    <row r="26" spans="1:41" ht="15.75" customHeight="1">
      <c r="A26" s="177">
        <v>47</v>
      </c>
      <c r="B26" s="360" t="s">
        <v>2915</v>
      </c>
      <c r="C26" s="237" t="s">
        <v>1646</v>
      </c>
      <c r="D26" s="354" t="s">
        <v>2900</v>
      </c>
      <c r="E26" s="177">
        <v>71</v>
      </c>
      <c r="F26" s="177">
        <f t="shared" si="0"/>
        <v>1.2360252388400275</v>
      </c>
      <c r="G26" s="177">
        <v>99</v>
      </c>
      <c r="H26" s="237">
        <f t="shared" si="1"/>
        <v>0.37290504816765169</v>
      </c>
      <c r="I26" s="347">
        <f t="shared" si="2"/>
        <v>0.80446514350383957</v>
      </c>
      <c r="J26" s="237">
        <v>0</v>
      </c>
      <c r="K26" s="237">
        <f t="shared" si="3"/>
        <v>-0.99131091796959236</v>
      </c>
      <c r="L26" s="237">
        <v>0</v>
      </c>
      <c r="M26" s="237">
        <f t="shared" si="4"/>
        <v>-1.0199547501275197</v>
      </c>
      <c r="N26" s="237">
        <f t="shared" si="5"/>
        <v>0</v>
      </c>
      <c r="O26" s="237">
        <f t="shared" si="6"/>
        <v>-1.0346702226400035</v>
      </c>
      <c r="P26" s="237">
        <v>0</v>
      </c>
      <c r="Q26" s="237">
        <v>0</v>
      </c>
      <c r="R26" s="237">
        <v>0</v>
      </c>
      <c r="S26" s="237">
        <f t="shared" si="7"/>
        <v>-1</v>
      </c>
      <c r="T26" s="237">
        <f t="shared" si="8"/>
        <v>-0.6779546512540463</v>
      </c>
      <c r="U26" s="237">
        <v>0</v>
      </c>
      <c r="V26" s="237">
        <v>0</v>
      </c>
      <c r="W26" s="237">
        <v>0</v>
      </c>
      <c r="X26" s="237">
        <f t="shared" si="9"/>
        <v>-1</v>
      </c>
      <c r="Y26" s="237">
        <f t="shared" si="10"/>
        <v>-0.69876448772538968</v>
      </c>
      <c r="Z26" s="237">
        <f t="shared" si="11"/>
        <v>-1</v>
      </c>
      <c r="AA26" s="177">
        <f t="shared" si="12"/>
        <v>-0.32934866966812532</v>
      </c>
      <c r="AB26" s="237"/>
      <c r="AC26" s="237">
        <v>0</v>
      </c>
      <c r="AD26" s="237">
        <v>0</v>
      </c>
      <c r="AE26" s="237">
        <v>0</v>
      </c>
      <c r="AF26" s="237">
        <v>0</v>
      </c>
      <c r="AG26" s="237">
        <v>0</v>
      </c>
      <c r="AH26" s="237">
        <v>0</v>
      </c>
      <c r="AI26" s="237">
        <v>0</v>
      </c>
      <c r="AJ26" s="361"/>
      <c r="AK26" s="237">
        <v>0</v>
      </c>
      <c r="AL26" s="237">
        <f t="shared" si="19"/>
        <v>0</v>
      </c>
      <c r="AM26" s="237">
        <f t="shared" si="14"/>
        <v>-1.4076712903012769</v>
      </c>
      <c r="AN26" s="237">
        <f t="shared" si="15"/>
        <v>-1.7370199599694023</v>
      </c>
      <c r="AO26" s="237">
        <f t="shared" si="16"/>
        <v>40</v>
      </c>
    </row>
    <row r="27" spans="1:41" ht="15.75" customHeight="1">
      <c r="A27" s="177">
        <v>27</v>
      </c>
      <c r="B27" s="360" t="s">
        <v>2916</v>
      </c>
      <c r="C27" s="237" t="s">
        <v>1606</v>
      </c>
      <c r="D27" s="237" t="s">
        <v>1606</v>
      </c>
      <c r="E27" s="177">
        <v>54</v>
      </c>
      <c r="F27" s="177">
        <f t="shared" si="0"/>
        <v>0.37767437853445274</v>
      </c>
      <c r="G27" s="177">
        <v>94</v>
      </c>
      <c r="H27" s="237">
        <f t="shared" si="1"/>
        <v>0.16756085864801967</v>
      </c>
      <c r="I27" s="347">
        <f t="shared" si="2"/>
        <v>0.27261761859123623</v>
      </c>
      <c r="J27" s="237">
        <v>4.2</v>
      </c>
      <c r="K27" s="237">
        <f t="shared" si="3"/>
        <v>1.0698305946404516</v>
      </c>
      <c r="L27" s="237">
        <v>3.6</v>
      </c>
      <c r="M27" s="237">
        <f t="shared" si="4"/>
        <v>0.75387959792034087</v>
      </c>
      <c r="N27" s="237">
        <f t="shared" si="5"/>
        <v>3.9000000000000004</v>
      </c>
      <c r="O27" s="237">
        <f t="shared" si="6"/>
        <v>0.93853949290816929</v>
      </c>
      <c r="P27" s="237">
        <v>215</v>
      </c>
      <c r="Q27" s="237">
        <v>89</v>
      </c>
      <c r="R27" s="237">
        <f t="shared" ref="R27:R31" si="22">P27/(P27+Q27)</f>
        <v>0.70723684210526316</v>
      </c>
      <c r="S27" s="237">
        <f t="shared" si="7"/>
        <v>0.41447368421052633</v>
      </c>
      <c r="T27" s="237">
        <f t="shared" si="8"/>
        <v>2.2426845149183432</v>
      </c>
      <c r="U27" s="237">
        <v>303</v>
      </c>
      <c r="V27" s="237">
        <v>154</v>
      </c>
      <c r="W27" s="237">
        <f t="shared" ref="W27:W31" si="23">U27/(U27+V27)</f>
        <v>0.66301969365426694</v>
      </c>
      <c r="X27" s="237">
        <f t="shared" si="9"/>
        <v>0.32603938730853388</v>
      </c>
      <c r="Y27" s="237">
        <f t="shared" si="10"/>
        <v>1.4585024289180497</v>
      </c>
      <c r="Z27" s="237">
        <f t="shared" si="11"/>
        <v>0.3702565357595301</v>
      </c>
      <c r="AA27" s="177">
        <f t="shared" si="12"/>
        <v>1.1143539707415244</v>
      </c>
      <c r="AB27" s="237"/>
      <c r="AC27" s="237">
        <v>1</v>
      </c>
      <c r="AD27" s="237">
        <v>1</v>
      </c>
      <c r="AE27" s="237">
        <v>1</v>
      </c>
      <c r="AF27" s="237">
        <v>0</v>
      </c>
      <c r="AG27" s="237">
        <v>1</v>
      </c>
      <c r="AH27" s="237">
        <v>1</v>
      </c>
      <c r="AI27" s="237">
        <v>1</v>
      </c>
      <c r="AJ27" s="361"/>
      <c r="AK27" s="237">
        <v>1</v>
      </c>
      <c r="AL27" s="237">
        <f t="shared" si="19"/>
        <v>7</v>
      </c>
      <c r="AM27" s="237">
        <f t="shared" si="14"/>
        <v>1.2699643162500649</v>
      </c>
      <c r="AN27" s="237">
        <f t="shared" si="15"/>
        <v>2.3843182869915891</v>
      </c>
      <c r="AO27" s="237">
        <f t="shared" si="16"/>
        <v>3</v>
      </c>
    </row>
    <row r="28" spans="1:41" ht="15.75" customHeight="1">
      <c r="A28" s="177">
        <v>19</v>
      </c>
      <c r="B28" s="360" t="s">
        <v>2917</v>
      </c>
      <c r="C28" s="237" t="s">
        <v>1581</v>
      </c>
      <c r="D28" s="364" t="s">
        <v>2918</v>
      </c>
      <c r="E28" s="177">
        <v>24</v>
      </c>
      <c r="F28" s="177">
        <f t="shared" si="0"/>
        <v>-1.1370624337695026</v>
      </c>
      <c r="G28" s="177">
        <v>96</v>
      </c>
      <c r="H28" s="237">
        <f t="shared" si="1"/>
        <v>0.24969853445587248</v>
      </c>
      <c r="I28" s="347">
        <f t="shared" si="2"/>
        <v>-0.44368194965681507</v>
      </c>
      <c r="J28" s="237">
        <v>4.3</v>
      </c>
      <c r="K28" s="237">
        <f t="shared" si="3"/>
        <v>1.1189053925597383</v>
      </c>
      <c r="L28" s="237">
        <v>3.6</v>
      </c>
      <c r="M28" s="237">
        <f t="shared" si="4"/>
        <v>0.75387959792034087</v>
      </c>
      <c r="N28" s="237">
        <f t="shared" si="5"/>
        <v>3.95</v>
      </c>
      <c r="O28" s="237">
        <f t="shared" si="6"/>
        <v>0.9638370533639149</v>
      </c>
      <c r="P28" s="237">
        <v>248</v>
      </c>
      <c r="Q28" s="237">
        <v>106</v>
      </c>
      <c r="R28" s="237">
        <f t="shared" si="22"/>
        <v>0.70056497175141241</v>
      </c>
      <c r="S28" s="237">
        <f t="shared" si="7"/>
        <v>0.40112994350282483</v>
      </c>
      <c r="T28" s="237">
        <f t="shared" si="8"/>
        <v>2.215132039273727</v>
      </c>
      <c r="U28" s="237">
        <v>343</v>
      </c>
      <c r="V28" s="237">
        <v>206</v>
      </c>
      <c r="W28" s="237">
        <f t="shared" si="23"/>
        <v>0.62477231329690341</v>
      </c>
      <c r="X28" s="237">
        <f t="shared" si="9"/>
        <v>0.24954462659380683</v>
      </c>
      <c r="Y28" s="237">
        <f t="shared" si="10"/>
        <v>1.3340569424824034</v>
      </c>
      <c r="Z28" s="237">
        <f t="shared" si="11"/>
        <v>0.32533728504831583</v>
      </c>
      <c r="AA28" s="177">
        <f t="shared" si="12"/>
        <v>0.87441499993895389</v>
      </c>
      <c r="AB28" s="237"/>
      <c r="AC28" s="237">
        <v>1</v>
      </c>
      <c r="AD28" s="237">
        <v>1</v>
      </c>
      <c r="AE28" s="237">
        <v>1</v>
      </c>
      <c r="AF28" s="237">
        <v>0</v>
      </c>
      <c r="AG28" s="237">
        <v>0</v>
      </c>
      <c r="AH28" s="237">
        <v>1</v>
      </c>
      <c r="AI28" s="237">
        <v>1</v>
      </c>
      <c r="AJ28" s="361"/>
      <c r="AK28" s="237">
        <v>1</v>
      </c>
      <c r="AL28" s="237">
        <f t="shared" si="19"/>
        <v>6</v>
      </c>
      <c r="AM28" s="237">
        <f t="shared" si="14"/>
        <v>0.88744494388558748</v>
      </c>
      <c r="AN28" s="237">
        <f t="shared" si="15"/>
        <v>1.7618599438245415</v>
      </c>
      <c r="AO28" s="237">
        <f t="shared" si="16"/>
        <v>5</v>
      </c>
    </row>
    <row r="29" spans="1:41" ht="15.75" customHeight="1">
      <c r="A29" s="177">
        <v>3</v>
      </c>
      <c r="B29" s="360" t="s">
        <v>2336</v>
      </c>
      <c r="C29" s="237" t="s">
        <v>2919</v>
      </c>
      <c r="D29" s="364" t="s">
        <v>2920</v>
      </c>
      <c r="E29" s="177">
        <v>50</v>
      </c>
      <c r="F29" s="177">
        <f t="shared" si="0"/>
        <v>0.17570947022725866</v>
      </c>
      <c r="G29" s="177">
        <v>99</v>
      </c>
      <c r="H29" s="237">
        <f t="shared" si="1"/>
        <v>0.37290504816765169</v>
      </c>
      <c r="I29" s="347">
        <f t="shared" si="2"/>
        <v>0.27430725919745519</v>
      </c>
      <c r="J29" s="237">
        <v>3</v>
      </c>
      <c r="K29" s="237">
        <f t="shared" si="3"/>
        <v>0.48093301960901047</v>
      </c>
      <c r="L29" s="237">
        <v>3.2</v>
      </c>
      <c r="M29" s="237">
        <f t="shared" si="4"/>
        <v>0.55678689258168979</v>
      </c>
      <c r="N29" s="237">
        <f t="shared" si="5"/>
        <v>3.1</v>
      </c>
      <c r="O29" s="237">
        <f t="shared" si="6"/>
        <v>0.53377852561623629</v>
      </c>
      <c r="P29" s="237">
        <v>6</v>
      </c>
      <c r="Q29" s="237">
        <v>11</v>
      </c>
      <c r="R29" s="237">
        <f t="shared" si="22"/>
        <v>0.35294117647058826</v>
      </c>
      <c r="S29" s="237">
        <f t="shared" si="7"/>
        <v>-0.29411764705882348</v>
      </c>
      <c r="T29" s="237">
        <f t="shared" si="8"/>
        <v>0.77956815014087555</v>
      </c>
      <c r="U29" s="237">
        <v>6</v>
      </c>
      <c r="V29" s="237">
        <v>16</v>
      </c>
      <c r="W29" s="237">
        <f t="shared" si="23"/>
        <v>0.27272727272727271</v>
      </c>
      <c r="X29" s="237">
        <f t="shared" si="9"/>
        <v>-0.45454545454545459</v>
      </c>
      <c r="Y29" s="237">
        <f t="shared" si="10"/>
        <v>0.18860813235206461</v>
      </c>
      <c r="Z29" s="237">
        <f t="shared" si="11"/>
        <v>-0.37433155080213903</v>
      </c>
      <c r="AA29" s="177">
        <f t="shared" si="12"/>
        <v>0.43088998478945195</v>
      </c>
      <c r="AB29" s="237"/>
      <c r="AC29" s="237">
        <v>1</v>
      </c>
      <c r="AD29" s="237">
        <v>1</v>
      </c>
      <c r="AE29" s="237">
        <v>1</v>
      </c>
      <c r="AF29" s="237">
        <v>0</v>
      </c>
      <c r="AG29" s="237">
        <v>1</v>
      </c>
      <c r="AH29" s="237">
        <v>0</v>
      </c>
      <c r="AI29" s="237">
        <v>0</v>
      </c>
      <c r="AJ29" s="361">
        <v>0</v>
      </c>
      <c r="AK29" s="237">
        <v>0</v>
      </c>
      <c r="AL29" s="237">
        <f t="shared" si="19"/>
        <v>4</v>
      </c>
      <c r="AM29" s="237">
        <f t="shared" si="14"/>
        <v>0.1224061991566327</v>
      </c>
      <c r="AN29" s="237">
        <f t="shared" si="15"/>
        <v>0.5532961839460846</v>
      </c>
      <c r="AO29" s="237">
        <f t="shared" si="16"/>
        <v>22</v>
      </c>
    </row>
    <row r="30" spans="1:41" ht="15.75" customHeight="1">
      <c r="A30" s="177">
        <v>1</v>
      </c>
      <c r="B30" s="360" t="s">
        <v>2334</v>
      </c>
      <c r="C30" s="237" t="s">
        <v>1852</v>
      </c>
      <c r="D30" s="354" t="s">
        <v>1852</v>
      </c>
      <c r="E30" s="177">
        <v>61</v>
      </c>
      <c r="F30" s="177">
        <f t="shared" si="0"/>
        <v>0.73111296807204229</v>
      </c>
      <c r="G30" s="177">
        <v>99</v>
      </c>
      <c r="H30" s="237">
        <f t="shared" si="1"/>
        <v>0.37290504816765169</v>
      </c>
      <c r="I30" s="347">
        <f t="shared" si="2"/>
        <v>0.55200900811984699</v>
      </c>
      <c r="J30" s="237">
        <v>3</v>
      </c>
      <c r="K30" s="237">
        <f t="shared" si="3"/>
        <v>0.48093301960901047</v>
      </c>
      <c r="L30" s="237">
        <v>3.9</v>
      </c>
      <c r="M30" s="237">
        <f t="shared" si="4"/>
        <v>0.90169912692432919</v>
      </c>
      <c r="N30" s="237">
        <f t="shared" si="5"/>
        <v>3.45</v>
      </c>
      <c r="O30" s="237">
        <f t="shared" si="6"/>
        <v>0.71086144880645696</v>
      </c>
      <c r="P30" s="237">
        <v>3</v>
      </c>
      <c r="Q30" s="237">
        <v>34</v>
      </c>
      <c r="R30" s="237">
        <f t="shared" si="22"/>
        <v>8.1081081081081086E-2</v>
      </c>
      <c r="S30" s="237">
        <f t="shared" si="7"/>
        <v>-0.83783783783783783</v>
      </c>
      <c r="T30" s="237">
        <f t="shared" si="8"/>
        <v>-0.34311833201467234</v>
      </c>
      <c r="U30" s="237">
        <v>7</v>
      </c>
      <c r="V30" s="237">
        <v>12</v>
      </c>
      <c r="W30" s="237">
        <f t="shared" si="23"/>
        <v>0.36842105263157893</v>
      </c>
      <c r="X30" s="237">
        <f t="shared" si="9"/>
        <v>-0.26315789473684215</v>
      </c>
      <c r="Y30" s="237">
        <f t="shared" si="10"/>
        <v>0.49996694641432932</v>
      </c>
      <c r="Z30" s="237">
        <f t="shared" si="11"/>
        <v>-0.55049786628733999</v>
      </c>
      <c r="AA30" s="177">
        <f t="shared" si="12"/>
        <v>0.39210941197454963</v>
      </c>
      <c r="AB30" s="237"/>
      <c r="AC30" s="237">
        <v>0</v>
      </c>
      <c r="AD30" s="237">
        <v>1</v>
      </c>
      <c r="AE30" s="237">
        <v>1</v>
      </c>
      <c r="AF30" s="237">
        <v>0</v>
      </c>
      <c r="AG30" s="237">
        <v>1</v>
      </c>
      <c r="AH30" s="237">
        <v>1</v>
      </c>
      <c r="AI30" s="237">
        <v>1</v>
      </c>
      <c r="AJ30" s="361">
        <v>0</v>
      </c>
      <c r="AK30" s="237">
        <v>1</v>
      </c>
      <c r="AL30" s="237">
        <f t="shared" si="19"/>
        <v>6</v>
      </c>
      <c r="AM30" s="237">
        <f t="shared" si="14"/>
        <v>0.88744494388558748</v>
      </c>
      <c r="AN30" s="237">
        <f t="shared" si="15"/>
        <v>1.279554355860137</v>
      </c>
      <c r="AO30" s="237">
        <f t="shared" si="16"/>
        <v>9</v>
      </c>
    </row>
    <row r="31" spans="1:41" ht="15.75" customHeight="1">
      <c r="A31" s="177">
        <v>33</v>
      </c>
      <c r="B31" s="360" t="s">
        <v>2921</v>
      </c>
      <c r="C31" s="237" t="s">
        <v>1617</v>
      </c>
      <c r="D31" s="354" t="s">
        <v>1617</v>
      </c>
      <c r="E31" s="177">
        <v>29</v>
      </c>
      <c r="F31" s="177">
        <f t="shared" si="0"/>
        <v>-0.88460629838551008</v>
      </c>
      <c r="G31" s="177">
        <v>100</v>
      </c>
      <c r="H31" s="237">
        <f t="shared" si="1"/>
        <v>0.41397388607157809</v>
      </c>
      <c r="I31" s="347">
        <f t="shared" si="2"/>
        <v>-0.235316206156966</v>
      </c>
      <c r="J31" s="237">
        <v>2.9</v>
      </c>
      <c r="K31" s="237">
        <f t="shared" si="3"/>
        <v>0.43185822168972365</v>
      </c>
      <c r="L31" s="237">
        <v>3.4</v>
      </c>
      <c r="M31" s="237">
        <f t="shared" si="4"/>
        <v>0.65533324525101522</v>
      </c>
      <c r="N31" s="237">
        <f t="shared" si="5"/>
        <v>3.15</v>
      </c>
      <c r="O31" s="237">
        <f t="shared" si="6"/>
        <v>0.559076086071982</v>
      </c>
      <c r="P31" s="237">
        <v>1</v>
      </c>
      <c r="Q31" s="237">
        <v>3</v>
      </c>
      <c r="R31" s="237">
        <f t="shared" si="22"/>
        <v>0.25</v>
      </c>
      <c r="S31" s="237">
        <f t="shared" si="7"/>
        <v>-0.5</v>
      </c>
      <c r="T31" s="237">
        <f t="shared" si="8"/>
        <v>0.35445733306735661</v>
      </c>
      <c r="U31" s="237">
        <v>3</v>
      </c>
      <c r="V31" s="237">
        <v>9</v>
      </c>
      <c r="W31" s="237">
        <f t="shared" si="23"/>
        <v>0.25</v>
      </c>
      <c r="X31" s="237">
        <f t="shared" si="9"/>
        <v>-0.5</v>
      </c>
      <c r="Y31" s="237">
        <f t="shared" si="10"/>
        <v>0.11466041401227681</v>
      </c>
      <c r="Z31" s="237">
        <f t="shared" si="11"/>
        <v>-0.5</v>
      </c>
      <c r="AA31" s="177">
        <f t="shared" si="12"/>
        <v>0.18012667041133668</v>
      </c>
      <c r="AB31" s="237"/>
      <c r="AC31" s="237">
        <v>1</v>
      </c>
      <c r="AD31" s="237">
        <v>1</v>
      </c>
      <c r="AE31" s="237">
        <v>1</v>
      </c>
      <c r="AF31" s="237">
        <v>0</v>
      </c>
      <c r="AG31" s="237">
        <v>0</v>
      </c>
      <c r="AH31" s="237">
        <v>1</v>
      </c>
      <c r="AI31" s="237">
        <v>1</v>
      </c>
      <c r="AJ31" s="361">
        <v>0</v>
      </c>
      <c r="AK31" s="237">
        <v>1</v>
      </c>
      <c r="AL31" s="237">
        <f t="shared" si="19"/>
        <v>6</v>
      </c>
      <c r="AM31" s="237">
        <f t="shared" si="14"/>
        <v>0.88744494388558748</v>
      </c>
      <c r="AN31" s="237">
        <f t="shared" si="15"/>
        <v>1.067571614296924</v>
      </c>
      <c r="AO31" s="237">
        <f t="shared" si="16"/>
        <v>15</v>
      </c>
    </row>
    <row r="32" spans="1:41" ht="15.75" customHeight="1">
      <c r="A32" s="177">
        <v>35</v>
      </c>
      <c r="B32" s="360" t="s">
        <v>2369</v>
      </c>
      <c r="C32" s="237" t="s">
        <v>1621</v>
      </c>
      <c r="D32" s="354" t="s">
        <v>2900</v>
      </c>
      <c r="E32" s="177">
        <v>51</v>
      </c>
      <c r="F32" s="177">
        <f t="shared" si="0"/>
        <v>0.22620069730405717</v>
      </c>
      <c r="G32" s="177">
        <v>95</v>
      </c>
      <c r="H32" s="237">
        <f t="shared" si="1"/>
        <v>0.20862969655194608</v>
      </c>
      <c r="I32" s="347">
        <f t="shared" si="2"/>
        <v>0.21741519692800162</v>
      </c>
      <c r="J32" s="237">
        <v>9</v>
      </c>
      <c r="K32" s="237">
        <f t="shared" si="3"/>
        <v>3.4254208947662161</v>
      </c>
      <c r="L32" s="237">
        <v>9</v>
      </c>
      <c r="M32" s="237">
        <f t="shared" si="4"/>
        <v>3.4146311199921318</v>
      </c>
      <c r="N32" s="237">
        <f t="shared" si="5"/>
        <v>9</v>
      </c>
      <c r="O32" s="237">
        <f t="shared" si="6"/>
        <v>3.5188906593942413</v>
      </c>
      <c r="P32" s="237">
        <v>0</v>
      </c>
      <c r="Q32" s="237">
        <v>0</v>
      </c>
      <c r="R32" s="237">
        <v>0</v>
      </c>
      <c r="S32" s="237">
        <f t="shared" si="7"/>
        <v>-1</v>
      </c>
      <c r="T32" s="237">
        <f t="shared" si="8"/>
        <v>-0.6779546512540463</v>
      </c>
      <c r="U32" s="237">
        <v>0</v>
      </c>
      <c r="V32" s="237">
        <v>0</v>
      </c>
      <c r="W32" s="237">
        <v>0</v>
      </c>
      <c r="X32" s="237">
        <f t="shared" si="9"/>
        <v>-1</v>
      </c>
      <c r="Y32" s="237">
        <f t="shared" si="10"/>
        <v>-0.69876448772538968</v>
      </c>
      <c r="Z32" s="237">
        <f t="shared" si="11"/>
        <v>-1</v>
      </c>
      <c r="AA32" s="177">
        <f t="shared" si="12"/>
        <v>0.73372082195888777</v>
      </c>
      <c r="AB32" s="237"/>
      <c r="AC32" s="237">
        <v>0</v>
      </c>
      <c r="AD32" s="237">
        <v>0</v>
      </c>
      <c r="AE32" s="237">
        <v>0</v>
      </c>
      <c r="AF32" s="237">
        <v>0</v>
      </c>
      <c r="AG32" s="237">
        <v>0</v>
      </c>
      <c r="AH32" s="237">
        <v>0</v>
      </c>
      <c r="AI32" s="237">
        <v>0</v>
      </c>
      <c r="AJ32" s="361">
        <v>0</v>
      </c>
      <c r="AK32" s="237">
        <v>0</v>
      </c>
      <c r="AL32" s="237">
        <f t="shared" si="19"/>
        <v>0</v>
      </c>
      <c r="AM32" s="237">
        <f t="shared" si="14"/>
        <v>-1.4076712903012769</v>
      </c>
      <c r="AN32" s="237">
        <f t="shared" si="15"/>
        <v>-0.67395046834238914</v>
      </c>
      <c r="AO32" s="237">
        <f t="shared" si="16"/>
        <v>33</v>
      </c>
    </row>
    <row r="33" spans="1:41" ht="15.75" customHeight="1">
      <c r="A33" s="177">
        <v>9</v>
      </c>
      <c r="B33" s="360" t="s">
        <v>2343</v>
      </c>
      <c r="C33" s="237" t="s">
        <v>2922</v>
      </c>
      <c r="D33" s="354" t="s">
        <v>2889</v>
      </c>
      <c r="E33" s="177">
        <v>41</v>
      </c>
      <c r="F33" s="177">
        <f t="shared" si="0"/>
        <v>-0.27871157346392794</v>
      </c>
      <c r="G33" s="177">
        <v>99</v>
      </c>
      <c r="H33" s="237">
        <f t="shared" si="1"/>
        <v>0.37290504816765169</v>
      </c>
      <c r="I33" s="347">
        <f t="shared" si="2"/>
        <v>4.7096737351861873E-2</v>
      </c>
      <c r="J33" s="237">
        <v>0</v>
      </c>
      <c r="K33" s="237">
        <f t="shared" si="3"/>
        <v>-0.99131091796959236</v>
      </c>
      <c r="L33" s="237">
        <v>0</v>
      </c>
      <c r="M33" s="237">
        <f t="shared" si="4"/>
        <v>-1.0199547501275197</v>
      </c>
      <c r="N33" s="237">
        <f t="shared" si="5"/>
        <v>0</v>
      </c>
      <c r="O33" s="237">
        <f t="shared" si="6"/>
        <v>-1.0346702226400035</v>
      </c>
      <c r="P33" s="237">
        <v>0</v>
      </c>
      <c r="Q33" s="237">
        <v>0</v>
      </c>
      <c r="R33" s="237">
        <v>0</v>
      </c>
      <c r="S33" s="237">
        <f t="shared" si="7"/>
        <v>-1</v>
      </c>
      <c r="T33" s="237">
        <f t="shared" si="8"/>
        <v>-0.6779546512540463</v>
      </c>
      <c r="U33" s="237">
        <v>0</v>
      </c>
      <c r="V33" s="237">
        <v>0</v>
      </c>
      <c r="W33" s="237">
        <v>0</v>
      </c>
      <c r="X33" s="237">
        <f t="shared" si="9"/>
        <v>-1</v>
      </c>
      <c r="Y33" s="237">
        <f t="shared" si="10"/>
        <v>-0.69876448772538968</v>
      </c>
      <c r="Z33" s="237">
        <f t="shared" si="11"/>
        <v>-1</v>
      </c>
      <c r="AA33" s="177">
        <f t="shared" si="12"/>
        <v>-0.55655919151371858</v>
      </c>
      <c r="AB33" s="237"/>
      <c r="AC33" s="237">
        <v>0</v>
      </c>
      <c r="AD33" s="237">
        <v>0</v>
      </c>
      <c r="AE33" s="237">
        <v>0</v>
      </c>
      <c r="AF33" s="237">
        <v>0</v>
      </c>
      <c r="AG33" s="237">
        <v>0</v>
      </c>
      <c r="AH33" s="237">
        <v>0</v>
      </c>
      <c r="AI33" s="237">
        <v>0</v>
      </c>
      <c r="AJ33" s="361">
        <v>0</v>
      </c>
      <c r="AK33" s="237">
        <v>0</v>
      </c>
      <c r="AL33" s="237">
        <f t="shared" si="19"/>
        <v>0</v>
      </c>
      <c r="AM33" s="237">
        <f t="shared" si="14"/>
        <v>-1.4076712903012769</v>
      </c>
      <c r="AN33" s="237">
        <f t="shared" si="15"/>
        <v>-1.9642304818149956</v>
      </c>
      <c r="AO33" s="237">
        <f t="shared" si="16"/>
        <v>47</v>
      </c>
    </row>
    <row r="34" spans="1:41" ht="15.75" customHeight="1">
      <c r="A34" s="177">
        <v>21</v>
      </c>
      <c r="B34" s="360" t="s">
        <v>2355</v>
      </c>
      <c r="C34" s="237" t="s">
        <v>1589</v>
      </c>
      <c r="D34" s="237" t="s">
        <v>2923</v>
      </c>
      <c r="E34" s="177">
        <v>57</v>
      </c>
      <c r="F34" s="177">
        <f t="shared" si="0"/>
        <v>0.52914805976484824</v>
      </c>
      <c r="G34" s="177">
        <v>100</v>
      </c>
      <c r="H34" s="237">
        <f t="shared" si="1"/>
        <v>0.41397388607157809</v>
      </c>
      <c r="I34" s="347">
        <f t="shared" si="2"/>
        <v>0.47156097291821319</v>
      </c>
      <c r="J34" s="237">
        <v>0</v>
      </c>
      <c r="K34" s="237">
        <f t="shared" si="3"/>
        <v>-0.99131091796959236</v>
      </c>
      <c r="L34" s="237">
        <v>1</v>
      </c>
      <c r="M34" s="237">
        <f t="shared" si="4"/>
        <v>-0.52722298678089186</v>
      </c>
      <c r="N34" s="237">
        <f t="shared" si="5"/>
        <v>0.5</v>
      </c>
      <c r="O34" s="237">
        <f t="shared" si="6"/>
        <v>-0.78169461808254548</v>
      </c>
      <c r="P34" s="237">
        <v>0</v>
      </c>
      <c r="Q34" s="237">
        <v>0</v>
      </c>
      <c r="R34" s="237">
        <v>0</v>
      </c>
      <c r="S34" s="237">
        <f t="shared" si="7"/>
        <v>-1</v>
      </c>
      <c r="T34" s="237">
        <f t="shared" si="8"/>
        <v>-0.6779546512540463</v>
      </c>
      <c r="U34" s="237">
        <v>0</v>
      </c>
      <c r="V34" s="237">
        <v>0</v>
      </c>
      <c r="W34" s="237">
        <v>0</v>
      </c>
      <c r="X34" s="237">
        <f t="shared" si="9"/>
        <v>-1</v>
      </c>
      <c r="Y34" s="237">
        <f t="shared" si="10"/>
        <v>-0.69876448772538968</v>
      </c>
      <c r="Z34" s="237">
        <f t="shared" si="11"/>
        <v>-1</v>
      </c>
      <c r="AA34" s="177">
        <f t="shared" si="12"/>
        <v>-0.36023747397528527</v>
      </c>
      <c r="AB34" s="237"/>
      <c r="AC34" s="237">
        <v>1</v>
      </c>
      <c r="AD34" s="237">
        <v>1</v>
      </c>
      <c r="AE34" s="237">
        <v>1</v>
      </c>
      <c r="AF34" s="237">
        <v>0</v>
      </c>
      <c r="AG34" s="237">
        <v>1</v>
      </c>
      <c r="AH34" s="237">
        <v>1</v>
      </c>
      <c r="AI34" s="237">
        <v>1</v>
      </c>
      <c r="AJ34" s="361"/>
      <c r="AK34" s="237">
        <v>1</v>
      </c>
      <c r="AL34" s="237">
        <f t="shared" si="19"/>
        <v>7</v>
      </c>
      <c r="AM34" s="237">
        <f t="shared" si="14"/>
        <v>1.2699643162500649</v>
      </c>
      <c r="AN34" s="237">
        <f t="shared" si="15"/>
        <v>0.90972684227477962</v>
      </c>
      <c r="AO34" s="237">
        <f t="shared" si="16"/>
        <v>17</v>
      </c>
    </row>
    <row r="35" spans="1:41" ht="15.75" customHeight="1">
      <c r="A35" s="177">
        <v>17</v>
      </c>
      <c r="B35" s="360" t="s">
        <v>2350</v>
      </c>
      <c r="C35" s="237" t="s">
        <v>1572</v>
      </c>
      <c r="D35" s="363" t="s">
        <v>1891</v>
      </c>
      <c r="E35" s="177">
        <v>29</v>
      </c>
      <c r="F35" s="177">
        <f t="shared" si="0"/>
        <v>-0.88460629838551008</v>
      </c>
      <c r="G35" s="177">
        <v>97</v>
      </c>
      <c r="H35" s="237">
        <f t="shared" si="1"/>
        <v>0.29076737235979888</v>
      </c>
      <c r="I35" s="347">
        <f t="shared" si="2"/>
        <v>-0.2969194630128556</v>
      </c>
      <c r="J35" s="237">
        <v>4.5</v>
      </c>
      <c r="K35" s="237">
        <f t="shared" si="3"/>
        <v>1.2170549883983119</v>
      </c>
      <c r="L35" s="237">
        <v>4.7</v>
      </c>
      <c r="M35" s="237">
        <f t="shared" si="4"/>
        <v>1.2958845376016317</v>
      </c>
      <c r="N35" s="237">
        <f t="shared" si="5"/>
        <v>4.5999999999999996</v>
      </c>
      <c r="O35" s="237">
        <f t="shared" si="6"/>
        <v>1.2927053392886101</v>
      </c>
      <c r="P35" s="237">
        <v>6</v>
      </c>
      <c r="Q35" s="237">
        <v>8</v>
      </c>
      <c r="R35" s="237">
        <f t="shared" ref="R35:R36" si="24">P35/(P35+Q35)</f>
        <v>0.42857142857142855</v>
      </c>
      <c r="S35" s="237">
        <f t="shared" si="7"/>
        <v>-0.1428571428571429</v>
      </c>
      <c r="T35" s="237">
        <f t="shared" si="8"/>
        <v>1.0918944647255013</v>
      </c>
      <c r="U35" s="237">
        <v>96</v>
      </c>
      <c r="V35" s="237">
        <v>11</v>
      </c>
      <c r="W35" s="237">
        <f t="shared" ref="W35:W36" si="25">U35/(U35+V35)</f>
        <v>0.89719626168224298</v>
      </c>
      <c r="X35" s="237">
        <f t="shared" si="9"/>
        <v>0.79439252336448596</v>
      </c>
      <c r="Y35" s="237">
        <f t="shared" si="10"/>
        <v>2.2204426362677312</v>
      </c>
      <c r="Z35" s="237">
        <f t="shared" si="11"/>
        <v>0.32576769025367153</v>
      </c>
      <c r="AA35" s="177">
        <f t="shared" si="12"/>
        <v>0.95832648594471426</v>
      </c>
      <c r="AB35" s="237"/>
      <c r="AC35" s="237">
        <v>0</v>
      </c>
      <c r="AD35" s="237">
        <v>1</v>
      </c>
      <c r="AE35" s="237">
        <v>1</v>
      </c>
      <c r="AF35" s="237">
        <v>0</v>
      </c>
      <c r="AG35" s="237">
        <v>1</v>
      </c>
      <c r="AH35" s="237">
        <v>1</v>
      </c>
      <c r="AI35" s="237">
        <v>0</v>
      </c>
      <c r="AJ35" s="361"/>
      <c r="AK35" s="237">
        <v>0</v>
      </c>
      <c r="AL35" s="237">
        <f t="shared" si="19"/>
        <v>4</v>
      </c>
      <c r="AM35" s="237">
        <f t="shared" si="14"/>
        <v>0.1224061991566327</v>
      </c>
      <c r="AN35" s="237">
        <f t="shared" si="15"/>
        <v>1.080732685101347</v>
      </c>
      <c r="AO35" s="237">
        <f t="shared" si="16"/>
        <v>14</v>
      </c>
    </row>
    <row r="36" spans="1:41" ht="15.75" customHeight="1">
      <c r="A36" s="177">
        <v>15</v>
      </c>
      <c r="B36" s="360" t="s">
        <v>2288</v>
      </c>
      <c r="C36" s="237" t="s">
        <v>2924</v>
      </c>
      <c r="D36" s="354" t="s">
        <v>2925</v>
      </c>
      <c r="E36" s="177">
        <v>56</v>
      </c>
      <c r="F36" s="177">
        <f t="shared" si="0"/>
        <v>0.47865683268804976</v>
      </c>
      <c r="G36" s="177">
        <v>100</v>
      </c>
      <c r="H36" s="237">
        <f t="shared" si="1"/>
        <v>0.41397388607157809</v>
      </c>
      <c r="I36" s="347">
        <f t="shared" si="2"/>
        <v>0.44631535937981393</v>
      </c>
      <c r="J36" s="237">
        <v>3</v>
      </c>
      <c r="K36" s="237">
        <f t="shared" si="3"/>
        <v>0.48093301960901047</v>
      </c>
      <c r="L36" s="237">
        <v>3.4</v>
      </c>
      <c r="M36" s="237">
        <f t="shared" si="4"/>
        <v>0.65533324525101522</v>
      </c>
      <c r="N36" s="237">
        <f t="shared" si="5"/>
        <v>3.2</v>
      </c>
      <c r="O36" s="237">
        <f t="shared" si="6"/>
        <v>0.58437364652772794</v>
      </c>
      <c r="P36" s="237">
        <v>43</v>
      </c>
      <c r="Q36" s="237">
        <v>201</v>
      </c>
      <c r="R36" s="237">
        <f t="shared" si="24"/>
        <v>0.17622950819672131</v>
      </c>
      <c r="S36" s="237">
        <f t="shared" si="7"/>
        <v>-0.64754098360655732</v>
      </c>
      <c r="T36" s="237">
        <f t="shared" si="8"/>
        <v>4.9811173759401778E-2</v>
      </c>
      <c r="U36" s="237">
        <v>94</v>
      </c>
      <c r="V36" s="237">
        <v>168</v>
      </c>
      <c r="W36" s="237">
        <f t="shared" si="25"/>
        <v>0.35877862595419846</v>
      </c>
      <c r="X36" s="237">
        <f t="shared" si="9"/>
        <v>-0.28244274809160308</v>
      </c>
      <c r="Y36" s="237">
        <f t="shared" si="10"/>
        <v>0.46859338652408589</v>
      </c>
      <c r="Z36" s="237">
        <f t="shared" si="11"/>
        <v>-0.4649918658490802</v>
      </c>
      <c r="AA36" s="177">
        <f t="shared" si="12"/>
        <v>0.40183684255388019</v>
      </c>
      <c r="AB36" s="237"/>
      <c r="AC36" s="237">
        <v>1</v>
      </c>
      <c r="AD36" s="237">
        <v>1</v>
      </c>
      <c r="AE36" s="237">
        <v>1</v>
      </c>
      <c r="AF36" s="237">
        <v>0</v>
      </c>
      <c r="AG36" s="237">
        <v>1</v>
      </c>
      <c r="AH36" s="237">
        <v>1</v>
      </c>
      <c r="AI36" s="237">
        <v>0</v>
      </c>
      <c r="AJ36" s="361"/>
      <c r="AK36" s="237">
        <v>0</v>
      </c>
      <c r="AL36" s="237">
        <f t="shared" si="19"/>
        <v>5</v>
      </c>
      <c r="AM36" s="237">
        <f t="shared" si="14"/>
        <v>0.50492557152111006</v>
      </c>
      <c r="AN36" s="237">
        <f t="shared" si="15"/>
        <v>0.90676241407499025</v>
      </c>
      <c r="AO36" s="237">
        <f t="shared" si="16"/>
        <v>18</v>
      </c>
    </row>
    <row r="37" spans="1:41" ht="15.75" customHeight="1">
      <c r="A37" s="177">
        <v>16</v>
      </c>
      <c r="B37" s="360" t="s">
        <v>2349</v>
      </c>
      <c r="C37" s="237" t="s">
        <v>1569</v>
      </c>
      <c r="D37" s="354" t="s">
        <v>1569</v>
      </c>
      <c r="E37" s="177">
        <v>46</v>
      </c>
      <c r="F37" s="177">
        <f t="shared" si="0"/>
        <v>-2.6255438079935384E-2</v>
      </c>
      <c r="G37" s="177">
        <v>99</v>
      </c>
      <c r="H37" s="237">
        <f t="shared" si="1"/>
        <v>0.37290504816765169</v>
      </c>
      <c r="I37" s="347">
        <f t="shared" si="2"/>
        <v>0.17332480504385817</v>
      </c>
      <c r="J37" s="237">
        <v>3.7</v>
      </c>
      <c r="K37" s="237">
        <f t="shared" si="3"/>
        <v>0.82445660504401785</v>
      </c>
      <c r="L37" s="237">
        <v>0</v>
      </c>
      <c r="M37" s="237">
        <f t="shared" si="4"/>
        <v>-1.0199547501275197</v>
      </c>
      <c r="N37" s="237">
        <f t="shared" si="5"/>
        <v>1.85</v>
      </c>
      <c r="O37" s="237">
        <f t="shared" si="6"/>
        <v>-9.8660485777408768E-2</v>
      </c>
      <c r="P37" s="237">
        <v>0</v>
      </c>
      <c r="Q37" s="237">
        <v>0</v>
      </c>
      <c r="R37" s="237">
        <v>0</v>
      </c>
      <c r="S37" s="237">
        <f t="shared" si="7"/>
        <v>-1</v>
      </c>
      <c r="T37" s="237">
        <f t="shared" si="8"/>
        <v>-0.6779546512540463</v>
      </c>
      <c r="U37" s="237">
        <v>0</v>
      </c>
      <c r="V37" s="237">
        <v>0</v>
      </c>
      <c r="W37" s="237">
        <v>0</v>
      </c>
      <c r="X37" s="237">
        <f t="shared" si="9"/>
        <v>-1</v>
      </c>
      <c r="Y37" s="237">
        <f t="shared" si="10"/>
        <v>-0.69876448772538968</v>
      </c>
      <c r="Z37" s="237">
        <f t="shared" si="11"/>
        <v>-1</v>
      </c>
      <c r="AA37" s="177">
        <f t="shared" si="12"/>
        <v>-0.26448331798421437</v>
      </c>
      <c r="AB37" s="237"/>
      <c r="AC37" s="237">
        <v>1</v>
      </c>
      <c r="AD37" s="237">
        <v>1</v>
      </c>
      <c r="AE37" s="237">
        <v>0</v>
      </c>
      <c r="AF37" s="237">
        <v>0</v>
      </c>
      <c r="AG37" s="237">
        <v>0</v>
      </c>
      <c r="AH37" s="237">
        <v>0</v>
      </c>
      <c r="AI37" s="237">
        <v>1</v>
      </c>
      <c r="AJ37" s="361"/>
      <c r="AK37" s="237">
        <v>0</v>
      </c>
      <c r="AL37" s="237">
        <f t="shared" si="19"/>
        <v>3</v>
      </c>
      <c r="AM37" s="237">
        <f t="shared" si="14"/>
        <v>-0.26011317320784466</v>
      </c>
      <c r="AN37" s="237">
        <f t="shared" si="15"/>
        <v>-0.52459649119205909</v>
      </c>
      <c r="AO37" s="237">
        <f t="shared" si="16"/>
        <v>31</v>
      </c>
    </row>
    <row r="38" spans="1:41" ht="15.75" customHeight="1">
      <c r="A38" s="177">
        <v>5</v>
      </c>
      <c r="B38" s="360" t="s">
        <v>2926</v>
      </c>
      <c r="C38" s="237" t="s">
        <v>1546</v>
      </c>
      <c r="D38" s="366" t="s">
        <v>1848</v>
      </c>
      <c r="E38" s="177">
        <v>41</v>
      </c>
      <c r="F38" s="177">
        <f t="shared" si="0"/>
        <v>-0.27871157346392794</v>
      </c>
      <c r="G38" s="177">
        <v>99</v>
      </c>
      <c r="H38" s="237">
        <f t="shared" si="1"/>
        <v>0.37290504816765169</v>
      </c>
      <c r="I38" s="347">
        <f t="shared" si="2"/>
        <v>4.7096737351861873E-2</v>
      </c>
      <c r="J38" s="177">
        <v>2.8</v>
      </c>
      <c r="K38" s="237">
        <f t="shared" si="3"/>
        <v>0.38278342377043684</v>
      </c>
      <c r="L38" s="177">
        <v>2.6</v>
      </c>
      <c r="M38" s="237">
        <f t="shared" si="4"/>
        <v>0.26114783457371293</v>
      </c>
      <c r="N38" s="237">
        <f t="shared" si="5"/>
        <v>2.7</v>
      </c>
      <c r="O38" s="237">
        <f t="shared" si="6"/>
        <v>0.3313980419702699</v>
      </c>
      <c r="P38" s="177">
        <v>35</v>
      </c>
      <c r="Q38" s="177">
        <v>92</v>
      </c>
      <c r="R38" s="237">
        <f>P38/(P38+Q38)</f>
        <v>0.27559055118110237</v>
      </c>
      <c r="S38" s="237">
        <f t="shared" si="7"/>
        <v>-0.44881889763779526</v>
      </c>
      <c r="T38" s="237">
        <f t="shared" si="8"/>
        <v>0.46013729996639785</v>
      </c>
      <c r="U38" s="177">
        <v>31</v>
      </c>
      <c r="V38" s="177">
        <v>56</v>
      </c>
      <c r="W38" s="237">
        <f>U38/(U38+V38)</f>
        <v>0.35632183908045978</v>
      </c>
      <c r="X38" s="237">
        <f t="shared" si="9"/>
        <v>-0.28735632183908044</v>
      </c>
      <c r="Y38" s="237">
        <f t="shared" si="10"/>
        <v>0.46059974003864074</v>
      </c>
      <c r="Z38" s="237">
        <f t="shared" si="11"/>
        <v>-0.36808760973843785</v>
      </c>
      <c r="AA38" s="177">
        <f t="shared" si="12"/>
        <v>0.29763417577479756</v>
      </c>
      <c r="AB38" s="177"/>
      <c r="AC38" s="177">
        <v>1</v>
      </c>
      <c r="AD38" s="177">
        <v>1</v>
      </c>
      <c r="AE38" s="177">
        <v>1</v>
      </c>
      <c r="AF38" s="177">
        <v>0</v>
      </c>
      <c r="AG38" s="177">
        <v>1</v>
      </c>
      <c r="AH38" s="177">
        <v>1</v>
      </c>
      <c r="AI38" s="177">
        <v>0</v>
      </c>
      <c r="AJ38" s="237"/>
      <c r="AK38" s="177">
        <v>1</v>
      </c>
      <c r="AL38" s="237">
        <f t="shared" si="19"/>
        <v>6</v>
      </c>
      <c r="AM38" s="237">
        <f t="shared" si="14"/>
        <v>0.88744494388558748</v>
      </c>
      <c r="AN38" s="237">
        <f t="shared" si="15"/>
        <v>1.1850791196603851</v>
      </c>
      <c r="AO38" s="237">
        <f t="shared" si="16"/>
        <v>10</v>
      </c>
    </row>
    <row r="39" spans="1:41" ht="15.75" customHeight="1">
      <c r="A39" s="177">
        <v>31</v>
      </c>
      <c r="B39" s="360" t="s">
        <v>2365</v>
      </c>
      <c r="C39" s="237" t="s">
        <v>1616</v>
      </c>
      <c r="D39" s="354" t="s">
        <v>2900</v>
      </c>
      <c r="E39" s="177">
        <v>41</v>
      </c>
      <c r="F39" s="177">
        <f t="shared" si="0"/>
        <v>-0.27871157346392794</v>
      </c>
      <c r="G39" s="177">
        <v>97</v>
      </c>
      <c r="H39" s="237">
        <f t="shared" si="1"/>
        <v>0.29076737235979888</v>
      </c>
      <c r="I39" s="347">
        <f t="shared" si="2"/>
        <v>6.0278994479354697E-3</v>
      </c>
      <c r="J39" s="237">
        <v>0</v>
      </c>
      <c r="K39" s="237">
        <f t="shared" si="3"/>
        <v>-0.99131091796959236</v>
      </c>
      <c r="L39" s="237">
        <v>0</v>
      </c>
      <c r="M39" s="237">
        <f t="shared" si="4"/>
        <v>-1.0199547501275197</v>
      </c>
      <c r="N39" s="237">
        <f t="shared" si="5"/>
        <v>0</v>
      </c>
      <c r="O39" s="237">
        <f t="shared" si="6"/>
        <v>-1.0346702226400035</v>
      </c>
      <c r="P39" s="237">
        <v>0</v>
      </c>
      <c r="Q39" s="237">
        <v>0</v>
      </c>
      <c r="R39" s="237">
        <v>0</v>
      </c>
      <c r="S39" s="237">
        <f t="shared" si="7"/>
        <v>-1</v>
      </c>
      <c r="T39" s="237">
        <f t="shared" si="8"/>
        <v>-0.6779546512540463</v>
      </c>
      <c r="U39" s="237">
        <v>0</v>
      </c>
      <c r="V39" s="237">
        <v>0</v>
      </c>
      <c r="W39" s="237">
        <v>0</v>
      </c>
      <c r="X39" s="237">
        <f t="shared" si="9"/>
        <v>-1</v>
      </c>
      <c r="Y39" s="237">
        <f t="shared" si="10"/>
        <v>-0.69876448772538968</v>
      </c>
      <c r="Z39" s="237">
        <f t="shared" si="11"/>
        <v>-1</v>
      </c>
      <c r="AA39" s="177">
        <f t="shared" si="12"/>
        <v>-0.56887984288489657</v>
      </c>
      <c r="AB39" s="237"/>
      <c r="AC39" s="237">
        <v>0</v>
      </c>
      <c r="AD39" s="237">
        <v>0</v>
      </c>
      <c r="AE39" s="237">
        <v>0</v>
      </c>
      <c r="AF39" s="237">
        <v>0</v>
      </c>
      <c r="AG39" s="237">
        <v>0</v>
      </c>
      <c r="AH39" s="237">
        <v>0</v>
      </c>
      <c r="AI39" s="237">
        <v>0</v>
      </c>
      <c r="AJ39" s="361">
        <v>0</v>
      </c>
      <c r="AK39" s="237">
        <v>0</v>
      </c>
      <c r="AL39" s="237">
        <f t="shared" si="19"/>
        <v>0</v>
      </c>
      <c r="AM39" s="237">
        <f t="shared" si="14"/>
        <v>-1.4076712903012769</v>
      </c>
      <c r="AN39" s="237">
        <f t="shared" si="15"/>
        <v>-1.9765511331861734</v>
      </c>
      <c r="AO39" s="237">
        <f t="shared" si="16"/>
        <v>49</v>
      </c>
    </row>
    <row r="40" spans="1:41" ht="15.75" customHeight="1">
      <c r="A40" s="177">
        <v>22</v>
      </c>
      <c r="B40" s="360" t="s">
        <v>2356</v>
      </c>
      <c r="C40" s="237" t="s">
        <v>1592</v>
      </c>
      <c r="D40" s="237"/>
      <c r="E40" s="177">
        <v>43</v>
      </c>
      <c r="F40" s="177">
        <f t="shared" si="0"/>
        <v>-0.17772911931033092</v>
      </c>
      <c r="G40" s="177">
        <v>99</v>
      </c>
      <c r="H40" s="237">
        <f t="shared" si="1"/>
        <v>0.37290504816765169</v>
      </c>
      <c r="I40" s="347">
        <f t="shared" si="2"/>
        <v>9.7587964428660384E-2</v>
      </c>
      <c r="J40" s="237">
        <v>0</v>
      </c>
      <c r="K40" s="237">
        <f t="shared" si="3"/>
        <v>-0.99131091796959236</v>
      </c>
      <c r="L40" s="237">
        <v>0</v>
      </c>
      <c r="M40" s="237">
        <f t="shared" si="4"/>
        <v>-1.0199547501275197</v>
      </c>
      <c r="N40" s="237">
        <f t="shared" si="5"/>
        <v>0</v>
      </c>
      <c r="O40" s="237">
        <f t="shared" si="6"/>
        <v>-1.0346702226400035</v>
      </c>
      <c r="P40" s="237">
        <v>0</v>
      </c>
      <c r="Q40" s="237">
        <v>0</v>
      </c>
      <c r="R40" s="237">
        <v>0</v>
      </c>
      <c r="S40" s="237">
        <f t="shared" si="7"/>
        <v>-1</v>
      </c>
      <c r="T40" s="237">
        <f t="shared" si="8"/>
        <v>-0.6779546512540463</v>
      </c>
      <c r="U40" s="237">
        <v>0</v>
      </c>
      <c r="V40" s="237">
        <v>0</v>
      </c>
      <c r="W40" s="237">
        <v>0</v>
      </c>
      <c r="X40" s="237">
        <f t="shared" si="9"/>
        <v>-1</v>
      </c>
      <c r="Y40" s="237">
        <f t="shared" si="10"/>
        <v>-0.69876448772538968</v>
      </c>
      <c r="Z40" s="237">
        <f t="shared" si="11"/>
        <v>-1</v>
      </c>
      <c r="AA40" s="177">
        <f t="shared" si="12"/>
        <v>-0.54141182339067906</v>
      </c>
      <c r="AB40" s="237"/>
      <c r="AC40" s="237">
        <v>1</v>
      </c>
      <c r="AD40" s="237">
        <v>1</v>
      </c>
      <c r="AE40" s="237">
        <v>1</v>
      </c>
      <c r="AF40" s="237">
        <v>0</v>
      </c>
      <c r="AG40" s="237">
        <v>1</v>
      </c>
      <c r="AH40" s="237">
        <v>1</v>
      </c>
      <c r="AI40" s="237">
        <v>1</v>
      </c>
      <c r="AJ40" s="361"/>
      <c r="AK40" s="237">
        <v>0</v>
      </c>
      <c r="AL40" s="237">
        <f t="shared" si="19"/>
        <v>6</v>
      </c>
      <c r="AM40" s="237">
        <f t="shared" si="14"/>
        <v>0.88744494388558748</v>
      </c>
      <c r="AN40" s="237">
        <f t="shared" si="15"/>
        <v>0.34603312049490842</v>
      </c>
      <c r="AO40" s="237">
        <f t="shared" si="16"/>
        <v>24</v>
      </c>
    </row>
    <row r="41" spans="1:41" ht="15.75" customHeight="1">
      <c r="A41" s="177">
        <v>40</v>
      </c>
      <c r="B41" s="360" t="s">
        <v>2927</v>
      </c>
      <c r="C41" s="237" t="s">
        <v>1629</v>
      </c>
      <c r="D41" s="354"/>
      <c r="E41" s="177">
        <v>19</v>
      </c>
      <c r="F41" s="177">
        <f t="shared" si="0"/>
        <v>-1.3895185691534953</v>
      </c>
      <c r="G41" s="177">
        <v>94</v>
      </c>
      <c r="H41" s="237">
        <f t="shared" si="1"/>
        <v>0.16756085864801967</v>
      </c>
      <c r="I41" s="347">
        <f t="shared" si="2"/>
        <v>-0.61097885525273776</v>
      </c>
      <c r="J41" s="237">
        <v>2.2000000000000002</v>
      </c>
      <c r="K41" s="237">
        <f t="shared" si="3"/>
        <v>8.8334636254716464E-2</v>
      </c>
      <c r="L41" s="237">
        <v>2.7</v>
      </c>
      <c r="M41" s="237">
        <f t="shared" si="4"/>
        <v>0.31042101090837576</v>
      </c>
      <c r="N41" s="237">
        <f t="shared" si="5"/>
        <v>2.4500000000000002</v>
      </c>
      <c r="O41" s="237">
        <f t="shared" si="6"/>
        <v>0.2049102396915409</v>
      </c>
      <c r="P41" s="237">
        <v>0</v>
      </c>
      <c r="Q41" s="237">
        <v>2</v>
      </c>
      <c r="R41" s="237">
        <f t="shared" ref="R41:R42" si="26">P41/(P41+Q41)</f>
        <v>0</v>
      </c>
      <c r="S41" s="237">
        <f t="shared" si="7"/>
        <v>-1</v>
      </c>
      <c r="T41" s="237">
        <f t="shared" si="8"/>
        <v>-0.6779546512540463</v>
      </c>
      <c r="U41" s="237">
        <v>2</v>
      </c>
      <c r="V41" s="237">
        <v>20</v>
      </c>
      <c r="W41" s="237">
        <f t="shared" ref="W41:W42" si="27">U41/(U41+V41)</f>
        <v>9.0909090909090912E-2</v>
      </c>
      <c r="X41" s="237">
        <f t="shared" si="9"/>
        <v>-0.81818181818181812</v>
      </c>
      <c r="Y41" s="237">
        <f t="shared" si="10"/>
        <v>-0.40297361436623813</v>
      </c>
      <c r="Z41" s="237">
        <f t="shared" si="11"/>
        <v>-0.90909090909090906</v>
      </c>
      <c r="AA41" s="177">
        <f t="shared" si="12"/>
        <v>-0.35446280175324818</v>
      </c>
      <c r="AB41" s="237"/>
      <c r="AC41" s="237">
        <v>1</v>
      </c>
      <c r="AD41" s="237">
        <v>1</v>
      </c>
      <c r="AE41" s="237">
        <v>1</v>
      </c>
      <c r="AF41" s="237">
        <v>0</v>
      </c>
      <c r="AG41" s="237">
        <v>0</v>
      </c>
      <c r="AH41" s="237">
        <v>0</v>
      </c>
      <c r="AI41" s="237">
        <v>0</v>
      </c>
      <c r="AJ41" s="361">
        <v>0</v>
      </c>
      <c r="AK41" s="237">
        <v>0</v>
      </c>
      <c r="AL41" s="237">
        <f t="shared" si="19"/>
        <v>3</v>
      </c>
      <c r="AM41" s="237">
        <f t="shared" si="14"/>
        <v>-0.26011317320784466</v>
      </c>
      <c r="AN41" s="237">
        <f t="shared" si="15"/>
        <v>-0.61457597496109284</v>
      </c>
      <c r="AO41" s="237">
        <f t="shared" si="16"/>
        <v>32</v>
      </c>
    </row>
    <row r="42" spans="1:41" ht="15.75" customHeight="1">
      <c r="A42" s="177">
        <v>7</v>
      </c>
      <c r="B42" s="360" t="s">
        <v>2340</v>
      </c>
      <c r="C42" s="237" t="s">
        <v>1552</v>
      </c>
      <c r="D42" s="367" t="s">
        <v>1552</v>
      </c>
      <c r="E42" s="177">
        <v>38</v>
      </c>
      <c r="F42" s="177">
        <f t="shared" si="0"/>
        <v>-0.4301852546943235</v>
      </c>
      <c r="G42" s="177">
        <v>92</v>
      </c>
      <c r="H42" s="237">
        <f t="shared" si="1"/>
        <v>8.5423182840166853E-2</v>
      </c>
      <c r="I42" s="347">
        <f t="shared" si="2"/>
        <v>-0.17238103592707832</v>
      </c>
      <c r="J42" s="237">
        <v>4.8</v>
      </c>
      <c r="K42" s="237">
        <f t="shared" si="3"/>
        <v>1.3642793821561721</v>
      </c>
      <c r="L42" s="237">
        <v>4.0999999999999996</v>
      </c>
      <c r="M42" s="237">
        <f t="shared" si="4"/>
        <v>1.0002454795936546</v>
      </c>
      <c r="N42" s="237">
        <f t="shared" si="5"/>
        <v>4.4499999999999993</v>
      </c>
      <c r="O42" s="237">
        <f t="shared" si="6"/>
        <v>1.2168126579213725</v>
      </c>
      <c r="P42" s="237">
        <v>170</v>
      </c>
      <c r="Q42" s="237">
        <v>249</v>
      </c>
      <c r="R42" s="237">
        <f t="shared" si="26"/>
        <v>0.40572792362768495</v>
      </c>
      <c r="S42" s="237">
        <f t="shared" si="7"/>
        <v>-0.1885441527446301</v>
      </c>
      <c r="T42" s="237">
        <f t="shared" si="8"/>
        <v>0.99755883165419701</v>
      </c>
      <c r="U42" s="237">
        <v>886</v>
      </c>
      <c r="V42" s="237">
        <v>465</v>
      </c>
      <c r="W42" s="237">
        <f t="shared" si="27"/>
        <v>0.65581051073279051</v>
      </c>
      <c r="X42" s="237">
        <f t="shared" si="9"/>
        <v>0.31162102146558102</v>
      </c>
      <c r="Y42" s="237">
        <f t="shared" si="10"/>
        <v>1.4350459132800064</v>
      </c>
      <c r="Z42" s="237">
        <f t="shared" si="11"/>
        <v>6.1538434360475458E-2</v>
      </c>
      <c r="AA42" s="177">
        <f t="shared" si="12"/>
        <v>0.79016616630303482</v>
      </c>
      <c r="AB42" s="237"/>
      <c r="AC42" s="237">
        <v>1</v>
      </c>
      <c r="AD42" s="237">
        <v>1</v>
      </c>
      <c r="AE42" s="237">
        <v>1</v>
      </c>
      <c r="AF42" s="237">
        <v>1</v>
      </c>
      <c r="AG42" s="237">
        <v>1</v>
      </c>
      <c r="AH42" s="237">
        <v>1</v>
      </c>
      <c r="AI42" s="237">
        <v>1</v>
      </c>
      <c r="AJ42" s="361"/>
      <c r="AK42" s="237">
        <v>1</v>
      </c>
      <c r="AL42" s="237">
        <f t="shared" si="19"/>
        <v>8</v>
      </c>
      <c r="AM42" s="237">
        <f t="shared" si="14"/>
        <v>1.6524836886145424</v>
      </c>
      <c r="AN42" s="237">
        <f t="shared" si="15"/>
        <v>2.442649854917577</v>
      </c>
      <c r="AO42" s="237">
        <f t="shared" si="16"/>
        <v>2</v>
      </c>
    </row>
    <row r="43" spans="1:41" ht="15.75" customHeight="1">
      <c r="A43" s="177">
        <v>49</v>
      </c>
      <c r="B43" s="360" t="s">
        <v>2382</v>
      </c>
      <c r="C43" s="237" t="s">
        <v>1649</v>
      </c>
      <c r="D43" s="354" t="s">
        <v>2900</v>
      </c>
      <c r="E43" s="177">
        <v>62</v>
      </c>
      <c r="F43" s="177">
        <f t="shared" si="0"/>
        <v>0.78160419514884083</v>
      </c>
      <c r="G43" s="177">
        <v>99</v>
      </c>
      <c r="H43" s="237">
        <f t="shared" si="1"/>
        <v>0.37290504816765169</v>
      </c>
      <c r="I43" s="347">
        <f t="shared" si="2"/>
        <v>0.57725462165824626</v>
      </c>
      <c r="J43" s="237">
        <v>0</v>
      </c>
      <c r="K43" s="237">
        <f t="shared" si="3"/>
        <v>-0.99131091796959236</v>
      </c>
      <c r="L43" s="237">
        <v>0</v>
      </c>
      <c r="M43" s="237">
        <f t="shared" si="4"/>
        <v>-1.0199547501275197</v>
      </c>
      <c r="N43" s="237">
        <f t="shared" si="5"/>
        <v>0</v>
      </c>
      <c r="O43" s="237">
        <f t="shared" si="6"/>
        <v>-1.0346702226400035</v>
      </c>
      <c r="P43" s="237">
        <v>0</v>
      </c>
      <c r="Q43" s="237">
        <v>0</v>
      </c>
      <c r="R43" s="237">
        <v>0</v>
      </c>
      <c r="S43" s="237">
        <f t="shared" si="7"/>
        <v>-1</v>
      </c>
      <c r="T43" s="237">
        <f t="shared" si="8"/>
        <v>-0.6779546512540463</v>
      </c>
      <c r="U43" s="237">
        <v>0</v>
      </c>
      <c r="V43" s="237">
        <v>0</v>
      </c>
      <c r="W43" s="237">
        <v>0</v>
      </c>
      <c r="X43" s="237">
        <f t="shared" si="9"/>
        <v>-1</v>
      </c>
      <c r="Y43" s="237">
        <f t="shared" si="10"/>
        <v>-0.69876448772538968</v>
      </c>
      <c r="Z43" s="237">
        <f t="shared" si="11"/>
        <v>-1</v>
      </c>
      <c r="AA43" s="177">
        <f t="shared" si="12"/>
        <v>-0.39751182622180325</v>
      </c>
      <c r="AB43" s="237"/>
      <c r="AC43" s="237">
        <v>0</v>
      </c>
      <c r="AD43" s="237">
        <v>0</v>
      </c>
      <c r="AE43" s="237">
        <v>0</v>
      </c>
      <c r="AF43" s="237">
        <v>0</v>
      </c>
      <c r="AG43" s="237">
        <v>0</v>
      </c>
      <c r="AH43" s="237">
        <v>0</v>
      </c>
      <c r="AI43" s="237">
        <v>0</v>
      </c>
      <c r="AJ43" s="361"/>
      <c r="AK43" s="237">
        <v>0</v>
      </c>
      <c r="AL43" s="237">
        <f t="shared" si="19"/>
        <v>0</v>
      </c>
      <c r="AM43" s="237">
        <f t="shared" si="14"/>
        <v>-1.4076712903012769</v>
      </c>
      <c r="AN43" s="237">
        <f t="shared" si="15"/>
        <v>-1.8051831165230801</v>
      </c>
      <c r="AO43" s="237">
        <f t="shared" si="16"/>
        <v>43</v>
      </c>
    </row>
    <row r="44" spans="1:41" ht="15.75" customHeight="1">
      <c r="A44" s="177">
        <v>34</v>
      </c>
      <c r="B44" s="360" t="s">
        <v>2368</v>
      </c>
      <c r="C44" s="237" t="s">
        <v>1620</v>
      </c>
      <c r="D44" s="354" t="s">
        <v>2900</v>
      </c>
      <c r="E44" s="177">
        <v>70</v>
      </c>
      <c r="F44" s="177">
        <f t="shared" si="0"/>
        <v>1.1855340117632289</v>
      </c>
      <c r="G44" s="177">
        <v>100</v>
      </c>
      <c r="H44" s="237">
        <f t="shared" si="1"/>
        <v>0.41397388607157809</v>
      </c>
      <c r="I44" s="347">
        <f t="shared" si="2"/>
        <v>0.79975394891740348</v>
      </c>
      <c r="J44" s="237">
        <v>0</v>
      </c>
      <c r="K44" s="237">
        <f t="shared" si="3"/>
        <v>-0.99131091796959236</v>
      </c>
      <c r="L44" s="237">
        <v>0</v>
      </c>
      <c r="M44" s="237">
        <f t="shared" si="4"/>
        <v>-1.0199547501275197</v>
      </c>
      <c r="N44" s="237">
        <f t="shared" si="5"/>
        <v>0</v>
      </c>
      <c r="O44" s="237">
        <f t="shared" si="6"/>
        <v>-1.0346702226400035</v>
      </c>
      <c r="P44" s="237">
        <v>0</v>
      </c>
      <c r="Q44" s="237">
        <v>0</v>
      </c>
      <c r="R44" s="237">
        <v>0</v>
      </c>
      <c r="S44" s="237">
        <f t="shared" si="7"/>
        <v>-1</v>
      </c>
      <c r="T44" s="237">
        <f t="shared" si="8"/>
        <v>-0.6779546512540463</v>
      </c>
      <c r="U44" s="237">
        <v>0</v>
      </c>
      <c r="V44" s="237">
        <v>0</v>
      </c>
      <c r="W44" s="237">
        <v>0</v>
      </c>
      <c r="X44" s="237">
        <f t="shared" si="9"/>
        <v>-1</v>
      </c>
      <c r="Y44" s="237">
        <f t="shared" si="10"/>
        <v>-0.69876448772538968</v>
      </c>
      <c r="Z44" s="237">
        <f t="shared" si="11"/>
        <v>-1</v>
      </c>
      <c r="AA44" s="177">
        <f t="shared" si="12"/>
        <v>-0.33076202804405613</v>
      </c>
      <c r="AB44" s="237"/>
      <c r="AC44" s="237">
        <v>0</v>
      </c>
      <c r="AD44" s="237">
        <v>0</v>
      </c>
      <c r="AE44" s="237">
        <v>0</v>
      </c>
      <c r="AF44" s="237">
        <v>0</v>
      </c>
      <c r="AG44" s="237">
        <v>0</v>
      </c>
      <c r="AH44" s="237">
        <v>0</v>
      </c>
      <c r="AI44" s="237">
        <v>0</v>
      </c>
      <c r="AJ44" s="361">
        <v>0</v>
      </c>
      <c r="AK44" s="237">
        <v>0</v>
      </c>
      <c r="AL44" s="237">
        <f t="shared" si="19"/>
        <v>0</v>
      </c>
      <c r="AM44" s="237">
        <f t="shared" si="14"/>
        <v>-1.4076712903012769</v>
      </c>
      <c r="AN44" s="237">
        <f t="shared" si="15"/>
        <v>-1.7384333183453331</v>
      </c>
      <c r="AO44" s="237">
        <f t="shared" si="16"/>
        <v>41</v>
      </c>
    </row>
    <row r="45" spans="1:41" ht="15.75" customHeight="1">
      <c r="A45" s="177">
        <v>48</v>
      </c>
      <c r="B45" s="360" t="s">
        <v>2928</v>
      </c>
      <c r="C45" s="237" t="s">
        <v>1436</v>
      </c>
      <c r="D45" s="354" t="s">
        <v>1436</v>
      </c>
      <c r="E45" s="177">
        <v>57</v>
      </c>
      <c r="F45" s="177">
        <f t="shared" si="0"/>
        <v>0.52914805976484824</v>
      </c>
      <c r="G45" s="177">
        <v>96</v>
      </c>
      <c r="H45" s="237">
        <f t="shared" si="1"/>
        <v>0.24969853445587248</v>
      </c>
      <c r="I45" s="347">
        <f t="shared" si="2"/>
        <v>0.38942329711036039</v>
      </c>
      <c r="J45" s="237">
        <v>2.9</v>
      </c>
      <c r="K45" s="237">
        <f t="shared" si="3"/>
        <v>0.43185822168972365</v>
      </c>
      <c r="L45" s="237">
        <v>3.8</v>
      </c>
      <c r="M45" s="237">
        <f t="shared" si="4"/>
        <v>0.8524259505896663</v>
      </c>
      <c r="N45" s="237">
        <f t="shared" si="5"/>
        <v>3.3499999999999996</v>
      </c>
      <c r="O45" s="237">
        <f t="shared" si="6"/>
        <v>0.66026632789496509</v>
      </c>
      <c r="P45" s="237">
        <v>65</v>
      </c>
      <c r="Q45" s="237">
        <v>89</v>
      </c>
      <c r="R45" s="237">
        <f>P45/(P45+Q45)</f>
        <v>0.42207792207792205</v>
      </c>
      <c r="S45" s="237">
        <f t="shared" si="7"/>
        <v>-0.1558441558441559</v>
      </c>
      <c r="T45" s="237">
        <f t="shared" si="8"/>
        <v>1.0650785690288416</v>
      </c>
      <c r="U45" s="237">
        <v>248</v>
      </c>
      <c r="V45" s="237">
        <v>109</v>
      </c>
      <c r="W45" s="237">
        <f>U45/(U45+V45)</f>
        <v>0.69467787114845936</v>
      </c>
      <c r="X45" s="237">
        <f t="shared" si="9"/>
        <v>0.38935574229691872</v>
      </c>
      <c r="Y45" s="237">
        <f t="shared" si="10"/>
        <v>1.561508628587678</v>
      </c>
      <c r="Z45" s="237">
        <f t="shared" si="11"/>
        <v>0.11675579322638141</v>
      </c>
      <c r="AA45" s="177">
        <f t="shared" si="12"/>
        <v>0.84821008475169168</v>
      </c>
      <c r="AB45" s="237"/>
      <c r="AC45" s="237">
        <v>1</v>
      </c>
      <c r="AD45" s="237">
        <v>1</v>
      </c>
      <c r="AE45" s="237">
        <v>1</v>
      </c>
      <c r="AF45" s="237">
        <v>0</v>
      </c>
      <c r="AG45" s="237">
        <v>0</v>
      </c>
      <c r="AH45" s="237">
        <v>1</v>
      </c>
      <c r="AI45" s="237">
        <v>1</v>
      </c>
      <c r="AJ45" s="361"/>
      <c r="AK45" s="237">
        <v>1</v>
      </c>
      <c r="AL45" s="237">
        <f t="shared" si="19"/>
        <v>6</v>
      </c>
      <c r="AM45" s="237">
        <f t="shared" si="14"/>
        <v>0.88744494388558748</v>
      </c>
      <c r="AN45" s="237">
        <f t="shared" si="15"/>
        <v>1.7356550286372792</v>
      </c>
      <c r="AO45" s="237">
        <f t="shared" si="16"/>
        <v>6</v>
      </c>
    </row>
    <row r="46" spans="1:41" ht="15.75" customHeight="1">
      <c r="A46" s="177">
        <v>20</v>
      </c>
      <c r="B46" s="360" t="s">
        <v>2929</v>
      </c>
      <c r="C46" s="237" t="s">
        <v>1584</v>
      </c>
      <c r="D46" s="354" t="s">
        <v>2889</v>
      </c>
      <c r="E46" s="177">
        <v>36</v>
      </c>
      <c r="F46" s="177">
        <f t="shared" si="0"/>
        <v>-0.53116770884792053</v>
      </c>
      <c r="G46" s="177">
        <v>98</v>
      </c>
      <c r="H46" s="237">
        <f t="shared" si="1"/>
        <v>0.33183621026372528</v>
      </c>
      <c r="I46" s="347">
        <f t="shared" si="2"/>
        <v>-9.9665749292097622E-2</v>
      </c>
      <c r="J46" s="237">
        <v>0</v>
      </c>
      <c r="K46" s="237">
        <f t="shared" si="3"/>
        <v>-0.99131091796959236</v>
      </c>
      <c r="L46" s="237">
        <v>0</v>
      </c>
      <c r="M46" s="237">
        <f t="shared" si="4"/>
        <v>-1.0199547501275197</v>
      </c>
      <c r="N46" s="237">
        <f t="shared" si="5"/>
        <v>0</v>
      </c>
      <c r="O46" s="237">
        <f t="shared" si="6"/>
        <v>-1.0346702226400035</v>
      </c>
      <c r="P46" s="237">
        <v>0</v>
      </c>
      <c r="Q46" s="237">
        <v>0</v>
      </c>
      <c r="R46" s="237">
        <v>0</v>
      </c>
      <c r="S46" s="237">
        <f t="shared" si="7"/>
        <v>-1</v>
      </c>
      <c r="T46" s="237">
        <f t="shared" si="8"/>
        <v>-0.6779546512540463</v>
      </c>
      <c r="U46" s="237">
        <v>0</v>
      </c>
      <c r="V46" s="237">
        <v>0</v>
      </c>
      <c r="W46" s="237">
        <v>0</v>
      </c>
      <c r="X46" s="237">
        <f t="shared" si="9"/>
        <v>-1</v>
      </c>
      <c r="Y46" s="237">
        <f t="shared" si="10"/>
        <v>-0.69876448772538968</v>
      </c>
      <c r="Z46" s="237">
        <f t="shared" si="11"/>
        <v>-1</v>
      </c>
      <c r="AA46" s="177">
        <f t="shared" si="12"/>
        <v>-0.60058793750690642</v>
      </c>
      <c r="AB46" s="237"/>
      <c r="AC46" s="237">
        <v>0</v>
      </c>
      <c r="AD46" s="237">
        <v>0</v>
      </c>
      <c r="AE46" s="237">
        <v>0</v>
      </c>
      <c r="AF46" s="237">
        <v>0</v>
      </c>
      <c r="AG46" s="237">
        <v>0</v>
      </c>
      <c r="AH46" s="237">
        <v>0</v>
      </c>
      <c r="AI46" s="237">
        <v>0</v>
      </c>
      <c r="AJ46" s="361"/>
      <c r="AK46" s="237">
        <v>0</v>
      </c>
      <c r="AL46" s="237">
        <f t="shared" si="19"/>
        <v>0</v>
      </c>
      <c r="AM46" s="237">
        <f t="shared" si="14"/>
        <v>-1.4076712903012769</v>
      </c>
      <c r="AN46" s="237">
        <f t="shared" si="15"/>
        <v>-2.0082592278081832</v>
      </c>
      <c r="AO46" s="237">
        <f t="shared" si="16"/>
        <v>50</v>
      </c>
    </row>
    <row r="47" spans="1:41" ht="15.75" customHeight="1">
      <c r="A47" s="177">
        <v>8</v>
      </c>
      <c r="B47" s="360" t="s">
        <v>2930</v>
      </c>
      <c r="C47" s="237" t="s">
        <v>1553</v>
      </c>
      <c r="D47" s="354" t="s">
        <v>1553</v>
      </c>
      <c r="E47" s="177">
        <v>19</v>
      </c>
      <c r="F47" s="177">
        <f t="shared" si="0"/>
        <v>-1.3895185691534953</v>
      </c>
      <c r="G47" s="177">
        <v>99</v>
      </c>
      <c r="H47" s="237">
        <f t="shared" si="1"/>
        <v>0.37290504816765169</v>
      </c>
      <c r="I47" s="347">
        <f t="shared" si="2"/>
        <v>-0.50830676049292178</v>
      </c>
      <c r="J47" s="237">
        <v>2.5</v>
      </c>
      <c r="K47" s="237">
        <f t="shared" si="3"/>
        <v>0.23555903001257666</v>
      </c>
      <c r="L47" s="237">
        <v>2.5</v>
      </c>
      <c r="M47" s="237">
        <f t="shared" si="4"/>
        <v>0.21187465823905011</v>
      </c>
      <c r="N47" s="237">
        <f t="shared" si="5"/>
        <v>2.5</v>
      </c>
      <c r="O47" s="237">
        <f t="shared" si="6"/>
        <v>0.23020780014728662</v>
      </c>
      <c r="P47" s="237">
        <v>2</v>
      </c>
      <c r="Q47" s="237">
        <v>80</v>
      </c>
      <c r="R47" s="237">
        <f t="shared" ref="R47:R50" si="28">P47/(P47+Q47)</f>
        <v>2.4390243902439025E-2</v>
      </c>
      <c r="S47" s="237">
        <f t="shared" si="7"/>
        <v>-0.95121951219512191</v>
      </c>
      <c r="T47" s="237">
        <f t="shared" si="8"/>
        <v>-0.57723153083244583</v>
      </c>
      <c r="U47" s="237">
        <v>4</v>
      </c>
      <c r="V47" s="237">
        <v>46</v>
      </c>
      <c r="W47" s="237">
        <f t="shared" ref="W47:W50" si="29">U47/(U47+V47)</f>
        <v>0.08</v>
      </c>
      <c r="X47" s="237">
        <f t="shared" si="9"/>
        <v>-0.84</v>
      </c>
      <c r="Y47" s="237">
        <f t="shared" si="10"/>
        <v>-0.43846851916933638</v>
      </c>
      <c r="Z47" s="237">
        <f t="shared" si="11"/>
        <v>-0.89560975609756088</v>
      </c>
      <c r="AA47" s="177">
        <f t="shared" si="12"/>
        <v>-0.30314832229302302</v>
      </c>
      <c r="AB47" s="237"/>
      <c r="AC47" s="237">
        <v>1</v>
      </c>
      <c r="AD47" s="237">
        <v>1</v>
      </c>
      <c r="AE47" s="237">
        <v>1</v>
      </c>
      <c r="AF47" s="237">
        <v>0</v>
      </c>
      <c r="AG47" s="237">
        <v>1</v>
      </c>
      <c r="AH47" s="237">
        <v>1</v>
      </c>
      <c r="AI47" s="237">
        <v>0</v>
      </c>
      <c r="AJ47" s="361"/>
      <c r="AK47" s="237">
        <v>0</v>
      </c>
      <c r="AL47" s="237">
        <f t="shared" si="19"/>
        <v>5</v>
      </c>
      <c r="AM47" s="237">
        <f t="shared" si="14"/>
        <v>0.50492557152111006</v>
      </c>
      <c r="AN47" s="237">
        <f t="shared" si="15"/>
        <v>0.20177724922808704</v>
      </c>
      <c r="AO47" s="237">
        <f t="shared" si="16"/>
        <v>26</v>
      </c>
    </row>
    <row r="48" spans="1:41" ht="15.75" customHeight="1">
      <c r="A48" s="177">
        <v>45</v>
      </c>
      <c r="B48" s="360" t="s">
        <v>2379</v>
      </c>
      <c r="C48" s="237" t="s">
        <v>1640</v>
      </c>
      <c r="D48" s="354" t="s">
        <v>1873</v>
      </c>
      <c r="E48" s="177">
        <v>46</v>
      </c>
      <c r="F48" s="177">
        <f t="shared" si="0"/>
        <v>-2.6255438079935384E-2</v>
      </c>
      <c r="G48" s="177">
        <v>100</v>
      </c>
      <c r="H48" s="237">
        <f t="shared" si="1"/>
        <v>0.41397388607157809</v>
      </c>
      <c r="I48" s="347">
        <f t="shared" si="2"/>
        <v>0.19385922399582134</v>
      </c>
      <c r="J48" s="237">
        <v>2.1</v>
      </c>
      <c r="K48" s="237">
        <f t="shared" si="3"/>
        <v>3.9259838335429662E-2</v>
      </c>
      <c r="L48" s="237">
        <v>3.8</v>
      </c>
      <c r="M48" s="237">
        <f t="shared" si="4"/>
        <v>0.8524259505896663</v>
      </c>
      <c r="N48" s="237">
        <f t="shared" si="5"/>
        <v>2.95</v>
      </c>
      <c r="O48" s="237">
        <f t="shared" si="6"/>
        <v>0.45788584424899892</v>
      </c>
      <c r="P48" s="237">
        <v>1</v>
      </c>
      <c r="Q48" s="237">
        <v>6</v>
      </c>
      <c r="R48" s="237">
        <f t="shared" si="28"/>
        <v>0.14285714285714285</v>
      </c>
      <c r="S48" s="237">
        <f t="shared" si="7"/>
        <v>-0.7142857142857143</v>
      </c>
      <c r="T48" s="237">
        <f t="shared" si="8"/>
        <v>-8.8004945927530373E-2</v>
      </c>
      <c r="U48" s="237">
        <v>31</v>
      </c>
      <c r="V48" s="237">
        <v>13</v>
      </c>
      <c r="W48" s="237">
        <f t="shared" si="29"/>
        <v>0.70454545454545459</v>
      </c>
      <c r="X48" s="237">
        <f t="shared" si="9"/>
        <v>0.40909090909090917</v>
      </c>
      <c r="Y48" s="237">
        <f t="shared" si="10"/>
        <v>1.5936147808080343</v>
      </c>
      <c r="Z48" s="237">
        <f t="shared" si="11"/>
        <v>-0.15259740259740256</v>
      </c>
      <c r="AA48" s="177">
        <f t="shared" si="12"/>
        <v>0.49917184297316558</v>
      </c>
      <c r="AB48" s="237"/>
      <c r="AC48" s="237">
        <v>0</v>
      </c>
      <c r="AD48" s="237">
        <v>1</v>
      </c>
      <c r="AE48" s="237">
        <v>1</v>
      </c>
      <c r="AF48" s="237">
        <v>0</v>
      </c>
      <c r="AG48" s="237">
        <v>0</v>
      </c>
      <c r="AH48" s="237">
        <v>1</v>
      </c>
      <c r="AI48" s="237">
        <v>1</v>
      </c>
      <c r="AJ48" s="361"/>
      <c r="AK48" s="237">
        <v>0</v>
      </c>
      <c r="AL48" s="237">
        <f t="shared" si="19"/>
        <v>4</v>
      </c>
      <c r="AM48" s="237">
        <f t="shared" si="14"/>
        <v>0.1224061991566327</v>
      </c>
      <c r="AN48" s="237">
        <f t="shared" si="15"/>
        <v>0.62157804212979828</v>
      </c>
      <c r="AO48" s="237">
        <f t="shared" si="16"/>
        <v>21</v>
      </c>
    </row>
    <row r="49" spans="1:41" ht="15.75" customHeight="1">
      <c r="A49" s="177">
        <v>32</v>
      </c>
      <c r="B49" s="360" t="s">
        <v>2755</v>
      </c>
      <c r="C49" s="237" t="s">
        <v>741</v>
      </c>
      <c r="D49" s="354" t="s">
        <v>1877</v>
      </c>
      <c r="E49" s="177">
        <v>55</v>
      </c>
      <c r="F49" s="177">
        <f t="shared" si="0"/>
        <v>0.42816560561125122</v>
      </c>
      <c r="G49" s="177">
        <v>100</v>
      </c>
      <c r="H49" s="237">
        <f t="shared" si="1"/>
        <v>0.41397388607157809</v>
      </c>
      <c r="I49" s="347">
        <f t="shared" si="2"/>
        <v>0.42106974584141466</v>
      </c>
      <c r="J49" s="237">
        <v>4.8</v>
      </c>
      <c r="K49" s="237">
        <f t="shared" si="3"/>
        <v>1.3642793821561721</v>
      </c>
      <c r="L49" s="237">
        <v>4.5999999999999996</v>
      </c>
      <c r="M49" s="237">
        <f t="shared" si="4"/>
        <v>1.2466113612669687</v>
      </c>
      <c r="N49" s="237">
        <f t="shared" si="5"/>
        <v>4.6999999999999993</v>
      </c>
      <c r="O49" s="237">
        <f t="shared" si="6"/>
        <v>1.3433004602001015</v>
      </c>
      <c r="P49" s="237">
        <v>1216</v>
      </c>
      <c r="Q49" s="237">
        <v>848</v>
      </c>
      <c r="R49" s="237">
        <f t="shared" si="28"/>
        <v>0.58914728682170547</v>
      </c>
      <c r="S49" s="237">
        <f t="shared" si="7"/>
        <v>0.17829457364341095</v>
      </c>
      <c r="T49" s="237">
        <f t="shared" si="8"/>
        <v>1.7550162265266243</v>
      </c>
      <c r="U49" s="237">
        <v>5689</v>
      </c>
      <c r="V49" s="237">
        <v>813</v>
      </c>
      <c r="W49" s="237">
        <f t="shared" si="29"/>
        <v>0.87496155029221778</v>
      </c>
      <c r="X49" s="237">
        <f t="shared" si="9"/>
        <v>0.74992310058443556</v>
      </c>
      <c r="Y49" s="237">
        <f t="shared" si="10"/>
        <v>2.1480975645573448</v>
      </c>
      <c r="Z49" s="237">
        <f t="shared" si="11"/>
        <v>0.46410883711392326</v>
      </c>
      <c r="AA49" s="177">
        <f t="shared" si="12"/>
        <v>1.3114995239592973</v>
      </c>
      <c r="AB49" s="237"/>
      <c r="AC49" s="237">
        <v>1</v>
      </c>
      <c r="AD49" s="237">
        <v>1</v>
      </c>
      <c r="AE49" s="237">
        <v>1</v>
      </c>
      <c r="AF49" s="237">
        <v>1</v>
      </c>
      <c r="AG49" s="237">
        <v>0</v>
      </c>
      <c r="AH49" s="237">
        <v>1</v>
      </c>
      <c r="AI49" s="237">
        <v>1</v>
      </c>
      <c r="AJ49" s="361">
        <v>0</v>
      </c>
      <c r="AK49" s="237">
        <v>1</v>
      </c>
      <c r="AL49" s="237">
        <f t="shared" si="19"/>
        <v>7</v>
      </c>
      <c r="AM49" s="237">
        <f t="shared" si="14"/>
        <v>1.2699643162500649</v>
      </c>
      <c r="AN49" s="237">
        <f t="shared" si="15"/>
        <v>2.5814638402093619</v>
      </c>
      <c r="AO49" s="237">
        <f t="shared" si="16"/>
        <v>1</v>
      </c>
    </row>
    <row r="50" spans="1:41" ht="15.75" customHeight="1">
      <c r="A50" s="177">
        <v>18</v>
      </c>
      <c r="B50" s="360" t="s">
        <v>2352</v>
      </c>
      <c r="C50" s="237" t="s">
        <v>1577</v>
      </c>
      <c r="D50" s="367" t="s">
        <v>1862</v>
      </c>
      <c r="E50" s="177">
        <v>58</v>
      </c>
      <c r="F50" s="177">
        <f t="shared" si="0"/>
        <v>0.57963928684164678</v>
      </c>
      <c r="G50" s="177">
        <v>97</v>
      </c>
      <c r="H50" s="237">
        <f t="shared" si="1"/>
        <v>0.29076737235979888</v>
      </c>
      <c r="I50" s="347">
        <f t="shared" si="2"/>
        <v>0.43520332960072283</v>
      </c>
      <c r="J50" s="237">
        <v>2.2999999999999998</v>
      </c>
      <c r="K50" s="237">
        <f t="shared" si="3"/>
        <v>0.13740943417400306</v>
      </c>
      <c r="L50" s="237">
        <v>3.1</v>
      </c>
      <c r="M50" s="237">
        <f t="shared" si="4"/>
        <v>0.5075137162470269</v>
      </c>
      <c r="N50" s="237">
        <f t="shared" si="5"/>
        <v>2.7</v>
      </c>
      <c r="O50" s="237">
        <f t="shared" si="6"/>
        <v>0.3313980419702699</v>
      </c>
      <c r="P50" s="237">
        <v>3</v>
      </c>
      <c r="Q50" s="237">
        <v>90</v>
      </c>
      <c r="R50" s="237">
        <f t="shared" si="28"/>
        <v>3.2258064516129031E-2</v>
      </c>
      <c r="S50" s="237">
        <f t="shared" si="7"/>
        <v>-0.93548387096774199</v>
      </c>
      <c r="T50" s="237">
        <f t="shared" si="8"/>
        <v>-0.54474020166418791</v>
      </c>
      <c r="U50" s="237">
        <v>13</v>
      </c>
      <c r="V50" s="237">
        <v>90</v>
      </c>
      <c r="W50" s="237">
        <f t="shared" si="29"/>
        <v>0.12621359223300971</v>
      </c>
      <c r="X50" s="237">
        <f t="shared" si="9"/>
        <v>-0.74757281553398058</v>
      </c>
      <c r="Y50" s="237">
        <f t="shared" si="10"/>
        <v>-0.28810337228501437</v>
      </c>
      <c r="Z50" s="237">
        <f t="shared" si="11"/>
        <v>-0.84152834325086134</v>
      </c>
      <c r="AA50" s="177">
        <f t="shared" si="12"/>
        <v>4.5953089409828604E-2</v>
      </c>
      <c r="AB50" s="237"/>
      <c r="AC50" s="237">
        <v>1</v>
      </c>
      <c r="AD50" s="237">
        <v>1</v>
      </c>
      <c r="AE50" s="237">
        <v>1</v>
      </c>
      <c r="AF50" s="237">
        <v>0</v>
      </c>
      <c r="AG50" s="237">
        <v>0</v>
      </c>
      <c r="AH50" s="237">
        <v>1</v>
      </c>
      <c r="AI50" s="237">
        <v>0</v>
      </c>
      <c r="AJ50" s="361"/>
      <c r="AK50" s="237">
        <v>0</v>
      </c>
      <c r="AL50" s="237">
        <f t="shared" si="19"/>
        <v>4</v>
      </c>
      <c r="AM50" s="237">
        <f t="shared" si="14"/>
        <v>0.1224061991566327</v>
      </c>
      <c r="AN50" s="237">
        <f t="shared" si="15"/>
        <v>0.16835928856646132</v>
      </c>
      <c r="AO50" s="237">
        <f t="shared" si="16"/>
        <v>27</v>
      </c>
    </row>
    <row r="51" spans="1:41" ht="15.75" customHeight="1">
      <c r="A51" s="177">
        <v>25</v>
      </c>
      <c r="B51" s="360" t="s">
        <v>2359</v>
      </c>
      <c r="C51" s="237" t="s">
        <v>1600</v>
      </c>
      <c r="D51" s="237" t="s">
        <v>2931</v>
      </c>
      <c r="E51" s="177">
        <v>97</v>
      </c>
      <c r="F51" s="177">
        <f t="shared" si="0"/>
        <v>2.5487971428367886</v>
      </c>
      <c r="G51" s="177">
        <v>100</v>
      </c>
      <c r="H51" s="237">
        <f t="shared" si="1"/>
        <v>0.41397388607157809</v>
      </c>
      <c r="I51" s="347">
        <f t="shared" si="2"/>
        <v>1.4813855144541834</v>
      </c>
      <c r="J51" s="237">
        <v>0</v>
      </c>
      <c r="K51" s="237">
        <f t="shared" si="3"/>
        <v>-0.99131091796959236</v>
      </c>
      <c r="L51" s="237">
        <v>0</v>
      </c>
      <c r="M51" s="237">
        <f t="shared" si="4"/>
        <v>-1.0199547501275197</v>
      </c>
      <c r="N51" s="237">
        <f t="shared" si="5"/>
        <v>0</v>
      </c>
      <c r="O51" s="237">
        <f t="shared" si="6"/>
        <v>-1.0346702226400035</v>
      </c>
      <c r="P51" s="237">
        <v>0</v>
      </c>
      <c r="Q51" s="237">
        <v>0</v>
      </c>
      <c r="R51" s="237">
        <v>0</v>
      </c>
      <c r="S51" s="237">
        <f t="shared" si="7"/>
        <v>-1</v>
      </c>
      <c r="T51" s="237">
        <f t="shared" si="8"/>
        <v>-0.6779546512540463</v>
      </c>
      <c r="U51" s="237">
        <v>0</v>
      </c>
      <c r="V51" s="237">
        <v>0</v>
      </c>
      <c r="W51" s="237">
        <v>0</v>
      </c>
      <c r="X51" s="237">
        <f t="shared" si="9"/>
        <v>-1</v>
      </c>
      <c r="Y51" s="237">
        <f t="shared" si="10"/>
        <v>-0.69876448772538968</v>
      </c>
      <c r="Z51" s="237">
        <f t="shared" si="11"/>
        <v>-1</v>
      </c>
      <c r="AA51" s="177">
        <f t="shared" si="12"/>
        <v>-0.12627255838302215</v>
      </c>
      <c r="AB51" s="237"/>
      <c r="AC51" s="237">
        <v>1</v>
      </c>
      <c r="AD51" s="237">
        <v>1</v>
      </c>
      <c r="AE51" s="237">
        <v>1</v>
      </c>
      <c r="AF51" s="237">
        <v>0</v>
      </c>
      <c r="AG51" s="237">
        <v>1</v>
      </c>
      <c r="AH51" s="237">
        <v>1</v>
      </c>
      <c r="AI51" s="237">
        <v>1</v>
      </c>
      <c r="AJ51" s="361"/>
      <c r="AK51" s="237">
        <v>1</v>
      </c>
      <c r="AL51" s="237">
        <f t="shared" si="19"/>
        <v>7</v>
      </c>
      <c r="AM51" s="237">
        <f t="shared" si="14"/>
        <v>1.2699643162500649</v>
      </c>
      <c r="AN51" s="237">
        <f t="shared" si="15"/>
        <v>1.1436917578670427</v>
      </c>
      <c r="AO51" s="237">
        <f t="shared" si="16"/>
        <v>11</v>
      </c>
    </row>
    <row r="52" spans="1:41" ht="15.75" customHeight="1">
      <c r="A52" s="177">
        <v>29</v>
      </c>
      <c r="B52" s="360" t="s">
        <v>2932</v>
      </c>
      <c r="C52" s="237" t="s">
        <v>819</v>
      </c>
      <c r="D52" s="237" t="s">
        <v>2001</v>
      </c>
      <c r="E52" s="177">
        <v>32</v>
      </c>
      <c r="F52" s="177">
        <f t="shared" si="0"/>
        <v>-0.73313261715511457</v>
      </c>
      <c r="G52" s="177">
        <v>88</v>
      </c>
      <c r="H52" s="237">
        <f t="shared" si="1"/>
        <v>-7.8852168775538772E-2</v>
      </c>
      <c r="I52" s="347">
        <f t="shared" si="2"/>
        <v>-0.40599239296532669</v>
      </c>
      <c r="J52" s="237">
        <v>3.2</v>
      </c>
      <c r="K52" s="237">
        <f t="shared" si="3"/>
        <v>0.5790826154475841</v>
      </c>
      <c r="L52" s="237">
        <v>3.9</v>
      </c>
      <c r="M52" s="237">
        <f t="shared" si="4"/>
        <v>0.90169912692432919</v>
      </c>
      <c r="N52" s="237">
        <f t="shared" si="5"/>
        <v>3.55</v>
      </c>
      <c r="O52" s="237">
        <f t="shared" si="6"/>
        <v>0.76145656971794839</v>
      </c>
      <c r="P52" s="237">
        <v>1</v>
      </c>
      <c r="Q52" s="237">
        <v>21</v>
      </c>
      <c r="R52" s="237">
        <f t="shared" ref="R52:R53" si="30">P52/(P52+Q52)</f>
        <v>4.5454545454545456E-2</v>
      </c>
      <c r="S52" s="237">
        <f t="shared" si="7"/>
        <v>-0.90909090909090906</v>
      </c>
      <c r="T52" s="237">
        <f t="shared" si="8"/>
        <v>-0.49024338137742751</v>
      </c>
      <c r="U52" s="237">
        <v>0</v>
      </c>
      <c r="V52" s="237">
        <v>1</v>
      </c>
      <c r="W52" s="237">
        <f t="shared" ref="W52:W53" si="31">U52/(U52+V52)</f>
        <v>0</v>
      </c>
      <c r="X52" s="237">
        <f t="shared" si="9"/>
        <v>-1</v>
      </c>
      <c r="Y52" s="237">
        <f t="shared" si="10"/>
        <v>-0.69876448772538968</v>
      </c>
      <c r="Z52" s="237">
        <f t="shared" si="11"/>
        <v>-0.95454545454545459</v>
      </c>
      <c r="AA52" s="177">
        <f t="shared" si="12"/>
        <v>-0.16417992646912175</v>
      </c>
      <c r="AB52" s="237"/>
      <c r="AC52" s="237">
        <v>1</v>
      </c>
      <c r="AD52" s="237">
        <v>1</v>
      </c>
      <c r="AE52" s="237">
        <v>1</v>
      </c>
      <c r="AF52" s="237">
        <v>0</v>
      </c>
      <c r="AG52" s="237">
        <v>1</v>
      </c>
      <c r="AH52" s="237">
        <v>1</v>
      </c>
      <c r="AI52" s="237">
        <v>1</v>
      </c>
      <c r="AJ52" s="361"/>
      <c r="AK52" s="237">
        <v>0</v>
      </c>
      <c r="AL52" s="237">
        <f t="shared" si="19"/>
        <v>6</v>
      </c>
      <c r="AM52" s="237">
        <f t="shared" si="14"/>
        <v>0.88744494388558748</v>
      </c>
      <c r="AN52" s="237">
        <f t="shared" si="15"/>
        <v>0.72326501741646576</v>
      </c>
      <c r="AO52" s="237">
        <f t="shared" si="16"/>
        <v>20</v>
      </c>
    </row>
    <row r="53" spans="1:41" ht="15.75" customHeight="1">
      <c r="B53" s="349" t="s">
        <v>2933</v>
      </c>
      <c r="C53" s="237" t="s">
        <v>2934</v>
      </c>
      <c r="D53" s="368" t="s">
        <v>2935</v>
      </c>
      <c r="E53" s="369">
        <v>57</v>
      </c>
      <c r="F53" s="177">
        <f t="shared" si="0"/>
        <v>0.52914805976484824</v>
      </c>
      <c r="G53" s="369">
        <v>97</v>
      </c>
      <c r="H53" s="237">
        <f t="shared" si="1"/>
        <v>0.29076737235979888</v>
      </c>
      <c r="I53" s="347">
        <f t="shared" si="2"/>
        <v>0.40995771606232356</v>
      </c>
      <c r="J53" s="369">
        <v>4.3</v>
      </c>
      <c r="K53" s="237">
        <f t="shared" si="3"/>
        <v>1.1189053925597383</v>
      </c>
      <c r="L53" s="369">
        <v>4.8</v>
      </c>
      <c r="M53" s="237">
        <f t="shared" si="4"/>
        <v>1.3451577139362942</v>
      </c>
      <c r="N53" s="237">
        <f t="shared" si="5"/>
        <v>4.55</v>
      </c>
      <c r="O53" s="237">
        <f t="shared" si="6"/>
        <v>1.2674077788328644</v>
      </c>
      <c r="P53" s="237">
        <v>948</v>
      </c>
      <c r="Q53" s="237">
        <v>241</v>
      </c>
      <c r="R53" s="237">
        <f t="shared" si="30"/>
        <v>0.79730866274179979</v>
      </c>
      <c r="S53" s="237">
        <f t="shared" si="7"/>
        <v>0.59461732548359958</v>
      </c>
      <c r="T53" s="237">
        <f t="shared" si="8"/>
        <v>2.6146494232175765</v>
      </c>
      <c r="U53" s="369">
        <v>5954</v>
      </c>
      <c r="V53" s="369">
        <v>226</v>
      </c>
      <c r="W53" s="237">
        <f t="shared" si="31"/>
        <v>0.96343042071197416</v>
      </c>
      <c r="X53" s="237">
        <f t="shared" si="9"/>
        <v>0.92686084142394831</v>
      </c>
      <c r="Y53" s="237">
        <f t="shared" si="10"/>
        <v>2.4359486934694754</v>
      </c>
      <c r="Z53" s="237">
        <f t="shared" si="11"/>
        <v>0.76073908345377395</v>
      </c>
      <c r="AA53" s="177">
        <f t="shared" si="12"/>
        <v>1.5285817542324223</v>
      </c>
      <c r="AB53" s="369"/>
      <c r="AC53" s="369">
        <v>1</v>
      </c>
      <c r="AD53" s="369">
        <v>1</v>
      </c>
      <c r="AE53" s="369">
        <v>1</v>
      </c>
      <c r="AF53" s="369">
        <v>1</v>
      </c>
      <c r="AG53" s="369">
        <v>0</v>
      </c>
      <c r="AH53" s="369">
        <v>1</v>
      </c>
      <c r="AI53" s="369">
        <v>0</v>
      </c>
      <c r="AJ53" s="369"/>
      <c r="AK53" s="369">
        <v>0</v>
      </c>
      <c r="AL53" s="237">
        <f t="shared" si="19"/>
        <v>5</v>
      </c>
      <c r="AM53" s="237">
        <f t="shared" si="14"/>
        <v>0.50492557152111006</v>
      </c>
      <c r="AN53" s="237">
        <f t="shared" si="15"/>
        <v>2.0335073257535323</v>
      </c>
      <c r="AO53" s="237">
        <f t="shared" si="16"/>
        <v>4</v>
      </c>
    </row>
    <row r="54" spans="1:41" ht="15.75" customHeight="1">
      <c r="D54" s="354" t="s">
        <v>2936</v>
      </c>
      <c r="E54" s="369">
        <f t="shared" ref="E54:AO54" si="32">AVERAGE(E4:E53)</f>
        <v>46.52</v>
      </c>
      <c r="F54" s="369">
        <f t="shared" si="32"/>
        <v>-1.4654943925052067E-16</v>
      </c>
      <c r="G54" s="369">
        <f t="shared" si="32"/>
        <v>89.92</v>
      </c>
      <c r="H54" s="369">
        <f t="shared" si="32"/>
        <v>-7.3274719625260335E-17</v>
      </c>
      <c r="I54" s="369">
        <f t="shared" si="32"/>
        <v>-1.0769163338864018E-16</v>
      </c>
      <c r="J54" s="369">
        <f t="shared" si="32"/>
        <v>2.0199999999999996</v>
      </c>
      <c r="K54" s="369">
        <f t="shared" si="32"/>
        <v>2.3980817331903383E-16</v>
      </c>
      <c r="L54" s="369">
        <f t="shared" si="32"/>
        <v>2.0699999999999998</v>
      </c>
      <c r="M54" s="369">
        <f t="shared" si="32"/>
        <v>1.6431300764452317E-16</v>
      </c>
      <c r="N54" s="369">
        <f t="shared" si="32"/>
        <v>2.0450000000000004</v>
      </c>
      <c r="O54" s="369">
        <f t="shared" si="32"/>
        <v>-1.8651746813702629E-16</v>
      </c>
      <c r="P54" s="369">
        <f t="shared" si="32"/>
        <v>71.102040816326536</v>
      </c>
      <c r="Q54" s="369">
        <f t="shared" si="32"/>
        <v>60.571428571428569</v>
      </c>
      <c r="R54" s="369">
        <f t="shared" si="32"/>
        <v>0.16416766309131459</v>
      </c>
      <c r="S54" s="369">
        <f t="shared" si="32"/>
        <v>-0.67166467381737094</v>
      </c>
      <c r="T54" s="369">
        <f t="shared" si="32"/>
        <v>0</v>
      </c>
      <c r="U54" s="369">
        <f t="shared" si="32"/>
        <v>371.16326530612247</v>
      </c>
      <c r="V54" s="369">
        <f t="shared" si="32"/>
        <v>90.510204081632651</v>
      </c>
      <c r="W54" s="369">
        <f t="shared" si="32"/>
        <v>0.21475998774830493</v>
      </c>
      <c r="X54" s="369">
        <f t="shared" si="32"/>
        <v>-0.57048002450339008</v>
      </c>
      <c r="Y54" s="369">
        <f t="shared" si="32"/>
        <v>0</v>
      </c>
      <c r="Z54" s="369">
        <f t="shared" si="32"/>
        <v>-0.62107234916038045</v>
      </c>
      <c r="AA54" s="369">
        <f t="shared" si="32"/>
        <v>3.9968028886505634E-17</v>
      </c>
      <c r="AB54" s="369" t="e">
        <f t="shared" si="32"/>
        <v>#DIV/0!</v>
      </c>
      <c r="AC54" s="369">
        <f t="shared" si="32"/>
        <v>0.6</v>
      </c>
      <c r="AD54" s="369">
        <f t="shared" si="32"/>
        <v>0.72</v>
      </c>
      <c r="AE54" s="369">
        <f t="shared" si="32"/>
        <v>0.68</v>
      </c>
      <c r="AF54" s="369">
        <f t="shared" si="32"/>
        <v>0.08</v>
      </c>
      <c r="AG54" s="369">
        <f t="shared" si="32"/>
        <v>0.3</v>
      </c>
      <c r="AH54" s="369">
        <f t="shared" si="32"/>
        <v>0.56000000000000005</v>
      </c>
      <c r="AI54" s="369">
        <f t="shared" si="32"/>
        <v>0.44</v>
      </c>
      <c r="AJ54" s="369">
        <f t="shared" si="32"/>
        <v>0</v>
      </c>
      <c r="AK54" s="369">
        <f t="shared" si="32"/>
        <v>0.3</v>
      </c>
      <c r="AL54" s="369">
        <f t="shared" si="32"/>
        <v>3.68</v>
      </c>
      <c r="AM54" s="369">
        <f t="shared" si="32"/>
        <v>-8.2156503822261583E-17</v>
      </c>
      <c r="AN54" s="369">
        <f t="shared" si="32"/>
        <v>0</v>
      </c>
      <c r="AO54" s="369">
        <f t="shared" si="32"/>
        <v>25.5</v>
      </c>
    </row>
    <row r="55" spans="1:41" ht="15.75" customHeight="1">
      <c r="D55" s="354" t="s">
        <v>2937</v>
      </c>
      <c r="E55" s="369">
        <f t="shared" ref="E55:AO55" si="33">STDEV(E4:E53)</f>
        <v>19.805420820511515</v>
      </c>
      <c r="F55" s="369">
        <f t="shared" si="33"/>
        <v>1</v>
      </c>
      <c r="G55" s="369">
        <f t="shared" si="33"/>
        <v>24.34936197462735</v>
      </c>
      <c r="H55" s="369">
        <f t="shared" si="33"/>
        <v>1.0000000000000007</v>
      </c>
      <c r="I55" s="369">
        <f t="shared" si="33"/>
        <v>0.8939296527216658</v>
      </c>
      <c r="J55" s="369">
        <f t="shared" si="33"/>
        <v>2.0377057927873659</v>
      </c>
      <c r="K55" s="369">
        <f t="shared" si="33"/>
        <v>0.99999999999999956</v>
      </c>
      <c r="L55" s="369">
        <f t="shared" si="33"/>
        <v>2.0295017987231279</v>
      </c>
      <c r="M55" s="369">
        <f t="shared" si="33"/>
        <v>0.99999999999999956</v>
      </c>
      <c r="N55" s="369">
        <f t="shared" si="33"/>
        <v>1.9764751659539395</v>
      </c>
      <c r="O55" s="369">
        <f t="shared" si="33"/>
        <v>1</v>
      </c>
      <c r="P55" s="369">
        <f t="shared" si="33"/>
        <v>226.14037352364784</v>
      </c>
      <c r="Q55" s="369">
        <f t="shared" si="33"/>
        <v>138.31696690331714</v>
      </c>
      <c r="R55" s="369">
        <f t="shared" si="33"/>
        <v>0.24215139285149156</v>
      </c>
      <c r="S55" s="369">
        <f t="shared" si="33"/>
        <v>0.48430278570298319</v>
      </c>
      <c r="T55" s="369">
        <f t="shared" si="33"/>
        <v>1</v>
      </c>
      <c r="U55" s="369">
        <f t="shared" si="33"/>
        <v>1299.2331928702338</v>
      </c>
      <c r="V55" s="369">
        <f t="shared" si="33"/>
        <v>235.147305113286</v>
      </c>
      <c r="W55" s="369">
        <f t="shared" si="33"/>
        <v>0.30734244730637245</v>
      </c>
      <c r="X55" s="369">
        <f t="shared" si="33"/>
        <v>0.614684894612745</v>
      </c>
      <c r="Y55" s="369">
        <f t="shared" si="33"/>
        <v>1</v>
      </c>
      <c r="Z55" s="369">
        <f t="shared" si="33"/>
        <v>0.52882475938295914</v>
      </c>
      <c r="AA55" s="369">
        <f t="shared" si="33"/>
        <v>0.62357101240120638</v>
      </c>
      <c r="AB55" s="369" t="e">
        <f t="shared" si="33"/>
        <v>#DIV/0!</v>
      </c>
      <c r="AC55" s="369">
        <f t="shared" si="33"/>
        <v>0.49487165930539351</v>
      </c>
      <c r="AD55" s="369">
        <f t="shared" si="33"/>
        <v>0.45355736761107263</v>
      </c>
      <c r="AE55" s="369">
        <f t="shared" si="33"/>
        <v>0.47121207149916117</v>
      </c>
      <c r="AF55" s="369">
        <f t="shared" si="33"/>
        <v>0.27404751561786966</v>
      </c>
      <c r="AG55" s="369">
        <f t="shared" si="33"/>
        <v>0.46291004988627571</v>
      </c>
      <c r="AH55" s="369">
        <f t="shared" si="33"/>
        <v>0.50142653642240698</v>
      </c>
      <c r="AI55" s="369">
        <f t="shared" si="33"/>
        <v>0.50142653642240698</v>
      </c>
      <c r="AJ55" s="369">
        <f t="shared" si="33"/>
        <v>0</v>
      </c>
      <c r="AK55" s="369">
        <f t="shared" si="33"/>
        <v>0.46291004988627571</v>
      </c>
      <c r="AL55" s="369">
        <f t="shared" si="33"/>
        <v>2.6142466819880856</v>
      </c>
      <c r="AM55" s="369">
        <f t="shared" si="33"/>
        <v>1.0000000000000002</v>
      </c>
      <c r="AN55" s="369">
        <f t="shared" si="33"/>
        <v>1.4035357524572505</v>
      </c>
      <c r="AO55" s="369">
        <f t="shared" si="33"/>
        <v>14.577379737113251</v>
      </c>
    </row>
    <row r="56" spans="1:41" ht="15.75" customHeight="1">
      <c r="D56" s="354"/>
      <c r="I56" s="347"/>
      <c r="J56" s="237">
        <f t="shared" ref="J56:L56" si="34">COUNTIF(J4:J52,"&gt;0")</f>
        <v>29</v>
      </c>
      <c r="K56" s="237">
        <f t="shared" si="34"/>
        <v>24</v>
      </c>
      <c r="L56" s="237">
        <f t="shared" si="34"/>
        <v>29</v>
      </c>
      <c r="P56" s="237">
        <f t="shared" ref="P56:Q56" si="35">SUM(P4:P52)</f>
        <v>2536</v>
      </c>
      <c r="Q56" s="237">
        <f t="shared" si="35"/>
        <v>2727</v>
      </c>
      <c r="AJ56" s="361"/>
    </row>
    <row r="57" spans="1:41" ht="15.75" customHeight="1">
      <c r="D57" s="354"/>
      <c r="I57" s="347"/>
      <c r="AJ57" s="361"/>
    </row>
    <row r="58" spans="1:41" ht="15.75" customHeight="1">
      <c r="D58" s="354"/>
      <c r="I58" s="347"/>
      <c r="AJ58" s="361"/>
    </row>
    <row r="59" spans="1:41" ht="15.75" customHeight="1">
      <c r="D59" s="354"/>
      <c r="I59" s="347"/>
      <c r="AJ59" s="361"/>
    </row>
    <row r="60" spans="1:41" ht="15.75" customHeight="1">
      <c r="D60" s="354"/>
      <c r="I60" s="347"/>
      <c r="AJ60" s="361"/>
    </row>
    <row r="61" spans="1:41" ht="15.75" customHeight="1">
      <c r="D61" s="354"/>
      <c r="I61" s="347"/>
      <c r="AJ61" s="361"/>
    </row>
    <row r="62" spans="1:41" ht="15.75" customHeight="1">
      <c r="D62" s="354"/>
      <c r="I62" s="347"/>
      <c r="AJ62" s="361"/>
    </row>
    <row r="63" spans="1:41" ht="15.75" customHeight="1">
      <c r="D63" s="354"/>
      <c r="I63" s="347"/>
      <c r="AJ63" s="361"/>
    </row>
    <row r="64" spans="1:41" ht="15.75" customHeight="1">
      <c r="D64" s="354"/>
      <c r="I64" s="347"/>
      <c r="AJ64" s="361"/>
    </row>
    <row r="65" spans="4:36" ht="15.75" customHeight="1">
      <c r="D65" s="354"/>
      <c r="I65" s="347"/>
      <c r="AJ65" s="361"/>
    </row>
    <row r="66" spans="4:36" ht="15.75" customHeight="1">
      <c r="D66" s="354"/>
      <c r="I66" s="347"/>
      <c r="AJ66" s="361"/>
    </row>
    <row r="67" spans="4:36" ht="15.75" customHeight="1">
      <c r="D67" s="354"/>
      <c r="I67" s="347"/>
      <c r="AJ67" s="361"/>
    </row>
    <row r="68" spans="4:36" ht="15.75" customHeight="1">
      <c r="D68" s="354"/>
      <c r="I68" s="347"/>
      <c r="AJ68" s="361"/>
    </row>
    <row r="69" spans="4:36" ht="15.75" customHeight="1">
      <c r="D69" s="354"/>
      <c r="I69" s="347"/>
      <c r="AJ69" s="361"/>
    </row>
    <row r="70" spans="4:36" ht="15.75" customHeight="1">
      <c r="D70" s="354"/>
      <c r="I70" s="347"/>
      <c r="AJ70" s="361"/>
    </row>
    <row r="71" spans="4:36" ht="15.75" customHeight="1">
      <c r="D71" s="354"/>
      <c r="I71" s="347"/>
      <c r="AJ71" s="361"/>
    </row>
    <row r="72" spans="4:36" ht="15.75" customHeight="1">
      <c r="D72" s="354"/>
      <c r="I72" s="347"/>
      <c r="AJ72" s="361"/>
    </row>
    <row r="73" spans="4:36" ht="15.75" customHeight="1">
      <c r="D73" s="354"/>
      <c r="I73" s="347"/>
      <c r="AJ73" s="361"/>
    </row>
    <row r="74" spans="4:36" ht="15.75" customHeight="1">
      <c r="D74" s="354"/>
      <c r="I74" s="347"/>
      <c r="AJ74" s="361"/>
    </row>
    <row r="75" spans="4:36" ht="15.75" customHeight="1">
      <c r="D75" s="354"/>
      <c r="I75" s="347"/>
      <c r="AJ75" s="361"/>
    </row>
    <row r="76" spans="4:36" ht="15.75" customHeight="1">
      <c r="D76" s="354"/>
      <c r="I76" s="347"/>
      <c r="AJ76" s="361"/>
    </row>
    <row r="77" spans="4:36" ht="15.75" customHeight="1">
      <c r="D77" s="354"/>
      <c r="I77" s="347"/>
      <c r="AJ77" s="361"/>
    </row>
    <row r="78" spans="4:36" ht="15.75" customHeight="1">
      <c r="D78" s="354"/>
      <c r="I78" s="347"/>
      <c r="AJ78" s="361"/>
    </row>
    <row r="79" spans="4:36" ht="15.75" customHeight="1">
      <c r="D79" s="354"/>
      <c r="I79" s="347"/>
      <c r="AJ79" s="361"/>
    </row>
    <row r="80" spans="4:36" ht="15.75" customHeight="1">
      <c r="D80" s="354"/>
      <c r="I80" s="347"/>
      <c r="AJ80" s="361"/>
    </row>
    <row r="81" spans="4:36" ht="15.75" customHeight="1">
      <c r="D81" s="354"/>
      <c r="I81" s="347"/>
      <c r="AJ81" s="361"/>
    </row>
    <row r="82" spans="4:36" ht="15.75" customHeight="1">
      <c r="D82" s="354"/>
      <c r="I82" s="347"/>
      <c r="AJ82" s="361"/>
    </row>
    <row r="83" spans="4:36" ht="15.75" customHeight="1">
      <c r="D83" s="354"/>
      <c r="I83" s="347"/>
      <c r="AJ83" s="361"/>
    </row>
    <row r="84" spans="4:36" ht="15.75" customHeight="1">
      <c r="D84" s="354"/>
      <c r="I84" s="347"/>
      <c r="AJ84" s="361"/>
    </row>
    <row r="85" spans="4:36" ht="15.75" customHeight="1">
      <c r="D85" s="354"/>
      <c r="I85" s="347"/>
      <c r="AJ85" s="361"/>
    </row>
    <row r="86" spans="4:36" ht="15.75" customHeight="1">
      <c r="D86" s="354"/>
      <c r="I86" s="347"/>
      <c r="AJ86" s="361"/>
    </row>
    <row r="87" spans="4:36" ht="15.75" customHeight="1">
      <c r="D87" s="354"/>
      <c r="I87" s="347"/>
      <c r="AJ87" s="361"/>
    </row>
    <row r="88" spans="4:36" ht="15.75" customHeight="1">
      <c r="D88" s="354"/>
      <c r="I88" s="347"/>
      <c r="AJ88" s="361"/>
    </row>
    <row r="89" spans="4:36" ht="15.75" customHeight="1">
      <c r="D89" s="354"/>
      <c r="I89" s="347"/>
      <c r="AJ89" s="361"/>
    </row>
    <row r="90" spans="4:36" ht="15.75" customHeight="1">
      <c r="D90" s="354"/>
      <c r="I90" s="347"/>
      <c r="AJ90" s="361"/>
    </row>
    <row r="91" spans="4:36" ht="15.75" customHeight="1">
      <c r="D91" s="354"/>
      <c r="I91" s="347"/>
      <c r="AJ91" s="361"/>
    </row>
    <row r="92" spans="4:36" ht="15.75" customHeight="1">
      <c r="D92" s="354"/>
      <c r="I92" s="347"/>
      <c r="AJ92" s="361"/>
    </row>
    <row r="93" spans="4:36" ht="15.75" customHeight="1">
      <c r="D93" s="354"/>
      <c r="I93" s="347"/>
      <c r="AJ93" s="361"/>
    </row>
    <row r="94" spans="4:36" ht="15.75" customHeight="1">
      <c r="D94" s="354"/>
      <c r="I94" s="347"/>
      <c r="AJ94" s="361"/>
    </row>
    <row r="95" spans="4:36" ht="15.75" customHeight="1">
      <c r="D95" s="354"/>
      <c r="I95" s="347"/>
      <c r="AJ95" s="361"/>
    </row>
    <row r="96" spans="4:36" ht="15.75" customHeight="1">
      <c r="D96" s="354"/>
      <c r="I96" s="347"/>
      <c r="AJ96" s="361"/>
    </row>
    <row r="97" spans="4:36" ht="15.75" customHeight="1">
      <c r="D97" s="354"/>
      <c r="I97" s="347"/>
      <c r="AJ97" s="361"/>
    </row>
    <row r="98" spans="4:36" ht="15.75" customHeight="1">
      <c r="D98" s="354"/>
      <c r="I98" s="347"/>
      <c r="AJ98" s="361"/>
    </row>
    <row r="99" spans="4:36" ht="15.75" customHeight="1">
      <c r="D99" s="354"/>
      <c r="I99" s="347"/>
      <c r="AJ99" s="361"/>
    </row>
    <row r="100" spans="4:36" ht="15.75" customHeight="1">
      <c r="D100" s="354"/>
      <c r="I100" s="347"/>
      <c r="AJ100" s="361"/>
    </row>
    <row r="101" spans="4:36" ht="15.75" customHeight="1">
      <c r="D101" s="354"/>
      <c r="I101" s="347"/>
      <c r="AJ101" s="361"/>
    </row>
    <row r="102" spans="4:36" ht="15.75" customHeight="1">
      <c r="D102" s="354"/>
      <c r="I102" s="347"/>
      <c r="AJ102" s="361"/>
    </row>
    <row r="103" spans="4:36" ht="15.75" customHeight="1">
      <c r="D103" s="354"/>
      <c r="I103" s="347"/>
      <c r="AJ103" s="361"/>
    </row>
    <row r="104" spans="4:36" ht="15.75" customHeight="1">
      <c r="D104" s="354"/>
      <c r="I104" s="347"/>
      <c r="AJ104" s="361"/>
    </row>
    <row r="105" spans="4:36" ht="15.75" customHeight="1">
      <c r="D105" s="354"/>
      <c r="I105" s="347"/>
      <c r="AJ105" s="361"/>
    </row>
    <row r="106" spans="4:36" ht="15.75" customHeight="1">
      <c r="D106" s="354"/>
      <c r="I106" s="347"/>
      <c r="AJ106" s="361"/>
    </row>
    <row r="107" spans="4:36" ht="15.75" customHeight="1">
      <c r="D107" s="354"/>
      <c r="I107" s="347"/>
      <c r="AJ107" s="361"/>
    </row>
    <row r="108" spans="4:36" ht="15.75" customHeight="1">
      <c r="D108" s="354"/>
      <c r="I108" s="347"/>
      <c r="AJ108" s="361"/>
    </row>
    <row r="109" spans="4:36" ht="15.75" customHeight="1">
      <c r="D109" s="354"/>
      <c r="I109" s="347"/>
      <c r="AJ109" s="361"/>
    </row>
    <row r="110" spans="4:36" ht="15.75" customHeight="1">
      <c r="D110" s="354"/>
      <c r="I110" s="347"/>
      <c r="AJ110" s="361"/>
    </row>
    <row r="111" spans="4:36" ht="15.75" customHeight="1">
      <c r="D111" s="354"/>
      <c r="I111" s="347"/>
      <c r="AJ111" s="361"/>
    </row>
    <row r="112" spans="4:36" ht="15.75" customHeight="1">
      <c r="D112" s="354"/>
      <c r="I112" s="347"/>
      <c r="AJ112" s="361"/>
    </row>
    <row r="113" spans="4:36" ht="15.75" customHeight="1">
      <c r="D113" s="354"/>
      <c r="I113" s="347"/>
      <c r="AJ113" s="361"/>
    </row>
    <row r="114" spans="4:36" ht="15.75" customHeight="1">
      <c r="D114" s="354"/>
      <c r="I114" s="347"/>
      <c r="AJ114" s="361"/>
    </row>
    <row r="115" spans="4:36" ht="15.75" customHeight="1">
      <c r="D115" s="354"/>
      <c r="I115" s="347"/>
      <c r="AJ115" s="361"/>
    </row>
    <row r="116" spans="4:36" ht="15.75" customHeight="1">
      <c r="D116" s="354"/>
      <c r="I116" s="347"/>
      <c r="AJ116" s="361"/>
    </row>
    <row r="117" spans="4:36" ht="15.75" customHeight="1">
      <c r="D117" s="354"/>
      <c r="I117" s="347"/>
      <c r="AJ117" s="361"/>
    </row>
    <row r="118" spans="4:36" ht="15.75" customHeight="1">
      <c r="D118" s="354"/>
      <c r="I118" s="347"/>
      <c r="AJ118" s="361"/>
    </row>
    <row r="119" spans="4:36" ht="15.75" customHeight="1">
      <c r="D119" s="354"/>
      <c r="I119" s="347"/>
      <c r="AJ119" s="361"/>
    </row>
    <row r="120" spans="4:36" ht="15.75" customHeight="1">
      <c r="D120" s="354"/>
      <c r="I120" s="347"/>
      <c r="AJ120" s="361"/>
    </row>
    <row r="121" spans="4:36" ht="15.75" customHeight="1">
      <c r="D121" s="354"/>
      <c r="I121" s="347"/>
      <c r="AJ121" s="361"/>
    </row>
    <row r="122" spans="4:36" ht="15.75" customHeight="1">
      <c r="D122" s="354"/>
      <c r="I122" s="347"/>
      <c r="AJ122" s="361"/>
    </row>
    <row r="123" spans="4:36" ht="15.75" customHeight="1">
      <c r="D123" s="354"/>
      <c r="I123" s="347"/>
      <c r="AJ123" s="361"/>
    </row>
    <row r="124" spans="4:36" ht="15.75" customHeight="1">
      <c r="D124" s="354"/>
      <c r="I124" s="347"/>
      <c r="AJ124" s="361"/>
    </row>
    <row r="125" spans="4:36" ht="15.75" customHeight="1">
      <c r="D125" s="354"/>
      <c r="I125" s="347"/>
      <c r="AJ125" s="361"/>
    </row>
    <row r="126" spans="4:36" ht="15.75" customHeight="1">
      <c r="D126" s="354"/>
      <c r="I126" s="347"/>
      <c r="AJ126" s="361"/>
    </row>
    <row r="127" spans="4:36" ht="15.75" customHeight="1">
      <c r="D127" s="354"/>
      <c r="I127" s="347"/>
      <c r="AJ127" s="361"/>
    </row>
    <row r="128" spans="4:36" ht="15.75" customHeight="1">
      <c r="D128" s="354"/>
      <c r="I128" s="347"/>
      <c r="AJ128" s="361"/>
    </row>
    <row r="129" spans="4:36" ht="15.75" customHeight="1">
      <c r="D129" s="354"/>
      <c r="I129" s="347"/>
      <c r="AJ129" s="361"/>
    </row>
    <row r="130" spans="4:36" ht="15.75" customHeight="1">
      <c r="D130" s="354"/>
      <c r="I130" s="347"/>
      <c r="AJ130" s="361"/>
    </row>
    <row r="131" spans="4:36" ht="15.75" customHeight="1">
      <c r="D131" s="354"/>
      <c r="I131" s="347"/>
      <c r="AJ131" s="361"/>
    </row>
    <row r="132" spans="4:36" ht="15.75" customHeight="1">
      <c r="D132" s="354"/>
      <c r="I132" s="347"/>
      <c r="AJ132" s="361"/>
    </row>
    <row r="133" spans="4:36" ht="15.75" customHeight="1">
      <c r="D133" s="354"/>
      <c r="I133" s="347"/>
      <c r="AJ133" s="361"/>
    </row>
    <row r="134" spans="4:36" ht="15.75" customHeight="1">
      <c r="D134" s="354"/>
      <c r="I134" s="347"/>
      <c r="AJ134" s="361"/>
    </row>
    <row r="135" spans="4:36" ht="15.75" customHeight="1">
      <c r="D135" s="354"/>
      <c r="I135" s="347"/>
      <c r="AJ135" s="361"/>
    </row>
    <row r="136" spans="4:36" ht="15.75" customHeight="1">
      <c r="D136" s="354"/>
      <c r="I136" s="347"/>
      <c r="AJ136" s="361"/>
    </row>
    <row r="137" spans="4:36" ht="15.75" customHeight="1">
      <c r="D137" s="354"/>
      <c r="I137" s="347"/>
      <c r="AJ137" s="361"/>
    </row>
    <row r="138" spans="4:36" ht="15.75" customHeight="1">
      <c r="D138" s="354"/>
      <c r="I138" s="347"/>
      <c r="AJ138" s="361"/>
    </row>
    <row r="139" spans="4:36" ht="15.75" customHeight="1">
      <c r="D139" s="354"/>
      <c r="I139" s="347"/>
      <c r="AJ139" s="361"/>
    </row>
    <row r="140" spans="4:36" ht="15.75" customHeight="1">
      <c r="D140" s="354"/>
      <c r="I140" s="347"/>
      <c r="AJ140" s="361"/>
    </row>
    <row r="141" spans="4:36" ht="15.75" customHeight="1">
      <c r="D141" s="354"/>
      <c r="I141" s="347"/>
      <c r="AJ141" s="361"/>
    </row>
    <row r="142" spans="4:36" ht="15.75" customHeight="1">
      <c r="D142" s="354"/>
      <c r="I142" s="347"/>
      <c r="AJ142" s="361"/>
    </row>
    <row r="143" spans="4:36" ht="15.75" customHeight="1">
      <c r="D143" s="354"/>
      <c r="I143" s="347"/>
      <c r="AJ143" s="361"/>
    </row>
    <row r="144" spans="4:36" ht="15.75" customHeight="1">
      <c r="D144" s="354"/>
      <c r="I144" s="347"/>
      <c r="AJ144" s="361"/>
    </row>
    <row r="145" spans="4:36" ht="15.75" customHeight="1">
      <c r="D145" s="354"/>
      <c r="I145" s="347"/>
      <c r="AJ145" s="361"/>
    </row>
    <row r="146" spans="4:36" ht="15.75" customHeight="1">
      <c r="D146" s="354"/>
      <c r="I146" s="347"/>
      <c r="AJ146" s="361"/>
    </row>
    <row r="147" spans="4:36" ht="15.75" customHeight="1">
      <c r="D147" s="354"/>
      <c r="I147" s="347"/>
      <c r="AJ147" s="361"/>
    </row>
    <row r="148" spans="4:36" ht="15.75" customHeight="1">
      <c r="D148" s="354"/>
      <c r="I148" s="347"/>
      <c r="AJ148" s="361"/>
    </row>
    <row r="149" spans="4:36" ht="15.75" customHeight="1">
      <c r="D149" s="354"/>
      <c r="I149" s="347"/>
      <c r="AJ149" s="361"/>
    </row>
    <row r="150" spans="4:36" ht="15.75" customHeight="1">
      <c r="D150" s="354"/>
      <c r="I150" s="347"/>
      <c r="AJ150" s="361"/>
    </row>
    <row r="151" spans="4:36" ht="15.75" customHeight="1">
      <c r="D151" s="354"/>
      <c r="I151" s="347"/>
      <c r="AJ151" s="361"/>
    </row>
    <row r="152" spans="4:36" ht="15.75" customHeight="1">
      <c r="D152" s="354"/>
      <c r="I152" s="347"/>
      <c r="AJ152" s="361"/>
    </row>
    <row r="153" spans="4:36" ht="15.75" customHeight="1">
      <c r="D153" s="354"/>
      <c r="I153" s="347"/>
      <c r="AJ153" s="361"/>
    </row>
    <row r="154" spans="4:36" ht="15.75" customHeight="1">
      <c r="D154" s="354"/>
      <c r="I154" s="347"/>
      <c r="AJ154" s="361"/>
    </row>
    <row r="155" spans="4:36" ht="15.75" customHeight="1">
      <c r="D155" s="354"/>
      <c r="I155" s="347"/>
      <c r="AJ155" s="361"/>
    </row>
    <row r="156" spans="4:36" ht="15.75" customHeight="1">
      <c r="D156" s="354"/>
      <c r="I156" s="347"/>
      <c r="AJ156" s="361"/>
    </row>
    <row r="157" spans="4:36" ht="15.75" customHeight="1">
      <c r="D157" s="354"/>
      <c r="I157" s="347"/>
      <c r="AJ157" s="361"/>
    </row>
    <row r="158" spans="4:36" ht="15.75" customHeight="1">
      <c r="D158" s="354"/>
      <c r="I158" s="347"/>
      <c r="AJ158" s="361"/>
    </row>
    <row r="159" spans="4:36" ht="15.75" customHeight="1">
      <c r="D159" s="354"/>
      <c r="I159" s="347"/>
      <c r="AJ159" s="361"/>
    </row>
    <row r="160" spans="4:36" ht="15.75" customHeight="1">
      <c r="D160" s="354"/>
      <c r="I160" s="347"/>
      <c r="AJ160" s="361"/>
    </row>
    <row r="161" spans="4:36" ht="15.75" customHeight="1">
      <c r="D161" s="354"/>
      <c r="I161" s="347"/>
      <c r="AJ161" s="361"/>
    </row>
    <row r="162" spans="4:36" ht="15.75" customHeight="1">
      <c r="D162" s="354"/>
      <c r="I162" s="347"/>
      <c r="AJ162" s="361"/>
    </row>
    <row r="163" spans="4:36" ht="15.75" customHeight="1">
      <c r="D163" s="354"/>
      <c r="I163" s="347"/>
      <c r="AJ163" s="361"/>
    </row>
    <row r="164" spans="4:36" ht="15.75" customHeight="1">
      <c r="D164" s="354"/>
      <c r="I164" s="347"/>
      <c r="AJ164" s="361"/>
    </row>
    <row r="165" spans="4:36" ht="15.75" customHeight="1">
      <c r="D165" s="354"/>
      <c r="I165" s="347"/>
      <c r="AJ165" s="361"/>
    </row>
    <row r="166" spans="4:36" ht="15.75" customHeight="1">
      <c r="D166" s="354"/>
      <c r="I166" s="347"/>
      <c r="AJ166" s="361"/>
    </row>
    <row r="167" spans="4:36" ht="15.75" customHeight="1">
      <c r="D167" s="354"/>
      <c r="I167" s="347"/>
      <c r="AJ167" s="361"/>
    </row>
    <row r="168" spans="4:36" ht="15.75" customHeight="1">
      <c r="D168" s="354"/>
      <c r="I168" s="347"/>
      <c r="AJ168" s="361"/>
    </row>
    <row r="169" spans="4:36" ht="15.75" customHeight="1">
      <c r="D169" s="354"/>
      <c r="I169" s="347"/>
      <c r="AJ169" s="361"/>
    </row>
    <row r="170" spans="4:36" ht="15.75" customHeight="1">
      <c r="D170" s="354"/>
      <c r="I170" s="347"/>
      <c r="AJ170" s="361"/>
    </row>
    <row r="171" spans="4:36" ht="15.75" customHeight="1">
      <c r="D171" s="354"/>
      <c r="I171" s="347"/>
      <c r="AJ171" s="361"/>
    </row>
    <row r="172" spans="4:36" ht="15.75" customHeight="1">
      <c r="D172" s="354"/>
      <c r="I172" s="347"/>
      <c r="AJ172" s="361"/>
    </row>
    <row r="173" spans="4:36" ht="15.75" customHeight="1">
      <c r="D173" s="354"/>
      <c r="I173" s="347"/>
      <c r="AJ173" s="361"/>
    </row>
    <row r="174" spans="4:36" ht="15.75" customHeight="1">
      <c r="D174" s="354"/>
      <c r="I174" s="347"/>
      <c r="AJ174" s="361"/>
    </row>
    <row r="175" spans="4:36" ht="15.75" customHeight="1">
      <c r="D175" s="354"/>
      <c r="I175" s="347"/>
      <c r="AJ175" s="361"/>
    </row>
    <row r="176" spans="4:36" ht="15.75" customHeight="1">
      <c r="D176" s="354"/>
      <c r="I176" s="347"/>
      <c r="AJ176" s="361"/>
    </row>
    <row r="177" spans="4:36" ht="15.75" customHeight="1">
      <c r="D177" s="354"/>
      <c r="I177" s="347"/>
      <c r="AJ177" s="361"/>
    </row>
    <row r="178" spans="4:36" ht="15.75" customHeight="1">
      <c r="D178" s="354"/>
      <c r="I178" s="347"/>
      <c r="AJ178" s="361"/>
    </row>
    <row r="179" spans="4:36" ht="15.75" customHeight="1">
      <c r="D179" s="354"/>
      <c r="I179" s="347"/>
      <c r="AJ179" s="361"/>
    </row>
    <row r="180" spans="4:36" ht="15.75" customHeight="1">
      <c r="D180" s="354"/>
      <c r="I180" s="347"/>
      <c r="AJ180" s="361"/>
    </row>
    <row r="181" spans="4:36" ht="15.75" customHeight="1">
      <c r="D181" s="354"/>
      <c r="I181" s="347"/>
      <c r="AJ181" s="361"/>
    </row>
    <row r="182" spans="4:36" ht="15.75" customHeight="1">
      <c r="D182" s="354"/>
      <c r="I182" s="347"/>
      <c r="AJ182" s="361"/>
    </row>
    <row r="183" spans="4:36" ht="15.75" customHeight="1">
      <c r="D183" s="354"/>
      <c r="I183" s="347"/>
      <c r="AJ183" s="361"/>
    </row>
    <row r="184" spans="4:36" ht="15.75" customHeight="1">
      <c r="D184" s="354"/>
      <c r="I184" s="347"/>
      <c r="AJ184" s="361"/>
    </row>
    <row r="185" spans="4:36" ht="15.75" customHeight="1">
      <c r="D185" s="354"/>
      <c r="I185" s="347"/>
      <c r="AJ185" s="361"/>
    </row>
    <row r="186" spans="4:36" ht="15.75" customHeight="1">
      <c r="D186" s="354"/>
      <c r="I186" s="347"/>
      <c r="AJ186" s="361"/>
    </row>
    <row r="187" spans="4:36" ht="15.75" customHeight="1">
      <c r="D187" s="354"/>
      <c r="I187" s="347"/>
      <c r="AJ187" s="361"/>
    </row>
    <row r="188" spans="4:36" ht="15.75" customHeight="1">
      <c r="D188" s="354"/>
      <c r="I188" s="347"/>
      <c r="AJ188" s="361"/>
    </row>
    <row r="189" spans="4:36" ht="15.75" customHeight="1">
      <c r="D189" s="354"/>
      <c r="I189" s="347"/>
      <c r="AJ189" s="361"/>
    </row>
    <row r="190" spans="4:36" ht="15.75" customHeight="1">
      <c r="D190" s="354"/>
      <c r="I190" s="347"/>
      <c r="AJ190" s="361"/>
    </row>
    <row r="191" spans="4:36" ht="15.75" customHeight="1">
      <c r="D191" s="354"/>
      <c r="I191" s="347"/>
      <c r="AJ191" s="361"/>
    </row>
    <row r="192" spans="4:36" ht="15.75" customHeight="1">
      <c r="D192" s="354"/>
      <c r="I192" s="347"/>
      <c r="AJ192" s="361"/>
    </row>
    <row r="193" spans="4:36" ht="15.75" customHeight="1">
      <c r="D193" s="354"/>
      <c r="I193" s="347"/>
      <c r="AJ193" s="361"/>
    </row>
    <row r="194" spans="4:36" ht="15.75" customHeight="1">
      <c r="D194" s="354"/>
      <c r="I194" s="347"/>
      <c r="AJ194" s="361"/>
    </row>
    <row r="195" spans="4:36" ht="15.75" customHeight="1">
      <c r="D195" s="354"/>
      <c r="I195" s="347"/>
      <c r="AJ195" s="361"/>
    </row>
    <row r="196" spans="4:36" ht="15.75" customHeight="1">
      <c r="D196" s="354"/>
      <c r="I196" s="347"/>
      <c r="AJ196" s="361"/>
    </row>
    <row r="197" spans="4:36" ht="15.75" customHeight="1">
      <c r="D197" s="354"/>
      <c r="I197" s="347"/>
      <c r="AJ197" s="361"/>
    </row>
    <row r="198" spans="4:36" ht="15.75" customHeight="1">
      <c r="D198" s="354"/>
      <c r="I198" s="347"/>
      <c r="AJ198" s="361"/>
    </row>
    <row r="199" spans="4:36" ht="15.75" customHeight="1">
      <c r="D199" s="354"/>
      <c r="I199" s="347"/>
      <c r="AJ199" s="361"/>
    </row>
    <row r="200" spans="4:36" ht="15.75" customHeight="1">
      <c r="D200" s="354"/>
      <c r="I200" s="347"/>
      <c r="AJ200" s="361"/>
    </row>
    <row r="201" spans="4:36" ht="15.75" customHeight="1">
      <c r="D201" s="354"/>
      <c r="I201" s="347"/>
      <c r="AJ201" s="361"/>
    </row>
    <row r="202" spans="4:36" ht="15.75" customHeight="1">
      <c r="D202" s="354"/>
      <c r="I202" s="347"/>
      <c r="AJ202" s="361"/>
    </row>
    <row r="203" spans="4:36" ht="15.75" customHeight="1">
      <c r="D203" s="354"/>
      <c r="I203" s="347"/>
      <c r="AJ203" s="361"/>
    </row>
    <row r="204" spans="4:36" ht="15.75" customHeight="1">
      <c r="D204" s="354"/>
      <c r="I204" s="347"/>
      <c r="AJ204" s="361"/>
    </row>
    <row r="205" spans="4:36" ht="15.75" customHeight="1">
      <c r="D205" s="354"/>
      <c r="I205" s="347"/>
      <c r="AJ205" s="361"/>
    </row>
    <row r="206" spans="4:36" ht="15.75" customHeight="1">
      <c r="D206" s="354"/>
      <c r="I206" s="347"/>
      <c r="AJ206" s="361"/>
    </row>
    <row r="207" spans="4:36" ht="15.75" customHeight="1">
      <c r="D207" s="354"/>
      <c r="I207" s="347"/>
      <c r="AJ207" s="361"/>
    </row>
    <row r="208" spans="4:36" ht="15.75" customHeight="1">
      <c r="D208" s="354"/>
      <c r="I208" s="347"/>
      <c r="AJ208" s="361"/>
    </row>
    <row r="209" spans="4:36" ht="15.75" customHeight="1">
      <c r="D209" s="354"/>
      <c r="I209" s="347"/>
      <c r="AJ209" s="361"/>
    </row>
    <row r="210" spans="4:36" ht="15.75" customHeight="1">
      <c r="D210" s="354"/>
      <c r="I210" s="347"/>
      <c r="AJ210" s="361"/>
    </row>
    <row r="211" spans="4:36" ht="15.75" customHeight="1">
      <c r="D211" s="354"/>
      <c r="I211" s="347"/>
      <c r="AJ211" s="361"/>
    </row>
    <row r="212" spans="4:36" ht="15.75" customHeight="1">
      <c r="D212" s="354"/>
      <c r="I212" s="347"/>
      <c r="AJ212" s="361"/>
    </row>
    <row r="213" spans="4:36" ht="15.75" customHeight="1">
      <c r="D213" s="354"/>
      <c r="I213" s="347"/>
      <c r="AJ213" s="361"/>
    </row>
    <row r="214" spans="4:36" ht="15.75" customHeight="1">
      <c r="D214" s="354"/>
      <c r="I214" s="347"/>
      <c r="AJ214" s="361"/>
    </row>
    <row r="215" spans="4:36" ht="15.75" customHeight="1">
      <c r="D215" s="354"/>
      <c r="I215" s="347"/>
      <c r="AJ215" s="361"/>
    </row>
    <row r="216" spans="4:36" ht="15.75" customHeight="1">
      <c r="D216" s="354"/>
      <c r="I216" s="347"/>
      <c r="AJ216" s="361"/>
    </row>
    <row r="217" spans="4:36" ht="15.75" customHeight="1">
      <c r="D217" s="354"/>
      <c r="I217" s="347"/>
      <c r="AJ217" s="361"/>
    </row>
    <row r="218" spans="4:36" ht="15.75" customHeight="1">
      <c r="D218" s="354"/>
      <c r="I218" s="347"/>
      <c r="AJ218" s="361"/>
    </row>
    <row r="219" spans="4:36" ht="15.75" customHeight="1">
      <c r="D219" s="354"/>
      <c r="I219" s="347"/>
      <c r="AJ219" s="361"/>
    </row>
    <row r="220" spans="4:36" ht="15.75" customHeight="1">
      <c r="D220" s="354"/>
      <c r="I220" s="347"/>
      <c r="AJ220" s="361"/>
    </row>
    <row r="221" spans="4:36" ht="15.75" customHeight="1">
      <c r="D221" s="354"/>
      <c r="I221" s="347"/>
      <c r="AJ221" s="361"/>
    </row>
    <row r="222" spans="4:36" ht="15.75" customHeight="1">
      <c r="D222" s="354"/>
      <c r="I222" s="347"/>
      <c r="AJ222" s="361"/>
    </row>
    <row r="223" spans="4:36" ht="15.75" customHeight="1">
      <c r="D223" s="354"/>
      <c r="I223" s="347"/>
      <c r="AJ223" s="361"/>
    </row>
    <row r="224" spans="4:36" ht="15.75" customHeight="1">
      <c r="D224" s="354"/>
      <c r="I224" s="347"/>
      <c r="AJ224" s="361"/>
    </row>
    <row r="225" spans="4:36" ht="15.75" customHeight="1">
      <c r="D225" s="354"/>
      <c r="I225" s="347"/>
      <c r="AJ225" s="361"/>
    </row>
    <row r="226" spans="4:36" ht="15.75" customHeight="1">
      <c r="D226" s="354"/>
      <c r="I226" s="347"/>
      <c r="AJ226" s="361"/>
    </row>
    <row r="227" spans="4:36" ht="15.75" customHeight="1">
      <c r="D227" s="354"/>
      <c r="I227" s="347"/>
      <c r="AJ227" s="361"/>
    </row>
    <row r="228" spans="4:36" ht="15.75" customHeight="1">
      <c r="D228" s="354"/>
      <c r="I228" s="347"/>
      <c r="AJ228" s="361"/>
    </row>
    <row r="229" spans="4:36" ht="15.75" customHeight="1">
      <c r="D229" s="354"/>
      <c r="I229" s="347"/>
      <c r="AJ229" s="361"/>
    </row>
    <row r="230" spans="4:36" ht="15.75" customHeight="1">
      <c r="D230" s="354"/>
      <c r="I230" s="347"/>
      <c r="AJ230" s="361"/>
    </row>
    <row r="231" spans="4:36" ht="15.75" customHeight="1">
      <c r="D231" s="354"/>
      <c r="I231" s="347"/>
      <c r="AJ231" s="361"/>
    </row>
    <row r="232" spans="4:36" ht="15.75" customHeight="1">
      <c r="D232" s="354"/>
      <c r="I232" s="347"/>
      <c r="AJ232" s="361"/>
    </row>
    <row r="233" spans="4:36" ht="15.75" customHeight="1">
      <c r="D233" s="354"/>
      <c r="I233" s="347"/>
      <c r="AJ233" s="361"/>
    </row>
    <row r="234" spans="4:36" ht="15.75" customHeight="1">
      <c r="D234" s="354"/>
      <c r="I234" s="347"/>
      <c r="AJ234" s="361"/>
    </row>
    <row r="235" spans="4:36" ht="15.75" customHeight="1">
      <c r="D235" s="354"/>
      <c r="I235" s="347"/>
      <c r="AJ235" s="361"/>
    </row>
    <row r="236" spans="4:36" ht="15.75" customHeight="1">
      <c r="D236" s="354"/>
      <c r="I236" s="347"/>
      <c r="AJ236" s="361"/>
    </row>
    <row r="237" spans="4:36" ht="15.75" customHeight="1">
      <c r="D237" s="354"/>
      <c r="I237" s="347"/>
      <c r="AJ237" s="361"/>
    </row>
    <row r="238" spans="4:36" ht="15.75" customHeight="1">
      <c r="D238" s="354"/>
      <c r="I238" s="347"/>
      <c r="AJ238" s="361"/>
    </row>
    <row r="239" spans="4:36" ht="15.75" customHeight="1">
      <c r="D239" s="354"/>
      <c r="I239" s="347"/>
      <c r="AJ239" s="361"/>
    </row>
    <row r="240" spans="4:36" ht="15.75" customHeight="1">
      <c r="D240" s="354"/>
      <c r="I240" s="347"/>
      <c r="AJ240" s="361"/>
    </row>
    <row r="241" spans="4:36" ht="15.75" customHeight="1">
      <c r="D241" s="354"/>
      <c r="I241" s="347"/>
      <c r="AJ241" s="361"/>
    </row>
    <row r="242" spans="4:36" ht="15.75" customHeight="1">
      <c r="D242" s="354"/>
      <c r="I242" s="347"/>
      <c r="AJ242" s="361"/>
    </row>
    <row r="243" spans="4:36" ht="15.75" customHeight="1">
      <c r="D243" s="354"/>
      <c r="I243" s="347"/>
      <c r="AJ243" s="361"/>
    </row>
    <row r="244" spans="4:36" ht="15.75" customHeight="1">
      <c r="D244" s="354"/>
      <c r="I244" s="347"/>
      <c r="AJ244" s="361"/>
    </row>
    <row r="245" spans="4:36" ht="15.75" customHeight="1">
      <c r="D245" s="354"/>
      <c r="I245" s="347"/>
      <c r="AJ245" s="361"/>
    </row>
    <row r="246" spans="4:36" ht="15.75" customHeight="1">
      <c r="D246" s="354"/>
      <c r="I246" s="347"/>
      <c r="AJ246" s="361"/>
    </row>
    <row r="247" spans="4:36" ht="15.75" customHeight="1">
      <c r="D247" s="354"/>
      <c r="I247" s="347"/>
      <c r="AJ247" s="361"/>
    </row>
    <row r="248" spans="4:36" ht="15.75" customHeight="1">
      <c r="D248" s="354"/>
      <c r="I248" s="347"/>
      <c r="AJ248" s="361"/>
    </row>
    <row r="249" spans="4:36" ht="15.75" customHeight="1">
      <c r="D249" s="354"/>
      <c r="I249" s="347"/>
      <c r="AJ249" s="361"/>
    </row>
    <row r="250" spans="4:36" ht="15.75" customHeight="1">
      <c r="D250" s="354"/>
      <c r="I250" s="347"/>
      <c r="AJ250" s="361"/>
    </row>
    <row r="251" spans="4:36" ht="15.75" customHeight="1">
      <c r="D251" s="354"/>
      <c r="I251" s="347"/>
      <c r="AJ251" s="361"/>
    </row>
    <row r="252" spans="4:36" ht="15.75" customHeight="1">
      <c r="D252" s="354"/>
      <c r="I252" s="347"/>
      <c r="AJ252" s="361"/>
    </row>
    <row r="253" spans="4:36" ht="15.75" customHeight="1">
      <c r="D253" s="354"/>
      <c r="I253" s="347"/>
      <c r="AJ253" s="361"/>
    </row>
    <row r="254" spans="4:36" ht="15.75" customHeight="1">
      <c r="D254" s="354"/>
      <c r="I254" s="347"/>
      <c r="AJ254" s="361"/>
    </row>
    <row r="255" spans="4:36" ht="15.75" customHeight="1">
      <c r="D255" s="354"/>
      <c r="I255" s="347"/>
      <c r="AJ255" s="361"/>
    </row>
    <row r="256" spans="4:36" ht="15.75" customHeight="1">
      <c r="D256" s="354"/>
      <c r="I256" s="347"/>
      <c r="AJ256" s="361"/>
    </row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E2:AA2"/>
    <mergeCell ref="AC2:AK2"/>
  </mergeCells>
  <hyperlinks>
    <hyperlink ref="B4" r:id="rId1" xr:uid="{00000000-0004-0000-0600-000000000000}"/>
    <hyperlink ref="B5" r:id="rId2" xr:uid="{00000000-0004-0000-0600-000001000000}"/>
    <hyperlink ref="B6" r:id="rId3" xr:uid="{00000000-0004-0000-0600-000002000000}"/>
    <hyperlink ref="B7" r:id="rId4" xr:uid="{00000000-0004-0000-0600-000003000000}"/>
    <hyperlink ref="B8" r:id="rId5" xr:uid="{00000000-0004-0000-0600-000004000000}"/>
    <hyperlink ref="B9" r:id="rId6" xr:uid="{00000000-0004-0000-0600-000005000000}"/>
    <hyperlink ref="B10" r:id="rId7" xr:uid="{00000000-0004-0000-0600-000006000000}"/>
    <hyperlink ref="B11" r:id="rId8" xr:uid="{00000000-0004-0000-0600-000007000000}"/>
    <hyperlink ref="B12" r:id="rId9" xr:uid="{00000000-0004-0000-0600-000008000000}"/>
    <hyperlink ref="B13" r:id="rId10" xr:uid="{00000000-0004-0000-0600-000009000000}"/>
    <hyperlink ref="B14" r:id="rId11" xr:uid="{00000000-0004-0000-0600-00000A000000}"/>
    <hyperlink ref="B15" r:id="rId12" xr:uid="{00000000-0004-0000-0600-00000B000000}"/>
    <hyperlink ref="B16" r:id="rId13" xr:uid="{00000000-0004-0000-0600-00000C000000}"/>
    <hyperlink ref="B17" r:id="rId14" xr:uid="{00000000-0004-0000-0600-00000D000000}"/>
    <hyperlink ref="B18" r:id="rId15" xr:uid="{00000000-0004-0000-0600-00000E000000}"/>
    <hyperlink ref="B19" r:id="rId16" xr:uid="{00000000-0004-0000-0600-00000F000000}"/>
    <hyperlink ref="B20" r:id="rId17" xr:uid="{00000000-0004-0000-0600-000010000000}"/>
    <hyperlink ref="B21" r:id="rId18" xr:uid="{00000000-0004-0000-0600-000011000000}"/>
    <hyperlink ref="B22" r:id="rId19" xr:uid="{00000000-0004-0000-0600-000012000000}"/>
    <hyperlink ref="B23" r:id="rId20" xr:uid="{00000000-0004-0000-0600-000013000000}"/>
    <hyperlink ref="B24" r:id="rId21" xr:uid="{00000000-0004-0000-0600-000014000000}"/>
    <hyperlink ref="B25" r:id="rId22" xr:uid="{00000000-0004-0000-0600-000015000000}"/>
    <hyperlink ref="B26" r:id="rId23" xr:uid="{00000000-0004-0000-0600-000016000000}"/>
    <hyperlink ref="B27" r:id="rId24" xr:uid="{00000000-0004-0000-0600-000017000000}"/>
    <hyperlink ref="B28" r:id="rId25" xr:uid="{00000000-0004-0000-0600-000018000000}"/>
    <hyperlink ref="B29" r:id="rId26" xr:uid="{00000000-0004-0000-0600-000019000000}"/>
    <hyperlink ref="B30" r:id="rId27" xr:uid="{00000000-0004-0000-0600-00001A000000}"/>
    <hyperlink ref="B31" r:id="rId28" xr:uid="{00000000-0004-0000-0600-00001B000000}"/>
    <hyperlink ref="B32" r:id="rId29" xr:uid="{00000000-0004-0000-0600-00001C000000}"/>
    <hyperlink ref="B33" r:id="rId30" xr:uid="{00000000-0004-0000-0600-00001D000000}"/>
    <hyperlink ref="B34" r:id="rId31" xr:uid="{00000000-0004-0000-0600-00001E000000}"/>
    <hyperlink ref="B35" r:id="rId32" xr:uid="{00000000-0004-0000-0600-00001F000000}"/>
    <hyperlink ref="B36" r:id="rId33" xr:uid="{00000000-0004-0000-0600-000020000000}"/>
    <hyperlink ref="B37" r:id="rId34" xr:uid="{00000000-0004-0000-0600-000021000000}"/>
    <hyperlink ref="B38" r:id="rId35" xr:uid="{00000000-0004-0000-0600-000022000000}"/>
    <hyperlink ref="B39" r:id="rId36" xr:uid="{00000000-0004-0000-0600-000023000000}"/>
    <hyperlink ref="B40" r:id="rId37" xr:uid="{00000000-0004-0000-0600-000024000000}"/>
    <hyperlink ref="B41" r:id="rId38" xr:uid="{00000000-0004-0000-0600-000025000000}"/>
    <hyperlink ref="B42" r:id="rId39" xr:uid="{00000000-0004-0000-0600-000026000000}"/>
    <hyperlink ref="B43" r:id="rId40" xr:uid="{00000000-0004-0000-0600-000027000000}"/>
    <hyperlink ref="B44" r:id="rId41" xr:uid="{00000000-0004-0000-0600-000028000000}"/>
    <hyperlink ref="B45" r:id="rId42" xr:uid="{00000000-0004-0000-0600-000029000000}"/>
    <hyperlink ref="B46" r:id="rId43" xr:uid="{00000000-0004-0000-0600-00002A000000}"/>
    <hyperlink ref="B47" r:id="rId44" xr:uid="{00000000-0004-0000-0600-00002B000000}"/>
    <hyperlink ref="B48" r:id="rId45" xr:uid="{00000000-0004-0000-0600-00002C000000}"/>
    <hyperlink ref="B49" r:id="rId46" xr:uid="{00000000-0004-0000-0600-00002D000000}"/>
    <hyperlink ref="B50" r:id="rId47" xr:uid="{00000000-0004-0000-0600-00002E000000}"/>
    <hyperlink ref="B51" r:id="rId48" xr:uid="{00000000-0004-0000-0600-00002F000000}"/>
    <hyperlink ref="B52" r:id="rId49" xr:uid="{00000000-0004-0000-0600-000030000000}"/>
    <hyperlink ref="B53" r:id="rId50" xr:uid="{00000000-0004-0000-0600-000031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Social 2021</vt:lpstr>
      <vt:lpstr>Mobile 2021</vt:lpstr>
      <vt:lpstr>WebExperience 2021</vt:lpstr>
      <vt:lpstr>CX 2021</vt:lpstr>
      <vt:lpstr>CX_BANK</vt:lpstr>
      <vt:lpstr>TRASH</vt:lpstr>
      <vt:lpstr>Copy of Copy of 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Yang, Yuxuan</cp:lastModifiedBy>
  <dcterms:created xsi:type="dcterms:W3CDTF">2021-08-03T13:49:22Z</dcterms:created>
  <dcterms:modified xsi:type="dcterms:W3CDTF">2022-01-06T00:04:06Z</dcterms:modified>
</cp:coreProperties>
</file>