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Q29" i="1" l="1"/>
  <c r="P29" i="1"/>
  <c r="Q28" i="1"/>
  <c r="P28" i="1"/>
  <c r="O27" i="1"/>
  <c r="N27" i="1"/>
  <c r="P15" i="1"/>
  <c r="P21" i="1" s="1"/>
  <c r="P17" i="1" l="1"/>
  <c r="N19" i="1"/>
  <c r="Q30" i="1"/>
  <c r="P30" i="1"/>
  <c r="D27" i="1"/>
  <c r="D26" i="1"/>
  <c r="N21" i="1" l="1"/>
  <c r="P19" i="1"/>
  <c r="K26" i="1"/>
  <c r="J26" i="1"/>
  <c r="I26" i="1"/>
  <c r="H26" i="1"/>
  <c r="E26" i="1"/>
  <c r="C26" i="1"/>
  <c r="B26" i="1"/>
  <c r="H17" i="1"/>
  <c r="H16" i="1"/>
  <c r="H10" i="1"/>
  <c r="H11" i="1" s="1"/>
  <c r="H12" i="1" s="1"/>
  <c r="J27" i="1" s="1"/>
  <c r="H9" i="1"/>
  <c r="B15" i="1"/>
  <c r="B14" i="1"/>
  <c r="B16" i="1" s="1"/>
  <c r="B18" i="1" s="1"/>
  <c r="E28" i="1" s="1"/>
  <c r="B10" i="1"/>
  <c r="B11" i="1" s="1"/>
  <c r="B9" i="1"/>
  <c r="H18" i="1" l="1"/>
  <c r="H20" i="1" s="1"/>
  <c r="K28" i="1" s="1"/>
  <c r="H28" i="1"/>
  <c r="H19" i="1"/>
  <c r="J28" i="1" s="1"/>
  <c r="J29" i="1" s="1"/>
  <c r="I28" i="1"/>
  <c r="H13" i="1"/>
  <c r="K27" i="1" s="1"/>
  <c r="K29" i="1" s="1"/>
  <c r="B17" i="1"/>
  <c r="D28" i="1" s="1"/>
  <c r="B13" i="1"/>
  <c r="E27" i="1" s="1"/>
  <c r="E29" i="1" s="1"/>
  <c r="B12" i="1"/>
  <c r="D29" i="1" l="1"/>
</calcChain>
</file>

<file path=xl/sharedStrings.xml><?xml version="1.0" encoding="utf-8"?>
<sst xmlns="http://schemas.openxmlformats.org/spreadsheetml/2006/main" count="111" uniqueCount="55">
  <si>
    <t>Hilfsstelle A</t>
  </si>
  <si>
    <t>Hilfsstelle B</t>
  </si>
  <si>
    <t>Hauptstelle I</t>
  </si>
  <si>
    <t>Hauptstelle II</t>
  </si>
  <si>
    <t>primäre Kosten</t>
  </si>
  <si>
    <t>abgegebene Leistungen</t>
  </si>
  <si>
    <t>empfangene Leistungen</t>
  </si>
  <si>
    <t>Abrechnung Hilfskostenstellen</t>
  </si>
  <si>
    <t>Werte</t>
  </si>
  <si>
    <t>Primäre Kosten HS A</t>
  </si>
  <si>
    <t>Abgegebene Leistungen</t>
  </si>
  <si>
    <t>Verrechnungspreis</t>
  </si>
  <si>
    <t>Belastung Hauptstelle I</t>
  </si>
  <si>
    <t>Belastung Hauptstelle II</t>
  </si>
  <si>
    <t>Anbauverfahren</t>
  </si>
  <si>
    <t>Ergebnis</t>
  </si>
  <si>
    <t>Stufenleiterverfahren</t>
  </si>
  <si>
    <t>Abrechnung HS A</t>
  </si>
  <si>
    <t>Primäre Kosten HS B</t>
  </si>
  <si>
    <t>sekundäre Kosten</t>
  </si>
  <si>
    <t>Summe</t>
  </si>
  <si>
    <t>Mathematisches Verfahren</t>
  </si>
  <si>
    <t>Kostenstelle</t>
  </si>
  <si>
    <t>Einsatz</t>
  </si>
  <si>
    <t>Hilfskostenstelle A</t>
  </si>
  <si>
    <t>|</t>
  </si>
  <si>
    <t>Hilfskostenstelle B</t>
  </si>
  <si>
    <t>Umstellung der Gleichung</t>
  </si>
  <si>
    <t>Addition der Gleichung</t>
  </si>
  <si>
    <t>Ermittlung Wert x1</t>
  </si>
  <si>
    <t>Einsetzen Wert x1 in Gleichung</t>
  </si>
  <si>
    <t>Ermittlung Wert x2</t>
  </si>
  <si>
    <t>30.000 + 70 x1</t>
  </si>
  <si>
    <t>80.000 + 200 x2</t>
  </si>
  <si>
    <t>=</t>
  </si>
  <si>
    <t>1200 x2</t>
  </si>
  <si>
    <t>6570 x1</t>
  </si>
  <si>
    <t>30.000 - 1200 x2</t>
  </si>
  <si>
    <t>- 70 x1</t>
  </si>
  <si>
    <t>Multiplikation mit Faktor 6</t>
  </si>
  <si>
    <t>-70 x1</t>
  </si>
  <si>
    <t>x1</t>
  </si>
  <si>
    <t>x2</t>
  </si>
  <si>
    <t>480.000 + 1200 x2</t>
  </si>
  <si>
    <t>510.000</t>
  </si>
  <si>
    <t>1200 * 25,91</t>
  </si>
  <si>
    <t>Ermittlung der 
Verrechnungspreise</t>
  </si>
  <si>
    <t>Abrechnung HS B</t>
  </si>
  <si>
    <t>Probe1</t>
  </si>
  <si>
    <t>Probe2</t>
  </si>
  <si>
    <t>39420 x1</t>
  </si>
  <si>
    <t>39350 x1</t>
  </si>
  <si>
    <t>30.000 + (70 * 12,96)</t>
  </si>
  <si>
    <t>80.000 + (200 * 25,75)</t>
  </si>
  <si>
    <t>6570 * 12,96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</si>
</sst>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ill="1"/>
    <xf numFmtId="0" fontId="0" fillId="0" borderId="9" xfId="0" applyFill="1" applyBorder="1"/>
    <xf numFmtId="3" fontId="0" fillId="0" borderId="9" xfId="0" applyNumberForma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1" xfId="0" applyFill="1" applyBorder="1" applyAlignment="1">
      <alignment wrapText="1"/>
    </xf>
    <xf numFmtId="3" fontId="0" fillId="0" borderId="11" xfId="0" applyNumberFormat="1" applyFill="1" applyBorder="1"/>
    <xf numFmtId="0" fontId="0" fillId="0" borderId="12" xfId="0" applyFill="1" applyBorder="1"/>
    <xf numFmtId="0" fontId="0" fillId="2" borderId="0" xfId="0" applyFill="1" applyBorder="1"/>
    <xf numFmtId="0" fontId="0" fillId="4" borderId="1" xfId="0" applyFill="1" applyBorder="1"/>
    <xf numFmtId="0" fontId="0" fillId="4" borderId="8" xfId="0" applyFill="1" applyBorder="1"/>
    <xf numFmtId="0" fontId="1" fillId="3" borderId="0" xfId="0" applyFont="1" applyFill="1" applyBorder="1"/>
    <xf numFmtId="3" fontId="0" fillId="0" borderId="2" xfId="0" applyNumberFormat="1" applyBorder="1"/>
    <xf numFmtId="3" fontId="0" fillId="0" borderId="13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0" xfId="0" applyNumberFormat="1" applyBorder="1"/>
    <xf numFmtId="0" fontId="0" fillId="0" borderId="0" xfId="0" applyBorder="1"/>
    <xf numFmtId="0" fontId="0" fillId="0" borderId="5" xfId="0" applyBorder="1"/>
    <xf numFmtId="3" fontId="0" fillId="0" borderId="6" xfId="0" applyNumberFormat="1" applyBorder="1"/>
    <xf numFmtId="3" fontId="0" fillId="0" borderId="14" xfId="0" applyNumberFormat="1" applyBorder="1"/>
    <xf numFmtId="0" fontId="0" fillId="0" borderId="14" xfId="0" applyBorder="1"/>
    <xf numFmtId="0" fontId="0" fillId="0" borderId="7" xfId="0" applyBorder="1"/>
    <xf numFmtId="3" fontId="0" fillId="5" borderId="2" xfId="0" applyNumberFormat="1" applyFill="1" applyBorder="1"/>
    <xf numFmtId="0" fontId="0" fillId="5" borderId="0" xfId="0" applyFill="1" applyBorder="1"/>
    <xf numFmtId="0" fontId="0" fillId="5" borderId="5" xfId="0" applyFill="1" applyBorder="1"/>
    <xf numFmtId="3" fontId="0" fillId="6" borderId="13" xfId="0" applyNumberFormat="1" applyFill="1" applyBorder="1"/>
    <xf numFmtId="0" fontId="0" fillId="6" borderId="12" xfId="0" applyFill="1" applyBorder="1"/>
    <xf numFmtId="0" fontId="0" fillId="5" borderId="11" xfId="0" applyFill="1" applyBorder="1"/>
    <xf numFmtId="0" fontId="0" fillId="6" borderId="0" xfId="0" applyFill="1" applyBorder="1"/>
    <xf numFmtId="0" fontId="0" fillId="5" borderId="9" xfId="0" applyFill="1" applyBorder="1"/>
    <xf numFmtId="0" fontId="0" fillId="4" borderId="1" xfId="0" applyFill="1" applyBorder="1"/>
    <xf numFmtId="0" fontId="0" fillId="6" borderId="5" xfId="0" applyFill="1" applyBorder="1"/>
    <xf numFmtId="0" fontId="0" fillId="0" borderId="14" xfId="0" applyFill="1" applyBorder="1"/>
    <xf numFmtId="3" fontId="0" fillId="7" borderId="14" xfId="0" applyNumberFormat="1" applyFill="1" applyBorder="1"/>
    <xf numFmtId="3" fontId="0" fillId="7" borderId="7" xfId="0" applyNumberFormat="1" applyFill="1" applyBorder="1"/>
    <xf numFmtId="0" fontId="0" fillId="6" borderId="11" xfId="0" applyFill="1" applyBorder="1"/>
    <xf numFmtId="0" fontId="0" fillId="6" borderId="9" xfId="0" applyFill="1" applyBorder="1"/>
    <xf numFmtId="0" fontId="0" fillId="8" borderId="12" xfId="0" applyFill="1" applyBorder="1"/>
    <xf numFmtId="3" fontId="0" fillId="6" borderId="0" xfId="0" applyNumberFormat="1" applyFill="1" applyBorder="1"/>
    <xf numFmtId="0" fontId="0" fillId="5" borderId="10" xfId="0" applyFill="1" applyBorder="1"/>
    <xf numFmtId="3" fontId="0" fillId="5" borderId="0" xfId="0" applyNumberFormat="1" applyFill="1" applyBorder="1"/>
    <xf numFmtId="0" fontId="0" fillId="0" borderId="12" xfId="0" applyBorder="1"/>
    <xf numFmtId="0" fontId="0" fillId="0" borderId="8" xfId="0" applyBorder="1"/>
    <xf numFmtId="0" fontId="0" fillId="0" borderId="1" xfId="0" applyBorder="1"/>
    <xf numFmtId="0" fontId="0" fillId="0" borderId="1" xfId="0" applyFill="1" applyBorder="1"/>
    <xf numFmtId="0" fontId="0" fillId="0" borderId="8" xfId="0" applyFill="1" applyBorder="1"/>
    <xf numFmtId="0" fontId="0" fillId="4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8" xfId="0" applyNumberFormat="1" applyBorder="1"/>
    <xf numFmtId="3" fontId="0" fillId="0" borderId="12" xfId="0" applyNumberFormat="1" applyBorder="1"/>
    <xf numFmtId="49" fontId="0" fillId="0" borderId="8" xfId="0" applyNumberFormat="1" applyBorder="1"/>
    <xf numFmtId="49" fontId="0" fillId="0" borderId="12" xfId="0" applyNumberFormat="1" applyBorder="1"/>
    <xf numFmtId="49" fontId="0" fillId="0" borderId="1" xfId="0" applyNumberFormat="1" applyBorder="1"/>
    <xf numFmtId="3" fontId="0" fillId="0" borderId="0" xfId="0" applyNumberFormat="1" applyFill="1" applyBorder="1"/>
    <xf numFmtId="0" fontId="0" fillId="0" borderId="5" xfId="0" applyFill="1" applyBorder="1"/>
    <xf numFmtId="0" fontId="0" fillId="0" borderId="0" xfId="0" applyNumberFormat="1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4" borderId="8" xfId="0" applyFill="1" applyBorder="1"/>
    <xf numFmtId="0" fontId="0" fillId="4" borderId="12" xfId="0" applyFill="1" applyBorder="1"/>
    <xf numFmtId="0" fontId="0" fillId="0" borderId="1" xfId="0" applyNumberFormat="1" applyBorder="1"/>
    <xf numFmtId="0" fontId="0" fillId="0" borderId="12" xfId="0" applyNumberFormat="1" applyBorder="1"/>
    <xf numFmtId="49" fontId="0" fillId="0" borderId="0" xfId="0" applyNumberFormat="1" applyFill="1" applyBorder="1"/>
    <xf numFmtId="49" fontId="0" fillId="6" borderId="0" xfId="0" applyNumberFormat="1" applyFill="1" applyBorder="1"/>
    <xf numFmtId="49" fontId="0" fillId="6" borderId="5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H32" sqref="H32"/>
    </sheetView>
  </sheetViews>
  <sheetFormatPr baseColWidth="10" defaultColWidth="9.140625" defaultRowHeight="15" x14ac:dyDescent="0.25"/>
  <cols>
    <col min="1" max="1" width="28.7109375" bestFit="1" customWidth="1"/>
    <col min="2" max="2" width="11.7109375" bestFit="1" customWidth="1"/>
    <col min="3" max="3" width="11" bestFit="1" customWidth="1"/>
    <col min="4" max="4" width="12.28515625" bestFit="1" customWidth="1"/>
    <col min="5" max="5" width="12.85546875" bestFit="1" customWidth="1"/>
    <col min="7" max="7" width="28.7109375" bestFit="1" customWidth="1"/>
    <col min="8" max="8" width="12" bestFit="1" customWidth="1"/>
    <col min="9" max="9" width="11.5703125" bestFit="1" customWidth="1"/>
    <col min="10" max="10" width="12.28515625" bestFit="1" customWidth="1"/>
    <col min="11" max="11" width="12.85546875" bestFit="1" customWidth="1"/>
    <col min="13" max="13" width="28" customWidth="1"/>
    <col min="14" max="14" width="19.42578125" bestFit="1" customWidth="1"/>
    <col min="15" max="15" width="14.42578125" customWidth="1"/>
    <col min="16" max="16" width="15.85546875" bestFit="1" customWidth="1"/>
    <col min="17" max="17" width="12.85546875" bestFit="1" customWidth="1"/>
  </cols>
  <sheetData>
    <row r="1" spans="1:16" x14ac:dyDescent="0.25">
      <c r="A1" s="10"/>
      <c r="B1" s="10" t="s">
        <v>0</v>
      </c>
      <c r="C1" s="10" t="s">
        <v>1</v>
      </c>
      <c r="D1" s="10" t="s">
        <v>2</v>
      </c>
      <c r="E1" s="10" t="s">
        <v>3</v>
      </c>
    </row>
    <row r="2" spans="1:16" x14ac:dyDescent="0.25">
      <c r="A2" s="10" t="s">
        <v>4</v>
      </c>
      <c r="B2" s="13">
        <v>30000</v>
      </c>
      <c r="C2" s="14">
        <v>80000</v>
      </c>
      <c r="D2" s="14">
        <v>120000</v>
      </c>
      <c r="E2" s="15">
        <v>60000</v>
      </c>
    </row>
    <row r="3" spans="1:16" x14ac:dyDescent="0.25">
      <c r="A3" s="10" t="s">
        <v>5</v>
      </c>
      <c r="B3" s="16">
        <v>1200</v>
      </c>
      <c r="C3" s="17">
        <v>6570</v>
      </c>
      <c r="D3" s="18">
        <v>400</v>
      </c>
      <c r="E3" s="19">
        <v>600</v>
      </c>
    </row>
    <row r="4" spans="1:16" x14ac:dyDescent="0.25">
      <c r="A4" s="10" t="s">
        <v>6</v>
      </c>
      <c r="B4" s="20">
        <v>70</v>
      </c>
      <c r="C4" s="21">
        <v>200</v>
      </c>
      <c r="D4" s="22">
        <v>4000</v>
      </c>
      <c r="E4" s="23">
        <v>2500</v>
      </c>
    </row>
    <row r="6" spans="1:16" x14ac:dyDescent="0.25">
      <c r="A6" s="12" t="s">
        <v>14</v>
      </c>
      <c r="G6" s="12" t="s">
        <v>16</v>
      </c>
      <c r="M6" s="12" t="s">
        <v>21</v>
      </c>
    </row>
    <row r="7" spans="1:16" x14ac:dyDescent="0.25">
      <c r="M7" s="32" t="s">
        <v>22</v>
      </c>
      <c r="N7" s="32" t="s">
        <v>23</v>
      </c>
      <c r="O7" s="48" t="s">
        <v>25</v>
      </c>
      <c r="P7" s="32" t="s">
        <v>15</v>
      </c>
    </row>
    <row r="8" spans="1:16" x14ac:dyDescent="0.25">
      <c r="A8" s="11" t="s">
        <v>7</v>
      </c>
      <c r="B8" s="11" t="s">
        <v>8</v>
      </c>
      <c r="G8" s="11" t="s">
        <v>17</v>
      </c>
      <c r="H8" s="11" t="s">
        <v>8</v>
      </c>
      <c r="M8" s="44" t="s">
        <v>24</v>
      </c>
      <c r="N8" s="44" t="s">
        <v>32</v>
      </c>
      <c r="O8" s="49" t="s">
        <v>34</v>
      </c>
      <c r="P8" s="52" t="s">
        <v>35</v>
      </c>
    </row>
    <row r="9" spans="1:16" x14ac:dyDescent="0.25">
      <c r="A9" s="2" t="s">
        <v>9</v>
      </c>
      <c r="B9" s="3">
        <f>B2</f>
        <v>30000</v>
      </c>
      <c r="G9" s="2" t="s">
        <v>9</v>
      </c>
      <c r="H9" s="3">
        <f>B2</f>
        <v>30000</v>
      </c>
      <c r="M9" s="43" t="s">
        <v>26</v>
      </c>
      <c r="N9" s="55" t="s">
        <v>33</v>
      </c>
      <c r="O9" s="50" t="s">
        <v>34</v>
      </c>
      <c r="P9" s="53" t="s">
        <v>36</v>
      </c>
    </row>
    <row r="10" spans="1:16" x14ac:dyDescent="0.25">
      <c r="A10" s="2" t="s">
        <v>10</v>
      </c>
      <c r="B10" s="3">
        <f>B3-C4</f>
        <v>1000</v>
      </c>
      <c r="G10" s="2" t="s">
        <v>10</v>
      </c>
      <c r="H10" s="3">
        <f>B3</f>
        <v>1200</v>
      </c>
      <c r="M10" s="44" t="s">
        <v>27</v>
      </c>
      <c r="N10" s="54" t="s">
        <v>37</v>
      </c>
      <c r="O10" s="49" t="s">
        <v>34</v>
      </c>
      <c r="P10" s="54" t="s">
        <v>38</v>
      </c>
    </row>
    <row r="11" spans="1:16" ht="15.75" thickBot="1" x14ac:dyDescent="0.3">
      <c r="A11" s="4" t="s">
        <v>11</v>
      </c>
      <c r="B11" s="4">
        <f>B9/B10</f>
        <v>30</v>
      </c>
      <c r="G11" s="4" t="s">
        <v>11</v>
      </c>
      <c r="H11" s="4">
        <f>H9/H10</f>
        <v>25</v>
      </c>
      <c r="M11" s="43"/>
      <c r="N11" s="55" t="s">
        <v>33</v>
      </c>
      <c r="O11" s="50" t="s">
        <v>34</v>
      </c>
      <c r="P11" s="55" t="s">
        <v>36</v>
      </c>
    </row>
    <row r="12" spans="1:16" ht="15.75" thickTop="1" x14ac:dyDescent="0.25">
      <c r="A12" s="5" t="s">
        <v>12</v>
      </c>
      <c r="B12" s="29">
        <f>B11*D3</f>
        <v>12000</v>
      </c>
      <c r="G12" s="2" t="s">
        <v>12</v>
      </c>
      <c r="H12" s="31">
        <f>H11*D3</f>
        <v>10000</v>
      </c>
      <c r="M12" s="44" t="s">
        <v>39</v>
      </c>
      <c r="N12" s="54" t="s">
        <v>37</v>
      </c>
      <c r="O12" s="49" t="s">
        <v>34</v>
      </c>
      <c r="P12" s="54" t="s">
        <v>40</v>
      </c>
    </row>
    <row r="13" spans="1:16" ht="15.75" thickBot="1" x14ac:dyDescent="0.3">
      <c r="A13" s="4" t="s">
        <v>13</v>
      </c>
      <c r="B13" s="41">
        <f>B11*E3</f>
        <v>18000</v>
      </c>
      <c r="G13" s="8" t="s">
        <v>13</v>
      </c>
      <c r="H13" s="39">
        <f>E3*H11</f>
        <v>15000</v>
      </c>
      <c r="M13" s="43"/>
      <c r="N13" s="55" t="s">
        <v>43</v>
      </c>
      <c r="O13" s="50" t="s">
        <v>34</v>
      </c>
      <c r="P13" s="55" t="s">
        <v>50</v>
      </c>
    </row>
    <row r="14" spans="1:16" ht="15.75" thickTop="1" x14ac:dyDescent="0.25">
      <c r="A14" s="6" t="s">
        <v>18</v>
      </c>
      <c r="B14" s="7">
        <f>C2</f>
        <v>80000</v>
      </c>
      <c r="M14" s="45" t="s">
        <v>28</v>
      </c>
      <c r="N14" s="56" t="s">
        <v>44</v>
      </c>
      <c r="O14" s="51" t="s">
        <v>34</v>
      </c>
      <c r="P14" s="56" t="s">
        <v>51</v>
      </c>
    </row>
    <row r="15" spans="1:16" x14ac:dyDescent="0.25">
      <c r="A15" s="2" t="s">
        <v>10</v>
      </c>
      <c r="B15" s="3">
        <f>C3-B4</f>
        <v>6500</v>
      </c>
      <c r="G15" s="11" t="s">
        <v>47</v>
      </c>
      <c r="H15" s="11" t="s">
        <v>8</v>
      </c>
      <c r="M15" s="45" t="s">
        <v>29</v>
      </c>
      <c r="N15" s="56" t="s">
        <v>41</v>
      </c>
      <c r="O15" s="51" t="s">
        <v>34</v>
      </c>
      <c r="P15" s="56">
        <f>N14/39350</f>
        <v>12.960609911054638</v>
      </c>
    </row>
    <row r="16" spans="1:16" ht="15.75" thickBot="1" x14ac:dyDescent="0.3">
      <c r="A16" s="4" t="s">
        <v>11</v>
      </c>
      <c r="B16" s="4">
        <f>B14/B15</f>
        <v>12.307692307692308</v>
      </c>
      <c r="G16" s="2" t="s">
        <v>18</v>
      </c>
      <c r="H16" s="3">
        <f>C2</f>
        <v>80000</v>
      </c>
      <c r="M16" s="46" t="s">
        <v>30</v>
      </c>
      <c r="N16" s="56" t="s">
        <v>52</v>
      </c>
      <c r="O16" s="51" t="s">
        <v>34</v>
      </c>
      <c r="P16" s="56" t="s">
        <v>35</v>
      </c>
    </row>
    <row r="17" spans="1:17" ht="15.75" thickTop="1" x14ac:dyDescent="0.25">
      <c r="A17" s="5" t="s">
        <v>12</v>
      </c>
      <c r="B17" s="37">
        <f>D4*B16</f>
        <v>49230.769230769234</v>
      </c>
      <c r="G17" s="2" t="s">
        <v>10</v>
      </c>
      <c r="H17" s="3">
        <f>C3</f>
        <v>6570</v>
      </c>
      <c r="M17" s="46" t="s">
        <v>31</v>
      </c>
      <c r="N17" s="56" t="s">
        <v>42</v>
      </c>
      <c r="O17" s="51" t="s">
        <v>34</v>
      </c>
      <c r="P17" s="64">
        <f>(30000+(70*P15))/1200</f>
        <v>25.756035578144854</v>
      </c>
    </row>
    <row r="18" spans="1:17" ht="15.75" thickBot="1" x14ac:dyDescent="0.3">
      <c r="A18" s="8" t="s">
        <v>13</v>
      </c>
      <c r="B18" s="28">
        <f>E4*B16</f>
        <v>30769.23076923077</v>
      </c>
      <c r="G18" s="4" t="s">
        <v>11</v>
      </c>
      <c r="H18" s="4">
        <f>H16/H17</f>
        <v>12.176560121765601</v>
      </c>
      <c r="M18" s="47" t="s">
        <v>48</v>
      </c>
      <c r="N18" s="54" t="s">
        <v>52</v>
      </c>
      <c r="O18" s="49" t="s">
        <v>34</v>
      </c>
      <c r="P18" s="54" t="s">
        <v>45</v>
      </c>
    </row>
    <row r="19" spans="1:17" ht="15.75" thickTop="1" x14ac:dyDescent="0.25">
      <c r="A19" s="1"/>
      <c r="B19" s="1"/>
      <c r="G19" s="2" t="s">
        <v>12</v>
      </c>
      <c r="H19" s="38">
        <f>H18*D4</f>
        <v>48706.240487062401</v>
      </c>
      <c r="M19" s="43"/>
      <c r="N19" s="55">
        <f>30000+(70*P15)</f>
        <v>30907.242693773824</v>
      </c>
      <c r="O19" s="50" t="s">
        <v>34</v>
      </c>
      <c r="P19" s="65">
        <f>1200*P17</f>
        <v>30907.242693773824</v>
      </c>
    </row>
    <row r="20" spans="1:17" x14ac:dyDescent="0.25">
      <c r="G20" s="8" t="s">
        <v>13</v>
      </c>
      <c r="H20" s="28">
        <f>H18*E4</f>
        <v>30441.400304414001</v>
      </c>
      <c r="M20" s="47" t="s">
        <v>49</v>
      </c>
      <c r="N20" s="54" t="s">
        <v>53</v>
      </c>
      <c r="O20" s="49" t="s">
        <v>34</v>
      </c>
      <c r="P20" s="54" t="s">
        <v>54</v>
      </c>
    </row>
    <row r="21" spans="1:17" x14ac:dyDescent="0.25">
      <c r="M21" s="43"/>
      <c r="N21" s="65">
        <f>80000+(200*P17)</f>
        <v>85151.207115628975</v>
      </c>
      <c r="O21" s="50" t="s">
        <v>34</v>
      </c>
      <c r="P21" s="55">
        <f>6570*P15</f>
        <v>85151.207115628975</v>
      </c>
    </row>
    <row r="24" spans="1:17" x14ac:dyDescent="0.25">
      <c r="A24" s="9" t="s">
        <v>15</v>
      </c>
      <c r="B24" s="1"/>
      <c r="G24" s="9" t="s">
        <v>15</v>
      </c>
      <c r="H24" s="1"/>
      <c r="M24" s="9" t="s">
        <v>15</v>
      </c>
      <c r="N24" s="1"/>
    </row>
    <row r="25" spans="1:17" x14ac:dyDescent="0.25">
      <c r="A25" s="10"/>
      <c r="B25" s="10" t="s">
        <v>0</v>
      </c>
      <c r="C25" s="10" t="s">
        <v>1</v>
      </c>
      <c r="D25" s="10" t="s">
        <v>2</v>
      </c>
      <c r="E25" s="10" t="s">
        <v>3</v>
      </c>
      <c r="G25" s="10"/>
      <c r="H25" s="10" t="s">
        <v>0</v>
      </c>
      <c r="I25" s="10" t="s">
        <v>1</v>
      </c>
      <c r="J25" s="10" t="s">
        <v>2</v>
      </c>
      <c r="K25" s="10" t="s">
        <v>3</v>
      </c>
      <c r="M25" s="32"/>
      <c r="N25" s="32" t="s">
        <v>0</v>
      </c>
      <c r="O25" s="32" t="s">
        <v>1</v>
      </c>
      <c r="P25" s="32" t="s">
        <v>2</v>
      </c>
      <c r="Q25" s="32" t="s">
        <v>3</v>
      </c>
    </row>
    <row r="26" spans="1:17" x14ac:dyDescent="0.25">
      <c r="A26" s="10" t="s">
        <v>4</v>
      </c>
      <c r="B26" s="24">
        <f>B2</f>
        <v>30000</v>
      </c>
      <c r="C26" s="27">
        <f>C2</f>
        <v>80000</v>
      </c>
      <c r="D26" s="14">
        <f>D2</f>
        <v>120000</v>
      </c>
      <c r="E26" s="15">
        <f>E2</f>
        <v>60000</v>
      </c>
      <c r="G26" s="10" t="s">
        <v>4</v>
      </c>
      <c r="H26" s="24">
        <f>B2</f>
        <v>30000</v>
      </c>
      <c r="I26" s="27">
        <f>C2</f>
        <v>80000</v>
      </c>
      <c r="J26" s="14">
        <f>D2</f>
        <v>120000</v>
      </c>
      <c r="K26" s="15">
        <f>E2</f>
        <v>60000</v>
      </c>
      <c r="M26" s="32" t="s">
        <v>4</v>
      </c>
      <c r="N26" s="24">
        <v>30000</v>
      </c>
      <c r="O26" s="27">
        <v>80000</v>
      </c>
      <c r="P26" s="14">
        <v>120000</v>
      </c>
      <c r="Q26" s="15">
        <v>60000</v>
      </c>
    </row>
    <row r="27" spans="1:17" ht="30" x14ac:dyDescent="0.25">
      <c r="A27" s="61" t="s">
        <v>19</v>
      </c>
      <c r="B27" s="17"/>
      <c r="C27" s="17"/>
      <c r="D27" s="25">
        <f>B12</f>
        <v>12000</v>
      </c>
      <c r="E27" s="26">
        <f>B13</f>
        <v>18000</v>
      </c>
      <c r="G27" s="61" t="s">
        <v>19</v>
      </c>
      <c r="H27" s="40"/>
      <c r="I27" s="42"/>
      <c r="J27" s="25">
        <f>H12</f>
        <v>10000</v>
      </c>
      <c r="K27" s="26">
        <f>H13</f>
        <v>15000</v>
      </c>
      <c r="M27" s="60" t="s">
        <v>46</v>
      </c>
      <c r="N27" s="59">
        <f>P17</f>
        <v>25.756035578144854</v>
      </c>
      <c r="O27" s="66">
        <f>P15</f>
        <v>12.960609911054638</v>
      </c>
      <c r="Q27" s="58"/>
    </row>
    <row r="28" spans="1:17" x14ac:dyDescent="0.25">
      <c r="A28" s="61"/>
      <c r="B28" s="17"/>
      <c r="C28" s="17"/>
      <c r="D28" s="30">
        <f>B17</f>
        <v>49230.769230769234</v>
      </c>
      <c r="E28" s="33">
        <f>B18</f>
        <v>30769.23076923077</v>
      </c>
      <c r="G28" s="61"/>
      <c r="H28" s="40">
        <f>H26+H27</f>
        <v>30000</v>
      </c>
      <c r="I28" s="42">
        <f>I26+I27</f>
        <v>80000</v>
      </c>
      <c r="J28" s="30">
        <f>H19</f>
        <v>48706.240487062401</v>
      </c>
      <c r="K28" s="33">
        <f>H20</f>
        <v>30441.400304414001</v>
      </c>
      <c r="M28" s="62" t="s">
        <v>19</v>
      </c>
      <c r="P28" s="25">
        <f>D3*P17</f>
        <v>10302.414231257941</v>
      </c>
      <c r="Q28" s="25">
        <f>E3*P17</f>
        <v>15453.621346886912</v>
      </c>
    </row>
    <row r="29" spans="1:17" x14ac:dyDescent="0.25">
      <c r="A29" s="10" t="s">
        <v>20</v>
      </c>
      <c r="B29" s="34"/>
      <c r="C29" s="22"/>
      <c r="D29" s="35">
        <f>SUM(D26:D28)</f>
        <v>181230.76923076925</v>
      </c>
      <c r="E29" s="36">
        <f>SUM(E26:E28)</f>
        <v>108769.23076923077</v>
      </c>
      <c r="G29" s="10" t="s">
        <v>20</v>
      </c>
      <c r="H29" s="34"/>
      <c r="I29" s="22"/>
      <c r="J29" s="35">
        <f>SUM(J26:J28)</f>
        <v>178706.2404870624</v>
      </c>
      <c r="K29" s="36">
        <f>SUM(K26:K28)</f>
        <v>105441.400304414</v>
      </c>
      <c r="M29" s="63"/>
      <c r="N29" s="57"/>
      <c r="O29" s="57"/>
      <c r="P29" s="67">
        <f>D4*P15</f>
        <v>51842.439644218553</v>
      </c>
      <c r="Q29" s="68">
        <f>E4*P15</f>
        <v>32401.524777636594</v>
      </c>
    </row>
    <row r="30" spans="1:17" x14ac:dyDescent="0.25">
      <c r="M30" s="32" t="s">
        <v>20</v>
      </c>
      <c r="N30" s="34"/>
      <c r="O30" s="22"/>
      <c r="P30" s="35">
        <f>SUM(P26:P29)</f>
        <v>182144.85387547649</v>
      </c>
      <c r="Q30" s="36">
        <f>SUM(Q26:Q29)</f>
        <v>107855.14612452351</v>
      </c>
    </row>
  </sheetData>
  <mergeCells count="3">
    <mergeCell ref="A27:A28"/>
    <mergeCell ref="G27:G28"/>
    <mergeCell ref="M28:M29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2018-05-27T15:22:11Z</dcterms:modified>
</cp:coreProperties>
</file>