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0" windowWidth="20610" windowHeight="11640" tabRatio="875"/>
  </bookViews>
  <sheets>
    <sheet name="利用方法" sheetId="9" r:id="rId1"/>
    <sheet name="台帳記入例" sheetId="8" r:id="rId2"/>
    <sheet name="情報資産管理台帳" sheetId="1" r:id="rId3"/>
    <sheet name="脅威の状況" sheetId="7" r:id="rId4"/>
    <sheet name="対策状況チェック" sheetId="3" r:id="rId5"/>
    <sheet name="診断結果" sheetId="4" r:id="rId6"/>
  </sheets>
  <definedNames>
    <definedName name="_xlnm._FilterDatabase" localSheetId="4" hidden="1">対策状況チェック!$B$3:$D$96</definedName>
    <definedName name="_xlnm.Print_Area" localSheetId="3">脅威の状況!$A$1:$D$25</definedName>
    <definedName name="_xlnm.Print_Area" localSheetId="2">情報資産管理台帳!$A$1:$U$28</definedName>
    <definedName name="_xlnm.Print_Area" localSheetId="5">診断結果!$A$1:$E$32</definedName>
    <definedName name="_xlnm.Print_Area" localSheetId="1">台帳記入例!$A$1:$U$45</definedName>
    <definedName name="_xlnm.Print_Titles" localSheetId="2">情報資産管理台帳!$2:$3</definedName>
    <definedName name="_xlnm.Print_Titles" localSheetId="4">対策状況チェック!$2:$2</definedName>
    <definedName name="_xlnm.Print_Titles" localSheetId="1">台帳記入例!$2:$3</definedName>
  </definedNames>
  <calcPr calcId="152511"/>
</workbook>
</file>

<file path=xl/calcChain.xml><?xml version="1.0" encoding="utf-8"?>
<calcChain xmlns="http://schemas.openxmlformats.org/spreadsheetml/2006/main">
  <c r="E3" i="4" l="1"/>
  <c r="C22" i="4" l="1"/>
  <c r="M27" i="8" l="1"/>
  <c r="M28" i="1"/>
  <c r="M27" i="1"/>
  <c r="M26" i="1"/>
  <c r="M25" i="1"/>
  <c r="M24" i="1"/>
  <c r="M23" i="1"/>
  <c r="M22" i="1"/>
  <c r="M21" i="1"/>
  <c r="M20" i="1"/>
  <c r="M19" i="1"/>
  <c r="M18" i="1"/>
  <c r="M17" i="1"/>
  <c r="M16" i="1"/>
  <c r="M15" i="1"/>
  <c r="M14" i="1"/>
  <c r="M13" i="1"/>
  <c r="M12" i="1"/>
  <c r="M11" i="1"/>
  <c r="M10" i="1"/>
  <c r="M9" i="1"/>
  <c r="M8" i="1"/>
  <c r="M7" i="1"/>
  <c r="M6" i="1"/>
  <c r="M5" i="1"/>
  <c r="M4" i="1" l="1"/>
  <c r="C32" i="4" l="1"/>
  <c r="C31" i="4"/>
  <c r="C30" i="4"/>
  <c r="U20" i="1"/>
  <c r="U21" i="1"/>
  <c r="U22" i="1"/>
  <c r="U23" i="1"/>
  <c r="U24" i="1"/>
  <c r="U25" i="1"/>
  <c r="U26" i="1"/>
  <c r="U27" i="1"/>
  <c r="U28" i="1"/>
  <c r="C55" i="3" l="1"/>
  <c r="C56" i="3"/>
  <c r="C57" i="3"/>
  <c r="C17" i="3"/>
  <c r="C18" i="3"/>
  <c r="C19" i="3"/>
  <c r="C20" i="3"/>
  <c r="C21" i="3"/>
  <c r="C22" i="3"/>
  <c r="C23" i="3"/>
  <c r="C24" i="3"/>
  <c r="C25" i="3"/>
  <c r="H7" i="4" s="1"/>
  <c r="E7" i="4" s="1"/>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3" i="3"/>
  <c r="C4" i="3"/>
  <c r="C5" i="3"/>
  <c r="C6" i="3"/>
  <c r="C7" i="3"/>
  <c r="C8" i="3"/>
  <c r="C9" i="3"/>
  <c r="C10" i="3"/>
  <c r="C11" i="3"/>
  <c r="C12" i="3"/>
  <c r="C13" i="3"/>
  <c r="C14" i="3"/>
  <c r="C15" i="3"/>
  <c r="C16" i="3"/>
  <c r="P20" i="1"/>
  <c r="R20" i="1" s="1"/>
  <c r="Q20" i="1"/>
  <c r="P21" i="1"/>
  <c r="R21" i="1" s="1"/>
  <c r="Q21" i="1"/>
  <c r="P22" i="1"/>
  <c r="R22" i="1" s="1"/>
  <c r="Q22" i="1"/>
  <c r="P23" i="1"/>
  <c r="R23" i="1" s="1"/>
  <c r="Q23" i="1"/>
  <c r="P24" i="1"/>
  <c r="R24" i="1" s="1"/>
  <c r="Q24" i="1"/>
  <c r="P25" i="1"/>
  <c r="R25" i="1" s="1"/>
  <c r="Q25" i="1"/>
  <c r="P26" i="1"/>
  <c r="R26" i="1" s="1"/>
  <c r="Q26" i="1"/>
  <c r="P27" i="1"/>
  <c r="R27" i="1" s="1"/>
  <c r="Q27" i="1"/>
  <c r="P28" i="1"/>
  <c r="R28" i="1" s="1"/>
  <c r="Q28" i="1"/>
  <c r="H11" i="4" l="1"/>
  <c r="E11" i="4" s="1"/>
  <c r="H6" i="4"/>
  <c r="E6" i="4" s="1"/>
  <c r="S20" i="1"/>
  <c r="T20" i="1"/>
  <c r="S27" i="1"/>
  <c r="T27" i="1"/>
  <c r="S25" i="1"/>
  <c r="T25" i="1"/>
  <c r="S28" i="1"/>
  <c r="T28" i="1"/>
  <c r="S26" i="1"/>
  <c r="T26" i="1"/>
  <c r="S24" i="1"/>
  <c r="T24" i="1"/>
  <c r="S22" i="1"/>
  <c r="T22" i="1"/>
  <c r="S21" i="1"/>
  <c r="T21" i="1"/>
  <c r="S23" i="1"/>
  <c r="T23" i="1"/>
  <c r="H9" i="4"/>
  <c r="E9" i="4" s="1"/>
  <c r="H5" i="4"/>
  <c r="E5" i="4" s="1"/>
  <c r="H4" i="4"/>
  <c r="E4" i="4" s="1"/>
  <c r="H3" i="4"/>
  <c r="H10" i="4"/>
  <c r="E10" i="4" s="1"/>
  <c r="H8" i="4"/>
  <c r="E8" i="4" s="1"/>
  <c r="H13" i="4"/>
  <c r="E13" i="4" s="1"/>
  <c r="H12" i="4"/>
  <c r="E12" i="4" s="1"/>
  <c r="P4" i="7"/>
  <c r="O4" i="7"/>
  <c r="P59" i="7" l="1"/>
  <c r="P61" i="7"/>
  <c r="P63" i="7"/>
  <c r="P65" i="7"/>
  <c r="P67" i="7"/>
  <c r="P69" i="7"/>
  <c r="P71" i="7"/>
  <c r="P73" i="7"/>
  <c r="P75" i="7"/>
  <c r="P77" i="7"/>
  <c r="P62" i="7"/>
  <c r="P64" i="7"/>
  <c r="P68" i="7"/>
  <c r="P70" i="7"/>
  <c r="P76" i="7"/>
  <c r="P60" i="7"/>
  <c r="P66" i="7"/>
  <c r="P72" i="7"/>
  <c r="P74" i="7"/>
  <c r="P78" i="7"/>
  <c r="P58" i="7"/>
  <c r="O59" i="7"/>
  <c r="O63" i="7"/>
  <c r="O67" i="7"/>
  <c r="O71" i="7"/>
  <c r="O75" i="7"/>
  <c r="O61" i="7"/>
  <c r="O69" i="7"/>
  <c r="O73" i="7"/>
  <c r="O77" i="7"/>
  <c r="O68" i="7"/>
  <c r="O72" i="7"/>
  <c r="O62" i="7"/>
  <c r="O66" i="7"/>
  <c r="O70" i="7"/>
  <c r="O74" i="7"/>
  <c r="O78" i="7"/>
  <c r="O65" i="7"/>
  <c r="O58" i="7"/>
  <c r="O60" i="7"/>
  <c r="O64" i="7"/>
  <c r="O76" i="7"/>
  <c r="BQ4" i="7"/>
  <c r="BP4" i="7"/>
  <c r="BO4" i="7"/>
  <c r="BN4" i="7"/>
  <c r="BM4" i="7"/>
  <c r="BL4" i="7"/>
  <c r="BK4" i="7"/>
  <c r="BJ4" i="7"/>
  <c r="BI4" i="7"/>
  <c r="BH4" i="7"/>
  <c r="BG4" i="7"/>
  <c r="BF4" i="7"/>
  <c r="BE4" i="7"/>
  <c r="BD4" i="7"/>
  <c r="BC4" i="7"/>
  <c r="BB4" i="7"/>
  <c r="BA4" i="7"/>
  <c r="AZ4" i="7"/>
  <c r="AY4" i="7"/>
  <c r="AX4" i="7"/>
  <c r="AW4" i="7"/>
  <c r="AV4" i="7"/>
  <c r="AU4" i="7"/>
  <c r="AT4" i="7"/>
  <c r="AS4" i="7"/>
  <c r="AR4" i="7"/>
  <c r="AQ4" i="7"/>
  <c r="AP4" i="7"/>
  <c r="AO4" i="7"/>
  <c r="AN4" i="7"/>
  <c r="AM4" i="7"/>
  <c r="AL4" i="7"/>
  <c r="AK4" i="7"/>
  <c r="AJ4" i="7"/>
  <c r="AI4" i="7"/>
  <c r="AH4" i="7"/>
  <c r="AG4" i="7"/>
  <c r="AF4" i="7"/>
  <c r="AE4" i="7"/>
  <c r="AD4" i="7"/>
  <c r="AC4" i="7"/>
  <c r="AB4" i="7"/>
  <c r="AA4" i="7"/>
  <c r="Z4" i="7"/>
  <c r="Y4" i="7"/>
  <c r="X4" i="7"/>
  <c r="W4" i="7"/>
  <c r="V4" i="7"/>
  <c r="U4" i="7"/>
  <c r="T4" i="7"/>
  <c r="S4" i="7"/>
  <c r="R4" i="7"/>
  <c r="Q4" i="7"/>
  <c r="BQ59" i="7" l="1"/>
  <c r="BQ63" i="7"/>
  <c r="BQ67" i="7"/>
  <c r="BQ71" i="7"/>
  <c r="BQ75" i="7"/>
  <c r="BQ58" i="7"/>
  <c r="BQ61" i="7"/>
  <c r="BQ69" i="7"/>
  <c r="BQ77" i="7"/>
  <c r="BQ62" i="7"/>
  <c r="BQ70" i="7"/>
  <c r="BQ78" i="7"/>
  <c r="BQ60" i="7"/>
  <c r="BQ64" i="7"/>
  <c r="BQ68" i="7"/>
  <c r="BQ72" i="7"/>
  <c r="BQ76" i="7"/>
  <c r="BQ65" i="7"/>
  <c r="BQ73" i="7"/>
  <c r="BQ66" i="7"/>
  <c r="BQ74" i="7"/>
  <c r="BP59" i="7"/>
  <c r="BP61" i="7"/>
  <c r="BP63" i="7"/>
  <c r="BP65" i="7"/>
  <c r="BP67" i="7"/>
  <c r="BP69" i="7"/>
  <c r="BP71" i="7"/>
  <c r="BP73" i="7"/>
  <c r="BP75" i="7"/>
  <c r="BP77" i="7"/>
  <c r="BP58" i="7"/>
  <c r="BP62" i="7"/>
  <c r="BP68" i="7"/>
  <c r="BP72" i="7"/>
  <c r="BP76" i="7"/>
  <c r="BP78" i="7"/>
  <c r="BP60" i="7"/>
  <c r="BP64" i="7"/>
  <c r="BP66" i="7"/>
  <c r="BP70" i="7"/>
  <c r="BP74" i="7"/>
  <c r="BO59" i="7"/>
  <c r="BO63" i="7"/>
  <c r="BO67" i="7"/>
  <c r="BO71" i="7"/>
  <c r="BO75" i="7"/>
  <c r="BO58" i="7"/>
  <c r="BO65" i="7"/>
  <c r="BO73" i="7"/>
  <c r="BO64" i="7"/>
  <c r="BO68" i="7"/>
  <c r="BO76" i="7"/>
  <c r="BO62" i="7"/>
  <c r="BO66" i="7"/>
  <c r="BO70" i="7"/>
  <c r="BO74" i="7"/>
  <c r="BO78" i="7"/>
  <c r="BO61" i="7"/>
  <c r="BO69" i="7"/>
  <c r="BO77" i="7"/>
  <c r="BO60" i="7"/>
  <c r="BO72" i="7"/>
  <c r="BN59" i="7"/>
  <c r="BN60" i="7"/>
  <c r="BN61" i="7"/>
  <c r="BN62" i="7"/>
  <c r="BN63" i="7"/>
  <c r="BN64" i="7"/>
  <c r="BN65" i="7"/>
  <c r="BN66" i="7"/>
  <c r="BN67" i="7"/>
  <c r="BN68" i="7"/>
  <c r="BN69" i="7"/>
  <c r="BN70" i="7"/>
  <c r="BN71" i="7"/>
  <c r="BN72" i="7"/>
  <c r="BN73" i="7"/>
  <c r="BN74" i="7"/>
  <c r="BN75" i="7"/>
  <c r="BN76" i="7"/>
  <c r="BN77" i="7"/>
  <c r="BN78" i="7"/>
  <c r="BN58" i="7"/>
  <c r="BM59" i="7"/>
  <c r="BM63" i="7"/>
  <c r="BM67" i="7"/>
  <c r="BM71" i="7"/>
  <c r="BM75" i="7"/>
  <c r="BM58" i="7"/>
  <c r="BM61" i="7"/>
  <c r="BM73" i="7"/>
  <c r="BM77" i="7"/>
  <c r="BM66" i="7"/>
  <c r="BM74" i="7"/>
  <c r="BM60" i="7"/>
  <c r="BM64" i="7"/>
  <c r="BM68" i="7"/>
  <c r="BM72" i="7"/>
  <c r="BM76" i="7"/>
  <c r="BM65" i="7"/>
  <c r="BM69" i="7"/>
  <c r="BM62" i="7"/>
  <c r="BM70" i="7"/>
  <c r="BM78" i="7"/>
  <c r="BL59" i="7"/>
  <c r="BL61" i="7"/>
  <c r="BL63" i="7"/>
  <c r="BL65" i="7"/>
  <c r="BL67" i="7"/>
  <c r="BL69" i="7"/>
  <c r="BL71" i="7"/>
  <c r="BL73" i="7"/>
  <c r="BL75" i="7"/>
  <c r="BL77" i="7"/>
  <c r="BL58" i="7"/>
  <c r="BL66" i="7"/>
  <c r="BL72" i="7"/>
  <c r="BL78" i="7"/>
  <c r="BL60" i="7"/>
  <c r="BL62" i="7"/>
  <c r="BL64" i="7"/>
  <c r="BL68" i="7"/>
  <c r="BL70" i="7"/>
  <c r="BL74" i="7"/>
  <c r="BL76" i="7"/>
  <c r="BK59" i="7"/>
  <c r="BK63" i="7"/>
  <c r="BK67" i="7"/>
  <c r="BK71" i="7"/>
  <c r="BK75" i="7"/>
  <c r="BK58" i="7"/>
  <c r="BK64" i="7"/>
  <c r="BK72" i="7"/>
  <c r="BK76" i="7"/>
  <c r="BK62" i="7"/>
  <c r="BK66" i="7"/>
  <c r="BK70" i="7"/>
  <c r="BK74" i="7"/>
  <c r="BK78" i="7"/>
  <c r="BK61" i="7"/>
  <c r="BK65" i="7"/>
  <c r="BK69" i="7"/>
  <c r="BK73" i="7"/>
  <c r="BK77" i="7"/>
  <c r="BK60" i="7"/>
  <c r="BK68" i="7"/>
  <c r="BJ59" i="7"/>
  <c r="BJ60" i="7"/>
  <c r="BJ61" i="7"/>
  <c r="BJ62" i="7"/>
  <c r="BJ63" i="7"/>
  <c r="BJ64" i="7"/>
  <c r="BJ65" i="7"/>
  <c r="BJ66" i="7"/>
  <c r="BJ67" i="7"/>
  <c r="BJ68" i="7"/>
  <c r="BJ69" i="7"/>
  <c r="BJ70" i="7"/>
  <c r="BJ71" i="7"/>
  <c r="BJ72" i="7"/>
  <c r="BJ73" i="7"/>
  <c r="BJ74" i="7"/>
  <c r="BJ75" i="7"/>
  <c r="BJ76" i="7"/>
  <c r="BJ77" i="7"/>
  <c r="BJ78" i="7"/>
  <c r="BJ58" i="7"/>
  <c r="BI59" i="7"/>
  <c r="BI63" i="7"/>
  <c r="BI67" i="7"/>
  <c r="BI71" i="7"/>
  <c r="BI75" i="7"/>
  <c r="BI58" i="7"/>
  <c r="BI65" i="7"/>
  <c r="BI69" i="7"/>
  <c r="BI77" i="7"/>
  <c r="BI66" i="7"/>
  <c r="BI74" i="7"/>
  <c r="BI60" i="7"/>
  <c r="BI64" i="7"/>
  <c r="BI68" i="7"/>
  <c r="BI72" i="7"/>
  <c r="BI76" i="7"/>
  <c r="BI61" i="7"/>
  <c r="BI73" i="7"/>
  <c r="BI62" i="7"/>
  <c r="BI70" i="7"/>
  <c r="BI78" i="7"/>
  <c r="BH59" i="7"/>
  <c r="BH61" i="7"/>
  <c r="BH63" i="7"/>
  <c r="BH65" i="7"/>
  <c r="BH67" i="7"/>
  <c r="BH69" i="7"/>
  <c r="BH71" i="7"/>
  <c r="BH73" i="7"/>
  <c r="BH75" i="7"/>
  <c r="BH77" i="7"/>
  <c r="BH58" i="7"/>
  <c r="BH64" i="7"/>
  <c r="BH72" i="7"/>
  <c r="BH76" i="7"/>
  <c r="BH60" i="7"/>
  <c r="BH62" i="7"/>
  <c r="BH66" i="7"/>
  <c r="BH68" i="7"/>
  <c r="BH70" i="7"/>
  <c r="BH74" i="7"/>
  <c r="BH78" i="7"/>
  <c r="BG59" i="7"/>
  <c r="BG63" i="7"/>
  <c r="BG67" i="7"/>
  <c r="BG71" i="7"/>
  <c r="BG75" i="7"/>
  <c r="BG58" i="7"/>
  <c r="BG61" i="7"/>
  <c r="BG73" i="7"/>
  <c r="BG68" i="7"/>
  <c r="BG76" i="7"/>
  <c r="BG62" i="7"/>
  <c r="BG66" i="7"/>
  <c r="BG70" i="7"/>
  <c r="BG74" i="7"/>
  <c r="BG78" i="7"/>
  <c r="BG65" i="7"/>
  <c r="BG69" i="7"/>
  <c r="BG77" i="7"/>
  <c r="BG60" i="7"/>
  <c r="BG64" i="7"/>
  <c r="BG72" i="7"/>
  <c r="BF59" i="7"/>
  <c r="BF60" i="7"/>
  <c r="BF61" i="7"/>
  <c r="BF62" i="7"/>
  <c r="BF63" i="7"/>
  <c r="BF64" i="7"/>
  <c r="BF65" i="7"/>
  <c r="BF66" i="7"/>
  <c r="BF67" i="7"/>
  <c r="BF68" i="7"/>
  <c r="BF69" i="7"/>
  <c r="BF70" i="7"/>
  <c r="BF71" i="7"/>
  <c r="BF72" i="7"/>
  <c r="BF73" i="7"/>
  <c r="BF74" i="7"/>
  <c r="BF75" i="7"/>
  <c r="BF76" i="7"/>
  <c r="BF77" i="7"/>
  <c r="BF78" i="7"/>
  <c r="BF58" i="7"/>
  <c r="BE59" i="7"/>
  <c r="BE63" i="7"/>
  <c r="BE67" i="7"/>
  <c r="BE71" i="7"/>
  <c r="BE75" i="7"/>
  <c r="BE58" i="7"/>
  <c r="BE61" i="7"/>
  <c r="BE73" i="7"/>
  <c r="BE62" i="7"/>
  <c r="BE66" i="7"/>
  <c r="BE74" i="7"/>
  <c r="BE60" i="7"/>
  <c r="BE64" i="7"/>
  <c r="BE68" i="7"/>
  <c r="BE72" i="7"/>
  <c r="BE76" i="7"/>
  <c r="BE65" i="7"/>
  <c r="BE69" i="7"/>
  <c r="BE77" i="7"/>
  <c r="BE70" i="7"/>
  <c r="BE78" i="7"/>
  <c r="BD59" i="7"/>
  <c r="BD61" i="7"/>
  <c r="BD63" i="7"/>
  <c r="BD65" i="7"/>
  <c r="BD67" i="7"/>
  <c r="BD69" i="7"/>
  <c r="BD71" i="7"/>
  <c r="BD73" i="7"/>
  <c r="BD75" i="7"/>
  <c r="BD77" i="7"/>
  <c r="BD58" i="7"/>
  <c r="BD68" i="7"/>
  <c r="BD72" i="7"/>
  <c r="BD76" i="7"/>
  <c r="BD60" i="7"/>
  <c r="BD62" i="7"/>
  <c r="BD64" i="7"/>
  <c r="BD66" i="7"/>
  <c r="BD70" i="7"/>
  <c r="BD74" i="7"/>
  <c r="BD78" i="7"/>
  <c r="BC62" i="7"/>
  <c r="BC66" i="7"/>
  <c r="BC70" i="7"/>
  <c r="BC74" i="7"/>
  <c r="BC78" i="7"/>
  <c r="BC61" i="7"/>
  <c r="BC65" i="7"/>
  <c r="BC69" i="7"/>
  <c r="BC73" i="7"/>
  <c r="BC77" i="7"/>
  <c r="BC60" i="7"/>
  <c r="BC64" i="7"/>
  <c r="BC68" i="7"/>
  <c r="BC72" i="7"/>
  <c r="BC76" i="7"/>
  <c r="BC59" i="7"/>
  <c r="BC63" i="7"/>
  <c r="BC67" i="7"/>
  <c r="BC71" i="7"/>
  <c r="BC75" i="7"/>
  <c r="BC58" i="7"/>
  <c r="BB59" i="7"/>
  <c r="BB60" i="7"/>
  <c r="BB61" i="7"/>
  <c r="BB62" i="7"/>
  <c r="BB63" i="7"/>
  <c r="BB64" i="7"/>
  <c r="BB65" i="7"/>
  <c r="BB66" i="7"/>
  <c r="BB67" i="7"/>
  <c r="BB68" i="7"/>
  <c r="BB69" i="7"/>
  <c r="BB70" i="7"/>
  <c r="BB71" i="7"/>
  <c r="BB72" i="7"/>
  <c r="BB73" i="7"/>
  <c r="BB74" i="7"/>
  <c r="BB75" i="7"/>
  <c r="BB76" i="7"/>
  <c r="BB77" i="7"/>
  <c r="BB78" i="7"/>
  <c r="BB58" i="7"/>
  <c r="BA59" i="7"/>
  <c r="BA63" i="7"/>
  <c r="BA67" i="7"/>
  <c r="BA71" i="7"/>
  <c r="BA75" i="7"/>
  <c r="BA58" i="7"/>
  <c r="BA61" i="7"/>
  <c r="BA69" i="7"/>
  <c r="BA77" i="7"/>
  <c r="BA66" i="7"/>
  <c r="BA70" i="7"/>
  <c r="BA60" i="7"/>
  <c r="BA64" i="7"/>
  <c r="BA68" i="7"/>
  <c r="BA72" i="7"/>
  <c r="BA76" i="7"/>
  <c r="BA65" i="7"/>
  <c r="BA73" i="7"/>
  <c r="BA62" i="7"/>
  <c r="BA74" i="7"/>
  <c r="BA78" i="7"/>
  <c r="AZ59" i="7"/>
  <c r="AZ61" i="7"/>
  <c r="AZ63" i="7"/>
  <c r="AZ65" i="7"/>
  <c r="AZ67" i="7"/>
  <c r="AZ69" i="7"/>
  <c r="AZ71" i="7"/>
  <c r="AZ73" i="7"/>
  <c r="AZ75" i="7"/>
  <c r="AZ77" i="7"/>
  <c r="AZ58" i="7"/>
  <c r="AZ66" i="7"/>
  <c r="AZ70" i="7"/>
  <c r="AZ72" i="7"/>
  <c r="AZ76" i="7"/>
  <c r="AZ60" i="7"/>
  <c r="AZ62" i="7"/>
  <c r="AZ64" i="7"/>
  <c r="AZ68" i="7"/>
  <c r="AZ74" i="7"/>
  <c r="AZ78" i="7"/>
  <c r="AY59" i="7"/>
  <c r="AY63" i="7"/>
  <c r="AY67" i="7"/>
  <c r="AY71" i="7"/>
  <c r="AY75" i="7"/>
  <c r="AY58" i="7"/>
  <c r="AY65" i="7"/>
  <c r="AY73" i="7"/>
  <c r="AY77" i="7"/>
  <c r="AY64" i="7"/>
  <c r="AY68" i="7"/>
  <c r="AY72" i="7"/>
  <c r="AY62" i="7"/>
  <c r="AY66" i="7"/>
  <c r="AY70" i="7"/>
  <c r="AY74" i="7"/>
  <c r="AY78" i="7"/>
  <c r="AY61" i="7"/>
  <c r="AY69" i="7"/>
  <c r="AY60" i="7"/>
  <c r="AY76" i="7"/>
  <c r="AX59" i="7"/>
  <c r="AX60" i="7"/>
  <c r="AX61" i="7"/>
  <c r="AX62" i="7"/>
  <c r="AX63" i="7"/>
  <c r="AX64" i="7"/>
  <c r="AX65" i="7"/>
  <c r="AX66" i="7"/>
  <c r="AX67" i="7"/>
  <c r="AX68" i="7"/>
  <c r="AX69" i="7"/>
  <c r="AX70" i="7"/>
  <c r="AX71" i="7"/>
  <c r="AX72" i="7"/>
  <c r="AX73" i="7"/>
  <c r="AX74" i="7"/>
  <c r="AX75" i="7"/>
  <c r="AX76" i="7"/>
  <c r="AX77" i="7"/>
  <c r="AX78" i="7"/>
  <c r="AX58" i="7"/>
  <c r="AW59" i="7"/>
  <c r="AW63" i="7"/>
  <c r="AW67" i="7"/>
  <c r="AW71" i="7"/>
  <c r="AW75" i="7"/>
  <c r="AW58" i="7"/>
  <c r="AW61" i="7"/>
  <c r="AW69" i="7"/>
  <c r="AW77" i="7"/>
  <c r="AW66" i="7"/>
  <c r="AW78" i="7"/>
  <c r="AW60" i="7"/>
  <c r="AW64" i="7"/>
  <c r="AW68" i="7"/>
  <c r="AW72" i="7"/>
  <c r="AW76" i="7"/>
  <c r="AW65" i="7"/>
  <c r="AW73" i="7"/>
  <c r="AW62" i="7"/>
  <c r="AW70" i="7"/>
  <c r="AW74" i="7"/>
  <c r="AV59" i="7"/>
  <c r="AV61" i="7"/>
  <c r="AV63" i="7"/>
  <c r="AV65" i="7"/>
  <c r="AV67" i="7"/>
  <c r="AV69" i="7"/>
  <c r="AV71" i="7"/>
  <c r="AV73" i="7"/>
  <c r="AV75" i="7"/>
  <c r="AV77" i="7"/>
  <c r="AV58" i="7"/>
  <c r="AV66" i="7"/>
  <c r="AV70" i="7"/>
  <c r="AV76" i="7"/>
  <c r="AV78" i="7"/>
  <c r="AV60" i="7"/>
  <c r="AV62" i="7"/>
  <c r="AV64" i="7"/>
  <c r="AV68" i="7"/>
  <c r="AV72" i="7"/>
  <c r="AV74" i="7"/>
  <c r="AU59" i="7"/>
  <c r="AU63" i="7"/>
  <c r="AU67" i="7"/>
  <c r="AU71" i="7"/>
  <c r="AU75" i="7"/>
  <c r="AU58" i="7"/>
  <c r="AU73" i="7"/>
  <c r="AU77" i="7"/>
  <c r="AU60" i="7"/>
  <c r="AU76" i="7"/>
  <c r="AU62" i="7"/>
  <c r="AU66" i="7"/>
  <c r="AU70" i="7"/>
  <c r="AU74" i="7"/>
  <c r="AU78" i="7"/>
  <c r="AU61" i="7"/>
  <c r="AU65" i="7"/>
  <c r="AU69" i="7"/>
  <c r="AU64" i="7"/>
  <c r="AU68" i="7"/>
  <c r="AU72" i="7"/>
  <c r="AT59" i="7"/>
  <c r="AT60" i="7"/>
  <c r="AT61" i="7"/>
  <c r="AT62" i="7"/>
  <c r="AT63" i="7"/>
  <c r="AT64" i="7"/>
  <c r="AT65" i="7"/>
  <c r="AT66" i="7"/>
  <c r="AT67" i="7"/>
  <c r="AT68" i="7"/>
  <c r="AT69" i="7"/>
  <c r="AT70" i="7"/>
  <c r="AT71" i="7"/>
  <c r="AT72" i="7"/>
  <c r="AT73" i="7"/>
  <c r="AT74" i="7"/>
  <c r="AT75" i="7"/>
  <c r="AT76" i="7"/>
  <c r="AT77" i="7"/>
  <c r="AT78" i="7"/>
  <c r="AT58" i="7"/>
  <c r="AS59" i="7"/>
  <c r="AS63" i="7"/>
  <c r="AS67" i="7"/>
  <c r="AS71" i="7"/>
  <c r="AS75" i="7"/>
  <c r="AS58" i="7"/>
  <c r="AS70" i="7"/>
  <c r="AS60" i="7"/>
  <c r="AS64" i="7"/>
  <c r="AS68" i="7"/>
  <c r="AS72" i="7"/>
  <c r="AS76" i="7"/>
  <c r="AS66" i="7"/>
  <c r="AS78" i="7"/>
  <c r="AS61" i="7"/>
  <c r="AS65" i="7"/>
  <c r="AS69" i="7"/>
  <c r="AS73" i="7"/>
  <c r="AS77" i="7"/>
  <c r="AS62" i="7"/>
  <c r="AS74" i="7"/>
  <c r="AR59" i="7"/>
  <c r="AR61" i="7"/>
  <c r="AR63" i="7"/>
  <c r="AR65" i="7"/>
  <c r="AR67" i="7"/>
  <c r="AR69" i="7"/>
  <c r="AR71" i="7"/>
  <c r="AR73" i="7"/>
  <c r="AR75" i="7"/>
  <c r="AR77" i="7"/>
  <c r="AR58" i="7"/>
  <c r="AR64" i="7"/>
  <c r="AR70" i="7"/>
  <c r="AR74" i="7"/>
  <c r="AR78" i="7"/>
  <c r="AR60" i="7"/>
  <c r="AR62" i="7"/>
  <c r="AR66" i="7"/>
  <c r="AR68" i="7"/>
  <c r="AR72" i="7"/>
  <c r="AR76" i="7"/>
  <c r="AQ59" i="7"/>
  <c r="AQ63" i="7"/>
  <c r="AQ67" i="7"/>
  <c r="AQ71" i="7"/>
  <c r="AQ75" i="7"/>
  <c r="AQ58" i="7"/>
  <c r="AQ65" i="7"/>
  <c r="AQ60" i="7"/>
  <c r="AQ64" i="7"/>
  <c r="AQ68" i="7"/>
  <c r="AQ76" i="7"/>
  <c r="AQ62" i="7"/>
  <c r="AQ66" i="7"/>
  <c r="AQ70" i="7"/>
  <c r="AQ74" i="7"/>
  <c r="AQ78" i="7"/>
  <c r="AQ61" i="7"/>
  <c r="AQ69" i="7"/>
  <c r="AQ73" i="7"/>
  <c r="AQ77" i="7"/>
  <c r="AQ72" i="7"/>
  <c r="AP59" i="7"/>
  <c r="AP60" i="7"/>
  <c r="AP61" i="7"/>
  <c r="AP62" i="7"/>
  <c r="AP63" i="7"/>
  <c r="AP64" i="7"/>
  <c r="AP65" i="7"/>
  <c r="AP66" i="7"/>
  <c r="AP67" i="7"/>
  <c r="AP68" i="7"/>
  <c r="AP69" i="7"/>
  <c r="AP70" i="7"/>
  <c r="AP71" i="7"/>
  <c r="AP72" i="7"/>
  <c r="AP73" i="7"/>
  <c r="AP74" i="7"/>
  <c r="AP75" i="7"/>
  <c r="AP76" i="7"/>
  <c r="AP77" i="7"/>
  <c r="AP78" i="7"/>
  <c r="AP58" i="7"/>
  <c r="AO59" i="7"/>
  <c r="AO63" i="7"/>
  <c r="AO67" i="7"/>
  <c r="AO71" i="7"/>
  <c r="AO75" i="7"/>
  <c r="AO58" i="7"/>
  <c r="AO65" i="7"/>
  <c r="AO69" i="7"/>
  <c r="AO62" i="7"/>
  <c r="AO66" i="7"/>
  <c r="AO78" i="7"/>
  <c r="AO60" i="7"/>
  <c r="AO64" i="7"/>
  <c r="AO68" i="7"/>
  <c r="AO72" i="7"/>
  <c r="AO76" i="7"/>
  <c r="AO61" i="7"/>
  <c r="AO73" i="7"/>
  <c r="AO77" i="7"/>
  <c r="AO70" i="7"/>
  <c r="AO74" i="7"/>
  <c r="AN59" i="7"/>
  <c r="AN61" i="7"/>
  <c r="AN63" i="7"/>
  <c r="AN65" i="7"/>
  <c r="AN67" i="7"/>
  <c r="AN69" i="7"/>
  <c r="AN71" i="7"/>
  <c r="AN73" i="7"/>
  <c r="AN75" i="7"/>
  <c r="AN77" i="7"/>
  <c r="AN58" i="7"/>
  <c r="AN68" i="7"/>
  <c r="AN70" i="7"/>
  <c r="AN76" i="7"/>
  <c r="AN60" i="7"/>
  <c r="AN62" i="7"/>
  <c r="AN64" i="7"/>
  <c r="AN66" i="7"/>
  <c r="AN72" i="7"/>
  <c r="AN74" i="7"/>
  <c r="AN78" i="7"/>
  <c r="AM59" i="7"/>
  <c r="AM63" i="7"/>
  <c r="AM67" i="7"/>
  <c r="AM71" i="7"/>
  <c r="AM75" i="7"/>
  <c r="AM58" i="7"/>
  <c r="AM61" i="7"/>
  <c r="AM73" i="7"/>
  <c r="AM77" i="7"/>
  <c r="AM72" i="7"/>
  <c r="AM62" i="7"/>
  <c r="AM66" i="7"/>
  <c r="AM70" i="7"/>
  <c r="AM74" i="7"/>
  <c r="AM78" i="7"/>
  <c r="AM65" i="7"/>
  <c r="AM69" i="7"/>
  <c r="AM60" i="7"/>
  <c r="AM64" i="7"/>
  <c r="AM68" i="7"/>
  <c r="AM76" i="7"/>
  <c r="AL59" i="7"/>
  <c r="AL60" i="7"/>
  <c r="AL61" i="7"/>
  <c r="AL62" i="7"/>
  <c r="AL63" i="7"/>
  <c r="AL64" i="7"/>
  <c r="AL65" i="7"/>
  <c r="AL66" i="7"/>
  <c r="AL67" i="7"/>
  <c r="AL68" i="7"/>
  <c r="AL69" i="7"/>
  <c r="AL70" i="7"/>
  <c r="AL71" i="7"/>
  <c r="AL72" i="7"/>
  <c r="AL73" i="7"/>
  <c r="AL74" i="7"/>
  <c r="AL75" i="7"/>
  <c r="AL76" i="7"/>
  <c r="AL77" i="7"/>
  <c r="AL78" i="7"/>
  <c r="AL58" i="7"/>
  <c r="AK59" i="7"/>
  <c r="AK63" i="7"/>
  <c r="AK67" i="7"/>
  <c r="AK71" i="7"/>
  <c r="AK75" i="7"/>
  <c r="AK58" i="7"/>
  <c r="AK61" i="7"/>
  <c r="AK69" i="7"/>
  <c r="AK77" i="7"/>
  <c r="AK66" i="7"/>
  <c r="AK70" i="7"/>
  <c r="AK60" i="7"/>
  <c r="AK64" i="7"/>
  <c r="AK68" i="7"/>
  <c r="AK72" i="7"/>
  <c r="AK76" i="7"/>
  <c r="AK65" i="7"/>
  <c r="AK73" i="7"/>
  <c r="AK62" i="7"/>
  <c r="AK74" i="7"/>
  <c r="AK78" i="7"/>
  <c r="AJ59" i="7"/>
  <c r="AJ61" i="7"/>
  <c r="AJ63" i="7"/>
  <c r="AJ65" i="7"/>
  <c r="AJ67" i="7"/>
  <c r="AJ69" i="7"/>
  <c r="AJ71" i="7"/>
  <c r="AJ73" i="7"/>
  <c r="AJ75" i="7"/>
  <c r="AJ77" i="7"/>
  <c r="AJ58" i="7"/>
  <c r="AJ64" i="7"/>
  <c r="AJ70" i="7"/>
  <c r="AJ74" i="7"/>
  <c r="AJ78" i="7"/>
  <c r="AJ60" i="7"/>
  <c r="AJ62" i="7"/>
  <c r="AJ66" i="7"/>
  <c r="AJ68" i="7"/>
  <c r="AJ72" i="7"/>
  <c r="AJ76" i="7"/>
  <c r="AI59" i="7"/>
  <c r="AI63" i="7"/>
  <c r="AI67" i="7"/>
  <c r="AI71" i="7"/>
  <c r="AI75" i="7"/>
  <c r="AI58" i="7"/>
  <c r="AI61" i="7"/>
  <c r="AI73" i="7"/>
  <c r="AI60" i="7"/>
  <c r="AI76" i="7"/>
  <c r="AI62" i="7"/>
  <c r="AI66" i="7"/>
  <c r="AI70" i="7"/>
  <c r="AI74" i="7"/>
  <c r="AI78" i="7"/>
  <c r="AI65" i="7"/>
  <c r="AI69" i="7"/>
  <c r="AI77" i="7"/>
  <c r="AI64" i="7"/>
  <c r="AI68" i="7"/>
  <c r="AI72" i="7"/>
  <c r="AH59" i="7"/>
  <c r="AH60" i="7"/>
  <c r="AH61" i="7"/>
  <c r="AH62" i="7"/>
  <c r="AH63" i="7"/>
  <c r="AH64" i="7"/>
  <c r="AH65" i="7"/>
  <c r="AH66" i="7"/>
  <c r="AH67" i="7"/>
  <c r="AH68" i="7"/>
  <c r="AH69" i="7"/>
  <c r="AH70" i="7"/>
  <c r="AH71" i="7"/>
  <c r="AH72" i="7"/>
  <c r="AH73" i="7"/>
  <c r="AH74" i="7"/>
  <c r="AH75" i="7"/>
  <c r="AH76" i="7"/>
  <c r="AH77" i="7"/>
  <c r="AH78" i="7"/>
  <c r="AH58" i="7"/>
  <c r="AG59" i="7"/>
  <c r="AG63" i="7"/>
  <c r="AG67" i="7"/>
  <c r="AG71" i="7"/>
  <c r="AG75" i="7"/>
  <c r="AG58" i="7"/>
  <c r="AG65" i="7"/>
  <c r="AG73" i="7"/>
  <c r="AG62" i="7"/>
  <c r="AG70" i="7"/>
  <c r="AG78" i="7"/>
  <c r="AG60" i="7"/>
  <c r="AG64" i="7"/>
  <c r="AG68" i="7"/>
  <c r="AG72" i="7"/>
  <c r="AG76" i="7"/>
  <c r="AG61" i="7"/>
  <c r="AG69" i="7"/>
  <c r="AG77" i="7"/>
  <c r="AG66" i="7"/>
  <c r="AG74" i="7"/>
  <c r="AF59" i="7"/>
  <c r="AF61" i="7"/>
  <c r="AF63" i="7"/>
  <c r="AF65" i="7"/>
  <c r="AF67" i="7"/>
  <c r="AF69" i="7"/>
  <c r="AF71" i="7"/>
  <c r="AF73" i="7"/>
  <c r="AF75" i="7"/>
  <c r="AF77" i="7"/>
  <c r="AF58" i="7"/>
  <c r="AF66" i="7"/>
  <c r="AF68" i="7"/>
  <c r="AF72" i="7"/>
  <c r="AF76" i="7"/>
  <c r="AF78" i="7"/>
  <c r="AF60" i="7"/>
  <c r="AF62" i="7"/>
  <c r="AF64" i="7"/>
  <c r="AF70" i="7"/>
  <c r="AF74" i="7"/>
  <c r="AE59" i="7"/>
  <c r="AE63" i="7"/>
  <c r="AE67" i="7"/>
  <c r="AE71" i="7"/>
  <c r="AE75" i="7"/>
  <c r="AE58" i="7"/>
  <c r="AE61" i="7"/>
  <c r="AE60" i="7"/>
  <c r="AE62" i="7"/>
  <c r="AE66" i="7"/>
  <c r="AE70" i="7"/>
  <c r="AE74" i="7"/>
  <c r="AE78" i="7"/>
  <c r="AE65" i="7"/>
  <c r="AE69" i="7"/>
  <c r="AE73" i="7"/>
  <c r="AE77" i="7"/>
  <c r="AE64" i="7"/>
  <c r="AE68" i="7"/>
  <c r="AE72" i="7"/>
  <c r="AE76" i="7"/>
  <c r="AD59" i="7"/>
  <c r="AD60" i="7"/>
  <c r="AD61" i="7"/>
  <c r="AD62" i="7"/>
  <c r="AD63" i="7"/>
  <c r="AD64" i="7"/>
  <c r="AD65" i="7"/>
  <c r="AD66" i="7"/>
  <c r="AD67" i="7"/>
  <c r="AD68" i="7"/>
  <c r="AD69" i="7"/>
  <c r="AD70" i="7"/>
  <c r="AD71" i="7"/>
  <c r="AD72" i="7"/>
  <c r="AD73" i="7"/>
  <c r="AD74" i="7"/>
  <c r="AD75" i="7"/>
  <c r="AD76" i="7"/>
  <c r="AD77" i="7"/>
  <c r="AD78" i="7"/>
  <c r="AD58" i="7"/>
  <c r="AC59" i="7"/>
  <c r="AC63" i="7"/>
  <c r="AC67" i="7"/>
  <c r="AC71" i="7"/>
  <c r="AC75" i="7"/>
  <c r="AC58" i="7"/>
  <c r="AC61" i="7"/>
  <c r="AC69" i="7"/>
  <c r="AC77" i="7"/>
  <c r="AC74" i="7"/>
  <c r="AC78" i="7"/>
  <c r="AC60" i="7"/>
  <c r="AC64" i="7"/>
  <c r="AC68" i="7"/>
  <c r="AC72" i="7"/>
  <c r="AC76" i="7"/>
  <c r="AC65" i="7"/>
  <c r="AC73" i="7"/>
  <c r="AC62" i="7"/>
  <c r="AC66" i="7"/>
  <c r="AC70" i="7"/>
  <c r="AB60" i="7"/>
  <c r="AB62" i="7"/>
  <c r="AB64" i="7"/>
  <c r="AB66" i="7"/>
  <c r="AB68" i="7"/>
  <c r="AB70" i="7"/>
  <c r="AB72" i="7"/>
  <c r="AB74" i="7"/>
  <c r="AB76" i="7"/>
  <c r="AB78" i="7"/>
  <c r="AB59" i="7"/>
  <c r="AB61" i="7"/>
  <c r="AB63" i="7"/>
  <c r="AB65" i="7"/>
  <c r="AB67" i="7"/>
  <c r="AB69" i="7"/>
  <c r="AB71" i="7"/>
  <c r="AB73" i="7"/>
  <c r="AB75" i="7"/>
  <c r="AB77" i="7"/>
  <c r="AB58" i="7"/>
  <c r="AA59" i="7"/>
  <c r="AA63" i="7"/>
  <c r="AA67" i="7"/>
  <c r="AA71" i="7"/>
  <c r="AA75" i="7"/>
  <c r="AA58" i="7"/>
  <c r="AA65" i="7"/>
  <c r="AA69" i="7"/>
  <c r="AA64" i="7"/>
  <c r="AA72" i="7"/>
  <c r="AA62" i="7"/>
  <c r="AA66" i="7"/>
  <c r="AA70" i="7"/>
  <c r="AA74" i="7"/>
  <c r="AA78" i="7"/>
  <c r="AA61" i="7"/>
  <c r="AA73" i="7"/>
  <c r="AA77" i="7"/>
  <c r="AA60" i="7"/>
  <c r="AA68" i="7"/>
  <c r="AA76" i="7"/>
  <c r="Z59" i="7"/>
  <c r="Z60" i="7"/>
  <c r="Z61" i="7"/>
  <c r="Z62" i="7"/>
  <c r="Z63" i="7"/>
  <c r="Z64" i="7"/>
  <c r="Z65" i="7"/>
  <c r="Z66" i="7"/>
  <c r="Z67" i="7"/>
  <c r="Z68" i="7"/>
  <c r="Z69" i="7"/>
  <c r="Z70" i="7"/>
  <c r="Z71" i="7"/>
  <c r="Z72" i="7"/>
  <c r="Z73" i="7"/>
  <c r="Z74" i="7"/>
  <c r="Z75" i="7"/>
  <c r="Z76" i="7"/>
  <c r="Z77" i="7"/>
  <c r="Z78" i="7"/>
  <c r="Z58" i="7"/>
  <c r="Y59" i="7"/>
  <c r="Y63" i="7"/>
  <c r="Y67" i="7"/>
  <c r="Y71" i="7"/>
  <c r="Y75" i="7"/>
  <c r="Y58" i="7"/>
  <c r="Y73" i="7"/>
  <c r="Y66" i="7"/>
  <c r="Y70" i="7"/>
  <c r="Y74" i="7"/>
  <c r="Y60" i="7"/>
  <c r="Y64" i="7"/>
  <c r="Y68" i="7"/>
  <c r="Y72" i="7"/>
  <c r="Y76" i="7"/>
  <c r="Y61" i="7"/>
  <c r="Y65" i="7"/>
  <c r="Y69" i="7"/>
  <c r="Y77" i="7"/>
  <c r="Y62" i="7"/>
  <c r="Y78" i="7"/>
  <c r="X59" i="7"/>
  <c r="X61" i="7"/>
  <c r="X63" i="7"/>
  <c r="X65" i="7"/>
  <c r="X67" i="7"/>
  <c r="X69" i="7"/>
  <c r="X71" i="7"/>
  <c r="X73" i="7"/>
  <c r="X75" i="7"/>
  <c r="X77" i="7"/>
  <c r="X58" i="7"/>
  <c r="X64" i="7"/>
  <c r="X66" i="7"/>
  <c r="X68" i="7"/>
  <c r="X70" i="7"/>
  <c r="X72" i="7"/>
  <c r="X74" i="7"/>
  <c r="X78" i="7"/>
  <c r="X60" i="7"/>
  <c r="X62" i="7"/>
  <c r="X76" i="7"/>
  <c r="W59" i="7"/>
  <c r="W63" i="7"/>
  <c r="W67" i="7"/>
  <c r="W71" i="7"/>
  <c r="W75" i="7"/>
  <c r="W62" i="7"/>
  <c r="W66" i="7"/>
  <c r="W70" i="7"/>
  <c r="W74" i="7"/>
  <c r="W78" i="7"/>
  <c r="W61" i="7"/>
  <c r="W65" i="7"/>
  <c r="W69" i="7"/>
  <c r="W73" i="7"/>
  <c r="W77" i="7"/>
  <c r="W58" i="7"/>
  <c r="W60" i="7"/>
  <c r="W64" i="7"/>
  <c r="W68" i="7"/>
  <c r="W72" i="7"/>
  <c r="W76" i="7"/>
  <c r="V59" i="7"/>
  <c r="V60" i="7"/>
  <c r="V61" i="7"/>
  <c r="V62" i="7"/>
  <c r="V63" i="7"/>
  <c r="V64" i="7"/>
  <c r="V65" i="7"/>
  <c r="V66" i="7"/>
  <c r="V67" i="7"/>
  <c r="V68" i="7"/>
  <c r="V69" i="7"/>
  <c r="V70" i="7"/>
  <c r="V71" i="7"/>
  <c r="V72" i="7"/>
  <c r="V73" i="7"/>
  <c r="V74" i="7"/>
  <c r="V75" i="7"/>
  <c r="V76" i="7"/>
  <c r="V77" i="7"/>
  <c r="V78" i="7"/>
  <c r="V58" i="7"/>
  <c r="U59" i="7"/>
  <c r="U63" i="7"/>
  <c r="U67" i="7"/>
  <c r="U71" i="7"/>
  <c r="U75" i="7"/>
  <c r="U65" i="7"/>
  <c r="U69" i="7"/>
  <c r="U73" i="7"/>
  <c r="U77" i="7"/>
  <c r="U62" i="7"/>
  <c r="U74" i="7"/>
  <c r="U78" i="7"/>
  <c r="U60" i="7"/>
  <c r="U64" i="7"/>
  <c r="U68" i="7"/>
  <c r="U72" i="7"/>
  <c r="U76" i="7"/>
  <c r="U61" i="7"/>
  <c r="U58" i="7"/>
  <c r="U66" i="7"/>
  <c r="U70" i="7"/>
  <c r="T59" i="7"/>
  <c r="T61" i="7"/>
  <c r="T63" i="7"/>
  <c r="T65" i="7"/>
  <c r="T67" i="7"/>
  <c r="T69" i="7"/>
  <c r="T71" i="7"/>
  <c r="T73" i="7"/>
  <c r="T75" i="7"/>
  <c r="T77" i="7"/>
  <c r="T62" i="7"/>
  <c r="T68" i="7"/>
  <c r="T58" i="7"/>
  <c r="T60" i="7"/>
  <c r="T64" i="7"/>
  <c r="T66" i="7"/>
  <c r="T70" i="7"/>
  <c r="T72" i="7"/>
  <c r="T74" i="7"/>
  <c r="T76" i="7"/>
  <c r="T78" i="7"/>
  <c r="S59" i="7"/>
  <c r="S63" i="7"/>
  <c r="S67" i="7"/>
  <c r="S71" i="7"/>
  <c r="S75" i="7"/>
  <c r="S61" i="7"/>
  <c r="S65" i="7"/>
  <c r="S73" i="7"/>
  <c r="S60" i="7"/>
  <c r="S68" i="7"/>
  <c r="S72" i="7"/>
  <c r="S76" i="7"/>
  <c r="S62" i="7"/>
  <c r="S66" i="7"/>
  <c r="S70" i="7"/>
  <c r="S74" i="7"/>
  <c r="S78" i="7"/>
  <c r="S69" i="7"/>
  <c r="S77" i="7"/>
  <c r="S58" i="7"/>
  <c r="S64" i="7"/>
  <c r="R59" i="7"/>
  <c r="R60" i="7"/>
  <c r="R61" i="7"/>
  <c r="R62" i="7"/>
  <c r="R63" i="7"/>
  <c r="R64" i="7"/>
  <c r="R65" i="7"/>
  <c r="R66" i="7"/>
  <c r="R67" i="7"/>
  <c r="R68" i="7"/>
  <c r="R69" i="7"/>
  <c r="R70" i="7"/>
  <c r="R71" i="7"/>
  <c r="R72" i="7"/>
  <c r="R73" i="7"/>
  <c r="R74" i="7"/>
  <c r="R75" i="7"/>
  <c r="R76" i="7"/>
  <c r="R77" i="7"/>
  <c r="R78" i="7"/>
  <c r="R58" i="7"/>
  <c r="Q59" i="7"/>
  <c r="Q63" i="7"/>
  <c r="Q67" i="7"/>
  <c r="Q71" i="7"/>
  <c r="Q75" i="7"/>
  <c r="Q61" i="7"/>
  <c r="Q62" i="7"/>
  <c r="Q70" i="7"/>
  <c r="Q60" i="7"/>
  <c r="Q64" i="7"/>
  <c r="Q68" i="7"/>
  <c r="Q72" i="7"/>
  <c r="Q76" i="7"/>
  <c r="Q65" i="7"/>
  <c r="Q69" i="7"/>
  <c r="Q73" i="7"/>
  <c r="Q77" i="7"/>
  <c r="Q58" i="7"/>
  <c r="Q66" i="7"/>
  <c r="Q74" i="7"/>
  <c r="Q78" i="7"/>
  <c r="F6" i="7"/>
  <c r="F7" i="7"/>
  <c r="F8" i="7"/>
  <c r="F9" i="7"/>
  <c r="F10" i="7"/>
  <c r="F11" i="7"/>
  <c r="F12" i="7"/>
  <c r="F13" i="7"/>
  <c r="F14" i="7"/>
  <c r="F15" i="7"/>
  <c r="F16" i="7"/>
  <c r="F17" i="7"/>
  <c r="F18" i="7"/>
  <c r="F19" i="7"/>
  <c r="F20" i="7"/>
  <c r="F21" i="7"/>
  <c r="F22" i="7"/>
  <c r="F23" i="7"/>
  <c r="F24" i="7"/>
  <c r="F25" i="7"/>
  <c r="F5" i="7"/>
  <c r="BO33" i="7"/>
  <c r="BO34" i="7" s="1"/>
  <c r="BL33" i="7"/>
  <c r="BL34" i="7" s="1"/>
  <c r="G11" i="4" s="1"/>
  <c r="BI33" i="7"/>
  <c r="BI34" i="7" s="1"/>
  <c r="G10" i="4" s="1"/>
  <c r="AY33" i="7"/>
  <c r="AY34" i="7" s="1"/>
  <c r="G9" i="4" s="1"/>
  <c r="AO33" i="7"/>
  <c r="AO34" i="7" s="1"/>
  <c r="G8" i="4" s="1"/>
  <c r="AK33" i="7"/>
  <c r="AK34" i="7" s="1"/>
  <c r="G7" i="4" s="1"/>
  <c r="AF33" i="7"/>
  <c r="AF34" i="7" s="1"/>
  <c r="G6" i="4" s="1"/>
  <c r="AC33" i="7"/>
  <c r="AC34" i="7" s="1"/>
  <c r="G13" i="4" s="1"/>
  <c r="V33" i="7"/>
  <c r="V34" i="7" s="1"/>
  <c r="G5" i="4" s="1"/>
  <c r="S33" i="7"/>
  <c r="S34" i="7" s="1"/>
  <c r="G4" i="4" s="1"/>
  <c r="O33" i="7"/>
  <c r="O34" i="7" s="1"/>
  <c r="G3" i="4" s="1"/>
  <c r="BQ30" i="7"/>
  <c r="BP30" i="7"/>
  <c r="BO30" i="7"/>
  <c r="BN30" i="7"/>
  <c r="BM30" i="7"/>
  <c r="BL30" i="7"/>
  <c r="BK30" i="7"/>
  <c r="BJ30" i="7"/>
  <c r="BI30" i="7"/>
  <c r="BH30" i="7"/>
  <c r="BG30" i="7"/>
  <c r="BF30" i="7"/>
  <c r="BE30" i="7"/>
  <c r="BD30" i="7"/>
  <c r="BC30" i="7"/>
  <c r="BB30" i="7"/>
  <c r="BA30" i="7"/>
  <c r="AZ30" i="7"/>
  <c r="AY30" i="7"/>
  <c r="AX30" i="7"/>
  <c r="AW30" i="7"/>
  <c r="AV30" i="7"/>
  <c r="AU30" i="7"/>
  <c r="AT30" i="7"/>
  <c r="AS30" i="7"/>
  <c r="AR30" i="7"/>
  <c r="AQ30" i="7"/>
  <c r="AP30" i="7"/>
  <c r="AO30" i="7"/>
  <c r="AN30" i="7"/>
  <c r="AM30" i="7"/>
  <c r="AL30" i="7"/>
  <c r="AK30" i="7"/>
  <c r="AJ30" i="7"/>
  <c r="AI30" i="7"/>
  <c r="AH30" i="7"/>
  <c r="AG30" i="7"/>
  <c r="AF30" i="7"/>
  <c r="AE30" i="7"/>
  <c r="AD30" i="7"/>
  <c r="AC30" i="7"/>
  <c r="AB30" i="7"/>
  <c r="AA30" i="7"/>
  <c r="Z30" i="7"/>
  <c r="Y30" i="7"/>
  <c r="X30" i="7"/>
  <c r="W30" i="7"/>
  <c r="V30" i="7"/>
  <c r="U30" i="7"/>
  <c r="T30" i="7"/>
  <c r="S30" i="7"/>
  <c r="R30" i="7"/>
  <c r="Q30" i="7"/>
  <c r="P30" i="7"/>
  <c r="O30" i="7"/>
  <c r="BQ28" i="7"/>
  <c r="BP28" i="7"/>
  <c r="BO28" i="7"/>
  <c r="BN28" i="7"/>
  <c r="BM28" i="7"/>
  <c r="BL28" i="7"/>
  <c r="BK28" i="7"/>
  <c r="BJ28" i="7"/>
  <c r="BI28" i="7"/>
  <c r="BH28" i="7"/>
  <c r="BG28" i="7"/>
  <c r="BF28" i="7"/>
  <c r="BE28" i="7"/>
  <c r="BD28" i="7"/>
  <c r="BC28" i="7"/>
  <c r="BB28" i="7"/>
  <c r="BA28" i="7"/>
  <c r="AZ28" i="7"/>
  <c r="AY28" i="7"/>
  <c r="AX28" i="7"/>
  <c r="AW28" i="7"/>
  <c r="AV28" i="7"/>
  <c r="AU28" i="7"/>
  <c r="AT28" i="7"/>
  <c r="AS28" i="7"/>
  <c r="AR28" i="7"/>
  <c r="AQ28" i="7"/>
  <c r="AP28" i="7"/>
  <c r="AO28" i="7"/>
  <c r="AN28" i="7"/>
  <c r="AM28" i="7"/>
  <c r="AL28" i="7"/>
  <c r="AK28" i="7"/>
  <c r="AJ28" i="7"/>
  <c r="AI28" i="7"/>
  <c r="AH28" i="7"/>
  <c r="AG28" i="7"/>
  <c r="AF28" i="7"/>
  <c r="AE28" i="7"/>
  <c r="AD28" i="7"/>
  <c r="AC28" i="7"/>
  <c r="AB28" i="7"/>
  <c r="AA28" i="7"/>
  <c r="Z28" i="7"/>
  <c r="Y28" i="7"/>
  <c r="X28" i="7"/>
  <c r="W28" i="7"/>
  <c r="V28" i="7"/>
  <c r="U28" i="7"/>
  <c r="T28" i="7"/>
  <c r="S28" i="7"/>
  <c r="R28" i="7"/>
  <c r="Q28" i="7"/>
  <c r="P28" i="7"/>
  <c r="O28" i="7"/>
  <c r="G9" i="7" l="1"/>
  <c r="H9" i="7" s="1"/>
  <c r="G12" i="4"/>
  <c r="G5" i="7"/>
  <c r="H5" i="7" s="1"/>
  <c r="G18" i="7"/>
  <c r="H18" i="7" s="1"/>
  <c r="P13" i="1" s="1"/>
  <c r="P36" i="7"/>
  <c r="P38" i="7"/>
  <c r="P40" i="7"/>
  <c r="P42" i="7"/>
  <c r="P39" i="7"/>
  <c r="P43" i="7"/>
  <c r="P45" i="7"/>
  <c r="P37" i="7"/>
  <c r="P47" i="7"/>
  <c r="P49" i="7"/>
  <c r="P51" i="7"/>
  <c r="P53" i="7"/>
  <c r="P41" i="7"/>
  <c r="P44" i="7"/>
  <c r="P48" i="7"/>
  <c r="P52" i="7"/>
  <c r="P55" i="7"/>
  <c r="P46" i="7"/>
  <c r="P54" i="7"/>
  <c r="P50" i="7"/>
  <c r="P56" i="7"/>
  <c r="X36" i="7"/>
  <c r="X38" i="7"/>
  <c r="X40" i="7"/>
  <c r="X42" i="7"/>
  <c r="X39" i="7"/>
  <c r="X43" i="7"/>
  <c r="X45" i="7"/>
  <c r="X41" i="7"/>
  <c r="X47" i="7"/>
  <c r="X49" i="7"/>
  <c r="X51" i="7"/>
  <c r="X53" i="7"/>
  <c r="X48" i="7"/>
  <c r="X52" i="7"/>
  <c r="X55" i="7"/>
  <c r="X44" i="7"/>
  <c r="X50" i="7"/>
  <c r="X46" i="7"/>
  <c r="X56" i="7"/>
  <c r="X37" i="7"/>
  <c r="X54" i="7"/>
  <c r="AF36" i="7"/>
  <c r="AF38" i="7"/>
  <c r="AF40" i="7"/>
  <c r="AF39" i="7"/>
  <c r="AF43" i="7"/>
  <c r="AF45" i="7"/>
  <c r="AF37" i="7"/>
  <c r="AF42" i="7"/>
  <c r="AF47" i="7"/>
  <c r="AF49" i="7"/>
  <c r="AF51" i="7"/>
  <c r="AF53" i="7"/>
  <c r="AF44" i="7"/>
  <c r="AF48" i="7"/>
  <c r="AF52" i="7"/>
  <c r="AF55" i="7"/>
  <c r="AF41" i="7"/>
  <c r="AF46" i="7"/>
  <c r="AF54" i="7"/>
  <c r="AF56" i="7"/>
  <c r="AF50" i="7"/>
  <c r="AJ36" i="7"/>
  <c r="AJ38" i="7"/>
  <c r="AJ40" i="7"/>
  <c r="AJ37" i="7"/>
  <c r="AJ41" i="7"/>
  <c r="AJ43" i="7"/>
  <c r="AJ45" i="7"/>
  <c r="AJ39" i="7"/>
  <c r="AJ44" i="7"/>
  <c r="AJ47" i="7"/>
  <c r="AJ49" i="7"/>
  <c r="AJ51" i="7"/>
  <c r="AJ53" i="7"/>
  <c r="AJ46" i="7"/>
  <c r="AJ50" i="7"/>
  <c r="AJ54" i="7"/>
  <c r="AJ55" i="7"/>
  <c r="AJ42" i="7"/>
  <c r="AJ48" i="7"/>
  <c r="AJ56" i="7"/>
  <c r="AJ52" i="7"/>
  <c r="AN36" i="7"/>
  <c r="AN38" i="7"/>
  <c r="AN40" i="7"/>
  <c r="AN39" i="7"/>
  <c r="AN43" i="7"/>
  <c r="AN41" i="7"/>
  <c r="AN42" i="7"/>
  <c r="AN47" i="7"/>
  <c r="AN49" i="7"/>
  <c r="AN51" i="7"/>
  <c r="AN53" i="7"/>
  <c r="AN37" i="7"/>
  <c r="AN45" i="7"/>
  <c r="AN48" i="7"/>
  <c r="AN52" i="7"/>
  <c r="AN55" i="7"/>
  <c r="AN50" i="7"/>
  <c r="AN44" i="7"/>
  <c r="AN56" i="7"/>
  <c r="AN46" i="7"/>
  <c r="AN54" i="7"/>
  <c r="AR36" i="7"/>
  <c r="AR38" i="7"/>
  <c r="AR40" i="7"/>
  <c r="AR37" i="7"/>
  <c r="AR41" i="7"/>
  <c r="AR43" i="7"/>
  <c r="AR44" i="7"/>
  <c r="AR47" i="7"/>
  <c r="AR49" i="7"/>
  <c r="AR51" i="7"/>
  <c r="AR53" i="7"/>
  <c r="AR45" i="7"/>
  <c r="AR42" i="7"/>
  <c r="AR46" i="7"/>
  <c r="AR50" i="7"/>
  <c r="AR54" i="7"/>
  <c r="AR55" i="7"/>
  <c r="AR52" i="7"/>
  <c r="AR39" i="7"/>
  <c r="AR48" i="7"/>
  <c r="AR56" i="7"/>
  <c r="AV36" i="7"/>
  <c r="AV38" i="7"/>
  <c r="AV40" i="7"/>
  <c r="AV39" i="7"/>
  <c r="AV43" i="7"/>
  <c r="AV37" i="7"/>
  <c r="AV42" i="7"/>
  <c r="AV45" i="7"/>
  <c r="AV47" i="7"/>
  <c r="AV49" i="7"/>
  <c r="AV51" i="7"/>
  <c r="AV53" i="7"/>
  <c r="AV41" i="7"/>
  <c r="AV44" i="7"/>
  <c r="AV48" i="7"/>
  <c r="AV52" i="7"/>
  <c r="AV55" i="7"/>
  <c r="AV46" i="7"/>
  <c r="AV50" i="7"/>
  <c r="AV54" i="7"/>
  <c r="AV56" i="7"/>
  <c r="AZ36" i="7"/>
  <c r="AZ38" i="7"/>
  <c r="AZ40" i="7"/>
  <c r="AZ37" i="7"/>
  <c r="AZ41" i="7"/>
  <c r="AZ43" i="7"/>
  <c r="AZ39" i="7"/>
  <c r="AZ44" i="7"/>
  <c r="AZ45" i="7"/>
  <c r="AZ47" i="7"/>
  <c r="AZ49" i="7"/>
  <c r="AZ51" i="7"/>
  <c r="AZ53" i="7"/>
  <c r="AZ46" i="7"/>
  <c r="AZ50" i="7"/>
  <c r="AZ55" i="7"/>
  <c r="AZ48" i="7"/>
  <c r="AZ42" i="7"/>
  <c r="AZ52" i="7"/>
  <c r="AZ56" i="7"/>
  <c r="AZ54" i="7"/>
  <c r="BD36" i="7"/>
  <c r="BD38" i="7"/>
  <c r="BD40" i="7"/>
  <c r="BD39" i="7"/>
  <c r="BD43" i="7"/>
  <c r="BD41" i="7"/>
  <c r="BD42" i="7"/>
  <c r="BD45" i="7"/>
  <c r="BD47" i="7"/>
  <c r="BD49" i="7"/>
  <c r="BD51" i="7"/>
  <c r="BD53" i="7"/>
  <c r="BD48" i="7"/>
  <c r="BD52" i="7"/>
  <c r="BD54" i="7"/>
  <c r="BD55" i="7"/>
  <c r="BD37" i="7"/>
  <c r="BD44" i="7"/>
  <c r="BD50" i="7"/>
  <c r="BD46" i="7"/>
  <c r="BD56" i="7"/>
  <c r="BH36" i="7"/>
  <c r="BH38" i="7"/>
  <c r="BH40" i="7"/>
  <c r="BH37" i="7"/>
  <c r="BH41" i="7"/>
  <c r="BH43" i="7"/>
  <c r="BH44" i="7"/>
  <c r="BH45" i="7"/>
  <c r="BH47" i="7"/>
  <c r="BH49" i="7"/>
  <c r="BH51" i="7"/>
  <c r="BH53" i="7"/>
  <c r="BH39" i="7"/>
  <c r="BH42" i="7"/>
  <c r="BH46" i="7"/>
  <c r="BH50" i="7"/>
  <c r="BH54" i="7"/>
  <c r="BH55" i="7"/>
  <c r="BH52" i="7"/>
  <c r="BH48" i="7"/>
  <c r="BH56" i="7"/>
  <c r="BL36" i="7"/>
  <c r="BL38" i="7"/>
  <c r="BL40" i="7"/>
  <c r="BL39" i="7"/>
  <c r="BL43" i="7"/>
  <c r="BL37" i="7"/>
  <c r="BL42" i="7"/>
  <c r="BL45" i="7"/>
  <c r="BL47" i="7"/>
  <c r="BL49" i="7"/>
  <c r="BL51" i="7"/>
  <c r="BL53" i="7"/>
  <c r="BL44" i="7"/>
  <c r="BL48" i="7"/>
  <c r="BL52" i="7"/>
  <c r="BL55" i="7"/>
  <c r="BL46" i="7"/>
  <c r="BL56" i="7"/>
  <c r="BL41" i="7"/>
  <c r="BL50" i="7"/>
  <c r="BL54" i="7"/>
  <c r="BP36" i="7"/>
  <c r="BP38" i="7"/>
  <c r="BP40" i="7"/>
  <c r="BP37" i="7"/>
  <c r="BP41" i="7"/>
  <c r="BP43" i="7"/>
  <c r="BP39" i="7"/>
  <c r="BP44" i="7"/>
  <c r="BP45" i="7"/>
  <c r="BP47" i="7"/>
  <c r="BP49" i="7"/>
  <c r="BP51" i="7"/>
  <c r="BP53" i="7"/>
  <c r="BP46" i="7"/>
  <c r="BP50" i="7"/>
  <c r="BP55" i="7"/>
  <c r="BP42" i="7"/>
  <c r="BP48" i="7"/>
  <c r="BP54" i="7"/>
  <c r="BP56" i="7"/>
  <c r="BP52" i="7"/>
  <c r="Q36" i="7"/>
  <c r="Q38" i="7"/>
  <c r="Q40" i="7"/>
  <c r="Q42" i="7"/>
  <c r="Q39" i="7"/>
  <c r="Q43" i="7"/>
  <c r="Q45" i="7"/>
  <c r="Q37" i="7"/>
  <c r="Q47" i="7"/>
  <c r="Q49" i="7"/>
  <c r="Q51" i="7"/>
  <c r="Q53" i="7"/>
  <c r="Q56" i="7"/>
  <c r="Q41" i="7"/>
  <c r="Q44" i="7"/>
  <c r="Q48" i="7"/>
  <c r="Q52" i="7"/>
  <c r="Q46" i="7"/>
  <c r="Q54" i="7"/>
  <c r="Q50" i="7"/>
  <c r="Q55" i="7"/>
  <c r="U36" i="7"/>
  <c r="U38" i="7"/>
  <c r="U40" i="7"/>
  <c r="U42" i="7"/>
  <c r="U37" i="7"/>
  <c r="U41" i="7"/>
  <c r="U43" i="7"/>
  <c r="U45" i="7"/>
  <c r="U39" i="7"/>
  <c r="U44" i="7"/>
  <c r="U47" i="7"/>
  <c r="U49" i="7"/>
  <c r="U51" i="7"/>
  <c r="U53" i="7"/>
  <c r="U56" i="7"/>
  <c r="U46" i="7"/>
  <c r="U50" i="7"/>
  <c r="U54" i="7"/>
  <c r="U55" i="7"/>
  <c r="U48" i="7"/>
  <c r="U52" i="7"/>
  <c r="Y36" i="7"/>
  <c r="Y38" i="7"/>
  <c r="Y40" i="7"/>
  <c r="Y42" i="7"/>
  <c r="Y39" i="7"/>
  <c r="Y43" i="7"/>
  <c r="Y45" i="7"/>
  <c r="Y41" i="7"/>
  <c r="Y47" i="7"/>
  <c r="Y49" i="7"/>
  <c r="Y51" i="7"/>
  <c r="Y53" i="7"/>
  <c r="Y56" i="7"/>
  <c r="Y48" i="7"/>
  <c r="Y52" i="7"/>
  <c r="Y44" i="7"/>
  <c r="Y50" i="7"/>
  <c r="Y37" i="7"/>
  <c r="Y46" i="7"/>
  <c r="Y54" i="7"/>
  <c r="Y55" i="7"/>
  <c r="AC36" i="7"/>
  <c r="AC38" i="7"/>
  <c r="AC40" i="7"/>
  <c r="AC42" i="7"/>
  <c r="AC37" i="7"/>
  <c r="AC41" i="7"/>
  <c r="AC43" i="7"/>
  <c r="AC45" i="7"/>
  <c r="AC44" i="7"/>
  <c r="AC47" i="7"/>
  <c r="AC49" i="7"/>
  <c r="AC51" i="7"/>
  <c r="AC53" i="7"/>
  <c r="AC56" i="7"/>
  <c r="AC39" i="7"/>
  <c r="AC46" i="7"/>
  <c r="AC50" i="7"/>
  <c r="AC54" i="7"/>
  <c r="AC55" i="7"/>
  <c r="AC52" i="7"/>
  <c r="AC48" i="7"/>
  <c r="AG36" i="7"/>
  <c r="AG38" i="7"/>
  <c r="AG40" i="7"/>
  <c r="AG39" i="7"/>
  <c r="AG43" i="7"/>
  <c r="AG45" i="7"/>
  <c r="AG37" i="7"/>
  <c r="AG42" i="7"/>
  <c r="AG47" i="7"/>
  <c r="AG49" i="7"/>
  <c r="AG51" i="7"/>
  <c r="AG53" i="7"/>
  <c r="AG56" i="7"/>
  <c r="AG44" i="7"/>
  <c r="AG48" i="7"/>
  <c r="AG52" i="7"/>
  <c r="AG41" i="7"/>
  <c r="AG46" i="7"/>
  <c r="AG54" i="7"/>
  <c r="AG50" i="7"/>
  <c r="AG55" i="7"/>
  <c r="AK36" i="7"/>
  <c r="AK38" i="7"/>
  <c r="AK40" i="7"/>
  <c r="AK37" i="7"/>
  <c r="AK41" i="7"/>
  <c r="AK43" i="7"/>
  <c r="AK45" i="7"/>
  <c r="AK39" i="7"/>
  <c r="AK44" i="7"/>
  <c r="AK47" i="7"/>
  <c r="AK49" i="7"/>
  <c r="AK51" i="7"/>
  <c r="AK53" i="7"/>
  <c r="AK56" i="7"/>
  <c r="AK46" i="7"/>
  <c r="AK50" i="7"/>
  <c r="AK54" i="7"/>
  <c r="AK55" i="7"/>
  <c r="AK42" i="7"/>
  <c r="AK48" i="7"/>
  <c r="AK52" i="7"/>
  <c r="AO36" i="7"/>
  <c r="AO38" i="7"/>
  <c r="AO40" i="7"/>
  <c r="AO39" i="7"/>
  <c r="AO43" i="7"/>
  <c r="AO45" i="7"/>
  <c r="AO41" i="7"/>
  <c r="AO42" i="7"/>
  <c r="AO47" i="7"/>
  <c r="AO49" i="7"/>
  <c r="AO51" i="7"/>
  <c r="AO53" i="7"/>
  <c r="AO56" i="7"/>
  <c r="AO37" i="7"/>
  <c r="AO48" i="7"/>
  <c r="AO52" i="7"/>
  <c r="AO50" i="7"/>
  <c r="AO44" i="7"/>
  <c r="AO46" i="7"/>
  <c r="AO55" i="7"/>
  <c r="AO54" i="7"/>
  <c r="AS36" i="7"/>
  <c r="AS38" i="7"/>
  <c r="AS40" i="7"/>
  <c r="AS37" i="7"/>
  <c r="AS41" i="7"/>
  <c r="AS43" i="7"/>
  <c r="AS45" i="7"/>
  <c r="AS44" i="7"/>
  <c r="AS47" i="7"/>
  <c r="AS49" i="7"/>
  <c r="AS51" i="7"/>
  <c r="AS53" i="7"/>
  <c r="AS56" i="7"/>
  <c r="AS42" i="7"/>
  <c r="AS46" i="7"/>
  <c r="AS50" i="7"/>
  <c r="AS54" i="7"/>
  <c r="AS55" i="7"/>
  <c r="AS52" i="7"/>
  <c r="AS48" i="7"/>
  <c r="AS39" i="7"/>
  <c r="AW36" i="7"/>
  <c r="AW38" i="7"/>
  <c r="AW40" i="7"/>
  <c r="AW39" i="7"/>
  <c r="AW43" i="7"/>
  <c r="AW37" i="7"/>
  <c r="AW42" i="7"/>
  <c r="AW45" i="7"/>
  <c r="AW47" i="7"/>
  <c r="AW49" i="7"/>
  <c r="AW51" i="7"/>
  <c r="AW53" i="7"/>
  <c r="AW54" i="7"/>
  <c r="AW56" i="7"/>
  <c r="AW41" i="7"/>
  <c r="AW44" i="7"/>
  <c r="AW48" i="7"/>
  <c r="AW52" i="7"/>
  <c r="AW46" i="7"/>
  <c r="AW55" i="7"/>
  <c r="AW50" i="7"/>
  <c r="BA36" i="7"/>
  <c r="BA38" i="7"/>
  <c r="BA40" i="7"/>
  <c r="BA37" i="7"/>
  <c r="BA41" i="7"/>
  <c r="BA43" i="7"/>
  <c r="BA39" i="7"/>
  <c r="BA44" i="7"/>
  <c r="BA45" i="7"/>
  <c r="BA47" i="7"/>
  <c r="BA49" i="7"/>
  <c r="BA51" i="7"/>
  <c r="BA53" i="7"/>
  <c r="BA56" i="7"/>
  <c r="BA46" i="7"/>
  <c r="BA50" i="7"/>
  <c r="BA55" i="7"/>
  <c r="BA48" i="7"/>
  <c r="BA54" i="7"/>
  <c r="BA42" i="7"/>
  <c r="BA52" i="7"/>
  <c r="BE36" i="7"/>
  <c r="BE38" i="7"/>
  <c r="BE40" i="7"/>
  <c r="BE39" i="7"/>
  <c r="BE43" i="7"/>
  <c r="BE41" i="7"/>
  <c r="BE42" i="7"/>
  <c r="BE45" i="7"/>
  <c r="BE47" i="7"/>
  <c r="BE49" i="7"/>
  <c r="BE51" i="7"/>
  <c r="BE53" i="7"/>
  <c r="BE56" i="7"/>
  <c r="BE48" i="7"/>
  <c r="BE52" i="7"/>
  <c r="BE54" i="7"/>
  <c r="BE37" i="7"/>
  <c r="BE44" i="7"/>
  <c r="BE50" i="7"/>
  <c r="BE55" i="7"/>
  <c r="BE46" i="7"/>
  <c r="BI36" i="7"/>
  <c r="BI38" i="7"/>
  <c r="BI40" i="7"/>
  <c r="BI37" i="7"/>
  <c r="BI41" i="7"/>
  <c r="BI43" i="7"/>
  <c r="BI44" i="7"/>
  <c r="BI45" i="7"/>
  <c r="BI47" i="7"/>
  <c r="BI49" i="7"/>
  <c r="BI51" i="7"/>
  <c r="BI53" i="7"/>
  <c r="BI56" i="7"/>
  <c r="BI39" i="7"/>
  <c r="BI42" i="7"/>
  <c r="BI46" i="7"/>
  <c r="BI50" i="7"/>
  <c r="BI54" i="7"/>
  <c r="BI55" i="7"/>
  <c r="BI52" i="7"/>
  <c r="BI48" i="7"/>
  <c r="BM36" i="7"/>
  <c r="BM38" i="7"/>
  <c r="BM40" i="7"/>
  <c r="BM39" i="7"/>
  <c r="BM43" i="7"/>
  <c r="BM37" i="7"/>
  <c r="BM42" i="7"/>
  <c r="BM45" i="7"/>
  <c r="BM47" i="7"/>
  <c r="BM49" i="7"/>
  <c r="BM51" i="7"/>
  <c r="BM53" i="7"/>
  <c r="BM54" i="7"/>
  <c r="BM56" i="7"/>
  <c r="BM44" i="7"/>
  <c r="BM48" i="7"/>
  <c r="BM52" i="7"/>
  <c r="BM46" i="7"/>
  <c r="BM41" i="7"/>
  <c r="BM50" i="7"/>
  <c r="BM55" i="7"/>
  <c r="BQ36" i="7"/>
  <c r="BQ38" i="7"/>
  <c r="BQ40" i="7"/>
  <c r="BQ37" i="7"/>
  <c r="BQ41" i="7"/>
  <c r="BQ43" i="7"/>
  <c r="BQ39" i="7"/>
  <c r="BQ44" i="7"/>
  <c r="BQ45" i="7"/>
  <c r="BQ47" i="7"/>
  <c r="BQ49" i="7"/>
  <c r="BQ51" i="7"/>
  <c r="BQ53" i="7"/>
  <c r="BQ54" i="7"/>
  <c r="BQ56" i="7"/>
  <c r="BQ46" i="7"/>
  <c r="BQ50" i="7"/>
  <c r="BQ55" i="7"/>
  <c r="BQ42" i="7"/>
  <c r="BQ48" i="7"/>
  <c r="BQ52" i="7"/>
  <c r="T36" i="7"/>
  <c r="T38" i="7"/>
  <c r="T40" i="7"/>
  <c r="T42" i="7"/>
  <c r="T37" i="7"/>
  <c r="T41" i="7"/>
  <c r="T43" i="7"/>
  <c r="T45" i="7"/>
  <c r="T39" i="7"/>
  <c r="T44" i="7"/>
  <c r="T47" i="7"/>
  <c r="T49" i="7"/>
  <c r="T51" i="7"/>
  <c r="T53" i="7"/>
  <c r="T46" i="7"/>
  <c r="T50" i="7"/>
  <c r="T54" i="7"/>
  <c r="T55" i="7"/>
  <c r="T48" i="7"/>
  <c r="T52" i="7"/>
  <c r="T56" i="7"/>
  <c r="AB36" i="7"/>
  <c r="AB38" i="7"/>
  <c r="AB40" i="7"/>
  <c r="AB42" i="7"/>
  <c r="AB37" i="7"/>
  <c r="AB41" i="7"/>
  <c r="AB43" i="7"/>
  <c r="AB45" i="7"/>
  <c r="AB44" i="7"/>
  <c r="AB47" i="7"/>
  <c r="AB49" i="7"/>
  <c r="AB51" i="7"/>
  <c r="AB53" i="7"/>
  <c r="AB39" i="7"/>
  <c r="AB46" i="7"/>
  <c r="AB50" i="7"/>
  <c r="AB54" i="7"/>
  <c r="AB55" i="7"/>
  <c r="AB52" i="7"/>
  <c r="AB48" i="7"/>
  <c r="AB56" i="7"/>
  <c r="R37" i="7"/>
  <c r="R39" i="7"/>
  <c r="R41" i="7"/>
  <c r="R36" i="7"/>
  <c r="R40" i="7"/>
  <c r="R44" i="7"/>
  <c r="R42" i="7"/>
  <c r="R43" i="7"/>
  <c r="R46" i="7"/>
  <c r="R48" i="7"/>
  <c r="R50" i="7"/>
  <c r="R52" i="7"/>
  <c r="R54" i="7"/>
  <c r="R38" i="7"/>
  <c r="R49" i="7"/>
  <c r="R53" i="7"/>
  <c r="R56" i="7"/>
  <c r="R51" i="7"/>
  <c r="R45" i="7"/>
  <c r="R47" i="7"/>
  <c r="R55" i="7"/>
  <c r="V37" i="7"/>
  <c r="V39" i="7"/>
  <c r="V41" i="7"/>
  <c r="V38" i="7"/>
  <c r="V42" i="7"/>
  <c r="V44" i="7"/>
  <c r="V36" i="7"/>
  <c r="V45" i="7"/>
  <c r="V46" i="7"/>
  <c r="V48" i="7"/>
  <c r="V50" i="7"/>
  <c r="V52" i="7"/>
  <c r="V54" i="7"/>
  <c r="V43" i="7"/>
  <c r="V47" i="7"/>
  <c r="V51" i="7"/>
  <c r="V56" i="7"/>
  <c r="V40" i="7"/>
  <c r="V53" i="7"/>
  <c r="V55" i="7"/>
  <c r="V49" i="7"/>
  <c r="Z37" i="7"/>
  <c r="Z39" i="7"/>
  <c r="Z41" i="7"/>
  <c r="Z36" i="7"/>
  <c r="Z40" i="7"/>
  <c r="Z44" i="7"/>
  <c r="Z38" i="7"/>
  <c r="Z43" i="7"/>
  <c r="Z46" i="7"/>
  <c r="Z48" i="7"/>
  <c r="Z50" i="7"/>
  <c r="Z52" i="7"/>
  <c r="Z54" i="7"/>
  <c r="Z42" i="7"/>
  <c r="Z45" i="7"/>
  <c r="Z49" i="7"/>
  <c r="Z53" i="7"/>
  <c r="Z56" i="7"/>
  <c r="Z47" i="7"/>
  <c r="Z51" i="7"/>
  <c r="Z55" i="7"/>
  <c r="AD37" i="7"/>
  <c r="AD39" i="7"/>
  <c r="AD41" i="7"/>
  <c r="AD38" i="7"/>
  <c r="AD42" i="7"/>
  <c r="AD44" i="7"/>
  <c r="AD40" i="7"/>
  <c r="AD45" i="7"/>
  <c r="AD46" i="7"/>
  <c r="AD48" i="7"/>
  <c r="AD50" i="7"/>
  <c r="AD52" i="7"/>
  <c r="AD54" i="7"/>
  <c r="AD36" i="7"/>
  <c r="AD47" i="7"/>
  <c r="AD51" i="7"/>
  <c r="AD56" i="7"/>
  <c r="AD49" i="7"/>
  <c r="AD43" i="7"/>
  <c r="AD55" i="7"/>
  <c r="AD53" i="7"/>
  <c r="AH37" i="7"/>
  <c r="AH39" i="7"/>
  <c r="AH41" i="7"/>
  <c r="AH36" i="7"/>
  <c r="AH40" i="7"/>
  <c r="AH42" i="7"/>
  <c r="AH44" i="7"/>
  <c r="AH43" i="7"/>
  <c r="AH46" i="7"/>
  <c r="AH48" i="7"/>
  <c r="AH50" i="7"/>
  <c r="AH52" i="7"/>
  <c r="AH54" i="7"/>
  <c r="AH49" i="7"/>
  <c r="AH53" i="7"/>
  <c r="AH56" i="7"/>
  <c r="AH45" i="7"/>
  <c r="AH51" i="7"/>
  <c r="AH38" i="7"/>
  <c r="AH47" i="7"/>
  <c r="AH55" i="7"/>
  <c r="AL37" i="7"/>
  <c r="AL39" i="7"/>
  <c r="AL41" i="7"/>
  <c r="AL38" i="7"/>
  <c r="AL42" i="7"/>
  <c r="AL44" i="7"/>
  <c r="AL36" i="7"/>
  <c r="AL45" i="7"/>
  <c r="AL46" i="7"/>
  <c r="AL48" i="7"/>
  <c r="AL50" i="7"/>
  <c r="AL52" i="7"/>
  <c r="AL54" i="7"/>
  <c r="AL40" i="7"/>
  <c r="AL43" i="7"/>
  <c r="AL47" i="7"/>
  <c r="AL51" i="7"/>
  <c r="AL56" i="7"/>
  <c r="AL53" i="7"/>
  <c r="AL49" i="7"/>
  <c r="AL55" i="7"/>
  <c r="AP37" i="7"/>
  <c r="AP39" i="7"/>
  <c r="AP41" i="7"/>
  <c r="AP36" i="7"/>
  <c r="AP40" i="7"/>
  <c r="AP42" i="7"/>
  <c r="AP44" i="7"/>
  <c r="AP38" i="7"/>
  <c r="AP43" i="7"/>
  <c r="AP46" i="7"/>
  <c r="AP48" i="7"/>
  <c r="AP50" i="7"/>
  <c r="AP52" i="7"/>
  <c r="AP54" i="7"/>
  <c r="AP49" i="7"/>
  <c r="AP53" i="7"/>
  <c r="AP45" i="7"/>
  <c r="AP56" i="7"/>
  <c r="AP47" i="7"/>
  <c r="AP51" i="7"/>
  <c r="AP55" i="7"/>
  <c r="AT37" i="7"/>
  <c r="AT39" i="7"/>
  <c r="AT41" i="7"/>
  <c r="AT38" i="7"/>
  <c r="AT42" i="7"/>
  <c r="AT44" i="7"/>
  <c r="AT40" i="7"/>
  <c r="AT46" i="7"/>
  <c r="AT48" i="7"/>
  <c r="AT50" i="7"/>
  <c r="AT52" i="7"/>
  <c r="AT54" i="7"/>
  <c r="AT47" i="7"/>
  <c r="AT51" i="7"/>
  <c r="AT56" i="7"/>
  <c r="AT36" i="7"/>
  <c r="AT43" i="7"/>
  <c r="AT49" i="7"/>
  <c r="AT45" i="7"/>
  <c r="AT55" i="7"/>
  <c r="AT53" i="7"/>
  <c r="AX37" i="7"/>
  <c r="AX39" i="7"/>
  <c r="AX41" i="7"/>
  <c r="AX36" i="7"/>
  <c r="AX40" i="7"/>
  <c r="AX42" i="7"/>
  <c r="AX44" i="7"/>
  <c r="AX43" i="7"/>
  <c r="AX46" i="7"/>
  <c r="AX48" i="7"/>
  <c r="AX50" i="7"/>
  <c r="AX52" i="7"/>
  <c r="AX54" i="7"/>
  <c r="AX38" i="7"/>
  <c r="AX45" i="7"/>
  <c r="AX49" i="7"/>
  <c r="AX53" i="7"/>
  <c r="AX56" i="7"/>
  <c r="AX51" i="7"/>
  <c r="AX47" i="7"/>
  <c r="AX55" i="7"/>
  <c r="BB37" i="7"/>
  <c r="BB39" i="7"/>
  <c r="BB41" i="7"/>
  <c r="BB38" i="7"/>
  <c r="BB42" i="7"/>
  <c r="BB44" i="7"/>
  <c r="BB36" i="7"/>
  <c r="BB46" i="7"/>
  <c r="BB48" i="7"/>
  <c r="BB50" i="7"/>
  <c r="BB52" i="7"/>
  <c r="BB54" i="7"/>
  <c r="BB43" i="7"/>
  <c r="BB47" i="7"/>
  <c r="BB51" i="7"/>
  <c r="BB56" i="7"/>
  <c r="BB45" i="7"/>
  <c r="BB53" i="7"/>
  <c r="BB55" i="7"/>
  <c r="BB40" i="7"/>
  <c r="BB49" i="7"/>
  <c r="BF37" i="7"/>
  <c r="BF39" i="7"/>
  <c r="BF41" i="7"/>
  <c r="BF36" i="7"/>
  <c r="BF40" i="7"/>
  <c r="BF42" i="7"/>
  <c r="BF44" i="7"/>
  <c r="BF38" i="7"/>
  <c r="BF43" i="7"/>
  <c r="BF46" i="7"/>
  <c r="BF48" i="7"/>
  <c r="BF50" i="7"/>
  <c r="BF52" i="7"/>
  <c r="BF54" i="7"/>
  <c r="BF45" i="7"/>
  <c r="BF49" i="7"/>
  <c r="BF53" i="7"/>
  <c r="BF56" i="7"/>
  <c r="BF47" i="7"/>
  <c r="BF55" i="7"/>
  <c r="BF51" i="7"/>
  <c r="BJ37" i="7"/>
  <c r="BJ39" i="7"/>
  <c r="BJ41" i="7"/>
  <c r="BJ38" i="7"/>
  <c r="BJ42" i="7"/>
  <c r="BJ44" i="7"/>
  <c r="BJ40" i="7"/>
  <c r="BJ46" i="7"/>
  <c r="BJ48" i="7"/>
  <c r="BJ50" i="7"/>
  <c r="BJ52" i="7"/>
  <c r="BJ54" i="7"/>
  <c r="BJ36" i="7"/>
  <c r="BJ47" i="7"/>
  <c r="BJ51" i="7"/>
  <c r="BJ56" i="7"/>
  <c r="BJ49" i="7"/>
  <c r="BJ55" i="7"/>
  <c r="BJ43" i="7"/>
  <c r="BJ45" i="7"/>
  <c r="BJ53" i="7"/>
  <c r="BN37" i="7"/>
  <c r="BN39" i="7"/>
  <c r="BN41" i="7"/>
  <c r="BN36" i="7"/>
  <c r="BN40" i="7"/>
  <c r="BN42" i="7"/>
  <c r="BN44" i="7"/>
  <c r="BN43" i="7"/>
  <c r="BN46" i="7"/>
  <c r="BN48" i="7"/>
  <c r="BN50" i="7"/>
  <c r="BN52" i="7"/>
  <c r="BN45" i="7"/>
  <c r="BN49" i="7"/>
  <c r="BN53" i="7"/>
  <c r="BN54" i="7"/>
  <c r="BN56" i="7"/>
  <c r="BN38" i="7"/>
  <c r="BN51" i="7"/>
  <c r="BN47" i="7"/>
  <c r="BN55" i="7"/>
  <c r="O37" i="7"/>
  <c r="O41" i="7"/>
  <c r="O45" i="7"/>
  <c r="O49" i="7"/>
  <c r="O53" i="7"/>
  <c r="O36" i="7"/>
  <c r="O38" i="7"/>
  <c r="O42" i="7"/>
  <c r="O46" i="7"/>
  <c r="O50" i="7"/>
  <c r="O54" i="7"/>
  <c r="O44" i="7"/>
  <c r="O52" i="7"/>
  <c r="O47" i="7"/>
  <c r="O55" i="7"/>
  <c r="O51" i="7"/>
  <c r="O39" i="7"/>
  <c r="O40" i="7"/>
  <c r="O48" i="7"/>
  <c r="O56" i="7"/>
  <c r="O43" i="7"/>
  <c r="S37" i="7"/>
  <c r="S39" i="7"/>
  <c r="S41" i="7"/>
  <c r="S36" i="7"/>
  <c r="S40" i="7"/>
  <c r="S44" i="7"/>
  <c r="S42" i="7"/>
  <c r="S43" i="7"/>
  <c r="S46" i="7"/>
  <c r="S48" i="7"/>
  <c r="S50" i="7"/>
  <c r="S52" i="7"/>
  <c r="S54" i="7"/>
  <c r="S55" i="7"/>
  <c r="S38" i="7"/>
  <c r="S49" i="7"/>
  <c r="S53" i="7"/>
  <c r="S51" i="7"/>
  <c r="S45" i="7"/>
  <c r="S56" i="7"/>
  <c r="S47" i="7"/>
  <c r="W37" i="7"/>
  <c r="W39" i="7"/>
  <c r="W41" i="7"/>
  <c r="W38" i="7"/>
  <c r="W42" i="7"/>
  <c r="W44" i="7"/>
  <c r="W36" i="7"/>
  <c r="W45" i="7"/>
  <c r="W46" i="7"/>
  <c r="W48" i="7"/>
  <c r="W50" i="7"/>
  <c r="W52" i="7"/>
  <c r="W54" i="7"/>
  <c r="W55" i="7"/>
  <c r="W43" i="7"/>
  <c r="W47" i="7"/>
  <c r="W51" i="7"/>
  <c r="W56" i="7"/>
  <c r="W40" i="7"/>
  <c r="W53" i="7"/>
  <c r="W49" i="7"/>
  <c r="AA37" i="7"/>
  <c r="AA39" i="7"/>
  <c r="AA41" i="7"/>
  <c r="AA36" i="7"/>
  <c r="AA40" i="7"/>
  <c r="AA44" i="7"/>
  <c r="AA38" i="7"/>
  <c r="AA43" i="7"/>
  <c r="AA46" i="7"/>
  <c r="AA48" i="7"/>
  <c r="AA50" i="7"/>
  <c r="AA52" i="7"/>
  <c r="AA54" i="7"/>
  <c r="AA55" i="7"/>
  <c r="AA42" i="7"/>
  <c r="AA45" i="7"/>
  <c r="AA49" i="7"/>
  <c r="AA53" i="7"/>
  <c r="AA47" i="7"/>
  <c r="AA51" i="7"/>
  <c r="AA56" i="7"/>
  <c r="AE37" i="7"/>
  <c r="AE39" i="7"/>
  <c r="AE41" i="7"/>
  <c r="AE38" i="7"/>
  <c r="AE42" i="7"/>
  <c r="AE44" i="7"/>
  <c r="AE40" i="7"/>
  <c r="AE45" i="7"/>
  <c r="AE46" i="7"/>
  <c r="AE48" i="7"/>
  <c r="AE50" i="7"/>
  <c r="AE52" i="7"/>
  <c r="AE54" i="7"/>
  <c r="AE55" i="7"/>
  <c r="AE36" i="7"/>
  <c r="AE47" i="7"/>
  <c r="AE51" i="7"/>
  <c r="AE56" i="7"/>
  <c r="AE49" i="7"/>
  <c r="AE43" i="7"/>
  <c r="AE53" i="7"/>
  <c r="AI37" i="7"/>
  <c r="AI39" i="7"/>
  <c r="AI41" i="7"/>
  <c r="AI36" i="7"/>
  <c r="AI40" i="7"/>
  <c r="AI42" i="7"/>
  <c r="AI44" i="7"/>
  <c r="AI43" i="7"/>
  <c r="AI46" i="7"/>
  <c r="AI48" i="7"/>
  <c r="AI50" i="7"/>
  <c r="AI52" i="7"/>
  <c r="AI54" i="7"/>
  <c r="AI55" i="7"/>
  <c r="AI49" i="7"/>
  <c r="AI53" i="7"/>
  <c r="AI45" i="7"/>
  <c r="AI51" i="7"/>
  <c r="AI47" i="7"/>
  <c r="AI38" i="7"/>
  <c r="AI56" i="7"/>
  <c r="AM37" i="7"/>
  <c r="AM39" i="7"/>
  <c r="AM41" i="7"/>
  <c r="AM38" i="7"/>
  <c r="AM42" i="7"/>
  <c r="AM44" i="7"/>
  <c r="AM36" i="7"/>
  <c r="AM45" i="7"/>
  <c r="AM46" i="7"/>
  <c r="AM48" i="7"/>
  <c r="AM50" i="7"/>
  <c r="AM52" i="7"/>
  <c r="AM54" i="7"/>
  <c r="AM55" i="7"/>
  <c r="AM40" i="7"/>
  <c r="AM43" i="7"/>
  <c r="AM47" i="7"/>
  <c r="AM51" i="7"/>
  <c r="AM56" i="7"/>
  <c r="AM53" i="7"/>
  <c r="AM49" i="7"/>
  <c r="AQ37" i="7"/>
  <c r="AQ39" i="7"/>
  <c r="AQ41" i="7"/>
  <c r="AQ36" i="7"/>
  <c r="AQ40" i="7"/>
  <c r="AQ42" i="7"/>
  <c r="AQ44" i="7"/>
  <c r="AQ45" i="7"/>
  <c r="AQ38" i="7"/>
  <c r="AQ43" i="7"/>
  <c r="AQ46" i="7"/>
  <c r="AQ48" i="7"/>
  <c r="AQ50" i="7"/>
  <c r="AQ52" i="7"/>
  <c r="AQ54" i="7"/>
  <c r="AQ55" i="7"/>
  <c r="AQ49" i="7"/>
  <c r="AQ53" i="7"/>
  <c r="AQ47" i="7"/>
  <c r="AQ51" i="7"/>
  <c r="AQ56" i="7"/>
  <c r="AU37" i="7"/>
  <c r="AU39" i="7"/>
  <c r="AU41" i="7"/>
  <c r="AU38" i="7"/>
  <c r="AU42" i="7"/>
  <c r="AU44" i="7"/>
  <c r="AU40" i="7"/>
  <c r="AU46" i="7"/>
  <c r="AU48" i="7"/>
  <c r="AU50" i="7"/>
  <c r="AU52" i="7"/>
  <c r="AU55" i="7"/>
  <c r="AU47" i="7"/>
  <c r="AU51" i="7"/>
  <c r="AU54" i="7"/>
  <c r="AU56" i="7"/>
  <c r="AU36" i="7"/>
  <c r="AU43" i="7"/>
  <c r="AU49" i="7"/>
  <c r="AU53" i="7"/>
  <c r="AU45" i="7"/>
  <c r="AY37" i="7"/>
  <c r="AY39" i="7"/>
  <c r="AY41" i="7"/>
  <c r="AY36" i="7"/>
  <c r="AY40" i="7"/>
  <c r="AY42" i="7"/>
  <c r="AY44" i="7"/>
  <c r="AY43" i="7"/>
  <c r="AY46" i="7"/>
  <c r="AY48" i="7"/>
  <c r="AY50" i="7"/>
  <c r="AY52" i="7"/>
  <c r="AY55" i="7"/>
  <c r="AY38" i="7"/>
  <c r="AY45" i="7"/>
  <c r="AY49" i="7"/>
  <c r="AY53" i="7"/>
  <c r="AY54" i="7"/>
  <c r="AY51" i="7"/>
  <c r="AY47" i="7"/>
  <c r="AY56" i="7"/>
  <c r="BC37" i="7"/>
  <c r="BC39" i="7"/>
  <c r="BC41" i="7"/>
  <c r="BC38" i="7"/>
  <c r="BC42" i="7"/>
  <c r="BC44" i="7"/>
  <c r="BC36" i="7"/>
  <c r="BC46" i="7"/>
  <c r="BC48" i="7"/>
  <c r="BC50" i="7"/>
  <c r="BC52" i="7"/>
  <c r="BC54" i="7"/>
  <c r="BC55" i="7"/>
  <c r="BC43" i="7"/>
  <c r="BC47" i="7"/>
  <c r="BC51" i="7"/>
  <c r="BC56" i="7"/>
  <c r="BC45" i="7"/>
  <c r="BC53" i="7"/>
  <c r="BC49" i="7"/>
  <c r="BC40" i="7"/>
  <c r="BG37" i="7"/>
  <c r="BG39" i="7"/>
  <c r="BG41" i="7"/>
  <c r="BG36" i="7"/>
  <c r="BG40" i="7"/>
  <c r="BG42" i="7"/>
  <c r="BG44" i="7"/>
  <c r="BG38" i="7"/>
  <c r="BG43" i="7"/>
  <c r="BG46" i="7"/>
  <c r="BG48" i="7"/>
  <c r="BG50" i="7"/>
  <c r="BG52" i="7"/>
  <c r="BG55" i="7"/>
  <c r="BG45" i="7"/>
  <c r="BG49" i="7"/>
  <c r="BG53" i="7"/>
  <c r="BG47" i="7"/>
  <c r="BG54" i="7"/>
  <c r="BG51" i="7"/>
  <c r="BG56" i="7"/>
  <c r="BK37" i="7"/>
  <c r="BK39" i="7"/>
  <c r="BK41" i="7"/>
  <c r="BK38" i="7"/>
  <c r="BK42" i="7"/>
  <c r="BK44" i="7"/>
  <c r="BK40" i="7"/>
  <c r="BK46" i="7"/>
  <c r="BK48" i="7"/>
  <c r="BK50" i="7"/>
  <c r="BK52" i="7"/>
  <c r="BK55" i="7"/>
  <c r="BK36" i="7"/>
  <c r="BK47" i="7"/>
  <c r="BK51" i="7"/>
  <c r="BK56" i="7"/>
  <c r="BK49" i="7"/>
  <c r="BK54" i="7"/>
  <c r="BK53" i="7"/>
  <c r="BK43" i="7"/>
  <c r="BK45" i="7"/>
  <c r="BO37" i="7"/>
  <c r="BO39" i="7"/>
  <c r="BO41" i="7"/>
  <c r="BO36" i="7"/>
  <c r="BO40" i="7"/>
  <c r="BO42" i="7"/>
  <c r="BO44" i="7"/>
  <c r="BO43" i="7"/>
  <c r="BO46" i="7"/>
  <c r="BO48" i="7"/>
  <c r="BO50" i="7"/>
  <c r="BO52" i="7"/>
  <c r="BO55" i="7"/>
  <c r="BO45" i="7"/>
  <c r="BO49" i="7"/>
  <c r="BO53" i="7"/>
  <c r="BO54" i="7"/>
  <c r="BO38" i="7"/>
  <c r="BO51" i="7"/>
  <c r="BO56" i="7"/>
  <c r="BO47" i="7"/>
  <c r="G21" i="7"/>
  <c r="H21" i="7" s="1"/>
  <c r="G13" i="7"/>
  <c r="S31" i="7"/>
  <c r="G24" i="7"/>
  <c r="O29" i="7"/>
  <c r="V29" i="7"/>
  <c r="AF29" i="7"/>
  <c r="BI29" i="7"/>
  <c r="O31" i="7"/>
  <c r="AY31" i="7"/>
  <c r="S29" i="7"/>
  <c r="BO29" i="7"/>
  <c r="BL31" i="7"/>
  <c r="AY29" i="7"/>
  <c r="AY32" i="7" s="1"/>
  <c r="I9" i="4" s="1"/>
  <c r="V31" i="7"/>
  <c r="AF31" i="7"/>
  <c r="AO31" i="7"/>
  <c r="BO31" i="7"/>
  <c r="BL29" i="7"/>
  <c r="AC31" i="7"/>
  <c r="AK31" i="7"/>
  <c r="BI31" i="7"/>
  <c r="AC29" i="7"/>
  <c r="AK29" i="7"/>
  <c r="AO29" i="7"/>
  <c r="C27" i="4"/>
  <c r="C13" i="4" s="1"/>
  <c r="C26" i="4"/>
  <c r="C25" i="4"/>
  <c r="C21" i="4"/>
  <c r="C20" i="4"/>
  <c r="C19" i="4"/>
  <c r="C18" i="4"/>
  <c r="C17" i="4"/>
  <c r="C6" i="4" l="1"/>
  <c r="C9" i="4"/>
  <c r="C8" i="4"/>
  <c r="P19" i="1"/>
  <c r="P18" i="1"/>
  <c r="P16" i="1"/>
  <c r="P15" i="1"/>
  <c r="P12" i="1"/>
  <c r="P17" i="1"/>
  <c r="P14" i="1"/>
  <c r="P11" i="1"/>
  <c r="P8" i="1"/>
  <c r="P5" i="1"/>
  <c r="P7" i="1"/>
  <c r="S32" i="7"/>
  <c r="I4" i="4" s="1"/>
  <c r="N56" i="7"/>
  <c r="N41" i="7"/>
  <c r="N47" i="7"/>
  <c r="N42" i="7"/>
  <c r="N48" i="7"/>
  <c r="N53" i="7"/>
  <c r="N43" i="7"/>
  <c r="N54" i="7"/>
  <c r="N38" i="7"/>
  <c r="N45" i="7"/>
  <c r="N52" i="7"/>
  <c r="N36" i="7"/>
  <c r="N55" i="7"/>
  <c r="D24" i="7" s="1"/>
  <c r="N39" i="7"/>
  <c r="N50" i="7"/>
  <c r="N37" i="7"/>
  <c r="N40" i="7"/>
  <c r="N44" i="7"/>
  <c r="N49" i="7"/>
  <c r="N51" i="7"/>
  <c r="N46" i="7"/>
  <c r="AF32" i="7"/>
  <c r="I6" i="4" s="1"/>
  <c r="H24" i="7"/>
  <c r="P10" i="1" s="1"/>
  <c r="H13" i="7"/>
  <c r="AK32" i="7"/>
  <c r="I7" i="4" s="1"/>
  <c r="AC32" i="7"/>
  <c r="I13" i="4" s="1"/>
  <c r="BI32" i="7"/>
  <c r="I10" i="4" s="1"/>
  <c r="V32" i="7"/>
  <c r="I5" i="4" s="1"/>
  <c r="O32" i="7"/>
  <c r="I3" i="4" s="1"/>
  <c r="BL32" i="7"/>
  <c r="I11" i="4" s="1"/>
  <c r="AO32" i="7"/>
  <c r="I8" i="4" s="1"/>
  <c r="BO32" i="7"/>
  <c r="I12" i="4" s="1"/>
  <c r="C5" i="4"/>
  <c r="P6" i="1" l="1"/>
  <c r="P9" i="1"/>
  <c r="P4" i="1"/>
  <c r="D18" i="7"/>
  <c r="I18" i="7" s="1"/>
  <c r="D21" i="7"/>
  <c r="I21" i="7" s="1"/>
  <c r="D12" i="7"/>
  <c r="I12" i="7" s="1"/>
  <c r="L12" i="7" s="1"/>
  <c r="D13" i="7"/>
  <c r="I13" i="7" s="1"/>
  <c r="D14" i="7"/>
  <c r="I14" i="7" s="1"/>
  <c r="L14" i="7" s="1"/>
  <c r="D10" i="7"/>
  <c r="I10" i="7" s="1"/>
  <c r="L10" i="7" s="1"/>
  <c r="D15" i="7"/>
  <c r="I15" i="7" s="1"/>
  <c r="L15" i="7" s="1"/>
  <c r="D9" i="7"/>
  <c r="I9" i="7" s="1"/>
  <c r="D7" i="7"/>
  <c r="I7" i="7" s="1"/>
  <c r="L7" i="7" s="1"/>
  <c r="D17" i="7"/>
  <c r="I17" i="7" s="1"/>
  <c r="L17" i="7" s="1"/>
  <c r="D25" i="7"/>
  <c r="I25" i="7" s="1"/>
  <c r="L25" i="7" s="1"/>
  <c r="D19" i="7"/>
  <c r="I19" i="7" s="1"/>
  <c r="L19" i="7" s="1"/>
  <c r="D16" i="7"/>
  <c r="I16" i="7" s="1"/>
  <c r="L16" i="7" s="1"/>
  <c r="D8" i="7"/>
  <c r="I8" i="7" s="1"/>
  <c r="L8" i="7" s="1"/>
  <c r="D22" i="7"/>
  <c r="I22" i="7" s="1"/>
  <c r="L22" i="7" s="1"/>
  <c r="D20" i="7"/>
  <c r="I20" i="7" s="1"/>
  <c r="L20" i="7" s="1"/>
  <c r="D6" i="7"/>
  <c r="I6" i="7" s="1"/>
  <c r="L6" i="7" s="1"/>
  <c r="D5" i="7"/>
  <c r="I5" i="7" s="1"/>
  <c r="D23" i="7"/>
  <c r="I23" i="7" s="1"/>
  <c r="L23" i="7" s="1"/>
  <c r="D11" i="7"/>
  <c r="I11" i="7" s="1"/>
  <c r="L11" i="7" s="1"/>
  <c r="I24" i="7"/>
  <c r="L13" i="7" l="1"/>
  <c r="M13" i="7" s="1"/>
  <c r="J13" i="7"/>
  <c r="K13" i="7" s="1"/>
  <c r="L5" i="7"/>
  <c r="M5" i="7" s="1"/>
  <c r="J5" i="7"/>
  <c r="K5" i="7" s="1"/>
  <c r="J21" i="7"/>
  <c r="K21" i="7" s="1"/>
  <c r="L21" i="7"/>
  <c r="M21" i="7" s="1"/>
  <c r="L9" i="7"/>
  <c r="M9" i="7" s="1"/>
  <c r="J9" i="7"/>
  <c r="K9" i="7" s="1"/>
  <c r="L18" i="7"/>
  <c r="M18" i="7" s="1"/>
  <c r="J18" i="7"/>
  <c r="K18" i="7" s="1"/>
  <c r="Q13" i="1" s="1"/>
  <c r="R13" i="1" s="1"/>
  <c r="L24" i="7"/>
  <c r="M24" i="7" s="1"/>
  <c r="J24" i="7"/>
  <c r="K24" i="7" s="1"/>
  <c r="Q10" i="1" s="1"/>
  <c r="R10" i="1" s="1"/>
  <c r="T13" i="1" l="1"/>
  <c r="U13" i="1" s="1"/>
  <c r="S13" i="1"/>
  <c r="T10" i="1"/>
  <c r="U10" i="1" s="1"/>
  <c r="S10" i="1"/>
  <c r="Q12" i="1"/>
  <c r="R12" i="1" s="1"/>
  <c r="Q17" i="1"/>
  <c r="R17" i="1" s="1"/>
  <c r="Q16" i="1"/>
  <c r="R16" i="1" s="1"/>
  <c r="Q15" i="1"/>
  <c r="R15" i="1" s="1"/>
  <c r="Q18" i="1"/>
  <c r="R18" i="1" s="1"/>
  <c r="Q19" i="1"/>
  <c r="R19" i="1" s="1"/>
  <c r="Q7" i="1"/>
  <c r="R7" i="1" s="1"/>
  <c r="Q8" i="1"/>
  <c r="R8" i="1" s="1"/>
  <c r="Q5" i="1"/>
  <c r="R5" i="1" s="1"/>
  <c r="Q6" i="1"/>
  <c r="R6" i="1" s="1"/>
  <c r="Q4" i="1"/>
  <c r="R4" i="1" s="1"/>
  <c r="T4" i="1" s="1"/>
  <c r="Q9" i="1"/>
  <c r="R9" i="1" s="1"/>
  <c r="Q14" i="1"/>
  <c r="R14" i="1" s="1"/>
  <c r="Q11" i="1"/>
  <c r="R11" i="1" s="1"/>
  <c r="U4" i="1" l="1"/>
  <c r="S4" i="1"/>
  <c r="T5" i="1"/>
  <c r="U5" i="1" s="1"/>
  <c r="S5" i="1"/>
  <c r="T7" i="1"/>
  <c r="U7" i="1" s="1"/>
  <c r="S7" i="1"/>
  <c r="T15" i="1"/>
  <c r="U15" i="1" s="1"/>
  <c r="S15" i="1"/>
  <c r="T11" i="1"/>
  <c r="U11" i="1" s="1"/>
  <c r="S11" i="1"/>
  <c r="T9" i="1"/>
  <c r="U9" i="1" s="1"/>
  <c r="S9" i="1"/>
  <c r="T6" i="1"/>
  <c r="U6" i="1" s="1"/>
  <c r="S6" i="1"/>
  <c r="S8" i="1"/>
  <c r="T8" i="1"/>
  <c r="U8" i="1" s="1"/>
  <c r="T19" i="1"/>
  <c r="U19" i="1" s="1"/>
  <c r="S19" i="1"/>
  <c r="S18" i="1"/>
  <c r="T18" i="1"/>
  <c r="U18" i="1" s="1"/>
  <c r="T16" i="1"/>
  <c r="U16" i="1" s="1"/>
  <c r="S16" i="1"/>
  <c r="T17" i="1"/>
  <c r="U17" i="1" s="1"/>
  <c r="S17" i="1"/>
  <c r="T14" i="1"/>
  <c r="U14" i="1" s="1"/>
  <c r="S14" i="1"/>
  <c r="S12" i="1"/>
  <c r="T12" i="1"/>
  <c r="U12" i="1" s="1"/>
  <c r="D11" i="4"/>
  <c r="D13" i="4" l="1"/>
  <c r="D4" i="4"/>
  <c r="D12" i="4"/>
  <c r="D5" i="4"/>
  <c r="D10" i="4"/>
  <c r="D9" i="4"/>
  <c r="D8" i="4"/>
  <c r="D7" i="4"/>
  <c r="D3" i="4"/>
  <c r="D6" i="4"/>
</calcChain>
</file>

<file path=xl/sharedStrings.xml><?xml version="1.0" encoding="utf-8"?>
<sst xmlns="http://schemas.openxmlformats.org/spreadsheetml/2006/main" count="671" uniqueCount="439">
  <si>
    <t>情報資産管理台帳</t>
    <rPh sb="0" eb="2">
      <t>ジョウホウ</t>
    </rPh>
    <rPh sb="2" eb="4">
      <t>シサン</t>
    </rPh>
    <rPh sb="4" eb="6">
      <t>カンリ</t>
    </rPh>
    <rPh sb="6" eb="8">
      <t>ダイチョウ</t>
    </rPh>
    <phoneticPr fontId="8"/>
  </si>
  <si>
    <t>情報資産名称</t>
    <rPh sb="0" eb="2">
      <t>ジョウホウ</t>
    </rPh>
    <rPh sb="2" eb="4">
      <t>シサン</t>
    </rPh>
    <rPh sb="4" eb="6">
      <t>メイショウ</t>
    </rPh>
    <phoneticPr fontId="8"/>
  </si>
  <si>
    <t>機密性</t>
    <rPh sb="0" eb="3">
      <t>キミツセイ</t>
    </rPh>
    <phoneticPr fontId="8"/>
  </si>
  <si>
    <t>完全性</t>
    <rPh sb="0" eb="2">
      <t>カンゼン</t>
    </rPh>
    <rPh sb="2" eb="3">
      <t>セイ</t>
    </rPh>
    <phoneticPr fontId="8"/>
  </si>
  <si>
    <t>可用性</t>
    <rPh sb="0" eb="2">
      <t>カヨウ</t>
    </rPh>
    <rPh sb="2" eb="3">
      <t>セイ</t>
    </rPh>
    <phoneticPr fontId="8"/>
  </si>
  <si>
    <t>登録日</t>
    <rPh sb="0" eb="3">
      <t>トウロクビ</t>
    </rPh>
    <phoneticPr fontId="8"/>
  </si>
  <si>
    <t>人事</t>
    <rPh sb="0" eb="2">
      <t>ジンジ</t>
    </rPh>
    <phoneticPr fontId="15"/>
  </si>
  <si>
    <t>社員名簿</t>
    <rPh sb="0" eb="2">
      <t>シャイン</t>
    </rPh>
    <rPh sb="2" eb="4">
      <t>メイボ</t>
    </rPh>
    <phoneticPr fontId="15"/>
  </si>
  <si>
    <t>社員基本情報</t>
    <rPh sb="0" eb="2">
      <t>シャイン</t>
    </rPh>
    <rPh sb="2" eb="4">
      <t>キホン</t>
    </rPh>
    <rPh sb="4" eb="6">
      <t>ジョウホウ</t>
    </rPh>
    <phoneticPr fontId="15"/>
  </si>
  <si>
    <t>人事部</t>
    <rPh sb="0" eb="3">
      <t>ジンジブ</t>
    </rPh>
    <phoneticPr fontId="15"/>
  </si>
  <si>
    <t>有</t>
  </si>
  <si>
    <t>経理</t>
    <rPh sb="0" eb="2">
      <t>ケイリ</t>
    </rPh>
    <phoneticPr fontId="15"/>
  </si>
  <si>
    <t>当社宛請求書</t>
    <rPh sb="0" eb="2">
      <t>トウシャ</t>
    </rPh>
    <rPh sb="2" eb="3">
      <t>アテ</t>
    </rPh>
    <rPh sb="3" eb="6">
      <t>セイキュウショ</t>
    </rPh>
    <phoneticPr fontId="15"/>
  </si>
  <si>
    <t>発行済請求書控</t>
    <rPh sb="0" eb="2">
      <t>ハッコウ</t>
    </rPh>
    <rPh sb="2" eb="3">
      <t>ズ</t>
    </rPh>
    <rPh sb="3" eb="6">
      <t>セイキュウショ</t>
    </rPh>
    <rPh sb="6" eb="7">
      <t>ヒカ</t>
    </rPh>
    <phoneticPr fontId="15"/>
  </si>
  <si>
    <t>営業</t>
    <rPh sb="0" eb="2">
      <t>エイギョウ</t>
    </rPh>
    <phoneticPr fontId="15"/>
  </si>
  <si>
    <t>顧客リスト</t>
    <rPh sb="0" eb="2">
      <t>コキャク</t>
    </rPh>
    <phoneticPr fontId="15"/>
  </si>
  <si>
    <t>営業部</t>
    <rPh sb="0" eb="2">
      <t>エイギョウ</t>
    </rPh>
    <rPh sb="2" eb="3">
      <t>ブ</t>
    </rPh>
    <phoneticPr fontId="15"/>
  </si>
  <si>
    <t>受注伝票</t>
    <rPh sb="0" eb="2">
      <t>ジュチュウ</t>
    </rPh>
    <rPh sb="2" eb="4">
      <t>デンピョウ</t>
    </rPh>
    <phoneticPr fontId="15"/>
  </si>
  <si>
    <t>製品カタログ</t>
    <rPh sb="0" eb="2">
      <t>セイヒン</t>
    </rPh>
    <phoneticPr fontId="15"/>
  </si>
  <si>
    <t>調達</t>
    <rPh sb="0" eb="2">
      <t>チョウタツ</t>
    </rPh>
    <phoneticPr fontId="15"/>
  </si>
  <si>
    <t>委託先リスト</t>
    <rPh sb="0" eb="3">
      <t>イタクサキ</t>
    </rPh>
    <phoneticPr fontId="15"/>
  </si>
  <si>
    <t>発注伝票</t>
    <rPh sb="0" eb="2">
      <t>ハッチュウ</t>
    </rPh>
    <rPh sb="2" eb="4">
      <t>デンピョウ</t>
    </rPh>
    <phoneticPr fontId="15"/>
  </si>
  <si>
    <t>技術</t>
    <rPh sb="0" eb="2">
      <t>ギジュツ</t>
    </rPh>
    <phoneticPr fontId="15"/>
  </si>
  <si>
    <t>製品設計図</t>
    <rPh sb="0" eb="2">
      <t>セイヒン</t>
    </rPh>
    <rPh sb="2" eb="4">
      <t>セッケイ</t>
    </rPh>
    <rPh sb="4" eb="5">
      <t>ズ</t>
    </rPh>
    <phoneticPr fontId="15"/>
  </si>
  <si>
    <t>総務部</t>
    <rPh sb="0" eb="3">
      <t>ソウムブ</t>
    </rPh>
    <phoneticPr fontId="15"/>
  </si>
  <si>
    <t>開発部</t>
    <rPh sb="0" eb="3">
      <t>カイハツブ</t>
    </rPh>
    <phoneticPr fontId="15"/>
  </si>
  <si>
    <t>キャンペーン
応募者リスト</t>
    <rPh sb="7" eb="10">
      <t>オウボシャ</t>
    </rPh>
    <phoneticPr fontId="15"/>
  </si>
  <si>
    <t>保存
期限</t>
    <rPh sb="0" eb="2">
      <t>ホゾン</t>
    </rPh>
    <rPh sb="3" eb="5">
      <t>キゲン</t>
    </rPh>
    <phoneticPr fontId="13"/>
  </si>
  <si>
    <t>利用者
範囲</t>
    <rPh sb="0" eb="3">
      <t>リヨウシャ</t>
    </rPh>
    <rPh sb="4" eb="6">
      <t>ハンイ</t>
    </rPh>
    <phoneticPr fontId="13"/>
  </si>
  <si>
    <t>管理
部署</t>
    <rPh sb="0" eb="2">
      <t>カンリ</t>
    </rPh>
    <rPh sb="3" eb="5">
      <t>ブショ</t>
    </rPh>
    <phoneticPr fontId="13"/>
  </si>
  <si>
    <t>業務
分類</t>
    <rPh sb="0" eb="2">
      <t>ギョウム</t>
    </rPh>
    <rPh sb="3" eb="5">
      <t>ブンルイ</t>
    </rPh>
    <phoneticPr fontId="8"/>
  </si>
  <si>
    <t>給与システム
データ</t>
    <rPh sb="0" eb="2">
      <t>キュウヨ</t>
    </rPh>
    <phoneticPr fontId="15"/>
  </si>
  <si>
    <t>税務署提出用
源泉徴収票</t>
    <rPh sb="0" eb="3">
      <t>ゼイムショ</t>
    </rPh>
    <rPh sb="3" eb="5">
      <t>テイシュツ</t>
    </rPh>
    <rPh sb="5" eb="6">
      <t>ヨウ</t>
    </rPh>
    <rPh sb="7" eb="9">
      <t>ゲンセン</t>
    </rPh>
    <rPh sb="9" eb="12">
      <t>チョウシュウヒョウ</t>
    </rPh>
    <phoneticPr fontId="15"/>
  </si>
  <si>
    <t>総務部</t>
    <rPh sb="0" eb="2">
      <t>ソウム</t>
    </rPh>
    <rPh sb="2" eb="3">
      <t>ブ</t>
    </rPh>
    <phoneticPr fontId="15"/>
  </si>
  <si>
    <t>モバイル機器</t>
  </si>
  <si>
    <t>7年</t>
    <rPh sb="1" eb="2">
      <t>ネン</t>
    </rPh>
    <phoneticPr fontId="7"/>
  </si>
  <si>
    <t>備考</t>
    <rPh sb="0" eb="2">
      <t>ビコウ</t>
    </rPh>
    <phoneticPr fontId="13"/>
  </si>
  <si>
    <t>媒体・保存先</t>
    <rPh sb="0" eb="2">
      <t>バイタイ</t>
    </rPh>
    <rPh sb="3" eb="5">
      <t>ホゾン</t>
    </rPh>
    <rPh sb="5" eb="6">
      <t>サキ</t>
    </rPh>
    <phoneticPr fontId="7"/>
  </si>
  <si>
    <t>書類</t>
  </si>
  <si>
    <t>給与計算担当</t>
    <rPh sb="0" eb="2">
      <t>キュウヨ</t>
    </rPh>
    <rPh sb="2" eb="4">
      <t>ケイサン</t>
    </rPh>
    <rPh sb="4" eb="6">
      <t>タントウ</t>
    </rPh>
    <phoneticPr fontId="15"/>
  </si>
  <si>
    <t>共通</t>
    <rPh sb="0" eb="2">
      <t>キョウツウ</t>
    </rPh>
    <phoneticPr fontId="7"/>
  </si>
  <si>
    <t>電子メールデータ</t>
    <rPh sb="0" eb="2">
      <t>デンシ</t>
    </rPh>
    <phoneticPr fontId="7"/>
  </si>
  <si>
    <t>担当者</t>
    <rPh sb="0" eb="3">
      <t>タントウシャ</t>
    </rPh>
    <phoneticPr fontId="7"/>
  </si>
  <si>
    <t>総務部</t>
    <rPh sb="0" eb="3">
      <t>ソウムブ</t>
    </rPh>
    <phoneticPr fontId="7"/>
  </si>
  <si>
    <t>事務所PC</t>
  </si>
  <si>
    <t>受注契約書</t>
    <rPh sb="0" eb="2">
      <t>ジュチュウ</t>
    </rPh>
    <rPh sb="2" eb="5">
      <t>ケイヤクショ</t>
    </rPh>
    <phoneticPr fontId="15"/>
  </si>
  <si>
    <t>社内サーバー</t>
  </si>
  <si>
    <t>可搬電子媒体</t>
  </si>
  <si>
    <t>③</t>
    <phoneticPr fontId="7"/>
  </si>
  <si>
    <t>④</t>
    <phoneticPr fontId="7"/>
  </si>
  <si>
    <t>⑤</t>
    <phoneticPr fontId="7"/>
  </si>
  <si>
    <t>⑥</t>
    <phoneticPr fontId="7"/>
  </si>
  <si>
    <t>⑦</t>
    <phoneticPr fontId="7"/>
  </si>
  <si>
    <t>⑧</t>
    <phoneticPr fontId="7"/>
  </si>
  <si>
    <t>⑨</t>
    <phoneticPr fontId="7"/>
  </si>
  <si>
    <t>⑩</t>
    <phoneticPr fontId="7"/>
  </si>
  <si>
    <t>＜記入内容についての解説＞</t>
    <rPh sb="1" eb="3">
      <t>キニュウ</t>
    </rPh>
    <rPh sb="3" eb="5">
      <t>ナイヨウ</t>
    </rPh>
    <rPh sb="10" eb="12">
      <t>カイセツ</t>
    </rPh>
    <phoneticPr fontId="7"/>
  </si>
  <si>
    <t>①</t>
    <phoneticPr fontId="7"/>
  </si>
  <si>
    <t>②</t>
    <phoneticPr fontId="7"/>
  </si>
  <si>
    <t>業務分類</t>
    <rPh sb="0" eb="2">
      <t>ギョウム</t>
    </rPh>
    <rPh sb="2" eb="4">
      <t>ブンルイ</t>
    </rPh>
    <phoneticPr fontId="7"/>
  </si>
  <si>
    <t>情報資産名称</t>
    <rPh sb="0" eb="2">
      <t>ジョウホウ</t>
    </rPh>
    <rPh sb="2" eb="4">
      <t>シサン</t>
    </rPh>
    <rPh sb="4" eb="6">
      <t>メイショウ</t>
    </rPh>
    <phoneticPr fontId="7"/>
  </si>
  <si>
    <t>備考</t>
    <rPh sb="0" eb="2">
      <t>ビコウ</t>
    </rPh>
    <phoneticPr fontId="7"/>
  </si>
  <si>
    <t>利用者範囲</t>
    <rPh sb="0" eb="3">
      <t>リヨウシャ</t>
    </rPh>
    <rPh sb="3" eb="5">
      <t>ハンイ</t>
    </rPh>
    <phoneticPr fontId="7"/>
  </si>
  <si>
    <t>管理部署</t>
    <rPh sb="0" eb="2">
      <t>カンリ</t>
    </rPh>
    <rPh sb="2" eb="4">
      <t>ブショ</t>
    </rPh>
    <phoneticPr fontId="7"/>
  </si>
  <si>
    <t>保存期限</t>
    <rPh sb="0" eb="2">
      <t>ホゾン</t>
    </rPh>
    <rPh sb="2" eb="4">
      <t>キゲン</t>
    </rPh>
    <phoneticPr fontId="7"/>
  </si>
  <si>
    <t>登録日</t>
    <rPh sb="0" eb="3">
      <t>トウロクビ</t>
    </rPh>
    <phoneticPr fontId="7"/>
  </si>
  <si>
    <t>情報資産管理台帳に登録した日付を記入します。内容に変更があった場合はその更新日に修正します。</t>
    <rPh sb="0" eb="8">
      <t>ジョウホウシサンカンリダイチョウ</t>
    </rPh>
    <rPh sb="9" eb="11">
      <t>トウロク</t>
    </rPh>
    <rPh sb="13" eb="15">
      <t>ヒヅケ</t>
    </rPh>
    <rPh sb="16" eb="18">
      <t>キニュウ</t>
    </rPh>
    <rPh sb="22" eb="24">
      <t>ナイヨウ</t>
    </rPh>
    <rPh sb="25" eb="27">
      <t>ヘンコウ</t>
    </rPh>
    <rPh sb="31" eb="33">
      <t>バアイ</t>
    </rPh>
    <rPh sb="36" eb="39">
      <t>コウシンビ</t>
    </rPh>
    <rPh sb="40" eb="42">
      <t>シュウセイ</t>
    </rPh>
    <phoneticPr fontId="7"/>
  </si>
  <si>
    <t>情報セキュリティ診断項目</t>
    <rPh sb="0" eb="2">
      <t>ジョウホウ</t>
    </rPh>
    <rPh sb="8" eb="10">
      <t>シンダン</t>
    </rPh>
    <rPh sb="10" eb="12">
      <t>コウモク</t>
    </rPh>
    <phoneticPr fontId="19"/>
  </si>
  <si>
    <t>回答値</t>
    <rPh sb="0" eb="2">
      <t>カイトウ</t>
    </rPh>
    <rPh sb="2" eb="3">
      <t>チ</t>
    </rPh>
    <phoneticPr fontId="19"/>
  </si>
  <si>
    <t>経営者の主導で情報セキュリティの方針を示していますか？</t>
  </si>
  <si>
    <t>情報セキュリティ対策を実施するための体制を整備していますか？</t>
  </si>
  <si>
    <t>情報セキュリティ対策のためのリソース（人材、費用）の割当を行っていますか？</t>
  </si>
  <si>
    <t>会社の秘密情報や個人情報を扱うときの規則や、関連法令による罰則に関して全従業員に説明していますか？</t>
    <rPh sb="0" eb="2">
      <t>カイシャ</t>
    </rPh>
    <rPh sb="3" eb="5">
      <t>ヒミツ</t>
    </rPh>
    <rPh sb="5" eb="7">
      <t>ジョウホウ</t>
    </rPh>
    <rPh sb="8" eb="10">
      <t>コジン</t>
    </rPh>
    <rPh sb="10" eb="12">
      <t>ジョウホウ</t>
    </rPh>
    <rPh sb="13" eb="14">
      <t>アツカ</t>
    </rPh>
    <rPh sb="18" eb="20">
      <t>キソク</t>
    </rPh>
    <rPh sb="22" eb="24">
      <t>カンレン</t>
    </rPh>
    <rPh sb="24" eb="26">
      <t>ホウレイ</t>
    </rPh>
    <rPh sb="29" eb="31">
      <t>バッソク</t>
    </rPh>
    <rPh sb="32" eb="33">
      <t>カン</t>
    </rPh>
    <rPh sb="35" eb="36">
      <t>ゼン</t>
    </rPh>
    <rPh sb="40" eb="42">
      <t>セツメイ</t>
    </rPh>
    <phoneticPr fontId="19"/>
  </si>
  <si>
    <t>(3) 情報資産管理</t>
    <phoneticPr fontId="19"/>
  </si>
  <si>
    <t>秘密情報は業務上必要な範囲でのみ利用を認めていますか？</t>
  </si>
  <si>
    <t>秘密情報を社外へ持ち出す時はデータを暗号化したり、パスワード保護をかけたりするなどの盗難・紛失対策を定めていますか？</t>
    <rPh sb="18" eb="21">
      <t>アンゴウカ</t>
    </rPh>
    <phoneticPr fontId="19"/>
  </si>
  <si>
    <t xml:space="preserve"> (7) IT機器利用</t>
    <phoneticPr fontId="19"/>
  </si>
  <si>
    <t>インターネットバンキングやオンラインショップなどを利用する場合に偽サイトにアクセスしないための対策を定めていますか？</t>
  </si>
  <si>
    <t>最新の脅威や攻撃についての情報収集を行い、必要に応じて社内で共有していますか？</t>
  </si>
  <si>
    <t>情報システムの開発を行う場合、開発環境と運用環境とを分離していますか？</t>
  </si>
  <si>
    <t>情報システムの保守を行う場合、既知の脆弱性が存在する状態で情報システムを運用しないようにするための対策を講じていますか？</t>
  </si>
  <si>
    <t>委託先との秘密情報の受渡手順を定めていますか？</t>
  </si>
  <si>
    <t>委託先に提供した秘密情報の廃棄または消去の手順を定めていますか？</t>
  </si>
  <si>
    <t>インシデントの発生に備えた証拠情報の収集手順を定め、運用していますか？</t>
  </si>
  <si>
    <t>対策状況チェックシート</t>
    <rPh sb="0" eb="2">
      <t>タイサク</t>
    </rPh>
    <rPh sb="2" eb="4">
      <t>ジョウキョウ</t>
    </rPh>
    <phoneticPr fontId="19"/>
  </si>
  <si>
    <t>個人情報</t>
    <rPh sb="0" eb="2">
      <t>コジン</t>
    </rPh>
    <rPh sb="2" eb="4">
      <t>ジョウホウ</t>
    </rPh>
    <phoneticPr fontId="19"/>
  </si>
  <si>
    <t>要配慮情報</t>
    <rPh sb="0" eb="1">
      <t>ヨウ</t>
    </rPh>
    <rPh sb="1" eb="3">
      <t>ハイリョ</t>
    </rPh>
    <rPh sb="3" eb="5">
      <t>ジョウホウ</t>
    </rPh>
    <phoneticPr fontId="7"/>
  </si>
  <si>
    <t>マイナンバー</t>
    <phoneticPr fontId="19"/>
  </si>
  <si>
    <t>情報資産管理台帳に基づく管理すべき情報資産の状況</t>
    <rPh sb="0" eb="2">
      <t>ジョウホウ</t>
    </rPh>
    <rPh sb="2" eb="4">
      <t>シサン</t>
    </rPh>
    <rPh sb="4" eb="6">
      <t>カンリ</t>
    </rPh>
    <rPh sb="6" eb="8">
      <t>ダイチョウ</t>
    </rPh>
    <rPh sb="9" eb="10">
      <t>モト</t>
    </rPh>
    <rPh sb="12" eb="14">
      <t>カンリ</t>
    </rPh>
    <rPh sb="17" eb="19">
      <t>ジョウホウ</t>
    </rPh>
    <rPh sb="19" eb="21">
      <t>シサン</t>
    </rPh>
    <rPh sb="22" eb="24">
      <t>ジョウキョウ</t>
    </rPh>
    <phoneticPr fontId="19"/>
  </si>
  <si>
    <t>媒体・保存先
ごとの件数</t>
    <rPh sb="0" eb="2">
      <t>バイタイ</t>
    </rPh>
    <rPh sb="3" eb="5">
      <t>ホゾン</t>
    </rPh>
    <rPh sb="5" eb="6">
      <t>サキ</t>
    </rPh>
    <rPh sb="10" eb="12">
      <t>ケンスウ</t>
    </rPh>
    <phoneticPr fontId="7"/>
  </si>
  <si>
    <t>書類</t>
    <rPh sb="0" eb="2">
      <t>ショルイ</t>
    </rPh>
    <phoneticPr fontId="7"/>
  </si>
  <si>
    <t>可搬電子媒体</t>
    <rPh sb="0" eb="2">
      <t>カハン</t>
    </rPh>
    <rPh sb="2" eb="4">
      <t>デンシ</t>
    </rPh>
    <rPh sb="4" eb="6">
      <t>バイタイ</t>
    </rPh>
    <phoneticPr fontId="7"/>
  </si>
  <si>
    <t>事務所PC</t>
    <rPh sb="0" eb="3">
      <t>ジムショ</t>
    </rPh>
    <phoneticPr fontId="7"/>
  </si>
  <si>
    <t>モバイル機器</t>
    <rPh sb="4" eb="6">
      <t>キキ</t>
    </rPh>
    <phoneticPr fontId="7"/>
  </si>
  <si>
    <t>社内サーバー</t>
    <rPh sb="0" eb="2">
      <t>シャナイ</t>
    </rPh>
    <phoneticPr fontId="7"/>
  </si>
  <si>
    <t>△</t>
    <phoneticPr fontId="7"/>
  </si>
  <si>
    <t>◎</t>
    <phoneticPr fontId="7"/>
  </si>
  <si>
    <t>セキュリティ更新を自動的に行うなどにより、常にソフトウェアを安全な状態にすることを定めていますか？</t>
    <rPh sb="6" eb="8">
      <t>コウシン</t>
    </rPh>
    <phoneticPr fontId="19"/>
  </si>
  <si>
    <t>3:通常の状態で発生する（いつ発生してもおかしくない）</t>
  </si>
  <si>
    <t>2:特定の状況で発生する（年に数回程度）</t>
  </si>
  <si>
    <t>ウイルス対策ソフトウェアが提供されている製品については、用途に応じて導入し、定義ファイルを常に最新の状態にすることを定めていますか？</t>
    <rPh sb="38" eb="40">
      <t>テイギ</t>
    </rPh>
    <rPh sb="45" eb="46">
      <t>ツネ</t>
    </rPh>
    <rPh sb="47" eb="49">
      <t>サイシン</t>
    </rPh>
    <rPh sb="50" eb="52">
      <t>ジョウタイ</t>
    </rPh>
    <phoneticPr fontId="19"/>
  </si>
  <si>
    <t>リスク値</t>
    <rPh sb="3" eb="4">
      <t>チ</t>
    </rPh>
    <phoneticPr fontId="7"/>
  </si>
  <si>
    <t>方針提示</t>
    <rPh sb="0" eb="2">
      <t>ホウシン</t>
    </rPh>
    <rPh sb="2" eb="4">
      <t>テイジ</t>
    </rPh>
    <phoneticPr fontId="7"/>
  </si>
  <si>
    <t>対策の明確化</t>
    <rPh sb="0" eb="2">
      <t>タイサク</t>
    </rPh>
    <rPh sb="3" eb="6">
      <t>メイカクカ</t>
    </rPh>
    <phoneticPr fontId="19"/>
  </si>
  <si>
    <t>体制整備</t>
    <rPh sb="0" eb="2">
      <t>タイセイ</t>
    </rPh>
    <rPh sb="2" eb="4">
      <t>セイビ</t>
    </rPh>
    <phoneticPr fontId="7"/>
  </si>
  <si>
    <t>資源割当</t>
    <rPh sb="0" eb="2">
      <t>シゲン</t>
    </rPh>
    <rPh sb="2" eb="4">
      <t>ワリアテ</t>
    </rPh>
    <phoneticPr fontId="7"/>
  </si>
  <si>
    <t>データの保護</t>
    <rPh sb="4" eb="6">
      <t>ホゴ</t>
    </rPh>
    <phoneticPr fontId="19"/>
  </si>
  <si>
    <t>バックアップ</t>
    <phoneticPr fontId="19"/>
  </si>
  <si>
    <t>ルール策定</t>
    <rPh sb="3" eb="5">
      <t>サクテイ</t>
    </rPh>
    <phoneticPr fontId="7"/>
  </si>
  <si>
    <t>報告体制整備</t>
    <rPh sb="0" eb="2">
      <t>ホウコク</t>
    </rPh>
    <rPh sb="2" eb="4">
      <t>タイセイ</t>
    </rPh>
    <rPh sb="4" eb="6">
      <t>セイビ</t>
    </rPh>
    <phoneticPr fontId="7"/>
  </si>
  <si>
    <t>安全管理措置</t>
    <rPh sb="0" eb="2">
      <t>アンゼン</t>
    </rPh>
    <rPh sb="2" eb="4">
      <t>カンリ</t>
    </rPh>
    <rPh sb="4" eb="6">
      <t>ソチ</t>
    </rPh>
    <phoneticPr fontId="7"/>
  </si>
  <si>
    <t>社外サービス</t>
    <rPh sb="0" eb="2">
      <t>シャガイ</t>
    </rPh>
    <phoneticPr fontId="19"/>
  </si>
  <si>
    <t>暗号化方針</t>
    <rPh sb="0" eb="3">
      <t>アンゴウカ</t>
    </rPh>
    <rPh sb="3" eb="5">
      <t>ホウシン</t>
    </rPh>
    <phoneticPr fontId="7"/>
  </si>
  <si>
    <t>自動更新</t>
    <rPh sb="0" eb="2">
      <t>ジドウ</t>
    </rPh>
    <rPh sb="2" eb="4">
      <t>コウシン</t>
    </rPh>
    <phoneticPr fontId="19"/>
  </si>
  <si>
    <t>勝手利用防止</t>
    <rPh sb="0" eb="2">
      <t>カッテ</t>
    </rPh>
    <rPh sb="2" eb="4">
      <t>リヨウ</t>
    </rPh>
    <rPh sb="4" eb="6">
      <t>ボウシ</t>
    </rPh>
    <phoneticPr fontId="19"/>
  </si>
  <si>
    <t>設定見直し</t>
    <rPh sb="0" eb="2">
      <t>セッテイ</t>
    </rPh>
    <rPh sb="2" eb="4">
      <t>ミナオ</t>
    </rPh>
    <phoneticPr fontId="19"/>
  </si>
  <si>
    <t>個人機器利用</t>
    <rPh sb="0" eb="2">
      <t>コジン</t>
    </rPh>
    <rPh sb="2" eb="4">
      <t>キキ</t>
    </rPh>
    <rPh sb="4" eb="6">
      <t>リヨウ</t>
    </rPh>
    <phoneticPr fontId="19"/>
  </si>
  <si>
    <t>BCCルール</t>
    <phoneticPr fontId="19"/>
  </si>
  <si>
    <t>不正送金防止</t>
    <rPh sb="0" eb="2">
      <t>フセイ</t>
    </rPh>
    <rPh sb="2" eb="4">
      <t>ソウキン</t>
    </rPh>
    <rPh sb="4" eb="6">
      <t>ボウシ</t>
    </rPh>
    <phoneticPr fontId="7"/>
  </si>
  <si>
    <t>アプリの制限</t>
    <rPh sb="4" eb="6">
      <t>セイゲン</t>
    </rPh>
    <phoneticPr fontId="7"/>
  </si>
  <si>
    <t>廃棄手順</t>
    <rPh sb="0" eb="2">
      <t>ハイキ</t>
    </rPh>
    <rPh sb="2" eb="4">
      <t>テジュン</t>
    </rPh>
    <phoneticPr fontId="7"/>
  </si>
  <si>
    <t>ログの確認</t>
    <rPh sb="3" eb="5">
      <t>カクニン</t>
    </rPh>
    <phoneticPr fontId="7"/>
  </si>
  <si>
    <t>監査の実施</t>
    <rPh sb="0" eb="2">
      <t>カンサ</t>
    </rPh>
    <rPh sb="3" eb="5">
      <t>ジッシ</t>
    </rPh>
    <phoneticPr fontId="7"/>
  </si>
  <si>
    <t>FW導入</t>
    <rPh sb="2" eb="4">
      <t>ドウニュウ</t>
    </rPh>
    <phoneticPr fontId="7"/>
  </si>
  <si>
    <t>クラウド選定</t>
    <rPh sb="4" eb="6">
      <t>センテイ</t>
    </rPh>
    <phoneticPr fontId="19"/>
  </si>
  <si>
    <t>脅威情報収集</t>
    <rPh sb="0" eb="2">
      <t>キョウイ</t>
    </rPh>
    <rPh sb="2" eb="4">
      <t>ジョウホウ</t>
    </rPh>
    <rPh sb="4" eb="6">
      <t>シュウシュウ</t>
    </rPh>
    <phoneticPr fontId="7"/>
  </si>
  <si>
    <t>開発環境分離</t>
    <rPh sb="0" eb="2">
      <t>カイハツ</t>
    </rPh>
    <rPh sb="2" eb="4">
      <t>カンキョウ</t>
    </rPh>
    <rPh sb="4" eb="6">
      <t>ブンリ</t>
    </rPh>
    <phoneticPr fontId="7"/>
  </si>
  <si>
    <t>セキュア開発</t>
    <rPh sb="4" eb="6">
      <t>カイハツ</t>
    </rPh>
    <phoneticPr fontId="7"/>
  </si>
  <si>
    <t>証拠収集手順</t>
    <rPh sb="0" eb="2">
      <t>ショウコ</t>
    </rPh>
    <rPh sb="2" eb="4">
      <t>シュウシュウ</t>
    </rPh>
    <rPh sb="4" eb="6">
      <t>テジュン</t>
    </rPh>
    <phoneticPr fontId="7"/>
  </si>
  <si>
    <t>事業継続対応</t>
    <rPh sb="0" eb="2">
      <t>ジギョウ</t>
    </rPh>
    <rPh sb="2" eb="4">
      <t>ケイゾク</t>
    </rPh>
    <rPh sb="4" eb="6">
      <t>タイオウ</t>
    </rPh>
    <phoneticPr fontId="7"/>
  </si>
  <si>
    <t>秘密書類の事務所からの盗難</t>
    <rPh sb="0" eb="2">
      <t>ヒミツ</t>
    </rPh>
    <rPh sb="2" eb="4">
      <t>ショルイ</t>
    </rPh>
    <rPh sb="5" eb="8">
      <t>ジムショ</t>
    </rPh>
    <rPh sb="11" eb="13">
      <t>トウナン</t>
    </rPh>
    <phoneticPr fontId="7"/>
  </si>
  <si>
    <t>秘密書類の外出先での紛失・盗難</t>
    <rPh sb="0" eb="2">
      <t>ヒミツ</t>
    </rPh>
    <rPh sb="2" eb="4">
      <t>ショルイ</t>
    </rPh>
    <rPh sb="5" eb="8">
      <t>ガイシュツサキ</t>
    </rPh>
    <rPh sb="10" eb="12">
      <t>フンシツ</t>
    </rPh>
    <rPh sb="13" eb="15">
      <t>トウナン</t>
    </rPh>
    <phoneticPr fontId="7"/>
  </si>
  <si>
    <t>業務遂行に必要な情報が記載された書類の紛失</t>
    <rPh sb="0" eb="2">
      <t>ギョウム</t>
    </rPh>
    <rPh sb="2" eb="4">
      <t>スイコウ</t>
    </rPh>
    <rPh sb="5" eb="7">
      <t>ヒツヨウ</t>
    </rPh>
    <rPh sb="8" eb="10">
      <t>ジョウホウ</t>
    </rPh>
    <rPh sb="11" eb="13">
      <t>キサイ</t>
    </rPh>
    <rPh sb="16" eb="18">
      <t>ショルイ</t>
    </rPh>
    <rPh sb="19" eb="21">
      <t>フンシツ</t>
    </rPh>
    <phoneticPr fontId="7"/>
  </si>
  <si>
    <t>秘密情報が格納された電子媒体の事務所からの盗難</t>
    <rPh sb="0" eb="2">
      <t>ヒミツ</t>
    </rPh>
    <rPh sb="2" eb="4">
      <t>ジョウホウ</t>
    </rPh>
    <rPh sb="5" eb="7">
      <t>カクノウ</t>
    </rPh>
    <rPh sb="10" eb="12">
      <t>デンシ</t>
    </rPh>
    <rPh sb="12" eb="14">
      <t>バイタイ</t>
    </rPh>
    <rPh sb="15" eb="18">
      <t>ジムショ</t>
    </rPh>
    <rPh sb="21" eb="23">
      <t>トウナン</t>
    </rPh>
    <phoneticPr fontId="7"/>
  </si>
  <si>
    <t>秘密情報が格納された電子媒体の外出先での紛失・盗難</t>
    <rPh sb="0" eb="2">
      <t>ヒミツ</t>
    </rPh>
    <rPh sb="2" eb="4">
      <t>ジョウホウ</t>
    </rPh>
    <rPh sb="5" eb="7">
      <t>カクノウ</t>
    </rPh>
    <rPh sb="10" eb="12">
      <t>デンシ</t>
    </rPh>
    <rPh sb="12" eb="14">
      <t>バイタイ</t>
    </rPh>
    <rPh sb="15" eb="18">
      <t>ガイシュツサキ</t>
    </rPh>
    <rPh sb="20" eb="22">
      <t>フンシツ</t>
    </rPh>
    <rPh sb="23" eb="25">
      <t>トウナン</t>
    </rPh>
    <phoneticPr fontId="7"/>
  </si>
  <si>
    <t>情報搾取目的の内部不正による電子媒体の不正持ち出し</t>
    <rPh sb="0" eb="2">
      <t>ジョウホウ</t>
    </rPh>
    <rPh sb="2" eb="4">
      <t>サクシュ</t>
    </rPh>
    <rPh sb="4" eb="6">
      <t>モクテキ</t>
    </rPh>
    <rPh sb="7" eb="9">
      <t>ナイブ</t>
    </rPh>
    <rPh sb="9" eb="11">
      <t>フセイ</t>
    </rPh>
    <rPh sb="14" eb="16">
      <t>デンシ</t>
    </rPh>
    <rPh sb="16" eb="18">
      <t>バイタイ</t>
    </rPh>
    <rPh sb="19" eb="21">
      <t>フセイ</t>
    </rPh>
    <rPh sb="21" eb="22">
      <t>モ</t>
    </rPh>
    <rPh sb="23" eb="24">
      <t>ダ</t>
    </rPh>
    <phoneticPr fontId="7"/>
  </si>
  <si>
    <t>情報搾取目的の内部不正による書類の不正持ち出し</t>
    <rPh sb="0" eb="2">
      <t>ジョウホウ</t>
    </rPh>
    <rPh sb="2" eb="4">
      <t>サクシュ</t>
    </rPh>
    <rPh sb="4" eb="6">
      <t>モクテキ</t>
    </rPh>
    <rPh sb="7" eb="9">
      <t>ナイブ</t>
    </rPh>
    <rPh sb="9" eb="11">
      <t>フセイ</t>
    </rPh>
    <rPh sb="14" eb="16">
      <t>ショルイ</t>
    </rPh>
    <rPh sb="17" eb="19">
      <t>フセイ</t>
    </rPh>
    <rPh sb="19" eb="20">
      <t>モ</t>
    </rPh>
    <rPh sb="21" eb="22">
      <t>ダ</t>
    </rPh>
    <phoneticPr fontId="7"/>
  </si>
  <si>
    <t>情報搾取目的の事務所PCでの内部不正</t>
    <rPh sb="0" eb="2">
      <t>ジョウホウ</t>
    </rPh>
    <rPh sb="2" eb="4">
      <t>サクシュ</t>
    </rPh>
    <rPh sb="4" eb="6">
      <t>モクテキ</t>
    </rPh>
    <rPh sb="7" eb="10">
      <t>ジムショ</t>
    </rPh>
    <phoneticPr fontId="7"/>
  </si>
  <si>
    <t>事務所PCの故障による業務に必要な情報の喪失</t>
    <rPh sb="0" eb="3">
      <t>ジムショ</t>
    </rPh>
    <rPh sb="6" eb="8">
      <t>コショウ</t>
    </rPh>
    <rPh sb="11" eb="13">
      <t>ギョウム</t>
    </rPh>
    <rPh sb="14" eb="16">
      <t>ヒツヨウ</t>
    </rPh>
    <rPh sb="17" eb="19">
      <t>ジョウホウ</t>
    </rPh>
    <rPh sb="20" eb="22">
      <t>ソウシツ</t>
    </rPh>
    <phoneticPr fontId="7"/>
  </si>
  <si>
    <t>事務所PC内データがランサムウェアに感染して閲覧不可</t>
    <rPh sb="0" eb="3">
      <t>ジムショ</t>
    </rPh>
    <rPh sb="5" eb="6">
      <t>ナイ</t>
    </rPh>
    <rPh sb="18" eb="20">
      <t>カンセン</t>
    </rPh>
    <rPh sb="22" eb="24">
      <t>エツラン</t>
    </rPh>
    <rPh sb="24" eb="26">
      <t>フカ</t>
    </rPh>
    <phoneticPr fontId="7"/>
  </si>
  <si>
    <t>不正送金を狙った事務所PCへのサイバー攻撃</t>
    <rPh sb="0" eb="2">
      <t>フセイ</t>
    </rPh>
    <rPh sb="2" eb="4">
      <t>ソウキン</t>
    </rPh>
    <rPh sb="5" eb="6">
      <t>ネラ</t>
    </rPh>
    <rPh sb="8" eb="11">
      <t>ジムショ</t>
    </rPh>
    <rPh sb="19" eb="21">
      <t>コウゲキ</t>
    </rPh>
    <phoneticPr fontId="7"/>
  </si>
  <si>
    <t>秘密情報が格納されたモバイル機器の紛失・盗難</t>
    <rPh sb="0" eb="2">
      <t>ヒミツ</t>
    </rPh>
    <rPh sb="2" eb="4">
      <t>ジョウホウ</t>
    </rPh>
    <rPh sb="5" eb="7">
      <t>カクノウ</t>
    </rPh>
    <rPh sb="14" eb="16">
      <t>キキ</t>
    </rPh>
    <rPh sb="17" eb="19">
      <t>フンシツ</t>
    </rPh>
    <rPh sb="20" eb="22">
      <t>トウナン</t>
    </rPh>
    <phoneticPr fontId="7"/>
  </si>
  <si>
    <t>情報搾取目的の事務所PCへのサイバー攻撃</t>
    <rPh sb="0" eb="2">
      <t>ジョウホウ</t>
    </rPh>
    <rPh sb="2" eb="4">
      <t>サクシュ</t>
    </rPh>
    <rPh sb="4" eb="6">
      <t>モクテキ</t>
    </rPh>
    <rPh sb="7" eb="10">
      <t>ジムショ</t>
    </rPh>
    <rPh sb="18" eb="20">
      <t>コウゲキ</t>
    </rPh>
    <phoneticPr fontId="7"/>
  </si>
  <si>
    <t>情報搾取目的でのモバイル機器へのサイバー攻撃</t>
    <rPh sb="0" eb="2">
      <t>ジョウホウ</t>
    </rPh>
    <rPh sb="2" eb="4">
      <t>サクシュ</t>
    </rPh>
    <rPh sb="4" eb="6">
      <t>モクテキ</t>
    </rPh>
    <rPh sb="12" eb="14">
      <t>キキ</t>
    </rPh>
    <rPh sb="20" eb="22">
      <t>コウゲキ</t>
    </rPh>
    <phoneticPr fontId="7"/>
  </si>
  <si>
    <t>情報搾取目的の社内サーバーへのサイバー攻撃</t>
    <rPh sb="2" eb="4">
      <t>サクシュ</t>
    </rPh>
    <rPh sb="7" eb="9">
      <t>シャナイ</t>
    </rPh>
    <phoneticPr fontId="7"/>
  </si>
  <si>
    <t>情報搾取目的の社内サーバーでの内部不正</t>
    <rPh sb="0" eb="2">
      <t>ジョウホウ</t>
    </rPh>
    <rPh sb="2" eb="4">
      <t>サクシュ</t>
    </rPh>
    <rPh sb="4" eb="6">
      <t>モクテキ</t>
    </rPh>
    <rPh sb="7" eb="9">
      <t>シャナイ</t>
    </rPh>
    <rPh sb="15" eb="17">
      <t>ナイブ</t>
    </rPh>
    <rPh sb="17" eb="19">
      <t>フセイ</t>
    </rPh>
    <phoneticPr fontId="7"/>
  </si>
  <si>
    <t>社内サーバーの故障による業務に必要な情報の喪失</t>
    <rPh sb="0" eb="2">
      <t>シャナイ</t>
    </rPh>
    <rPh sb="7" eb="9">
      <t>コショウ</t>
    </rPh>
    <rPh sb="12" eb="14">
      <t>ギョウム</t>
    </rPh>
    <rPh sb="15" eb="17">
      <t>ヒツヨウ</t>
    </rPh>
    <rPh sb="18" eb="20">
      <t>ジョウホウ</t>
    </rPh>
    <rPh sb="21" eb="23">
      <t>ソウシツ</t>
    </rPh>
    <phoneticPr fontId="7"/>
  </si>
  <si>
    <t>安易なパスワードの悪用によるアカウントの乗っ取り</t>
    <rPh sb="0" eb="2">
      <t>アンイ</t>
    </rPh>
    <rPh sb="9" eb="11">
      <t>アクヨウ</t>
    </rPh>
    <rPh sb="20" eb="21">
      <t>ノ</t>
    </rPh>
    <rPh sb="22" eb="23">
      <t>ト</t>
    </rPh>
    <phoneticPr fontId="7"/>
  </si>
  <si>
    <t>バックアップを怠ることによる業務に必要な情報の喪失</t>
    <rPh sb="7" eb="8">
      <t>オコタ</t>
    </rPh>
    <rPh sb="14" eb="16">
      <t>ギョウム</t>
    </rPh>
    <rPh sb="17" eb="19">
      <t>ヒツヨウ</t>
    </rPh>
    <rPh sb="20" eb="22">
      <t>ジョウホウ</t>
    </rPh>
    <rPh sb="23" eb="25">
      <t>ソウシツ</t>
    </rPh>
    <phoneticPr fontId="7"/>
  </si>
  <si>
    <t>1:通常では発生しない（数年に１回未満）</t>
    <phoneticPr fontId="7"/>
  </si>
  <si>
    <t>2:特定の状況で発生する（年に数回程度）</t>
    <phoneticPr fontId="7"/>
  </si>
  <si>
    <t>情報セキュリティの方針に基づき、具体的な対策の内容を明確にしていますか？</t>
    <phoneticPr fontId="19"/>
  </si>
  <si>
    <t>最終退出者は事務所を施錠し退出の記録（日時、退出者）を残すなどのように、事務所の施錠を管理していますか？</t>
    <phoneticPr fontId="19"/>
  </si>
  <si>
    <t>業務で利用するIT機器の設定について、不要な機能は無効にする、セキュリティを高める機能を有効にするなどの見直しを行うことを定めていますか？</t>
    <phoneticPr fontId="19"/>
  </si>
  <si>
    <t>受信した電子メールが不審かどうかを確認することを求めていますか？</t>
    <phoneticPr fontId="19"/>
  </si>
  <si>
    <t>電子メールアドレスの漏えい防止のためのBCC利用ルールを定めていますか？</t>
    <phoneticPr fontId="19"/>
  </si>
  <si>
    <t>秘密情報の漏えいや紛失、盗難があった場合の対応手順書を作成するなどのように、事故の発生に備えた準備をしていますか？</t>
    <phoneticPr fontId="19"/>
  </si>
  <si>
    <t>従業員守秘</t>
    <rPh sb="0" eb="3">
      <t>ジュウギョウイン</t>
    </rPh>
    <rPh sb="3" eb="5">
      <t>シュヒ</t>
    </rPh>
    <phoneticPr fontId="19"/>
  </si>
  <si>
    <t>退職時守秘</t>
    <rPh sb="0" eb="3">
      <t>タイショクジ</t>
    </rPh>
    <rPh sb="3" eb="5">
      <t>シュヒ</t>
    </rPh>
    <phoneticPr fontId="7"/>
  </si>
  <si>
    <t>関連法令説明</t>
    <rPh sb="0" eb="2">
      <t>カンレン</t>
    </rPh>
    <rPh sb="2" eb="4">
      <t>ホウレイ</t>
    </rPh>
    <rPh sb="4" eb="6">
      <t>セツメイ</t>
    </rPh>
    <phoneticPr fontId="19"/>
  </si>
  <si>
    <t>必要範囲利用</t>
    <rPh sb="0" eb="2">
      <t>ヒツヨウ</t>
    </rPh>
    <rPh sb="2" eb="4">
      <t>ハンイ</t>
    </rPh>
    <rPh sb="4" eb="6">
      <t>リヨウ</t>
    </rPh>
    <phoneticPr fontId="7"/>
  </si>
  <si>
    <t>完全消去</t>
    <rPh sb="0" eb="2">
      <t>カンゼン</t>
    </rPh>
    <rPh sb="2" eb="4">
      <t>ショウキョ</t>
    </rPh>
    <phoneticPr fontId="7"/>
  </si>
  <si>
    <t>制御方針</t>
    <rPh sb="0" eb="2">
      <t>セイギョ</t>
    </rPh>
    <rPh sb="2" eb="4">
      <t>ホウシン</t>
    </rPh>
    <phoneticPr fontId="7"/>
  </si>
  <si>
    <t>レビュー実施</t>
    <rPh sb="4" eb="6">
      <t>ジッシ</t>
    </rPh>
    <phoneticPr fontId="7"/>
  </si>
  <si>
    <t>ＰＷ制限</t>
    <rPh sb="2" eb="4">
      <t>セイゲン</t>
    </rPh>
    <phoneticPr fontId="7"/>
  </si>
  <si>
    <t>第三者防止</t>
    <rPh sb="0" eb="3">
      <t>ダイサンシャ</t>
    </rPh>
    <rPh sb="3" eb="5">
      <t>ボウシ</t>
    </rPh>
    <phoneticPr fontId="7"/>
  </si>
  <si>
    <t>最終退室</t>
    <rPh sb="0" eb="2">
      <t>サイシュウ</t>
    </rPh>
    <rPh sb="2" eb="4">
      <t>タイシツ</t>
    </rPh>
    <phoneticPr fontId="19"/>
  </si>
  <si>
    <t>高度地域制限</t>
    <rPh sb="0" eb="2">
      <t>コウド</t>
    </rPh>
    <rPh sb="2" eb="4">
      <t>チイキ</t>
    </rPh>
    <rPh sb="4" eb="6">
      <t>セイゲン</t>
    </rPh>
    <phoneticPr fontId="7"/>
  </si>
  <si>
    <t>個人機器制限</t>
    <rPh sb="0" eb="2">
      <t>コジン</t>
    </rPh>
    <rPh sb="2" eb="4">
      <t>キキ</t>
    </rPh>
    <rPh sb="4" eb="6">
      <t>セイゲン</t>
    </rPh>
    <phoneticPr fontId="7"/>
  </si>
  <si>
    <t>対策ソフト</t>
    <rPh sb="0" eb="2">
      <t>タイサク</t>
    </rPh>
    <phoneticPr fontId="19"/>
  </si>
  <si>
    <t>ＰＷルール</t>
    <phoneticPr fontId="19"/>
  </si>
  <si>
    <t>社外ルール</t>
    <rPh sb="0" eb="2">
      <t>シャガイ</t>
    </rPh>
    <phoneticPr fontId="7"/>
  </si>
  <si>
    <t>不審メール</t>
    <rPh sb="0" eb="2">
      <t>フシン</t>
    </rPh>
    <phoneticPr fontId="19"/>
  </si>
  <si>
    <t>棚卸し</t>
    <rPh sb="0" eb="2">
      <t>タナオロ</t>
    </rPh>
    <phoneticPr fontId="7"/>
  </si>
  <si>
    <t>脆弱性対策</t>
    <rPh sb="0" eb="3">
      <t>ゼイジャクセイ</t>
    </rPh>
    <rPh sb="3" eb="5">
      <t>タイサク</t>
    </rPh>
    <phoneticPr fontId="7"/>
  </si>
  <si>
    <t>ＰＷ制限</t>
    <rPh sb="2" eb="4">
      <t>セイゲン</t>
    </rPh>
    <phoneticPr fontId="19"/>
  </si>
  <si>
    <t>保守対応</t>
    <rPh sb="0" eb="2">
      <t>ホシュ</t>
    </rPh>
    <rPh sb="2" eb="4">
      <t>タイオウ</t>
    </rPh>
    <phoneticPr fontId="7"/>
  </si>
  <si>
    <t>委託対策策定</t>
    <rPh sb="0" eb="2">
      <t>イタク</t>
    </rPh>
    <rPh sb="2" eb="4">
      <t>タイサク</t>
    </rPh>
    <rPh sb="4" eb="6">
      <t>サクテイ</t>
    </rPh>
    <phoneticPr fontId="19"/>
  </si>
  <si>
    <t>受渡手順</t>
    <rPh sb="0" eb="2">
      <t>ウケワタシ</t>
    </rPh>
    <rPh sb="2" eb="4">
      <t>テジュン</t>
    </rPh>
    <phoneticPr fontId="7"/>
  </si>
  <si>
    <t>情報処分</t>
    <rPh sb="0" eb="2">
      <t>ジョウホウ</t>
    </rPh>
    <rPh sb="2" eb="4">
      <t>ショブン</t>
    </rPh>
    <phoneticPr fontId="7"/>
  </si>
  <si>
    <t>事故準備</t>
    <rPh sb="0" eb="2">
      <t>ジコ</t>
    </rPh>
    <rPh sb="2" eb="4">
      <t>ジュンビ</t>
    </rPh>
    <phoneticPr fontId="19"/>
  </si>
  <si>
    <t xml:space="preserve"> (1) 組織的対策</t>
    <phoneticPr fontId="19"/>
  </si>
  <si>
    <t xml:space="preserve"> (2) 人的対策</t>
    <phoneticPr fontId="19"/>
  </si>
  <si>
    <t>(4) マイナ対応</t>
    <phoneticPr fontId="19"/>
  </si>
  <si>
    <t xml:space="preserve"> (5) アクセス制御</t>
    <phoneticPr fontId="19"/>
  </si>
  <si>
    <t xml:space="preserve"> (6) 物理的対策</t>
    <phoneticPr fontId="19"/>
  </si>
  <si>
    <t xml:space="preserve"> (8) IT基盤</t>
    <phoneticPr fontId="19"/>
  </si>
  <si>
    <t xml:space="preserve"> (9) システム開発</t>
    <phoneticPr fontId="19"/>
  </si>
  <si>
    <t xml:space="preserve"> (10) 外部委託</t>
    <phoneticPr fontId="19"/>
  </si>
  <si>
    <t xml:space="preserve"> (11) インシデント</t>
    <phoneticPr fontId="19"/>
  </si>
  <si>
    <t>1:脆弱性対策済み</t>
    <rPh sb="2" eb="5">
      <t>ゼイジャクセイ</t>
    </rPh>
    <phoneticPr fontId="7"/>
  </si>
  <si>
    <t>2:部分的に脆弱性未対策</t>
    <rPh sb="6" eb="9">
      <t>ゼイジャクセイ</t>
    </rPh>
    <rPh sb="9" eb="10">
      <t>ミ</t>
    </rPh>
    <phoneticPr fontId="7"/>
  </si>
  <si>
    <t>3:脆弱性未対策</t>
    <rPh sb="2" eb="5">
      <t>ゼイジャクセイ</t>
    </rPh>
    <rPh sb="5" eb="8">
      <t>ミタイサク</t>
    </rPh>
    <phoneticPr fontId="7"/>
  </si>
  <si>
    <t>個人
情報</t>
    <rPh sb="0" eb="2">
      <t>コジン</t>
    </rPh>
    <rPh sb="3" eb="5">
      <t>ジョウホウ</t>
    </rPh>
    <phoneticPr fontId="8"/>
  </si>
  <si>
    <t>マイナ
ンバー</t>
    <phoneticPr fontId="7"/>
  </si>
  <si>
    <t>業務遂行に必要な情報が記載された電子媒体の紛失</t>
    <rPh sb="0" eb="2">
      <t>ギョウム</t>
    </rPh>
    <rPh sb="2" eb="4">
      <t>スイコウ</t>
    </rPh>
    <rPh sb="5" eb="7">
      <t>ヒツヨウ</t>
    </rPh>
    <rPh sb="8" eb="10">
      <t>ジョウホウ</t>
    </rPh>
    <rPh sb="11" eb="13">
      <t>キサイ</t>
    </rPh>
    <rPh sb="16" eb="18">
      <t>デンシ</t>
    </rPh>
    <rPh sb="18" eb="20">
      <t>バイタイ</t>
    </rPh>
    <rPh sb="21" eb="23">
      <t>フンシツ</t>
    </rPh>
    <phoneticPr fontId="7"/>
  </si>
  <si>
    <t>情報搾取目的の不正アプリをモバイル機器にインストール</t>
    <rPh sb="0" eb="2">
      <t>ジョウホウ</t>
    </rPh>
    <rPh sb="2" eb="4">
      <t>サクシュ</t>
    </rPh>
    <rPh sb="4" eb="6">
      <t>モクテキ</t>
    </rPh>
    <rPh sb="7" eb="9">
      <t>フセイ</t>
    </rPh>
    <rPh sb="17" eb="19">
      <t>キキ</t>
    </rPh>
    <phoneticPr fontId="7"/>
  </si>
  <si>
    <t>脅威の発生頻度（「脅威の状況」シートで設定）</t>
    <rPh sb="0" eb="2">
      <t>キョウイ</t>
    </rPh>
    <rPh sb="3" eb="5">
      <t>ハッセイ</t>
    </rPh>
    <rPh sb="5" eb="7">
      <t>ヒンド</t>
    </rPh>
    <rPh sb="9" eb="11">
      <t>キョウイ</t>
    </rPh>
    <rPh sb="12" eb="14">
      <t>ジョウキョウ</t>
    </rPh>
    <rPh sb="19" eb="21">
      <t>セッテイ</t>
    </rPh>
    <phoneticPr fontId="7"/>
  </si>
  <si>
    <t>脆弱性（「対策状況チェック」シートで設定）</t>
    <rPh sb="0" eb="3">
      <t>ゼイジャクセイ</t>
    </rPh>
    <rPh sb="5" eb="7">
      <t>タイサク</t>
    </rPh>
    <rPh sb="7" eb="9">
      <t>ジョウキョウ</t>
    </rPh>
    <rPh sb="18" eb="20">
      <t>セッテイ</t>
    </rPh>
    <phoneticPr fontId="7"/>
  </si>
  <si>
    <t>診断結果</t>
    <rPh sb="0" eb="2">
      <t>シンダン</t>
    </rPh>
    <rPh sb="2" eb="4">
      <t>ケッカ</t>
    </rPh>
    <phoneticPr fontId="19"/>
  </si>
  <si>
    <t>2:部分的に脆弱性未対策</t>
  </si>
  <si>
    <t>リスク大</t>
  </si>
  <si>
    <t>リスク中</t>
  </si>
  <si>
    <t/>
  </si>
  <si>
    <t>⑪</t>
    <phoneticPr fontId="7"/>
  </si>
  <si>
    <t>⑫</t>
    <phoneticPr fontId="7"/>
  </si>
  <si>
    <t>⑬</t>
    <phoneticPr fontId="7"/>
  </si>
  <si>
    <t>脆弱性</t>
    <rPh sb="0" eb="3">
      <t>ゼイジャクセイ</t>
    </rPh>
    <phoneticPr fontId="7"/>
  </si>
  <si>
    <t>「対策状況チェック」シートで選択された対策状況をもとに、脆弱性への対策状況を３段階で表示します。（記入の必要はありません）</t>
    <rPh sb="1" eb="3">
      <t>タイサク</t>
    </rPh>
    <rPh sb="3" eb="5">
      <t>ジョウキョウ</t>
    </rPh>
    <rPh sb="14" eb="16">
      <t>センタク</t>
    </rPh>
    <rPh sb="19" eb="21">
      <t>タイサク</t>
    </rPh>
    <rPh sb="21" eb="23">
      <t>ジョウキョウ</t>
    </rPh>
    <rPh sb="28" eb="31">
      <t>ゼイジャクセイ</t>
    </rPh>
    <rPh sb="33" eb="35">
      <t>タイサク</t>
    </rPh>
    <rPh sb="35" eb="37">
      <t>ジョウキョウ</t>
    </rPh>
    <rPh sb="39" eb="41">
      <t>ダンカイ</t>
    </rPh>
    <rPh sb="42" eb="44">
      <t>ヒョウジ</t>
    </rPh>
    <rPh sb="49" eb="51">
      <t>キニュウ</t>
    </rPh>
    <rPh sb="52" eb="54">
      <t>ヒツヨウ</t>
    </rPh>
    <phoneticPr fontId="7"/>
  </si>
  <si>
    <t>「脅威の状況」シートにおける「対策を講じない場合の脅威の発生頻度」欄に記入された3段階の値のうち、媒体・保存先ごとにもっとも大きい値を示しています。（記入の必要はありません）</t>
    <rPh sb="1" eb="3">
      <t>キョウイ</t>
    </rPh>
    <rPh sb="4" eb="6">
      <t>ジョウキョウ</t>
    </rPh>
    <rPh sb="33" eb="34">
      <t>ラン</t>
    </rPh>
    <rPh sb="35" eb="37">
      <t>キニュウ</t>
    </rPh>
    <rPh sb="41" eb="43">
      <t>ダンカイ</t>
    </rPh>
    <rPh sb="44" eb="45">
      <t>アタイ</t>
    </rPh>
    <rPh sb="49" eb="51">
      <t>バイタイ</t>
    </rPh>
    <rPh sb="52" eb="54">
      <t>ホゾン</t>
    </rPh>
    <rPh sb="54" eb="55">
      <t>サキ</t>
    </rPh>
    <rPh sb="62" eb="63">
      <t>オオ</t>
    </rPh>
    <rPh sb="65" eb="66">
      <t>アタイ</t>
    </rPh>
    <rPh sb="67" eb="68">
      <t>シメ</t>
    </rPh>
    <rPh sb="75" eb="77">
      <t>キニュウ</t>
    </rPh>
    <rPh sb="78" eb="80">
      <t>ヒツヨウ</t>
    </rPh>
    <phoneticPr fontId="7"/>
  </si>
  <si>
    <t>脅威（「脅威の状況」シートで設定）</t>
    <rPh sb="0" eb="2">
      <t>キョウイ</t>
    </rPh>
    <rPh sb="4" eb="6">
      <t>キョウイ</t>
    </rPh>
    <rPh sb="7" eb="9">
      <t>ジョウキョウ</t>
    </rPh>
    <rPh sb="14" eb="16">
      <t>セッテイ</t>
    </rPh>
    <phoneticPr fontId="7"/>
  </si>
  <si>
    <t>可能性：低</t>
  </si>
  <si>
    <t>可能性：中</t>
  </si>
  <si>
    <t>被害発生
可能性</t>
    <rPh sb="0" eb="2">
      <t>ヒガイ</t>
    </rPh>
    <rPh sb="2" eb="4">
      <t>ハッセイ</t>
    </rPh>
    <rPh sb="5" eb="8">
      <t>カノウセイ</t>
    </rPh>
    <phoneticPr fontId="7"/>
  </si>
  <si>
    <t>⑭</t>
    <phoneticPr fontId="7"/>
  </si>
  <si>
    <t>重要度</t>
    <rPh sb="0" eb="3">
      <t>ジュウヨウド</t>
    </rPh>
    <phoneticPr fontId="13"/>
  </si>
  <si>
    <t>評価値</t>
    <rPh sb="0" eb="2">
      <t>ヒョウカ</t>
    </rPh>
    <rPh sb="2" eb="3">
      <t>チ</t>
    </rPh>
    <phoneticPr fontId="8"/>
  </si>
  <si>
    <t>重要度</t>
    <rPh sb="0" eb="3">
      <t>ジュウヨウド</t>
    </rPh>
    <phoneticPr fontId="7"/>
  </si>
  <si>
    <t>個人情報の種類</t>
    <rPh sb="0" eb="2">
      <t>コジン</t>
    </rPh>
    <rPh sb="2" eb="4">
      <t>ジョウホウ</t>
    </rPh>
    <rPh sb="5" eb="7">
      <t>シュルイ</t>
    </rPh>
    <phoneticPr fontId="8"/>
  </si>
  <si>
    <t>個人情報の種類</t>
    <rPh sb="0" eb="2">
      <t>コジン</t>
    </rPh>
    <rPh sb="2" eb="4">
      <t>ジョウホウ</t>
    </rPh>
    <rPh sb="5" eb="7">
      <t>シュルイ</t>
    </rPh>
    <phoneticPr fontId="7"/>
  </si>
  <si>
    <t>要配慮
個人情報</t>
    <rPh sb="0" eb="1">
      <t>ヨウ</t>
    </rPh>
    <rPh sb="1" eb="3">
      <t>ハイリョ</t>
    </rPh>
    <rPh sb="4" eb="6">
      <t>コジン</t>
    </rPh>
    <rPh sb="6" eb="8">
      <t>ジョウホウ</t>
    </rPh>
    <phoneticPr fontId="8"/>
  </si>
  <si>
    <t>情報資産と関連する業務や部署を記入します。情報資産が少なければ省いても構いません。</t>
    <rPh sb="0" eb="2">
      <t>ジョウホウ</t>
    </rPh>
    <rPh sb="2" eb="4">
      <t>シサン</t>
    </rPh>
    <rPh sb="5" eb="7">
      <t>カンレン</t>
    </rPh>
    <rPh sb="9" eb="11">
      <t>ギョウム</t>
    </rPh>
    <rPh sb="12" eb="14">
      <t>ブショ</t>
    </rPh>
    <rPh sb="15" eb="17">
      <t>キニュウ</t>
    </rPh>
    <rPh sb="21" eb="23">
      <t>ジョウホウ</t>
    </rPh>
    <rPh sb="23" eb="25">
      <t>シサン</t>
    </rPh>
    <rPh sb="26" eb="27">
      <t>スク</t>
    </rPh>
    <rPh sb="31" eb="32">
      <t>ハブ</t>
    </rPh>
    <rPh sb="35" eb="36">
      <t>カマ</t>
    </rPh>
    <phoneticPr fontId="7"/>
  </si>
  <si>
    <t>情報資産名称だけでは個人情報の有無や重要度が判断できない場合に説明を記入してください。</t>
    <rPh sb="0" eb="2">
      <t>ジョウホウ</t>
    </rPh>
    <rPh sb="2" eb="4">
      <t>シサン</t>
    </rPh>
    <rPh sb="4" eb="6">
      <t>メイショウ</t>
    </rPh>
    <rPh sb="10" eb="12">
      <t>コジン</t>
    </rPh>
    <rPh sb="12" eb="14">
      <t>ジョウホウ</t>
    </rPh>
    <rPh sb="15" eb="17">
      <t>ウム</t>
    </rPh>
    <rPh sb="18" eb="21">
      <t>ジュウヨウド</t>
    </rPh>
    <rPh sb="22" eb="24">
      <t>ハンダン</t>
    </rPh>
    <rPh sb="28" eb="30">
      <t>バアイ</t>
    </rPh>
    <rPh sb="31" eb="33">
      <t>セツメイ</t>
    </rPh>
    <rPh sb="34" eb="36">
      <t>キニュウ</t>
    </rPh>
    <phoneticPr fontId="7"/>
  </si>
  <si>
    <t>情報資産の名称や内容を表すものを簡潔に記入します。正式名称がないものは社内通称で構いません。</t>
    <rPh sb="0" eb="2">
      <t>ジョウホウ</t>
    </rPh>
    <rPh sb="2" eb="4">
      <t>シサン</t>
    </rPh>
    <rPh sb="5" eb="7">
      <t>メイショウ</t>
    </rPh>
    <rPh sb="8" eb="10">
      <t>ナイヨウ</t>
    </rPh>
    <rPh sb="11" eb="12">
      <t>アラワ</t>
    </rPh>
    <rPh sb="16" eb="18">
      <t>カンケツ</t>
    </rPh>
    <rPh sb="19" eb="21">
      <t>キニュウ</t>
    </rPh>
    <rPh sb="25" eb="27">
      <t>セイシキ</t>
    </rPh>
    <rPh sb="27" eb="29">
      <t>メイショウ</t>
    </rPh>
    <rPh sb="35" eb="37">
      <t>シャナイ</t>
    </rPh>
    <rPh sb="37" eb="39">
      <t>ツウショウ</t>
    </rPh>
    <rPh sb="40" eb="41">
      <t>カマ</t>
    </rPh>
    <phoneticPr fontId="7"/>
  </si>
  <si>
    <t>情報資産を利用してよい部署等を記入してください。アクセスコントロールに利用できます。</t>
    <rPh sb="0" eb="2">
      <t>ジョウホウ</t>
    </rPh>
    <rPh sb="2" eb="4">
      <t>シサン</t>
    </rPh>
    <rPh sb="5" eb="7">
      <t>リヨウ</t>
    </rPh>
    <rPh sb="11" eb="13">
      <t>ブショ</t>
    </rPh>
    <rPh sb="13" eb="14">
      <t>トウ</t>
    </rPh>
    <rPh sb="15" eb="17">
      <t>キニュウ</t>
    </rPh>
    <rPh sb="35" eb="37">
      <t>リヨウ</t>
    </rPh>
    <phoneticPr fontId="7"/>
  </si>
  <si>
    <t>情報資産に対して情報セキュリティ上の管理責任がある部署等を記入してください。小規模事業者であれば担当者名を記入することでも構いません。</t>
    <rPh sb="0" eb="2">
      <t>ジョウホウ</t>
    </rPh>
    <rPh sb="2" eb="4">
      <t>シサン</t>
    </rPh>
    <rPh sb="5" eb="6">
      <t>タイ</t>
    </rPh>
    <rPh sb="8" eb="10">
      <t>ジョウホウ</t>
    </rPh>
    <rPh sb="16" eb="17">
      <t>ジョウ</t>
    </rPh>
    <rPh sb="18" eb="20">
      <t>カンリ</t>
    </rPh>
    <rPh sb="20" eb="22">
      <t>セキニン</t>
    </rPh>
    <rPh sb="25" eb="27">
      <t>ブショ</t>
    </rPh>
    <rPh sb="27" eb="28">
      <t>トウ</t>
    </rPh>
    <rPh sb="29" eb="31">
      <t>キニュウ</t>
    </rPh>
    <rPh sb="38" eb="41">
      <t>ショウキボ</t>
    </rPh>
    <rPh sb="41" eb="44">
      <t>ジギョウシャ</t>
    </rPh>
    <rPh sb="48" eb="51">
      <t>タントウシャ</t>
    </rPh>
    <rPh sb="51" eb="52">
      <t>メイ</t>
    </rPh>
    <rPh sb="53" eb="55">
      <t>キニュウ</t>
    </rPh>
    <rPh sb="61" eb="62">
      <t>カマ</t>
    </rPh>
    <phoneticPr fontId="7"/>
  </si>
  <si>
    <r>
      <t>情報資産の媒体や保存場所をリストから選択してください。書類と電子データの両方を保有している場合は２行に分けて記入してください。</t>
    </r>
    <r>
      <rPr>
        <sz val="9"/>
        <color rgb="FFC00000"/>
        <rFont val="ＭＳ Ｐゴシック"/>
        <family val="3"/>
        <charset val="128"/>
      </rPr>
      <t>この項目から脅威と脆弱性を想定します。</t>
    </r>
    <rPh sb="0" eb="2">
      <t>ジョウホウ</t>
    </rPh>
    <rPh sb="2" eb="4">
      <t>シサン</t>
    </rPh>
    <rPh sb="5" eb="7">
      <t>バイタイ</t>
    </rPh>
    <rPh sb="8" eb="10">
      <t>ホゾン</t>
    </rPh>
    <rPh sb="10" eb="12">
      <t>バショ</t>
    </rPh>
    <rPh sb="18" eb="20">
      <t>センタク</t>
    </rPh>
    <rPh sb="27" eb="29">
      <t>ショルイ</t>
    </rPh>
    <rPh sb="30" eb="32">
      <t>デンシ</t>
    </rPh>
    <rPh sb="36" eb="38">
      <t>リョウホウ</t>
    </rPh>
    <rPh sb="39" eb="41">
      <t>ホユウ</t>
    </rPh>
    <rPh sb="45" eb="47">
      <t>バアイ</t>
    </rPh>
    <rPh sb="49" eb="50">
      <t>ギョウ</t>
    </rPh>
    <rPh sb="51" eb="52">
      <t>ワ</t>
    </rPh>
    <rPh sb="54" eb="56">
      <t>キニュウ</t>
    </rPh>
    <rPh sb="65" eb="67">
      <t>コウモク</t>
    </rPh>
    <rPh sb="69" eb="71">
      <t>キョウイ</t>
    </rPh>
    <rPh sb="72" eb="75">
      <t>ゼイジャクセイ</t>
    </rPh>
    <rPh sb="76" eb="78">
      <t>ソウテイ</t>
    </rPh>
    <phoneticPr fontId="7"/>
  </si>
  <si>
    <t>「脅威」と「脆弱性」をもとに、現状の対策状況で被害が発生する可能性を高・中・低の３段階で表示します。</t>
    <rPh sb="1" eb="3">
      <t>キョウイ</t>
    </rPh>
    <rPh sb="6" eb="9">
      <t>ゼイジャクセイ</t>
    </rPh>
    <rPh sb="15" eb="17">
      <t>ゲンジョウ</t>
    </rPh>
    <rPh sb="18" eb="20">
      <t>タイサク</t>
    </rPh>
    <rPh sb="20" eb="22">
      <t>ジョウキョウ</t>
    </rPh>
    <rPh sb="23" eb="25">
      <t>ヒガイ</t>
    </rPh>
    <rPh sb="26" eb="28">
      <t>ハッセイ</t>
    </rPh>
    <rPh sb="30" eb="33">
      <t>カノウセイ</t>
    </rPh>
    <rPh sb="34" eb="35">
      <t>コウ</t>
    </rPh>
    <rPh sb="36" eb="37">
      <t>チュウ</t>
    </rPh>
    <rPh sb="38" eb="39">
      <t>テイ</t>
    </rPh>
    <rPh sb="41" eb="43">
      <t>ダンカイ</t>
    </rPh>
    <rPh sb="44" eb="46">
      <t>ヒョウジ</t>
    </rPh>
    <phoneticPr fontId="7"/>
  </si>
  <si>
    <t>(2) 人的対策</t>
    <phoneticPr fontId="19"/>
  </si>
  <si>
    <t>秘密情報は施錠保管やアクセス制限をして、持ち出しの記録やアクセスログをとるなど取り扱いに関する手順を定めていますか？</t>
    <rPh sb="5" eb="7">
      <t>セジョウ</t>
    </rPh>
    <rPh sb="7" eb="9">
      <t>ホカン</t>
    </rPh>
    <rPh sb="14" eb="16">
      <t>セイゲン</t>
    </rPh>
    <rPh sb="20" eb="21">
      <t>モ</t>
    </rPh>
    <rPh sb="22" eb="23">
      <t>ダ</t>
    </rPh>
    <rPh sb="25" eb="27">
      <t>キロク</t>
    </rPh>
    <rPh sb="39" eb="40">
      <t>ト</t>
    </rPh>
    <rPh sb="41" eb="42">
      <t>アツカ</t>
    </rPh>
    <rPh sb="44" eb="45">
      <t>カン</t>
    </rPh>
    <rPh sb="47" eb="49">
      <t>テジュン</t>
    </rPh>
    <rPh sb="50" eb="51">
      <t>サダ</t>
    </rPh>
    <phoneticPr fontId="19"/>
  </si>
  <si>
    <t>社外でIT機器を使って業務を行う場合のルールを定めていますか？</t>
    <rPh sb="5" eb="7">
      <t>キキ</t>
    </rPh>
    <rPh sb="8" eb="9">
      <t>ツカ</t>
    </rPh>
    <phoneticPr fontId="7"/>
  </si>
  <si>
    <t>個人で所有する機器の業務利用について、禁止するか、利用上のルールを定めていますか？</t>
    <rPh sb="10" eb="12">
      <t>ギョウム</t>
    </rPh>
    <rPh sb="27" eb="28">
      <t>ジョウ</t>
    </rPh>
    <phoneticPr fontId="19"/>
  </si>
  <si>
    <t>重要なITシステムに脆弱性がないか、専用ツールを使った技術的な診断を行うことがありますか？</t>
    <rPh sb="0" eb="2">
      <t>ジュウヨウ</t>
    </rPh>
    <rPh sb="10" eb="12">
      <t>ゼイジャク</t>
    </rPh>
    <rPh sb="12" eb="13">
      <t>セイ</t>
    </rPh>
    <rPh sb="18" eb="20">
      <t>センヨウ</t>
    </rPh>
    <rPh sb="24" eb="25">
      <t>ツカ</t>
    </rPh>
    <rPh sb="27" eb="30">
      <t>ギジュツテキ</t>
    </rPh>
    <rPh sb="31" eb="33">
      <t>シンダン</t>
    </rPh>
    <phoneticPr fontId="7"/>
  </si>
  <si>
    <t>IT機器の棚卸（実機確認）を行うなど、社内に許可なく設置された無線LANなどの機器がないことを確認していますか？</t>
    <rPh sb="2" eb="4">
      <t>キキ</t>
    </rPh>
    <rPh sb="5" eb="7">
      <t>タナオロシ</t>
    </rPh>
    <rPh sb="8" eb="10">
      <t>ジッキ</t>
    </rPh>
    <rPh sb="10" eb="12">
      <t>カクニン</t>
    </rPh>
    <rPh sb="14" eb="15">
      <t>オコナ</t>
    </rPh>
    <rPh sb="19" eb="21">
      <t>シャナイ</t>
    </rPh>
    <rPh sb="22" eb="24">
      <t>キョカ</t>
    </rPh>
    <rPh sb="26" eb="28">
      <t>セッチ</t>
    </rPh>
    <rPh sb="31" eb="33">
      <t>ムセン</t>
    </rPh>
    <rPh sb="39" eb="41">
      <t>キキ</t>
    </rPh>
    <rPh sb="47" eb="49">
      <t>カクニン</t>
    </rPh>
    <phoneticPr fontId="7"/>
  </si>
  <si>
    <t>セキュリティ上の問題がない情報システムを開発するための手続きを定めていますか？</t>
    <rPh sb="6" eb="7">
      <t>ジョウ</t>
    </rPh>
    <rPh sb="8" eb="10">
      <t>モンダイ</t>
    </rPh>
    <rPh sb="13" eb="15">
      <t>ジョウホウ</t>
    </rPh>
    <phoneticPr fontId="7"/>
  </si>
  <si>
    <t>インシデントの発生で事業が中断してしまったときに再開するための計画を定めていますか？</t>
    <rPh sb="7" eb="9">
      <t>ハッセイ</t>
    </rPh>
    <rPh sb="13" eb="15">
      <t>チュウダン</t>
    </rPh>
    <rPh sb="24" eb="26">
      <t>サイカイ</t>
    </rPh>
    <rPh sb="31" eb="33">
      <t>ケイカク</t>
    </rPh>
    <phoneticPr fontId="7"/>
  </si>
  <si>
    <t>ファイアウォールなど、外部ネットワークからの影響を防ぐための対策を導入していますか？</t>
    <phoneticPr fontId="7"/>
  </si>
  <si>
    <t>従業員の退職に際しては、退職後の秘密保持義務への合意を求めていますか？</t>
    <phoneticPr fontId="7"/>
  </si>
  <si>
    <t>管理すべき情報資産は、情報資産管理台帳を作成するなど何処にどのようなものがあるか明確にしていますか？</t>
    <phoneticPr fontId="7"/>
  </si>
  <si>
    <t>秘密情報の書類に㊙マークを付けたり、データの保存先フォルダを指定するなど識別が可能な状態で扱っていますか？</t>
    <phoneticPr fontId="19"/>
  </si>
  <si>
    <t>業務で利用するすべてのサーバーに対して、アクセス制御の方針を定めていますか？</t>
    <phoneticPr fontId="7"/>
  </si>
  <si>
    <t>従業員の退職や異動に応じてサーバーのアクセス権限を随時更新し、定期的なレビューを通じてその適切性を検証していますか？</t>
    <phoneticPr fontId="7"/>
  </si>
  <si>
    <t>業務で利用する暗号化機能及び暗号化に関するアプリケーションについて、その運用方針を明確に定めていますか？</t>
    <phoneticPr fontId="7"/>
  </si>
  <si>
    <t>重要な情報やIT機器のあるオフィス、部屋及び施設には、許可された者以外は立ち入りできないように管理していますか？</t>
    <phoneticPr fontId="7"/>
  </si>
  <si>
    <t>サーバーには十分なディスク容量や処理能力の確保、停電・落雷などからの保護、ハードディスクの冗長化などの障害対策を行っていますか？</t>
    <phoneticPr fontId="7"/>
  </si>
  <si>
    <t>業務で利用するすべてのサーバーに対して、脆弱性及びマルウェアからの保護のための対策を講じていますか？</t>
    <phoneticPr fontId="7"/>
  </si>
  <si>
    <t>業務で利用するすべてのサーバーやネットワーク機器に対して、必要に応じてイベントログや通信ログの取得及び保存の手順を定めた上で、ログを定期的にレビューしていますか？</t>
    <phoneticPr fontId="7"/>
  </si>
  <si>
    <t>業務で利用しているネットワーク機器のパスワードを初期設定のまま使わず、推測できないパスワードに変更して運用していますか？</t>
    <phoneticPr fontId="19"/>
  </si>
  <si>
    <t>秘密情報の入ったパソコンや紙を含む記録媒体を処分する場合、ゴミとして処分する前に、データの完全消去用のツールを用いたり、物理的に破壊したりすることで、データを復元できないようにすることを定めていますか？</t>
    <rPh sb="22" eb="24">
      <t>ショブン</t>
    </rPh>
    <phoneticPr fontId="7"/>
  </si>
  <si>
    <t>記憶媒体を内蔵したサーバーなどの機器を処分または再利用する前に、秘密情報やライセンス供与されたソフトウェアを完全消去用のツールを用いたり、物理的に破壊したりすることで、復元できないようにすることを定めていますか？</t>
    <phoneticPr fontId="7"/>
  </si>
  <si>
    <t>現状から想定されるリスク（入力不要・自動表示）</t>
    <rPh sb="0" eb="2">
      <t>ゲンジョウ</t>
    </rPh>
    <rPh sb="4" eb="6">
      <t>ソウテイ</t>
    </rPh>
    <rPh sb="13" eb="15">
      <t>ニュウリョク</t>
    </rPh>
    <rPh sb="15" eb="17">
      <t>フヨウ</t>
    </rPh>
    <rPh sb="18" eb="20">
      <t>ジドウ</t>
    </rPh>
    <rPh sb="20" eb="22">
      <t>ヒョウジ</t>
    </rPh>
    <phoneticPr fontId="7"/>
  </si>
  <si>
    <t>脅威の状況シート</t>
    <rPh sb="0" eb="2">
      <t>キョウイ</t>
    </rPh>
    <rPh sb="3" eb="5">
      <t>ジョウキョウ</t>
    </rPh>
    <phoneticPr fontId="19"/>
  </si>
  <si>
    <t>脅威の発生頻度</t>
    <rPh sb="0" eb="2">
      <t>キョウイ</t>
    </rPh>
    <rPh sb="3" eb="5">
      <t>ハッセイ</t>
    </rPh>
    <rPh sb="5" eb="7">
      <t>ヒンド</t>
    </rPh>
    <phoneticPr fontId="7"/>
  </si>
  <si>
    <t>被害発生可能性</t>
    <rPh sb="0" eb="2">
      <t>ヒガイ</t>
    </rPh>
    <rPh sb="2" eb="4">
      <t>ハッセイ</t>
    </rPh>
    <rPh sb="4" eb="7">
      <t>カノウセイ</t>
    </rPh>
    <phoneticPr fontId="7"/>
  </si>
  <si>
    <t>情報資産の「重要度」と「被害発生可能性」の積をもとにリスクの大きさを大・中・小の３段階で表示します。</t>
    <rPh sb="0" eb="2">
      <t>ジョウホウ</t>
    </rPh>
    <rPh sb="2" eb="4">
      <t>シサン</t>
    </rPh>
    <rPh sb="6" eb="9">
      <t>ジュウヨウド</t>
    </rPh>
    <rPh sb="12" eb="14">
      <t>ヒガイ</t>
    </rPh>
    <rPh sb="14" eb="16">
      <t>ハッセイ</t>
    </rPh>
    <rPh sb="16" eb="18">
      <t>カノウ</t>
    </rPh>
    <rPh sb="18" eb="19">
      <t>セイ</t>
    </rPh>
    <rPh sb="21" eb="22">
      <t>セキ</t>
    </rPh>
    <rPh sb="30" eb="31">
      <t>オオ</t>
    </rPh>
    <rPh sb="34" eb="35">
      <t>ダイ</t>
    </rPh>
    <rPh sb="36" eb="37">
      <t>チュウ</t>
    </rPh>
    <rPh sb="38" eb="39">
      <t>ショウ</t>
    </rPh>
    <rPh sb="41" eb="43">
      <t>ダンカイ</t>
    </rPh>
    <rPh sb="44" eb="46">
      <t>ヒョウジ</t>
    </rPh>
    <phoneticPr fontId="7"/>
  </si>
  <si>
    <t>個人情報の件数</t>
    <rPh sb="0" eb="2">
      <t>コジン</t>
    </rPh>
    <rPh sb="2" eb="4">
      <t>ジョウホウ</t>
    </rPh>
    <rPh sb="5" eb="7">
      <t>ケンスウ</t>
    </rPh>
    <phoneticPr fontId="7"/>
  </si>
  <si>
    <t>情報資産の件数</t>
    <rPh sb="0" eb="2">
      <t>ジョウホウ</t>
    </rPh>
    <rPh sb="2" eb="4">
      <t>シサン</t>
    </rPh>
    <rPh sb="5" eb="7">
      <t>ケンスウ</t>
    </rPh>
    <phoneticPr fontId="7"/>
  </si>
  <si>
    <t>個人情報の
種類別件数</t>
    <rPh sb="0" eb="2">
      <t>コジン</t>
    </rPh>
    <rPh sb="2" eb="4">
      <t>ジョウホウ</t>
    </rPh>
    <rPh sb="6" eb="8">
      <t>シュルイ</t>
    </rPh>
    <rPh sb="8" eb="9">
      <t>ベツ</t>
    </rPh>
    <rPh sb="9" eb="11">
      <t>ケンスウ</t>
    </rPh>
    <phoneticPr fontId="7"/>
  </si>
  <si>
    <t>情報資産の
重要度</t>
    <rPh sb="0" eb="2">
      <t>ジョウホウ</t>
    </rPh>
    <rPh sb="2" eb="4">
      <t>シサン</t>
    </rPh>
    <rPh sb="6" eb="9">
      <t>ジュウヨウド</t>
    </rPh>
    <phoneticPr fontId="7"/>
  </si>
  <si>
    <t>重要度：2</t>
    <rPh sb="0" eb="3">
      <t>ジュウヨウド</t>
    </rPh>
    <phoneticPr fontId="19"/>
  </si>
  <si>
    <t>重要度：1</t>
    <rPh sb="0" eb="3">
      <t>ジュウヨウド</t>
    </rPh>
    <phoneticPr fontId="19"/>
  </si>
  <si>
    <t>重要度：0</t>
    <rPh sb="0" eb="3">
      <t>ジュウヨウド</t>
    </rPh>
    <phoneticPr fontId="19"/>
  </si>
  <si>
    <r>
      <rPr>
        <sz val="8"/>
        <color rgb="FFC00000"/>
        <rFont val="ＭＳ Ｐゴシック"/>
        <family val="3"/>
        <charset val="128"/>
      </rPr>
      <t>※1</t>
    </r>
    <r>
      <rPr>
        <sz val="9"/>
        <color rgb="FFC00000"/>
        <rFont val="ＭＳ Ｐゴシック"/>
        <family val="3"/>
        <charset val="128"/>
      </rPr>
      <t>要配慮個人情報もマイナンバーも個人情報ですが、ここでは要配慮個人情報とマイナンバー以外の個人情報に「有」を記入してください。</t>
    </r>
    <r>
      <rPr>
        <sz val="8"/>
        <color rgb="FFC00000"/>
        <rFont val="ＭＳ Ｐゴシック"/>
        <family val="3"/>
        <charset val="128"/>
      </rPr>
      <t>※2</t>
    </r>
    <r>
      <rPr>
        <sz val="9"/>
        <color rgb="FFC00000"/>
        <rFont val="ＭＳ Ｐゴシック"/>
        <family val="3"/>
        <charset val="128"/>
      </rPr>
      <t>本人の人種、信条、社会的身分、病歴、犯罪の経歴、犯罪により害を被った事実等が含まれる個人情報</t>
    </r>
    <rPh sb="2" eb="3">
      <t>ヨウ</t>
    </rPh>
    <rPh sb="3" eb="5">
      <t>ハイリョ</t>
    </rPh>
    <rPh sb="5" eb="7">
      <t>コジン</t>
    </rPh>
    <rPh sb="7" eb="9">
      <t>ジョウホウ</t>
    </rPh>
    <rPh sb="17" eb="19">
      <t>コジン</t>
    </rPh>
    <rPh sb="19" eb="21">
      <t>ジョウホウ</t>
    </rPh>
    <rPh sb="29" eb="30">
      <t>ヨウ</t>
    </rPh>
    <rPh sb="30" eb="32">
      <t>ハイリョ</t>
    </rPh>
    <rPh sb="32" eb="34">
      <t>コジン</t>
    </rPh>
    <rPh sb="34" eb="36">
      <t>ジョウホウ</t>
    </rPh>
    <rPh sb="43" eb="45">
      <t>イガイ</t>
    </rPh>
    <rPh sb="46" eb="48">
      <t>コジン</t>
    </rPh>
    <rPh sb="48" eb="50">
      <t>ジョウホウ</t>
    </rPh>
    <rPh sb="52" eb="53">
      <t>アリ</t>
    </rPh>
    <rPh sb="55" eb="57">
      <t>キニュウ</t>
    </rPh>
    <rPh sb="66" eb="68">
      <t>ホンニン</t>
    </rPh>
    <phoneticPr fontId="7"/>
  </si>
  <si>
    <r>
      <t>個人情報</t>
    </r>
    <r>
      <rPr>
        <sz val="8"/>
        <color rgb="FFC00000"/>
        <rFont val="ＭＳ Ｐゴシック"/>
        <family val="3"/>
        <charset val="128"/>
      </rPr>
      <t>※1</t>
    </r>
    <r>
      <rPr>
        <sz val="11"/>
        <color theme="4" tint="-0.249977111117893"/>
        <rFont val="ＭＳ Ｐゴシック"/>
        <family val="3"/>
        <charset val="128"/>
      </rPr>
      <t>、要配慮個人情報</t>
    </r>
    <r>
      <rPr>
        <sz val="8"/>
        <color rgb="FFC00000"/>
        <rFont val="ＭＳ Ｐゴシック"/>
        <family val="3"/>
        <charset val="128"/>
      </rPr>
      <t>※2</t>
    </r>
    <r>
      <rPr>
        <sz val="11"/>
        <color theme="4" tint="-0.249977111117893"/>
        <rFont val="ＭＳ Ｐゴシック"/>
        <family val="3"/>
        <charset val="128"/>
      </rPr>
      <t>、マイナンバーが含まれる場合は、該当欄に「有」を記入します。</t>
    </r>
    <r>
      <rPr>
        <sz val="8"/>
        <color rgb="FFC00000"/>
        <rFont val="ＭＳ Ｐゴシック"/>
        <family val="3"/>
        <charset val="128"/>
      </rPr>
      <t/>
    </r>
    <rPh sb="0" eb="2">
      <t>コジン</t>
    </rPh>
    <rPh sb="2" eb="4">
      <t>ジョウホウ</t>
    </rPh>
    <rPh sb="24" eb="25">
      <t>フク</t>
    </rPh>
    <rPh sb="28" eb="30">
      <t>バアイ</t>
    </rPh>
    <rPh sb="32" eb="34">
      <t>ガイトウ</t>
    </rPh>
    <rPh sb="34" eb="35">
      <t>ラン</t>
    </rPh>
    <rPh sb="37" eb="38">
      <t>ア</t>
    </rPh>
    <rPh sb="40" eb="42">
      <t>キニュウ</t>
    </rPh>
    <phoneticPr fontId="7"/>
  </si>
  <si>
    <t>健康診断の結果</t>
    <rPh sb="0" eb="2">
      <t>ケンコウ</t>
    </rPh>
    <rPh sb="2" eb="4">
      <t>シンダン</t>
    </rPh>
    <rPh sb="5" eb="7">
      <t>ケッカ</t>
    </rPh>
    <phoneticPr fontId="7"/>
  </si>
  <si>
    <t>5年</t>
    <rPh sb="1" eb="2">
      <t>ネン</t>
    </rPh>
    <phoneticPr fontId="7"/>
  </si>
  <si>
    <t>社外サーバー</t>
  </si>
  <si>
    <t>社外サーバー</t>
    <rPh sb="0" eb="2">
      <t>シャガイ</t>
    </rPh>
    <phoneticPr fontId="7"/>
  </si>
  <si>
    <r>
      <t>法律で定められた保存期限または利用目的が完了して廃棄や消去が必要となる期限を記入します。</t>
    </r>
    <r>
      <rPr>
        <sz val="9"/>
        <color rgb="FFC00000"/>
        <rFont val="ＭＳ Ｐゴシック"/>
        <family val="3"/>
        <charset val="128"/>
      </rPr>
      <t>必要な期間以上に保有し続けるより廃棄・消去したほうがリスクが小さくなる場合に利用します。</t>
    </r>
    <rPh sb="0" eb="2">
      <t>ホウリツ</t>
    </rPh>
    <rPh sb="3" eb="4">
      <t>サダ</t>
    </rPh>
    <rPh sb="8" eb="10">
      <t>ホゾン</t>
    </rPh>
    <rPh sb="10" eb="12">
      <t>キゲン</t>
    </rPh>
    <rPh sb="15" eb="17">
      <t>リヨウ</t>
    </rPh>
    <rPh sb="17" eb="19">
      <t>モクテキ</t>
    </rPh>
    <rPh sb="20" eb="22">
      <t>カンリョウ</t>
    </rPh>
    <rPh sb="24" eb="26">
      <t>ハイキ</t>
    </rPh>
    <rPh sb="27" eb="29">
      <t>ショウキョ</t>
    </rPh>
    <rPh sb="30" eb="32">
      <t>ヒツヨウ</t>
    </rPh>
    <rPh sb="35" eb="37">
      <t>キゲン</t>
    </rPh>
    <rPh sb="38" eb="40">
      <t>キニュウ</t>
    </rPh>
    <rPh sb="44" eb="46">
      <t>ヒツヨウ</t>
    </rPh>
    <rPh sb="47" eb="49">
      <t>キカン</t>
    </rPh>
    <rPh sb="49" eb="51">
      <t>イジョウ</t>
    </rPh>
    <rPh sb="52" eb="54">
      <t>ホユウ</t>
    </rPh>
    <rPh sb="55" eb="56">
      <t>ツヅ</t>
    </rPh>
    <rPh sb="60" eb="62">
      <t>ハイキ</t>
    </rPh>
    <rPh sb="63" eb="65">
      <t>ショウキョ</t>
    </rPh>
    <rPh sb="74" eb="75">
      <t>チイ</t>
    </rPh>
    <rPh sb="79" eb="81">
      <t>バアイ</t>
    </rPh>
    <rPh sb="82" eb="84">
      <t>リヨウ</t>
    </rPh>
    <phoneticPr fontId="7"/>
  </si>
  <si>
    <r>
      <t>情報資産の機密性、完全性、可用性のそれぞれの評価値（0～2）を選びます。3種類の評価値を計算した重要度（2～0） が表示されます。</t>
    </r>
    <r>
      <rPr>
        <sz val="9"/>
        <color rgb="FFC00000"/>
        <rFont val="ＭＳ Ｐゴシック"/>
        <family val="3"/>
        <charset val="128"/>
      </rPr>
      <t>⑦でいずれかの個人情報が「有」の場合、重要度は自動的に「２」となります。</t>
    </r>
    <rPh sb="0" eb="2">
      <t>ジョウホウ</t>
    </rPh>
    <rPh sb="2" eb="4">
      <t>シサン</t>
    </rPh>
    <rPh sb="5" eb="8">
      <t>キミツセイ</t>
    </rPh>
    <rPh sb="9" eb="12">
      <t>カンゼンセイ</t>
    </rPh>
    <rPh sb="13" eb="16">
      <t>カヨウセイ</t>
    </rPh>
    <rPh sb="22" eb="24">
      <t>ヒョウカ</t>
    </rPh>
    <rPh sb="24" eb="25">
      <t>チ</t>
    </rPh>
    <rPh sb="31" eb="32">
      <t>エラ</t>
    </rPh>
    <rPh sb="37" eb="39">
      <t>シュルイ</t>
    </rPh>
    <rPh sb="40" eb="42">
      <t>ヒョウカ</t>
    </rPh>
    <rPh sb="42" eb="43">
      <t>チ</t>
    </rPh>
    <rPh sb="44" eb="46">
      <t>ケイサン</t>
    </rPh>
    <rPh sb="48" eb="51">
      <t>ジュウヨウド</t>
    </rPh>
    <rPh sb="58" eb="60">
      <t>ヒョウジ</t>
    </rPh>
    <rPh sb="84" eb="87">
      <t>ジュウヨウド</t>
    </rPh>
    <phoneticPr fontId="7"/>
  </si>
  <si>
    <t>クラウドサービスなどの社外サーバーを利用する場合は、費用だけでなく、情報セキュリティや信頼性に関する仕様を考慮して選定していますか？</t>
    <rPh sb="11" eb="13">
      <t>シャガイ</t>
    </rPh>
    <phoneticPr fontId="19"/>
  </si>
  <si>
    <t>社外サーバー</t>
    <rPh sb="0" eb="2">
      <t>シャガイ</t>
    </rPh>
    <phoneticPr fontId="7"/>
  </si>
  <si>
    <t>② ①を1/0.5/0に変換→</t>
    <rPh sb="12" eb="14">
      <t>ヘンカン</t>
    </rPh>
    <phoneticPr fontId="7"/>
  </si>
  <si>
    <t>③ 対策の分類毎の②の合計→</t>
    <rPh sb="2" eb="4">
      <t>タイサク</t>
    </rPh>
    <rPh sb="5" eb="7">
      <t>ブンルイ</t>
    </rPh>
    <rPh sb="7" eb="8">
      <t>ゴト</t>
    </rPh>
    <rPh sb="11" eb="13">
      <t>ゴウケイ</t>
    </rPh>
    <phoneticPr fontId="7"/>
  </si>
  <si>
    <t>④ ①=4は0、4以外は"1"→</t>
    <rPh sb="9" eb="11">
      <t>イガイ</t>
    </rPh>
    <phoneticPr fontId="7"/>
  </si>
  <si>
    <t>⑤ 対策の分類毎の④の合計→</t>
    <rPh sb="2" eb="4">
      <t>タイサク</t>
    </rPh>
    <rPh sb="5" eb="7">
      <t>ブンルイ</t>
    </rPh>
    <rPh sb="7" eb="8">
      <t>ゴト</t>
    </rPh>
    <rPh sb="11" eb="13">
      <t>ゴウケイ</t>
    </rPh>
    <phoneticPr fontId="7"/>
  </si>
  <si>
    <t>⑥ 対策の分類毎の対策実施率=③/⑤→</t>
    <rPh sb="2" eb="4">
      <t>タイサク</t>
    </rPh>
    <rPh sb="5" eb="7">
      <t>ブンルイ</t>
    </rPh>
    <rPh sb="7" eb="8">
      <t>ゴト</t>
    </rPh>
    <rPh sb="9" eb="11">
      <t>タイサク</t>
    </rPh>
    <rPh sb="11" eb="13">
      <t>ジッシ</t>
    </rPh>
    <rPh sb="13" eb="14">
      <t>リツ</t>
    </rPh>
    <phoneticPr fontId="7"/>
  </si>
  <si>
    <t>⑧ ⑦=4は"FALSE"、4以外は"TRUE"→</t>
    <rPh sb="15" eb="17">
      <t>イガイ</t>
    </rPh>
    <phoneticPr fontId="7"/>
  </si>
  <si>
    <t>　 （対策の分類毎の回答が「4:自社に該当しない」のみの場合"FALSE"となる）</t>
    <rPh sb="3" eb="5">
      <t>タイサク</t>
    </rPh>
    <rPh sb="6" eb="8">
      <t>ブンルイ</t>
    </rPh>
    <rPh sb="8" eb="9">
      <t>ゴト</t>
    </rPh>
    <rPh sb="10" eb="12">
      <t>カイトウ</t>
    </rPh>
    <rPh sb="28" eb="30">
      <t>バアイ</t>
    </rPh>
    <phoneticPr fontId="7"/>
  </si>
  <si>
    <t>⑨ [O5:BQ25]： 脅威と対策項目の関連性</t>
    <rPh sb="13" eb="15">
      <t>キョウイ</t>
    </rPh>
    <rPh sb="16" eb="18">
      <t>タイサク</t>
    </rPh>
    <rPh sb="18" eb="20">
      <t>コウモク</t>
    </rPh>
    <rPh sb="21" eb="24">
      <t>カンレンセイ</t>
    </rPh>
    <phoneticPr fontId="7"/>
  </si>
  <si>
    <t>　　　　　　　　　25個×55個</t>
    <rPh sb="11" eb="12">
      <t>コ</t>
    </rPh>
    <rPh sb="15" eb="16">
      <t>コ</t>
    </rPh>
    <phoneticPr fontId="7"/>
  </si>
  <si>
    <t>⑩ [O36:BQ56]：⑨×②</t>
    <phoneticPr fontId="7"/>
  </si>
  <si>
    <t>　 脅威の内容と関連性のある対策項目の</t>
    <phoneticPr fontId="7"/>
  </si>
  <si>
    <t xml:space="preserve"> 　実施程度（1 or 0.5）</t>
    <rPh sb="4" eb="6">
      <t>テイド</t>
    </rPh>
    <phoneticPr fontId="7"/>
  </si>
  <si>
    <t>⑪ [N列]：⑩/⑫</t>
    <rPh sb="4" eb="5">
      <t>レツ</t>
    </rPh>
    <phoneticPr fontId="7"/>
  </si>
  <si>
    <t>　 脅威毎の対策実施程度の平均値</t>
    <rPh sb="2" eb="4">
      <t>キョウイ</t>
    </rPh>
    <rPh sb="4" eb="5">
      <t>ゴト</t>
    </rPh>
    <rPh sb="6" eb="8">
      <t>タイサク</t>
    </rPh>
    <rPh sb="8" eb="10">
      <t>ジッシ</t>
    </rPh>
    <rPh sb="10" eb="12">
      <t>テイド</t>
    </rPh>
    <rPh sb="13" eb="15">
      <t>ヘイキン</t>
    </rPh>
    <rPh sb="15" eb="16">
      <t>アタイ</t>
    </rPh>
    <phoneticPr fontId="7"/>
  </si>
  <si>
    <t>　 分子：⑩の合計</t>
    <rPh sb="2" eb="4">
      <t>ブンシ</t>
    </rPh>
    <rPh sb="7" eb="9">
      <t>ゴウケイ</t>
    </rPh>
    <phoneticPr fontId="7"/>
  </si>
  <si>
    <t>　 分母：⑫の合計</t>
    <rPh sb="2" eb="4">
      <t>ブンボ</t>
    </rPh>
    <rPh sb="7" eb="9">
      <t>ゴウケイ</t>
    </rPh>
    <phoneticPr fontId="7"/>
  </si>
  <si>
    <r>
      <t>分母が"</t>
    </r>
    <r>
      <rPr>
        <sz val="9"/>
        <color rgb="FFFF0000"/>
        <rFont val="ＭＳ Ｐゴシック"/>
        <family val="3"/>
        <charset val="128"/>
        <scheme val="minor"/>
      </rPr>
      <t>0"の場合は結果がエラー表示</t>
    </r>
    <rPh sb="0" eb="2">
      <t>ブンボ</t>
    </rPh>
    <rPh sb="7" eb="9">
      <t>バアイ</t>
    </rPh>
    <rPh sb="10" eb="12">
      <t>ケッカ</t>
    </rPh>
    <rPh sb="16" eb="18">
      <t>ヒョウジ</t>
    </rPh>
    <phoneticPr fontId="7"/>
  </si>
  <si>
    <t>IF(ISERROR(O29/O31),"N/A"O29/O31)</t>
    <phoneticPr fontId="7"/>
  </si>
  <si>
    <t>[G列]：「対策状況チェック」シートで分類毎の回答が「4:自社に該当しない」のみの場合"FALSE"</t>
    <rPh sb="2" eb="3">
      <t>レツ</t>
    </rPh>
    <rPh sb="6" eb="8">
      <t>タイサク</t>
    </rPh>
    <rPh sb="8" eb="10">
      <t>ジョウキョウ</t>
    </rPh>
    <phoneticPr fontId="7"/>
  </si>
  <si>
    <t>　　　　（「脅威の状況」シートのO34,S34,V34AC34,AF34,AK34,AO34,AY34,BI34,BL34,BO34）</t>
    <phoneticPr fontId="7"/>
  </si>
  <si>
    <t>[H列]：「対策状況チェック」シートで分類毎に1項目でも回答していれば"FALSE"</t>
    <rPh sb="2" eb="3">
      <t>レツ</t>
    </rPh>
    <rPh sb="24" eb="26">
      <t>コウモク</t>
    </rPh>
    <phoneticPr fontId="7"/>
  </si>
  <si>
    <t>　　　　無回答のみならば"TRUE"</t>
    <rPh sb="4" eb="5">
      <t>ム</t>
    </rPh>
    <phoneticPr fontId="7"/>
  </si>
  <si>
    <t>[I列]：分類毎の対策実施率（「脅威の状況」シートのO32:BO32）</t>
    <rPh sb="2" eb="3">
      <t>レツ</t>
    </rPh>
    <rPh sb="16" eb="18">
      <t>キョウイ</t>
    </rPh>
    <rPh sb="19" eb="21">
      <t>ジョウキョウ</t>
    </rPh>
    <phoneticPr fontId="7"/>
  </si>
  <si>
    <t>　　　　（「脅威の状況」シートのO32,S32,V32,AC32,AF32,AK32,AO32AY32,BI32,BL32,BO32）</t>
    <phoneticPr fontId="7"/>
  </si>
  <si>
    <t>① 「対策状況チェック」55項目回答番号→</t>
    <rPh sb="3" eb="5">
      <t>タイサク</t>
    </rPh>
    <rPh sb="5" eb="7">
      <t>ジョウキョウ</t>
    </rPh>
    <rPh sb="14" eb="16">
      <t>コウモク</t>
    </rPh>
    <rPh sb="16" eb="18">
      <t>カイトウ</t>
    </rPh>
    <rPh sb="18" eb="20">
      <t>バンゴウ</t>
    </rPh>
    <phoneticPr fontId="7"/>
  </si>
  <si>
    <t>⑫ [O58:BQ78]：⑨×⑬</t>
    <phoneticPr fontId="7"/>
  </si>
  <si>
    <t>　 脅威の内容と関連性のある対策項目を</t>
    <phoneticPr fontId="7"/>
  </si>
  <si>
    <t xml:space="preserve"> 　実施していれば"1"</t>
    <phoneticPr fontId="7"/>
  </si>
  <si>
    <t>⑬ ①=0（無回答）or 4（自社に該当しない）→0.0</t>
    <rPh sb="6" eb="9">
      <t>ムカイトウ</t>
    </rPh>
    <rPh sb="15" eb="17">
      <t>ジシャ</t>
    </rPh>
    <rPh sb="18" eb="20">
      <t>ガイトウ</t>
    </rPh>
    <phoneticPr fontId="7"/>
  </si>
  <si>
    <t xml:space="preserve">  　①=1 or 2 or 3→1.0</t>
    <phoneticPr fontId="7"/>
  </si>
  <si>
    <t>⑦ 対策の分類毎の①の最小値(実施程度最高）→</t>
    <phoneticPr fontId="7"/>
  </si>
  <si>
    <t>秘密表示</t>
    <rPh sb="0" eb="2">
      <t>ヒミツ</t>
    </rPh>
    <rPh sb="2" eb="4">
      <t>ヒョウジ</t>
    </rPh>
    <phoneticPr fontId="19"/>
  </si>
  <si>
    <t>利用制限</t>
    <rPh sb="0" eb="2">
      <t>リヨウ</t>
    </rPh>
    <rPh sb="2" eb="4">
      <t>セイゲン</t>
    </rPh>
    <phoneticPr fontId="19"/>
  </si>
  <si>
    <r>
      <rPr>
        <b/>
        <sz val="13"/>
        <color theme="0"/>
        <rFont val="Meiryo UI"/>
        <family val="3"/>
        <charset val="128"/>
      </rPr>
      <t>個別の脅威</t>
    </r>
    <r>
      <rPr>
        <b/>
        <sz val="11"/>
        <color theme="0"/>
        <rFont val="Meiryo UI"/>
        <family val="3"/>
        <charset val="128"/>
      </rPr>
      <t xml:space="preserve">
</t>
    </r>
    <r>
      <rPr>
        <sz val="9"/>
        <color theme="0"/>
        <rFont val="Meiryo UI"/>
        <family val="3"/>
        <charset val="128"/>
      </rPr>
      <t>（考えられる典型的な脅威）</t>
    </r>
    <rPh sb="0" eb="2">
      <t>コベツ</t>
    </rPh>
    <rPh sb="3" eb="5">
      <t>キョウイ</t>
    </rPh>
    <rPh sb="7" eb="8">
      <t>カンガ</t>
    </rPh>
    <rPh sb="12" eb="15">
      <t>テンケイテキ</t>
    </rPh>
    <rPh sb="16" eb="18">
      <t>キョウイ</t>
    </rPh>
    <phoneticPr fontId="7"/>
  </si>
  <si>
    <r>
      <rPr>
        <b/>
        <sz val="13"/>
        <color theme="0"/>
        <rFont val="Meiryo UI"/>
        <family val="3"/>
        <charset val="128"/>
      </rPr>
      <t>対策を講じない場合の脅威の発生頻度</t>
    </r>
    <r>
      <rPr>
        <b/>
        <sz val="9"/>
        <color theme="0"/>
        <rFont val="Meiryo UI"/>
        <family val="3"/>
        <charset val="128"/>
      </rPr>
      <t xml:space="preserve">
</t>
    </r>
    <r>
      <rPr>
        <sz val="9"/>
        <color theme="0"/>
        <rFont val="Meiryo UI"/>
        <family val="3"/>
        <charset val="128"/>
      </rPr>
      <t>（1～3から選択）</t>
    </r>
    <rPh sb="0" eb="2">
      <t>タイサク</t>
    </rPh>
    <rPh sb="3" eb="4">
      <t>コウ</t>
    </rPh>
    <rPh sb="7" eb="9">
      <t>バアイ</t>
    </rPh>
    <rPh sb="10" eb="12">
      <t>キョウイ</t>
    </rPh>
    <rPh sb="13" eb="15">
      <t>ハッセイ</t>
    </rPh>
    <rPh sb="15" eb="17">
      <t>ヒンド</t>
    </rPh>
    <rPh sb="24" eb="26">
      <t>センタク</t>
    </rPh>
    <phoneticPr fontId="7"/>
  </si>
  <si>
    <r>
      <rPr>
        <b/>
        <sz val="13"/>
        <color theme="0"/>
        <rFont val="Meiryo UI"/>
        <family val="3"/>
        <charset val="128"/>
      </rPr>
      <t>対策状況</t>
    </r>
    <r>
      <rPr>
        <b/>
        <sz val="11"/>
        <color theme="0"/>
        <rFont val="Meiryo UI"/>
        <family val="3"/>
        <charset val="128"/>
      </rPr>
      <t xml:space="preserve">
</t>
    </r>
    <r>
      <rPr>
        <sz val="9"/>
        <color theme="0"/>
        <rFont val="Meiryo UI"/>
        <family val="3"/>
        <charset val="128"/>
      </rPr>
      <t>（対策状況チェックシートに入力すると自動で表示）</t>
    </r>
    <rPh sb="0" eb="2">
      <t>タイサク</t>
    </rPh>
    <rPh sb="2" eb="4">
      <t>ジョウキョウ</t>
    </rPh>
    <rPh sb="6" eb="8">
      <t>タイサク</t>
    </rPh>
    <rPh sb="8" eb="10">
      <t>ジョウキョウ</t>
    </rPh>
    <rPh sb="18" eb="20">
      <t>ニュウリョク</t>
    </rPh>
    <rPh sb="23" eb="25">
      <t>ジドウ</t>
    </rPh>
    <rPh sb="26" eb="28">
      <t>ヒョウジ</t>
    </rPh>
    <phoneticPr fontId="7"/>
  </si>
  <si>
    <t>(3) 情報資産管理</t>
    <phoneticPr fontId="19"/>
  </si>
  <si>
    <t>情報セキュリティ対策の種類</t>
    <rPh sb="0" eb="2">
      <t>ジョウホウ</t>
    </rPh>
    <rPh sb="8" eb="10">
      <t>タイサク</t>
    </rPh>
    <rPh sb="11" eb="13">
      <t>シュルイ</t>
    </rPh>
    <phoneticPr fontId="19"/>
  </si>
  <si>
    <t>対策状況チェック
の診断結果
（対策の実施率）</t>
    <rPh sb="0" eb="2">
      <t>タイサク</t>
    </rPh>
    <rPh sb="2" eb="4">
      <t>ジョウキョウ</t>
    </rPh>
    <rPh sb="10" eb="12">
      <t>シンダン</t>
    </rPh>
    <rPh sb="12" eb="14">
      <t>ケッカ</t>
    </rPh>
    <rPh sb="16" eb="18">
      <t>タイサク</t>
    </rPh>
    <rPh sb="19" eb="21">
      <t>ジッシ</t>
    </rPh>
    <rPh sb="21" eb="22">
      <t>リツ</t>
    </rPh>
    <phoneticPr fontId="19"/>
  </si>
  <si>
    <t>資産の特定</t>
    <rPh sb="0" eb="2">
      <t>シサン</t>
    </rPh>
    <rPh sb="3" eb="5">
      <t>トクテイ</t>
    </rPh>
    <phoneticPr fontId="7"/>
  </si>
  <si>
    <t>情報セキュリティ関連
規程策定の必要性</t>
    <rPh sb="0" eb="2">
      <t>ジョウホウ</t>
    </rPh>
    <rPh sb="8" eb="10">
      <t>カンレン</t>
    </rPh>
    <rPh sb="11" eb="13">
      <t>キテイ</t>
    </rPh>
    <rPh sb="13" eb="15">
      <t>サクテイ</t>
    </rPh>
    <rPh sb="16" eb="19">
      <t>ヒツヨウセイ</t>
    </rPh>
    <phoneticPr fontId="19"/>
  </si>
  <si>
    <t>&lt;付録6&gt;
情報セキュリティ関連規程による
対策規定の要否</t>
    <rPh sb="1" eb="3">
      <t>フロク</t>
    </rPh>
    <rPh sb="6" eb="8">
      <t>ジョウホウ</t>
    </rPh>
    <rPh sb="14" eb="16">
      <t>カンレン</t>
    </rPh>
    <rPh sb="16" eb="18">
      <t>キテイ</t>
    </rPh>
    <rPh sb="22" eb="24">
      <t>タイサク</t>
    </rPh>
    <rPh sb="24" eb="26">
      <t>キテイ</t>
    </rPh>
    <rPh sb="27" eb="29">
      <t>ヨウヒ</t>
    </rPh>
    <phoneticPr fontId="19"/>
  </si>
  <si>
    <t>(1) 組織的対策</t>
    <phoneticPr fontId="19"/>
  </si>
  <si>
    <t>(4) アクセス制御及び認証</t>
    <rPh sb="10" eb="11">
      <t>オヨ</t>
    </rPh>
    <phoneticPr fontId="19"/>
  </si>
  <si>
    <t>(5) 物理的対策</t>
    <phoneticPr fontId="19"/>
  </si>
  <si>
    <t>(6) IT機器利用</t>
    <phoneticPr fontId="19"/>
  </si>
  <si>
    <t>(7) IT基盤運用管理</t>
    <phoneticPr fontId="19"/>
  </si>
  <si>
    <t>(8) システム開発及び保守</t>
    <phoneticPr fontId="19"/>
  </si>
  <si>
    <t>(9) 外部委託管理</t>
    <rPh sb="4" eb="6">
      <t>ガイブ</t>
    </rPh>
    <phoneticPr fontId="19"/>
  </si>
  <si>
    <t>(10) 情報セキュリティインシデント対応ならびに事業継続管理</t>
    <phoneticPr fontId="19"/>
  </si>
  <si>
    <t>契約書に秘密保持（守秘義務）、漏洩した場合の賠償責任、再委託の制限についての項目を盛り込むなどのように、委託先が順守すべき事項について具体的に規定していますか？</t>
    <rPh sb="15" eb="17">
      <t>ロウエイ</t>
    </rPh>
    <rPh sb="24" eb="26">
      <t>セキニン</t>
    </rPh>
    <rPh sb="27" eb="30">
      <t>サイイタク</t>
    </rPh>
    <rPh sb="31" eb="33">
      <t>セイゲン</t>
    </rPh>
    <rPh sb="38" eb="40">
      <t>コウモク</t>
    </rPh>
    <rPh sb="41" eb="42">
      <t>モ</t>
    </rPh>
    <rPh sb="43" eb="44">
      <t>コ</t>
    </rPh>
    <rPh sb="52" eb="55">
      <t>イタクサキ</t>
    </rPh>
    <rPh sb="56" eb="58">
      <t>ジュンシュ</t>
    </rPh>
    <rPh sb="61" eb="63">
      <t>ジコウ</t>
    </rPh>
    <rPh sb="67" eb="70">
      <t>グタイテキ</t>
    </rPh>
    <rPh sb="71" eb="73">
      <t>キテイ</t>
    </rPh>
    <phoneticPr fontId="19"/>
  </si>
  <si>
    <t>重要なデータのバックアップに関する手順を定め、手順が順守されていることを確認していますか？</t>
    <rPh sb="0" eb="2">
      <t>ジュウヨウ</t>
    </rPh>
    <rPh sb="23" eb="25">
      <t>テジュン</t>
    </rPh>
    <rPh sb="26" eb="28">
      <t>ジュンシュ</t>
    </rPh>
    <rPh sb="36" eb="38">
      <t>カクニン</t>
    </rPh>
    <phoneticPr fontId="19"/>
  </si>
  <si>
    <t>秘密情報を保管および扱う場所への個人所有のパソコン・記録媒体などの持込み・利用を禁止していますか？</t>
    <rPh sb="0" eb="2">
      <t>ヒミツ</t>
    </rPh>
    <rPh sb="2" eb="4">
      <t>ジョウホウ</t>
    </rPh>
    <rPh sb="5" eb="7">
      <t>ホカン</t>
    </rPh>
    <rPh sb="10" eb="11">
      <t>アツカ</t>
    </rPh>
    <rPh sb="12" eb="14">
      <t>バショ</t>
    </rPh>
    <rPh sb="16" eb="18">
      <t>コジン</t>
    </rPh>
    <rPh sb="18" eb="20">
      <t>ショユウ</t>
    </rPh>
    <rPh sb="26" eb="28">
      <t>キロク</t>
    </rPh>
    <rPh sb="28" eb="30">
      <t>バイタイ</t>
    </rPh>
    <rPh sb="33" eb="35">
      <t>モチコ</t>
    </rPh>
    <rPh sb="37" eb="39">
      <t>リヨウ</t>
    </rPh>
    <rPh sb="40" eb="42">
      <t>キンシ</t>
    </rPh>
    <phoneticPr fontId="7"/>
  </si>
  <si>
    <t>情報を社外のサーバーなどに保存したり、グループウェアやファイル受渡サービスなどを用いたりする場合は、アクセスを許可された人以外が閲覧できないように、適切なアクセス制御を行うことを定めていますか？</t>
    <phoneticPr fontId="7"/>
  </si>
  <si>
    <t>パスワードの文字数や複雑さなどを設定するＯＳの機能などを有効にし、ユーザーが強固なパスワードを使用するようにしていますか？</t>
    <phoneticPr fontId="7"/>
  </si>
  <si>
    <t>業務を行う場所に、第三者が許可無く立ち入りできないようにするための対策（物理的に区切る、見知らぬ人には声をかける、など）を講じていますか？</t>
    <phoneticPr fontId="7"/>
  </si>
  <si>
    <t>業務で利用するIT機器に設定するパスワードに関するルール（他人に推測されにくいものを選ぶ、機器やサービスごとに使い分ける、他人にわからないように管理する、など）を定めていますか？</t>
    <phoneticPr fontId="19"/>
  </si>
  <si>
    <t>業務で利用する機器や書類が誰かに勝手に見たり使ったりされないようにルール（離席時にパスワード付きのスクリーンセーバーが動作する、施錠できる場所に保管する、など）を定めていますか？</t>
    <phoneticPr fontId="19"/>
  </si>
  <si>
    <t>秘密情報を扱う全ての者（パートタイマー、アルバイト、派遣社員、顧問、社内に常駐する委託先要員などを含む）に対して、就業規則や契約などを通じて秘密保持義務を課していますか？</t>
    <phoneticPr fontId="19"/>
  </si>
  <si>
    <t>(6) IT機器利用</t>
    <phoneticPr fontId="19"/>
  </si>
  <si>
    <t>(10) 情報セキュリティインシデント対応
ならびに事業継続管理</t>
    <phoneticPr fontId="19"/>
  </si>
  <si>
    <t>(11) 個人番号及び特定個人情報の取扱い</t>
    <phoneticPr fontId="19"/>
  </si>
  <si>
    <t>(11) 個人番号及び特定個人情報の取扱い</t>
    <phoneticPr fontId="19"/>
  </si>
  <si>
    <t>対策の種類
（情報セキュリティ関連規程項目）</t>
    <rPh sb="0" eb="2">
      <t>タイサク</t>
    </rPh>
    <rPh sb="3" eb="5">
      <t>シュルイ</t>
    </rPh>
    <rPh sb="7" eb="9">
      <t>ジョウホウ</t>
    </rPh>
    <rPh sb="15" eb="17">
      <t>カンレン</t>
    </rPh>
    <rPh sb="17" eb="19">
      <t>キテイ</t>
    </rPh>
    <rPh sb="19" eb="21">
      <t>コウモク</t>
    </rPh>
    <phoneticPr fontId="19"/>
  </si>
  <si>
    <t>個人番号及び特定個人情報の取り扱いルール（管理担当者の割当て、収集・利用・保管・廃棄の方法）を定めていますか？</t>
    <rPh sb="0" eb="2">
      <t>コジン</t>
    </rPh>
    <rPh sb="2" eb="4">
      <t>バンゴウ</t>
    </rPh>
    <rPh sb="4" eb="5">
      <t>オヨ</t>
    </rPh>
    <phoneticPr fontId="7"/>
  </si>
  <si>
    <t>個人番号や特定個人情報に関する漏えいなどの事故に備えた体制を整備していますか？</t>
    <rPh sb="0" eb="2">
      <t>コジン</t>
    </rPh>
    <rPh sb="2" eb="4">
      <t>バンゴウ</t>
    </rPh>
    <phoneticPr fontId="7"/>
  </si>
  <si>
    <t>個人番号や特定個人情報の安全管理についてルールや手段を定めていますか？</t>
    <rPh sb="0" eb="2">
      <t>コジン</t>
    </rPh>
    <rPh sb="2" eb="4">
      <t>バンゴウ</t>
    </rPh>
    <phoneticPr fontId="7"/>
  </si>
  <si>
    <t>シート名　</t>
    <rPh sb="3" eb="4">
      <t>メイ</t>
    </rPh>
    <phoneticPr fontId="7"/>
  </si>
  <si>
    <t>役割と使い方</t>
    <rPh sb="0" eb="2">
      <t>ヤクワリ</t>
    </rPh>
    <rPh sb="3" eb="4">
      <t>ツカ</t>
    </rPh>
    <rPh sb="5" eb="6">
      <t>カタ</t>
    </rPh>
    <phoneticPr fontId="7"/>
  </si>
  <si>
    <t>台帳記入例</t>
    <rPh sb="0" eb="2">
      <t>ダイチョウ</t>
    </rPh>
    <rPh sb="2" eb="4">
      <t>キニュウ</t>
    </rPh>
    <rPh sb="4" eb="5">
      <t>レイ</t>
    </rPh>
    <phoneticPr fontId="7"/>
  </si>
  <si>
    <t>情報資産管理台帳</t>
    <rPh sb="0" eb="2">
      <t>ジョウホウ</t>
    </rPh>
    <rPh sb="2" eb="4">
      <t>シサン</t>
    </rPh>
    <rPh sb="4" eb="6">
      <t>カンリ</t>
    </rPh>
    <rPh sb="6" eb="8">
      <t>ダイチョウ</t>
    </rPh>
    <phoneticPr fontId="7"/>
  </si>
  <si>
    <t>脅威の状況</t>
    <rPh sb="0" eb="2">
      <t>キョウイ</t>
    </rPh>
    <rPh sb="3" eb="5">
      <t>ジョウキョウ</t>
    </rPh>
    <phoneticPr fontId="7"/>
  </si>
  <si>
    <t>対策状況チェック</t>
    <rPh sb="0" eb="2">
      <t>タイサク</t>
    </rPh>
    <rPh sb="2" eb="4">
      <t>ジョウキョウ</t>
    </rPh>
    <phoneticPr fontId="7"/>
  </si>
  <si>
    <t>診断結果</t>
    <rPh sb="0" eb="2">
      <t>シンダン</t>
    </rPh>
    <rPh sb="2" eb="4">
      <t>ケッカ</t>
    </rPh>
    <phoneticPr fontId="7"/>
  </si>
  <si>
    <t>1.  シートの構成</t>
    <rPh sb="8" eb="10">
      <t>コウセイ</t>
    </rPh>
    <phoneticPr fontId="7"/>
  </si>
  <si>
    <t>2. シートの利用方法</t>
    <rPh sb="7" eb="9">
      <t>リヨウ</t>
    </rPh>
    <rPh sb="9" eb="11">
      <t>ホウホウ</t>
    </rPh>
    <phoneticPr fontId="7"/>
  </si>
  <si>
    <t>自社における情報セキュリティ対策の実施状況を記入するシートです。対策の種類ごとに、「回答値」の列に自社の状況に最も近いものをメニューから選択します。</t>
    <rPh sb="0" eb="2">
      <t>ジシャ</t>
    </rPh>
    <rPh sb="6" eb="8">
      <t>ジョウホウ</t>
    </rPh>
    <rPh sb="14" eb="16">
      <t>タイサク</t>
    </rPh>
    <rPh sb="17" eb="19">
      <t>ジッシ</t>
    </rPh>
    <rPh sb="19" eb="21">
      <t>ジョウキョウ</t>
    </rPh>
    <rPh sb="22" eb="24">
      <t>キニュウ</t>
    </rPh>
    <rPh sb="32" eb="34">
      <t>タイサク</t>
    </rPh>
    <rPh sb="35" eb="37">
      <t>シュルイ</t>
    </rPh>
    <rPh sb="42" eb="44">
      <t>カイトウ</t>
    </rPh>
    <rPh sb="44" eb="45">
      <t>チ</t>
    </rPh>
    <rPh sb="49" eb="51">
      <t>ジシャ</t>
    </rPh>
    <rPh sb="52" eb="54">
      <t>ジョウキョウ</t>
    </rPh>
    <rPh sb="55" eb="56">
      <t>モット</t>
    </rPh>
    <rPh sb="57" eb="58">
      <t>チカ</t>
    </rPh>
    <rPh sb="68" eb="70">
      <t>センタク</t>
    </rPh>
    <phoneticPr fontId="7"/>
  </si>
  <si>
    <t>上記の各シートに記入した内容をもとに、詳細リスク分析の結果が表示されるシートです。このシートには何も記入せず、結果を参照するためだけに利用します。</t>
    <rPh sb="0" eb="2">
      <t>ジョウキ</t>
    </rPh>
    <rPh sb="3" eb="4">
      <t>カク</t>
    </rPh>
    <rPh sb="8" eb="10">
      <t>キニュウ</t>
    </rPh>
    <rPh sb="12" eb="14">
      <t>ナイヨウ</t>
    </rPh>
    <rPh sb="19" eb="21">
      <t>ショウサイ</t>
    </rPh>
    <rPh sb="24" eb="26">
      <t>ブンセキ</t>
    </rPh>
    <rPh sb="27" eb="29">
      <t>ケッカ</t>
    </rPh>
    <rPh sb="30" eb="32">
      <t>ヒョウジ</t>
    </rPh>
    <rPh sb="48" eb="49">
      <t>ナニ</t>
    </rPh>
    <rPh sb="50" eb="52">
      <t>キニュウ</t>
    </rPh>
    <rPh sb="55" eb="57">
      <t>ケッカ</t>
    </rPh>
    <rPh sb="58" eb="60">
      <t>サンショウ</t>
    </rPh>
    <rPh sb="67" eb="69">
      <t>リヨウ</t>
    </rPh>
    <phoneticPr fontId="7"/>
  </si>
  <si>
    <t>台帳記入欄</t>
    <phoneticPr fontId="19"/>
  </si>
  <si>
    <t>記入内容解説</t>
    <phoneticPr fontId="19"/>
  </si>
  <si>
    <t>情報資産に関連する業務や部署名を記入します。情報資産は業務に関連して発生しますので、まず関連業務や部署を特定し、その業務や部署で利用している情報を洗い出すと記入漏れが少なくなります。</t>
    <phoneticPr fontId="19"/>
  </si>
  <si>
    <t>情報資産の内容を簡潔に記入します。正式名称がないものは社内の通称で構いません。管理方法や重要度が同じものは１行にまとめます。</t>
    <phoneticPr fontId="19"/>
  </si>
  <si>
    <t>必要に応じて説明等を記入します。</t>
    <phoneticPr fontId="19"/>
  </si>
  <si>
    <t>情報資産を利用してよい部署等を記入します。</t>
    <phoneticPr fontId="19"/>
  </si>
  <si>
    <t>情報資産の管理責任がある部署等を記入します。小規模事業者であれば担当者名を記入しても構いません。</t>
    <phoneticPr fontId="19"/>
  </si>
  <si>
    <t>情報資産の媒体や保存場所を記入します。書類と電子データの両方で保存している場合は、それぞれ完全性・可用性（機密性は同一）や脅威・脆弱性が異なるので2行に分けて記入します。
例）見積書「電子データを事務所PC に保存」「印刷物書類をキャビネットに保管」</t>
    <phoneticPr fontId="19"/>
  </si>
  <si>
    <t>各項目が個人情報保護法、マイナンバー法で定義されています。</t>
  </si>
  <si>
    <t>情報資産の機密性、完全性、可用性それぞれの評価値を記入します。
３種類の評価値から表１１に基づき重要度が表示されます。なお、⑦でいずれかの個人情報が「有」の場合、重要度は自動的に「２」となります。</t>
    <phoneticPr fontId="19"/>
  </si>
  <si>
    <t>法定文書は法律で定められた保存期限を、それ以外は利用が完了して廃棄、消去が必要となる期限を記入します。</t>
    <phoneticPr fontId="19"/>
  </si>
  <si>
    <t>登録した日付を記入します。内容を更新した場合は更新日に修正します。</t>
    <phoneticPr fontId="19"/>
  </si>
  <si>
    <t>［手順１］ 情報資産の洗い出し</t>
    <rPh sb="1" eb="3">
      <t>テジュン</t>
    </rPh>
    <rPh sb="6" eb="8">
      <t>ジョウホウ</t>
    </rPh>
    <rPh sb="8" eb="10">
      <t>シサン</t>
    </rPh>
    <rPh sb="11" eb="12">
      <t>アラ</t>
    </rPh>
    <rPh sb="13" eb="14">
      <t>ダ</t>
    </rPh>
    <phoneticPr fontId="7"/>
  </si>
  <si>
    <t>①業務分類</t>
    <phoneticPr fontId="7"/>
  </si>
  <si>
    <t>②情報資産名称</t>
    <phoneticPr fontId="19"/>
  </si>
  <si>
    <t>③備考</t>
    <phoneticPr fontId="7"/>
  </si>
  <si>
    <t>④利用者範囲</t>
    <phoneticPr fontId="19"/>
  </si>
  <si>
    <t>⑤管理部署</t>
    <phoneticPr fontId="7"/>
  </si>
  <si>
    <t>⑥媒体・保存先</t>
    <phoneticPr fontId="7"/>
  </si>
  <si>
    <t>⑦個人情報の種類</t>
    <phoneticPr fontId="7"/>
  </si>
  <si>
    <t>⑧重要度</t>
    <phoneticPr fontId="7"/>
  </si>
  <si>
    <t>⑨保存期限</t>
    <phoneticPr fontId="19"/>
  </si>
  <si>
    <t>⑩登録日</t>
    <phoneticPr fontId="19"/>
  </si>
  <si>
    <t>［手順２］ リスク値の算定</t>
    <rPh sb="1" eb="3">
      <t>テジュン</t>
    </rPh>
    <rPh sb="9" eb="10">
      <t>アタイ</t>
    </rPh>
    <rPh sb="11" eb="13">
      <t>サンテイ</t>
    </rPh>
    <phoneticPr fontId="7"/>
  </si>
  <si>
    <t>「台帳記入例」シートと下表を参考に、自社で管理している情報資産について情報資産の種類ごとに１行ずつ、「情報資産管理台帳シート」の各列を埋めていきます。一部の列についてはメニューから選択することで入力できます。</t>
    <rPh sb="1" eb="3">
      <t>ダイチョウ</t>
    </rPh>
    <rPh sb="3" eb="5">
      <t>キニュウ</t>
    </rPh>
    <rPh sb="5" eb="6">
      <t>レイ</t>
    </rPh>
    <rPh sb="11" eb="13">
      <t>カヒョウ</t>
    </rPh>
    <rPh sb="14" eb="16">
      <t>サンコウ</t>
    </rPh>
    <rPh sb="18" eb="20">
      <t>ジシャ</t>
    </rPh>
    <rPh sb="21" eb="23">
      <t>カンリ</t>
    </rPh>
    <rPh sb="27" eb="29">
      <t>ジョウホウ</t>
    </rPh>
    <rPh sb="29" eb="31">
      <t>シサン</t>
    </rPh>
    <rPh sb="35" eb="37">
      <t>ジョウホウ</t>
    </rPh>
    <rPh sb="37" eb="39">
      <t>シサン</t>
    </rPh>
    <rPh sb="40" eb="42">
      <t>シュルイ</t>
    </rPh>
    <rPh sb="46" eb="47">
      <t>ギョウ</t>
    </rPh>
    <rPh sb="51" eb="53">
      <t>ジョウホウ</t>
    </rPh>
    <rPh sb="53" eb="55">
      <t>シサン</t>
    </rPh>
    <rPh sb="55" eb="57">
      <t>カンリ</t>
    </rPh>
    <rPh sb="57" eb="59">
      <t>ダイチョウ</t>
    </rPh>
    <rPh sb="64" eb="66">
      <t>カクレツ</t>
    </rPh>
    <rPh sb="67" eb="68">
      <t>ウ</t>
    </rPh>
    <rPh sb="75" eb="77">
      <t>イチブ</t>
    </rPh>
    <rPh sb="78" eb="79">
      <t>レツ</t>
    </rPh>
    <rPh sb="90" eb="92">
      <t>センタク</t>
    </rPh>
    <rPh sb="97" eb="99">
      <t>ニュウリョク</t>
    </rPh>
    <phoneticPr fontId="7"/>
  </si>
  <si>
    <t>自社をとりまく脅威の状況を記入するためのシートです。企業で扱う情報資産についての代表的な脅威を表形式で列挙しています。「対策を講じない場合の脅威の発生頻度」の列に自社における状況をメニューから選んで記入します。それ以外の列に記入の必要はありません。</t>
    <rPh sb="0" eb="2">
      <t>ジシャ</t>
    </rPh>
    <rPh sb="7" eb="9">
      <t>キョウイ</t>
    </rPh>
    <rPh sb="10" eb="12">
      <t>ジョウキョウ</t>
    </rPh>
    <rPh sb="13" eb="15">
      <t>キニュウ</t>
    </rPh>
    <rPh sb="26" eb="28">
      <t>キギョウ</t>
    </rPh>
    <rPh sb="29" eb="30">
      <t>アツカ</t>
    </rPh>
    <rPh sb="31" eb="33">
      <t>ジョウホウ</t>
    </rPh>
    <rPh sb="33" eb="35">
      <t>シサン</t>
    </rPh>
    <rPh sb="40" eb="43">
      <t>ダイヒョウテキ</t>
    </rPh>
    <rPh sb="44" eb="46">
      <t>キョウイ</t>
    </rPh>
    <rPh sb="47" eb="50">
      <t>ヒョウケイシキ</t>
    </rPh>
    <rPh sb="51" eb="53">
      <t>レッキョ</t>
    </rPh>
    <rPh sb="79" eb="80">
      <t>レツ</t>
    </rPh>
    <rPh sb="81" eb="83">
      <t>ジシャ</t>
    </rPh>
    <rPh sb="87" eb="89">
      <t>ジョウキョウ</t>
    </rPh>
    <rPh sb="96" eb="97">
      <t>エラ</t>
    </rPh>
    <rPh sb="99" eb="101">
      <t>キニュウ</t>
    </rPh>
    <rPh sb="107" eb="109">
      <t>イガイ</t>
    </rPh>
    <rPh sb="110" eb="111">
      <t>レツ</t>
    </rPh>
    <rPh sb="112" eb="114">
      <t>キニュウ</t>
    </rPh>
    <rPh sb="115" eb="117">
      <t>ヒツヨウ</t>
    </rPh>
    <phoneticPr fontId="7"/>
  </si>
  <si>
    <t>個々の情報資産ごとにリスク値を算定します。リスク値は「重要度」「脅威」「脆弱性」の３種類の要素をもとに決定されますが、重要度は手順１で算出されているものを使うので、ここでは次の２種類をそれぞれのシートで指定します。</t>
    <rPh sb="0" eb="2">
      <t>ココ</t>
    </rPh>
    <rPh sb="3" eb="5">
      <t>ジョウホウ</t>
    </rPh>
    <rPh sb="5" eb="7">
      <t>シサン</t>
    </rPh>
    <rPh sb="13" eb="14">
      <t>チ</t>
    </rPh>
    <rPh sb="15" eb="17">
      <t>サンテイ</t>
    </rPh>
    <rPh sb="24" eb="25">
      <t>チ</t>
    </rPh>
    <rPh sb="27" eb="30">
      <t>ジュウヨウド</t>
    </rPh>
    <rPh sb="32" eb="34">
      <t>キョウイ</t>
    </rPh>
    <rPh sb="36" eb="39">
      <t>ゼイジャクセイ</t>
    </rPh>
    <rPh sb="42" eb="44">
      <t>シュルイ</t>
    </rPh>
    <rPh sb="45" eb="47">
      <t>ヨウソ</t>
    </rPh>
    <rPh sb="51" eb="53">
      <t>ケッテイ</t>
    </rPh>
    <rPh sb="59" eb="62">
      <t>ジュウヨウド</t>
    </rPh>
    <rPh sb="63" eb="65">
      <t>テジュン</t>
    </rPh>
    <rPh sb="67" eb="69">
      <t>サンシュツ</t>
    </rPh>
    <rPh sb="77" eb="78">
      <t>ツカ</t>
    </rPh>
    <rPh sb="86" eb="87">
      <t>ツギ</t>
    </rPh>
    <rPh sb="89" eb="91">
      <t>シュルイ</t>
    </rPh>
    <rPh sb="101" eb="103">
      <t>シテイ</t>
    </rPh>
    <phoneticPr fontId="7"/>
  </si>
  <si>
    <t>(1) 「脅威」の指定</t>
    <rPh sb="5" eb="7">
      <t>キョウイ</t>
    </rPh>
    <rPh sb="9" eb="11">
      <t>シテイ</t>
    </rPh>
    <phoneticPr fontId="7"/>
  </si>
  <si>
    <t>選択肢</t>
    <rPh sb="0" eb="3">
      <t>センタクシ</t>
    </rPh>
    <phoneticPr fontId="7"/>
  </si>
  <si>
    <t>意味</t>
    <rPh sb="0" eb="2">
      <t>イミ</t>
    </rPh>
    <phoneticPr fontId="7"/>
  </si>
  <si>
    <t>3:通常の状態で発生する（いつ発生してもおかしくない）</t>
    <phoneticPr fontId="7"/>
  </si>
  <si>
    <t>通常の業務を行っている範囲内では発生することが考えにくいものに相当します。これには、モバイル機器を使っていない場合のモバイル機器の脅威に関する項目のように、そもそも発生するはずがないものも含みます。</t>
    <rPh sb="0" eb="2">
      <t>ツウジョウ</t>
    </rPh>
    <rPh sb="3" eb="5">
      <t>ギョウム</t>
    </rPh>
    <rPh sb="6" eb="7">
      <t>オコナ</t>
    </rPh>
    <rPh sb="11" eb="14">
      <t>ハンイナイ</t>
    </rPh>
    <rPh sb="16" eb="18">
      <t>ハッセイ</t>
    </rPh>
    <rPh sb="23" eb="24">
      <t>カンガ</t>
    </rPh>
    <rPh sb="31" eb="33">
      <t>ソウトウ</t>
    </rPh>
    <rPh sb="46" eb="48">
      <t>キキ</t>
    </rPh>
    <rPh sb="49" eb="50">
      <t>ツカ</t>
    </rPh>
    <rPh sb="55" eb="57">
      <t>バアイ</t>
    </rPh>
    <rPh sb="62" eb="64">
      <t>キキ</t>
    </rPh>
    <rPh sb="65" eb="67">
      <t>キョウイ</t>
    </rPh>
    <rPh sb="68" eb="69">
      <t>カン</t>
    </rPh>
    <rPh sb="71" eb="73">
      <t>コウモク</t>
    </rPh>
    <rPh sb="82" eb="84">
      <t>ハッセイ</t>
    </rPh>
    <rPh sb="94" eb="95">
      <t>フク</t>
    </rPh>
    <phoneticPr fontId="7"/>
  </si>
  <si>
    <t>自社でこれまでに何度か発生したことがあり、今後も発生することが懸念されるものに相当します。</t>
    <rPh sb="0" eb="2">
      <t>ジシャ</t>
    </rPh>
    <rPh sb="8" eb="10">
      <t>ナンド</t>
    </rPh>
    <rPh sb="11" eb="13">
      <t>ハッセイ</t>
    </rPh>
    <rPh sb="21" eb="23">
      <t>コンゴ</t>
    </rPh>
    <rPh sb="24" eb="26">
      <t>ハッセイ</t>
    </rPh>
    <rPh sb="31" eb="33">
      <t>ケネン</t>
    </rPh>
    <rPh sb="39" eb="41">
      <t>ソウトウ</t>
    </rPh>
    <phoneticPr fontId="7"/>
  </si>
  <si>
    <t>(2) 「脆弱性」の指定</t>
    <rPh sb="5" eb="8">
      <t>ゼイジャクセイ</t>
    </rPh>
    <rPh sb="10" eb="12">
      <t>シテイ</t>
    </rPh>
    <phoneticPr fontId="7"/>
  </si>
  <si>
    <t>「脅威の状況」シートに列挙されている代表的な脅威のそれぞれについて、自社において発生する可能性があるかどうか、以下の３種類の選択肢から最も近いものを１つ選択します。</t>
    <rPh sb="1" eb="3">
      <t>キョウイ</t>
    </rPh>
    <rPh sb="4" eb="6">
      <t>ジョウキョウ</t>
    </rPh>
    <rPh sb="11" eb="13">
      <t>レッキョ</t>
    </rPh>
    <rPh sb="18" eb="21">
      <t>ダイヒョウテキ</t>
    </rPh>
    <rPh sb="22" eb="24">
      <t>キョウイ</t>
    </rPh>
    <rPh sb="34" eb="36">
      <t>ジシャ</t>
    </rPh>
    <rPh sb="40" eb="42">
      <t>ハッセイ</t>
    </rPh>
    <rPh sb="44" eb="47">
      <t>カノウセイ</t>
    </rPh>
    <rPh sb="55" eb="57">
      <t>イカ</t>
    </rPh>
    <rPh sb="59" eb="61">
      <t>シュルイ</t>
    </rPh>
    <rPh sb="62" eb="65">
      <t>センタクシ</t>
    </rPh>
    <rPh sb="67" eb="68">
      <t>モット</t>
    </rPh>
    <rPh sb="69" eb="70">
      <t>チカ</t>
    </rPh>
    <rPh sb="76" eb="78">
      <t>センタク</t>
    </rPh>
    <phoneticPr fontId="7"/>
  </si>
  <si>
    <t>「対策状況チェック」シートに示されている11種類55項目の「情報セキュリティ診断項目」ごとに、自社における実施状況を「回答値」欄に表示される下記の選択肢１～４のいずれかを選択します。</t>
    <rPh sb="1" eb="5">
      <t>タイサクジョウキョウ</t>
    </rPh>
    <rPh sb="14" eb="15">
      <t>シメ</t>
    </rPh>
    <rPh sb="22" eb="24">
      <t>シュルイ</t>
    </rPh>
    <rPh sb="70" eb="72">
      <t>カキ</t>
    </rPh>
    <rPh sb="73" eb="76">
      <t>センタクシ</t>
    </rPh>
    <phoneticPr fontId="7"/>
  </si>
  <si>
    <t>1:実施している</t>
  </si>
  <si>
    <t>2:一部実施している</t>
  </si>
  <si>
    <t>3:実施していない/わからない</t>
  </si>
  <si>
    <t>4:自社に該当しない</t>
  </si>
  <si>
    <t>1と3のいずれにもあてはまらないと考える場合は2を選んでください。また、過去に起きたことがない事故でも、今後起きる可能性があると感じている場合は1でなく2を選択してください。</t>
    <rPh sb="17" eb="18">
      <t>カンガ</t>
    </rPh>
    <rPh sb="20" eb="22">
      <t>バアイ</t>
    </rPh>
    <rPh sb="25" eb="26">
      <t>エラ</t>
    </rPh>
    <rPh sb="36" eb="38">
      <t>カコ</t>
    </rPh>
    <rPh sb="39" eb="40">
      <t>オ</t>
    </rPh>
    <rPh sb="47" eb="49">
      <t>ジコ</t>
    </rPh>
    <rPh sb="52" eb="54">
      <t>コンゴ</t>
    </rPh>
    <rPh sb="54" eb="55">
      <t>オ</t>
    </rPh>
    <rPh sb="57" eb="60">
      <t>カノウセイ</t>
    </rPh>
    <rPh sb="64" eb="65">
      <t>カン</t>
    </rPh>
    <rPh sb="69" eb="71">
      <t>バアイ</t>
    </rPh>
    <rPh sb="78" eb="80">
      <t>センタク</t>
    </rPh>
    <phoneticPr fontId="7"/>
  </si>
  <si>
    <r>
      <rPr>
        <b/>
        <sz val="11"/>
        <color theme="6" tint="-0.499984740745262"/>
        <rFont val="ＭＳ Ｐゴシック"/>
        <family val="3"/>
        <charset val="128"/>
        <scheme val="minor"/>
      </rPr>
      <t>〈個人情報〉</t>
    </r>
    <r>
      <rPr>
        <sz val="11"/>
        <color theme="1"/>
        <rFont val="ＭＳ Ｐゴシック"/>
        <family val="3"/>
        <charset val="128"/>
        <scheme val="minor"/>
      </rPr>
      <t xml:space="preserve">
個人情報が含まれる場合は「有」を記入します。
―個人情報の定義―
　「 生存する個人に関する情報であって当該情報に含まれる氏名、生年月日その他の記述等により特定の個人を識別することができるもの、又は個人識別符号が含まれるもの」
　 氏名、住所、性別、生年月日、顔画像等個人を識別する情報に限られず、個人の身体、財産、職種、役職等の属性に関して、事実、判断、評価を表す全ての情報であり、評価情報、公刊物等によって公にされている情報や、映像、音声による情報も含まれ、暗号化等によって秘匿化されているかどうかを問わない。</t>
    </r>
    <phoneticPr fontId="19"/>
  </si>
  <si>
    <r>
      <rPr>
        <b/>
        <sz val="11"/>
        <color theme="6" tint="-0.499984740745262"/>
        <rFont val="ＭＳ Ｐゴシック"/>
        <family val="3"/>
        <charset val="128"/>
        <scheme val="minor"/>
      </rPr>
      <t>〈要配慮個人情報〉</t>
    </r>
    <r>
      <rPr>
        <sz val="11"/>
        <color theme="1"/>
        <rFont val="ＭＳ Ｐゴシック"/>
        <family val="3"/>
        <charset val="128"/>
        <scheme val="minor"/>
      </rPr>
      <t xml:space="preserve">
要配慮個人情報が含まれる場合は「有」を記入します。
―要配慮個人情報の定義―
　「 本人の人種、信条、社会的身分、病歴、犯罪の経歴、犯罪により害を被った事実その他本人に対する不当な差別、偏見その他の不利益が生じないようにその取り扱いに特に配慮を要するものとして政令で定める記述等が含まれる個人情報」</t>
    </r>
    <phoneticPr fontId="19"/>
  </si>
  <si>
    <r>
      <rPr>
        <b/>
        <sz val="11"/>
        <color theme="6" tint="-0.499984740745262"/>
        <rFont val="ＭＳ Ｐゴシック"/>
        <family val="3"/>
        <charset val="128"/>
        <scheme val="minor"/>
      </rPr>
      <t>〈マイナンバー〉</t>
    </r>
    <r>
      <rPr>
        <sz val="11"/>
        <color theme="1"/>
        <rFont val="ＭＳ Ｐゴシック"/>
        <family val="3"/>
        <charset val="128"/>
        <scheme val="minor"/>
      </rPr>
      <t xml:space="preserve">
マイナンバー（個人番号）が含まれる場合（マイナンバー法で「特定個人情報」と定義されています。）は「有」を記入します。</t>
    </r>
    <phoneticPr fontId="19"/>
  </si>
  <si>
    <t>情報セキュリティ診断項目に記載の通り、あるいはそれ以上の対策を実施している場合に相当します。</t>
    <rPh sb="0" eb="2">
      <t>ジョウホウ</t>
    </rPh>
    <rPh sb="8" eb="10">
      <t>シンダン</t>
    </rPh>
    <rPh sb="10" eb="12">
      <t>コウモク</t>
    </rPh>
    <rPh sb="13" eb="15">
      <t>キサイ</t>
    </rPh>
    <rPh sb="16" eb="17">
      <t>トオ</t>
    </rPh>
    <rPh sb="25" eb="27">
      <t>イジョウ</t>
    </rPh>
    <rPh sb="28" eb="30">
      <t>タイサク</t>
    </rPh>
    <rPh sb="31" eb="33">
      <t>ジッシ</t>
    </rPh>
    <rPh sb="37" eb="39">
      <t>バアイ</t>
    </rPh>
    <rPh sb="40" eb="42">
      <t>ソウトウ</t>
    </rPh>
    <phoneticPr fontId="7"/>
  </si>
  <si>
    <t>情報セキュリティ診断項目に記載されている項目の一部であったり、近い内容だがやや効果が不十分と考えられる対策を実施している場合に相当します。</t>
    <rPh sb="0" eb="2">
      <t>ジョウホウ</t>
    </rPh>
    <rPh sb="8" eb="10">
      <t>シンダン</t>
    </rPh>
    <rPh sb="10" eb="12">
      <t>コウモク</t>
    </rPh>
    <rPh sb="13" eb="15">
      <t>キサイ</t>
    </rPh>
    <rPh sb="20" eb="22">
      <t>コウモク</t>
    </rPh>
    <rPh sb="23" eb="25">
      <t>イチブ</t>
    </rPh>
    <rPh sb="31" eb="32">
      <t>チカ</t>
    </rPh>
    <rPh sb="33" eb="35">
      <t>ナイヨウ</t>
    </rPh>
    <rPh sb="39" eb="41">
      <t>コウカ</t>
    </rPh>
    <rPh sb="42" eb="45">
      <t>フジュウブン</t>
    </rPh>
    <rPh sb="46" eb="47">
      <t>カンガ</t>
    </rPh>
    <rPh sb="51" eb="53">
      <t>タイサク</t>
    </rPh>
    <rPh sb="54" eb="56">
      <t>ジッシ</t>
    </rPh>
    <rPh sb="60" eb="62">
      <t>バアイ</t>
    </rPh>
    <rPh sb="63" eb="65">
      <t>ソウトウ</t>
    </rPh>
    <phoneticPr fontId="7"/>
  </si>
  <si>
    <t>情報セキュリティ診断項目に記載されている対策を全く実施していない場合、あるいは対策として書かれている内容を実施しているかどうかわからない場合に相当します。</t>
    <rPh sb="0" eb="2">
      <t>ジョウホウ</t>
    </rPh>
    <rPh sb="8" eb="10">
      <t>シンダン</t>
    </rPh>
    <rPh sb="10" eb="12">
      <t>コウモク</t>
    </rPh>
    <rPh sb="13" eb="15">
      <t>キサイ</t>
    </rPh>
    <rPh sb="20" eb="22">
      <t>タイサク</t>
    </rPh>
    <rPh sb="23" eb="24">
      <t>マッタ</t>
    </rPh>
    <rPh sb="25" eb="27">
      <t>ジッシ</t>
    </rPh>
    <rPh sb="32" eb="34">
      <t>バアイ</t>
    </rPh>
    <rPh sb="39" eb="41">
      <t>タイサク</t>
    </rPh>
    <rPh sb="44" eb="45">
      <t>カ</t>
    </rPh>
    <rPh sb="50" eb="52">
      <t>ナイヨウ</t>
    </rPh>
    <rPh sb="53" eb="55">
      <t>ジッシ</t>
    </rPh>
    <rPh sb="68" eb="70">
      <t>バアイ</t>
    </rPh>
    <rPh sb="71" eb="73">
      <t>ソウトウ</t>
    </rPh>
    <phoneticPr fontId="7"/>
  </si>
  <si>
    <t>情報セキュリティ診断項目に記載されている状況が自社にあてはまらない場合に相当します。例えば、自社でサーバーを運用していない場合の、サーバーに関する項目などがこれにあたります。</t>
    <rPh sb="0" eb="2">
      <t>ジョウホウ</t>
    </rPh>
    <rPh sb="8" eb="10">
      <t>シンダン</t>
    </rPh>
    <rPh sb="10" eb="12">
      <t>コウモク</t>
    </rPh>
    <rPh sb="13" eb="15">
      <t>キサイ</t>
    </rPh>
    <rPh sb="20" eb="22">
      <t>ジョウキョウ</t>
    </rPh>
    <rPh sb="23" eb="25">
      <t>ジシャ</t>
    </rPh>
    <rPh sb="33" eb="35">
      <t>バアイ</t>
    </rPh>
    <rPh sb="36" eb="38">
      <t>ソウトウ</t>
    </rPh>
    <rPh sb="42" eb="43">
      <t>タト</t>
    </rPh>
    <rPh sb="46" eb="48">
      <t>ジシャ</t>
    </rPh>
    <rPh sb="54" eb="56">
      <t>ウンヨウ</t>
    </rPh>
    <rPh sb="61" eb="63">
      <t>バアイ</t>
    </rPh>
    <rPh sb="70" eb="71">
      <t>カン</t>
    </rPh>
    <rPh sb="73" eb="75">
      <t>コウモク</t>
    </rPh>
    <phoneticPr fontId="7"/>
  </si>
  <si>
    <t>被害発生可能性</t>
    <rPh sb="0" eb="2">
      <t>ヒガイ</t>
    </rPh>
    <rPh sb="2" eb="4">
      <t>ハッセイ</t>
    </rPh>
    <rPh sb="4" eb="7">
      <t>カノウセイ</t>
    </rPh>
    <phoneticPr fontId="13"/>
  </si>
  <si>
    <t>リスク値</t>
    <rPh sb="3" eb="4">
      <t>チ</t>
    </rPh>
    <phoneticPr fontId="13"/>
  </si>
  <si>
    <t>脅威の発生頻度</t>
    <rPh sb="0" eb="2">
      <t>キョウイ</t>
    </rPh>
    <rPh sb="3" eb="5">
      <t>ハッセイ</t>
    </rPh>
    <rPh sb="5" eb="7">
      <t>ヒンド</t>
    </rPh>
    <phoneticPr fontId="13"/>
  </si>
  <si>
    <t>脆弱性</t>
    <rPh sb="0" eb="3">
      <t>ゼイジャクセイ</t>
    </rPh>
    <phoneticPr fontId="13"/>
  </si>
  <si>
    <t>「現状から想定されるリスク」欄の項目</t>
    <rPh sb="1" eb="3">
      <t>ゲンジョウ</t>
    </rPh>
    <rPh sb="5" eb="7">
      <t>ソウテイ</t>
    </rPh>
    <rPh sb="14" eb="15">
      <t>ラン</t>
    </rPh>
    <rPh sb="16" eb="18">
      <t>コウモク</t>
    </rPh>
    <phoneticPr fontId="19"/>
  </si>
  <si>
    <t>各項目に表示される内容が意味するもの</t>
    <rPh sb="0" eb="3">
      <t>カクコウモク</t>
    </rPh>
    <rPh sb="4" eb="6">
      <t>ヒョウジ</t>
    </rPh>
    <rPh sb="9" eb="11">
      <t>ナイヨウ</t>
    </rPh>
    <rPh sb="12" eb="14">
      <t>イミ</t>
    </rPh>
    <phoneticPr fontId="19"/>
  </si>
  <si>
    <t>(3) リスク値の算定</t>
    <rPh sb="7" eb="8">
      <t>アタイ</t>
    </rPh>
    <rPh sb="9" eb="11">
      <t>サンテイ</t>
    </rPh>
    <phoneticPr fontId="7"/>
  </si>
  <si>
    <t>手順１と手順２の(1)(2)の記入が完了すると、「情報資産管理台帳」シートの右手の「現状から想定されるリスク」欄（オレンジ色の部分）に、情報資産ごとのリスク値に関する分析結果が表示されます。</t>
    <rPh sb="0" eb="2">
      <t>テジュン</t>
    </rPh>
    <rPh sb="4" eb="6">
      <t>テジュン</t>
    </rPh>
    <rPh sb="15" eb="17">
      <t>キニュウ</t>
    </rPh>
    <rPh sb="18" eb="20">
      <t>カンリョウ</t>
    </rPh>
    <rPh sb="25" eb="27">
      <t>ジョウホウ</t>
    </rPh>
    <rPh sb="27" eb="29">
      <t>シサン</t>
    </rPh>
    <rPh sb="29" eb="31">
      <t>カンリ</t>
    </rPh>
    <rPh sb="31" eb="33">
      <t>ダイチョウ</t>
    </rPh>
    <rPh sb="38" eb="40">
      <t>ミギテ</t>
    </rPh>
    <rPh sb="55" eb="56">
      <t>ラン</t>
    </rPh>
    <rPh sb="61" eb="62">
      <t>イロ</t>
    </rPh>
    <rPh sb="63" eb="65">
      <t>ブブン</t>
    </rPh>
    <rPh sb="68" eb="70">
      <t>ジョウホウ</t>
    </rPh>
    <rPh sb="70" eb="72">
      <t>シサン</t>
    </rPh>
    <rPh sb="78" eb="79">
      <t>アタイ</t>
    </rPh>
    <rPh sb="80" eb="81">
      <t>カン</t>
    </rPh>
    <rPh sb="83" eb="85">
      <t>ブンセキ</t>
    </rPh>
    <rPh sb="85" eb="87">
      <t>ケッカ</t>
    </rPh>
    <rPh sb="88" eb="90">
      <t>ヒョウジ</t>
    </rPh>
    <phoneticPr fontId="7"/>
  </si>
  <si>
    <t>［手順３］ 情報セキュリティ対策を決定</t>
    <rPh sb="1" eb="3">
      <t>テジュン</t>
    </rPh>
    <rPh sb="6" eb="8">
      <t>ジョウホウ</t>
    </rPh>
    <rPh sb="14" eb="16">
      <t>タイサク</t>
    </rPh>
    <rPh sb="17" eb="19">
      <t>ケッテイ</t>
    </rPh>
    <phoneticPr fontId="7"/>
  </si>
  <si>
    <t>「対策状況チェック」シートで設定した情報セキュリティ診断項目ごとの対策の実施状況をもとに、情報資産管理台帳における「媒体・保存先」の列で指定した内容を考慮した結果が表示されます。</t>
    <rPh sb="18" eb="20">
      <t>ジョウホウ</t>
    </rPh>
    <rPh sb="26" eb="28">
      <t>シンダン</t>
    </rPh>
    <rPh sb="28" eb="30">
      <t>コウモク</t>
    </rPh>
    <rPh sb="33" eb="35">
      <t>タイサク</t>
    </rPh>
    <rPh sb="36" eb="38">
      <t>ジッシ</t>
    </rPh>
    <rPh sb="38" eb="40">
      <t>ジョウキョウ</t>
    </rPh>
    <phoneticPr fontId="7"/>
  </si>
  <si>
    <t>脅威の発生頻度と脆弱性に表示されている内容をもとに、当該情報資産を対象とした被害が発生する可能性を高・中・低の３段階で表示します。</t>
    <rPh sb="0" eb="2">
      <t>キョウイ</t>
    </rPh>
    <rPh sb="3" eb="5">
      <t>ハッセイ</t>
    </rPh>
    <rPh sb="5" eb="7">
      <t>ヒンド</t>
    </rPh>
    <rPh sb="8" eb="11">
      <t>ゼイジャクセイ</t>
    </rPh>
    <rPh sb="12" eb="14">
      <t>ヒョウジ</t>
    </rPh>
    <rPh sb="19" eb="21">
      <t>ナイヨウ</t>
    </rPh>
    <rPh sb="26" eb="28">
      <t>トウガイ</t>
    </rPh>
    <rPh sb="28" eb="30">
      <t>ジョウホウ</t>
    </rPh>
    <rPh sb="30" eb="32">
      <t>シサン</t>
    </rPh>
    <rPh sb="33" eb="35">
      <t>タイショウ</t>
    </rPh>
    <rPh sb="38" eb="40">
      <t>ヒガイ</t>
    </rPh>
    <rPh sb="41" eb="43">
      <t>ハッセイ</t>
    </rPh>
    <rPh sb="45" eb="48">
      <t>カノウセイ</t>
    </rPh>
    <phoneticPr fontId="7"/>
  </si>
  <si>
    <t>「脅威の状況」シートにおける「対策を講じない場合の脅威の発生頻度」欄に記入した3段階の値のうち、「媒体・保存先」の種類に応じてもっとも大きい値を示しています。</t>
    <rPh sb="57" eb="59">
      <t>シュルイ</t>
    </rPh>
    <rPh sb="60" eb="61">
      <t>オウ</t>
    </rPh>
    <phoneticPr fontId="19"/>
  </si>
  <si>
    <t>情報資産の「重要度」と「被害発生可能性」の積をもとにリスクの大きさを大・中・小の３段階で表示します。</t>
    <phoneticPr fontId="7"/>
  </si>
  <si>
    <t>情報セキュリティ関連規程策定の必要性</t>
    <rPh sb="0" eb="2">
      <t>ジョウホウ</t>
    </rPh>
    <rPh sb="8" eb="10">
      <t>カンレン</t>
    </rPh>
    <rPh sb="10" eb="12">
      <t>キテイ</t>
    </rPh>
    <rPh sb="12" eb="14">
      <t>サクテイ</t>
    </rPh>
    <rPh sb="15" eb="18">
      <t>ヒツヨウセイ</t>
    </rPh>
    <phoneticPr fontId="19"/>
  </si>
  <si>
    <t>対策状況チェックの診断結果（対策の実施率）</t>
    <rPh sb="0" eb="2">
      <t>タイサク</t>
    </rPh>
    <rPh sb="2" eb="4">
      <t>ジョウキョウ</t>
    </rPh>
    <rPh sb="9" eb="11">
      <t>シンダン</t>
    </rPh>
    <rPh sb="11" eb="13">
      <t>ケッカ</t>
    </rPh>
    <rPh sb="14" eb="16">
      <t>タイサク</t>
    </rPh>
    <rPh sb="17" eb="19">
      <t>ジッシ</t>
    </rPh>
    <rPh sb="19" eb="20">
      <t>リツ</t>
    </rPh>
    <phoneticPr fontId="19"/>
  </si>
  <si>
    <t>&lt;付録6&gt;情報セキュリティ関連規程による対策規定の要否</t>
    <rPh sb="1" eb="3">
      <t>フロク</t>
    </rPh>
    <rPh sb="5" eb="7">
      <t>ジョウホウ</t>
    </rPh>
    <rPh sb="13" eb="15">
      <t>カンレン</t>
    </rPh>
    <rPh sb="15" eb="17">
      <t>キテイ</t>
    </rPh>
    <rPh sb="20" eb="22">
      <t>タイサク</t>
    </rPh>
    <rPh sb="22" eb="24">
      <t>キテイ</t>
    </rPh>
    <rPh sb="25" eb="27">
      <t>ヨウヒ</t>
    </rPh>
    <phoneticPr fontId="19"/>
  </si>
  <si>
    <t>手順１と手順２が完了すると、「診断結果」シートに「診断結果」として、対策の種類ごとに次の結果が示されます。</t>
    <rPh sb="0" eb="2">
      <t>テジュン</t>
    </rPh>
    <rPh sb="4" eb="6">
      <t>テジュン</t>
    </rPh>
    <rPh sb="8" eb="10">
      <t>カンリョウ</t>
    </rPh>
    <rPh sb="15" eb="17">
      <t>シンダン</t>
    </rPh>
    <rPh sb="17" eb="19">
      <t>ケッカ</t>
    </rPh>
    <rPh sb="25" eb="27">
      <t>シンダン</t>
    </rPh>
    <rPh sb="27" eb="29">
      <t>ケッカ</t>
    </rPh>
    <rPh sb="34" eb="36">
      <t>タイサク</t>
    </rPh>
    <rPh sb="37" eb="39">
      <t>シュルイ</t>
    </rPh>
    <rPh sb="42" eb="43">
      <t>ツギ</t>
    </rPh>
    <rPh sb="44" eb="46">
      <t>ケッカ</t>
    </rPh>
    <rPh sb="47" eb="48">
      <t>シメ</t>
    </rPh>
    <phoneticPr fontId="7"/>
  </si>
  <si>
    <t>以下の４種類の記号により、当該対策に関連した情報セキュリティ関連規程を策定する必要があるかどうかを示します。
◎ 情報資産台帳の内容にかかわらず必要
〇 リスク値算定の結果必要
△ 情報資産管理台帳からは判断不可能
－ リスク値算定の結果不要</t>
    <rPh sb="0" eb="2">
      <t>イカ</t>
    </rPh>
    <rPh sb="4" eb="6">
      <t>シュルイ</t>
    </rPh>
    <rPh sb="7" eb="9">
      <t>キゴウ</t>
    </rPh>
    <rPh sb="13" eb="15">
      <t>トウガイ</t>
    </rPh>
    <rPh sb="15" eb="17">
      <t>タイサク</t>
    </rPh>
    <rPh sb="18" eb="20">
      <t>カンレン</t>
    </rPh>
    <rPh sb="22" eb="24">
      <t>ジョウホウ</t>
    </rPh>
    <rPh sb="30" eb="32">
      <t>カンレン</t>
    </rPh>
    <rPh sb="32" eb="34">
      <t>キテイ</t>
    </rPh>
    <rPh sb="35" eb="37">
      <t>サクテイ</t>
    </rPh>
    <rPh sb="39" eb="41">
      <t>ヒツヨウ</t>
    </rPh>
    <rPh sb="49" eb="50">
      <t>シメ</t>
    </rPh>
    <phoneticPr fontId="7"/>
  </si>
  <si>
    <t>「対策状況チェック」シートへの記入結果をもとに、対策すべき項目がどの程度実施されているかをパーセント形式で表示します。なお、扱う情報資産の種類によっては不要な対策もあるので、すべての対策を実施していなくても実施率が100%になることがあります。</t>
    <rPh sb="1" eb="3">
      <t>タイサク</t>
    </rPh>
    <rPh sb="3" eb="5">
      <t>ジョウキョウ</t>
    </rPh>
    <rPh sb="15" eb="17">
      <t>キニュウ</t>
    </rPh>
    <rPh sb="17" eb="19">
      <t>ケッカ</t>
    </rPh>
    <rPh sb="24" eb="26">
      <t>タイサク</t>
    </rPh>
    <rPh sb="29" eb="31">
      <t>コウモク</t>
    </rPh>
    <rPh sb="34" eb="36">
      <t>テイド</t>
    </rPh>
    <rPh sb="36" eb="38">
      <t>ジッシ</t>
    </rPh>
    <rPh sb="50" eb="52">
      <t>ケイシキ</t>
    </rPh>
    <rPh sb="53" eb="55">
      <t>ヒョウジ</t>
    </rPh>
    <rPh sb="62" eb="63">
      <t>アツカ</t>
    </rPh>
    <rPh sb="64" eb="66">
      <t>ジョウホウ</t>
    </rPh>
    <rPh sb="66" eb="68">
      <t>シサン</t>
    </rPh>
    <rPh sb="69" eb="71">
      <t>シュルイ</t>
    </rPh>
    <rPh sb="76" eb="78">
      <t>フヨウ</t>
    </rPh>
    <rPh sb="79" eb="81">
      <t>タイサク</t>
    </rPh>
    <rPh sb="91" eb="93">
      <t>タイサク</t>
    </rPh>
    <rPh sb="94" eb="96">
      <t>ジッシ</t>
    </rPh>
    <rPh sb="103" eb="106">
      <t>ジッシリツ</t>
    </rPh>
    <phoneticPr fontId="7"/>
  </si>
  <si>
    <t>上記２つの診断結果をもとに、対策を規定する必要があるかどうかが次の２種類のいずれかで表示されます。
対策を規定して下さい： リスクを減らすための対策を実施することを規定する必要があることを表しています。
対策の規定は不要です： 該当する情報資産がない、リスクが小さいなどの理由で、対策の必要がないことを表しています。</t>
    <rPh sb="0" eb="2">
      <t>ジョウキ</t>
    </rPh>
    <rPh sb="5" eb="7">
      <t>シンダン</t>
    </rPh>
    <rPh sb="7" eb="9">
      <t>ケッカ</t>
    </rPh>
    <rPh sb="14" eb="16">
      <t>タイサク</t>
    </rPh>
    <rPh sb="17" eb="19">
      <t>キテイ</t>
    </rPh>
    <rPh sb="21" eb="23">
      <t>ヒツヨウ</t>
    </rPh>
    <rPh sb="31" eb="32">
      <t>ツギ</t>
    </rPh>
    <rPh sb="34" eb="36">
      <t>シュルイ</t>
    </rPh>
    <rPh sb="42" eb="44">
      <t>ヒョウジ</t>
    </rPh>
    <rPh sb="66" eb="67">
      <t>ヘ</t>
    </rPh>
    <rPh sb="72" eb="74">
      <t>タイサク</t>
    </rPh>
    <rPh sb="75" eb="77">
      <t>ジッシ</t>
    </rPh>
    <rPh sb="82" eb="84">
      <t>キテイ</t>
    </rPh>
    <rPh sb="86" eb="88">
      <t>ヒツヨウ</t>
    </rPh>
    <rPh sb="94" eb="95">
      <t>アラワ</t>
    </rPh>
    <rPh sb="114" eb="116">
      <t>ガイトウ</t>
    </rPh>
    <rPh sb="118" eb="120">
      <t>ジョウホウ</t>
    </rPh>
    <rPh sb="120" eb="122">
      <t>シサン</t>
    </rPh>
    <rPh sb="130" eb="131">
      <t>チイ</t>
    </rPh>
    <rPh sb="136" eb="138">
      <t>リユウ</t>
    </rPh>
    <rPh sb="140" eb="142">
      <t>タイサク</t>
    </rPh>
    <rPh sb="143" eb="145">
      <t>ヒツヨウ</t>
    </rPh>
    <rPh sb="151" eb="152">
      <t>アラワ</t>
    </rPh>
    <phoneticPr fontId="7"/>
  </si>
  <si>
    <t>また、「診断結果」シートの「情報資産管理台帳に基づく管理すべき情報資産の状況」欄には「情報資産管理台帳」に記入した情報資産のうち、媒体・保存先ごと、個人情報を含むもの、重要度別などの条件ごとの情報資産の件数が表示されますので、情報資産が多い場合は確認用に利用して下さい。</t>
    <rPh sb="4" eb="6">
      <t>シンダン</t>
    </rPh>
    <rPh sb="6" eb="8">
      <t>ケッカ</t>
    </rPh>
    <rPh sb="39" eb="40">
      <t>ラン</t>
    </rPh>
    <rPh sb="43" eb="45">
      <t>ジョウホウ</t>
    </rPh>
    <rPh sb="45" eb="47">
      <t>シサン</t>
    </rPh>
    <rPh sb="47" eb="49">
      <t>カンリ</t>
    </rPh>
    <rPh sb="49" eb="51">
      <t>ダイチョウ</t>
    </rPh>
    <rPh sb="53" eb="55">
      <t>キニュウ</t>
    </rPh>
    <rPh sb="57" eb="59">
      <t>ジョウホウ</t>
    </rPh>
    <rPh sb="59" eb="61">
      <t>シサン</t>
    </rPh>
    <rPh sb="74" eb="76">
      <t>コジン</t>
    </rPh>
    <rPh sb="76" eb="78">
      <t>ジョウホウ</t>
    </rPh>
    <rPh sb="79" eb="80">
      <t>フク</t>
    </rPh>
    <phoneticPr fontId="7"/>
  </si>
  <si>
    <t>この「リスク分析シート」は、自社で扱う情報のセキュリティに関する詳細リスク分析を行うために使用します。それぞれのシートの役割と使い方は次表の通りです。</t>
    <rPh sb="6" eb="8">
      <t>ブンセキ</t>
    </rPh>
    <rPh sb="14" eb="16">
      <t>ジシャ</t>
    </rPh>
    <rPh sb="17" eb="18">
      <t>アツカ</t>
    </rPh>
    <rPh sb="19" eb="21">
      <t>ジョウホウ</t>
    </rPh>
    <rPh sb="29" eb="30">
      <t>カン</t>
    </rPh>
    <rPh sb="32" eb="34">
      <t>ショウサイ</t>
    </rPh>
    <rPh sb="37" eb="39">
      <t>ブンセキ</t>
    </rPh>
    <rPh sb="40" eb="41">
      <t>オコナ</t>
    </rPh>
    <rPh sb="45" eb="47">
      <t>シヨウ</t>
    </rPh>
    <rPh sb="60" eb="62">
      <t>ヤクワリ</t>
    </rPh>
    <rPh sb="63" eb="64">
      <t>ツカ</t>
    </rPh>
    <rPh sb="65" eb="66">
      <t>カタ</t>
    </rPh>
    <phoneticPr fontId="7"/>
  </si>
  <si>
    <t>本シートを用いた詳細リスク分析の手順を以下に示します。なお、それぞれの手順の背景となる考え方などを中小企業の情報セキュリティガイドラインの本編のP44～P53で説明していますので併せて参照して下さい。</t>
    <rPh sb="0" eb="1">
      <t>ホン</t>
    </rPh>
    <rPh sb="5" eb="6">
      <t>モチ</t>
    </rPh>
    <rPh sb="8" eb="10">
      <t>ショウサイ</t>
    </rPh>
    <rPh sb="13" eb="15">
      <t>ブンセキ</t>
    </rPh>
    <rPh sb="16" eb="18">
      <t>テジュン</t>
    </rPh>
    <rPh sb="19" eb="21">
      <t>イカ</t>
    </rPh>
    <rPh sb="22" eb="23">
      <t>シメ</t>
    </rPh>
    <rPh sb="35" eb="37">
      <t>テジュン</t>
    </rPh>
    <rPh sb="38" eb="40">
      <t>ハイケイ</t>
    </rPh>
    <rPh sb="43" eb="44">
      <t>カンガ</t>
    </rPh>
    <rPh sb="45" eb="46">
      <t>カタ</t>
    </rPh>
    <rPh sb="49" eb="51">
      <t>チュウショウ</t>
    </rPh>
    <rPh sb="51" eb="53">
      <t>キギョウ</t>
    </rPh>
    <rPh sb="54" eb="56">
      <t>ジョウホウ</t>
    </rPh>
    <rPh sb="69" eb="71">
      <t>ホンペン</t>
    </rPh>
    <rPh sb="80" eb="82">
      <t>セツメイ</t>
    </rPh>
    <rPh sb="89" eb="90">
      <t>アワ</t>
    </rPh>
    <rPh sb="92" eb="94">
      <t>サンショウ</t>
    </rPh>
    <rPh sb="96" eb="97">
      <t>クダ</t>
    </rPh>
    <phoneticPr fontId="7"/>
  </si>
  <si>
    <t>情報資産管理台帳の実体となるシートです。自社で管理している情報資産の種類ごとに1行ずつ、その特徴（誰が管理しているか、保存場所はどこか、個人情報を含むかどうか）などを後述の手順に従って記入します。なお、「重要度」の列と右側のオレンジ色の部分は自動的に表示される部分ですので記入しないで下さい。</t>
    <rPh sb="0" eb="2">
      <t>ジョウホウ</t>
    </rPh>
    <rPh sb="2" eb="4">
      <t>シサン</t>
    </rPh>
    <rPh sb="4" eb="6">
      <t>カンリ</t>
    </rPh>
    <rPh sb="6" eb="8">
      <t>ダイチョウ</t>
    </rPh>
    <rPh sb="9" eb="11">
      <t>ジッタイ</t>
    </rPh>
    <rPh sb="20" eb="22">
      <t>ジシャ</t>
    </rPh>
    <rPh sb="23" eb="25">
      <t>カンリ</t>
    </rPh>
    <rPh sb="29" eb="31">
      <t>ジョウホウ</t>
    </rPh>
    <rPh sb="31" eb="33">
      <t>シサン</t>
    </rPh>
    <rPh sb="34" eb="36">
      <t>シュルイ</t>
    </rPh>
    <rPh sb="40" eb="41">
      <t>ギョウ</t>
    </rPh>
    <rPh sb="46" eb="48">
      <t>トクチョウ</t>
    </rPh>
    <rPh sb="49" eb="50">
      <t>ダレ</t>
    </rPh>
    <rPh sb="51" eb="53">
      <t>カンリ</t>
    </rPh>
    <rPh sb="59" eb="61">
      <t>ホゾン</t>
    </rPh>
    <rPh sb="61" eb="63">
      <t>バショ</t>
    </rPh>
    <rPh sb="68" eb="70">
      <t>コジン</t>
    </rPh>
    <rPh sb="70" eb="72">
      <t>ジョウホウ</t>
    </rPh>
    <rPh sb="73" eb="74">
      <t>フク</t>
    </rPh>
    <rPh sb="83" eb="85">
      <t>コウジュツ</t>
    </rPh>
    <rPh sb="86" eb="88">
      <t>テジュン</t>
    </rPh>
    <rPh sb="89" eb="90">
      <t>シタガ</t>
    </rPh>
    <rPh sb="92" eb="94">
      <t>キニュウ</t>
    </rPh>
    <rPh sb="102" eb="105">
      <t>ジュウヨウド</t>
    </rPh>
    <rPh sb="107" eb="108">
      <t>レツ</t>
    </rPh>
    <rPh sb="109" eb="111">
      <t>ミギガワ</t>
    </rPh>
    <rPh sb="116" eb="117">
      <t>イロ</t>
    </rPh>
    <rPh sb="118" eb="120">
      <t>ブブン</t>
    </rPh>
    <rPh sb="121" eb="124">
      <t>ジドウテキ</t>
    </rPh>
    <rPh sb="125" eb="127">
      <t>ヒョウジ</t>
    </rPh>
    <rPh sb="130" eb="132">
      <t>ブブン</t>
    </rPh>
    <rPh sb="136" eb="138">
      <t>キニュウ</t>
    </rPh>
    <rPh sb="142" eb="143">
      <t>クダ</t>
    </rPh>
    <phoneticPr fontId="7"/>
  </si>
  <si>
    <t>「情報資産管理台帳」の記入見本です。このシートに入力しても分析はできませんのでご注意下さい。</t>
    <rPh sb="1" eb="3">
      <t>ジョウホウ</t>
    </rPh>
    <rPh sb="3" eb="5">
      <t>シサン</t>
    </rPh>
    <rPh sb="5" eb="7">
      <t>カンリ</t>
    </rPh>
    <rPh sb="7" eb="9">
      <t>ダイチョウ</t>
    </rPh>
    <rPh sb="11" eb="13">
      <t>キニュウ</t>
    </rPh>
    <rPh sb="13" eb="15">
      <t>ミホン</t>
    </rPh>
    <rPh sb="24" eb="26">
      <t>ニュウリョク</t>
    </rPh>
    <rPh sb="29" eb="31">
      <t>ブンセキ</t>
    </rPh>
    <rPh sb="40" eb="42">
      <t>チュウイ</t>
    </rPh>
    <rPh sb="42" eb="43">
      <t>クダ</t>
    </rPh>
    <phoneticPr fontId="7"/>
  </si>
  <si>
    <t>「リスク分析シート」の利用方法</t>
    <rPh sb="4" eb="6">
      <t>ブンセキ</t>
    </rPh>
    <rPh sb="11" eb="13">
      <t>リヨウ</t>
    </rPh>
    <rPh sb="13" eb="15">
      <t>ホウホウ</t>
    </rPh>
    <phoneticPr fontId="7"/>
  </si>
  <si>
    <t>製品カタログ一式</t>
    <rPh sb="0" eb="2">
      <t>セイヒン</t>
    </rPh>
    <rPh sb="6" eb="8">
      <t>イッシキ</t>
    </rPh>
    <phoneticPr fontId="15"/>
  </si>
  <si>
    <t>現行製品の設計図</t>
    <rPh sb="0" eb="2">
      <t>ゲンコウ</t>
    </rPh>
    <rPh sb="2" eb="4">
      <t>セイヒン</t>
    </rPh>
    <rPh sb="5" eb="8">
      <t>セッケイズ</t>
    </rPh>
    <phoneticPr fontId="15"/>
  </si>
  <si>
    <t>現行製品の設計図</t>
    <rPh sb="2" eb="4">
      <t>セイヒン</t>
    </rPh>
    <rPh sb="5" eb="8">
      <t>セッケイズ</t>
    </rPh>
    <phoneticPr fontId="15"/>
  </si>
  <si>
    <t>受注伝票（10年分）</t>
    <rPh sb="0" eb="2">
      <t>ジュチュウ</t>
    </rPh>
    <rPh sb="2" eb="4">
      <t>デンピョウ</t>
    </rPh>
    <rPh sb="7" eb="8">
      <t>ネン</t>
    </rPh>
    <rPh sb="8" eb="9">
      <t>ブン</t>
    </rPh>
    <phoneticPr fontId="15"/>
  </si>
  <si>
    <t>得意先（５年分）</t>
    <rPh sb="0" eb="3">
      <t>トクイサキ</t>
    </rPh>
    <rPh sb="5" eb="6">
      <t>ネン</t>
    </rPh>
    <rPh sb="6" eb="7">
      <t>ブン</t>
    </rPh>
    <phoneticPr fontId="15"/>
  </si>
  <si>
    <t>当社宛請求書の原本（3年分）</t>
    <rPh sb="0" eb="2">
      <t>トウシャ</t>
    </rPh>
    <rPh sb="2" eb="3">
      <t>アテ</t>
    </rPh>
    <rPh sb="3" eb="6">
      <t>セイキュウショ</t>
    </rPh>
    <rPh sb="7" eb="9">
      <t>ゲンポン</t>
    </rPh>
    <rPh sb="11" eb="12">
      <t>ネン</t>
    </rPh>
    <rPh sb="12" eb="13">
      <t>ブン</t>
    </rPh>
    <phoneticPr fontId="15"/>
  </si>
  <si>
    <t>当社発行の請求書の控え（3年分）</t>
    <rPh sb="0" eb="2">
      <t>トウシャ</t>
    </rPh>
    <rPh sb="2" eb="4">
      <t>ハッコウ</t>
    </rPh>
    <rPh sb="5" eb="8">
      <t>セイキュウショ</t>
    </rPh>
    <rPh sb="9" eb="10">
      <t>ヒカ</t>
    </rPh>
    <rPh sb="13" eb="15">
      <t>ネンブン</t>
    </rPh>
    <phoneticPr fontId="15"/>
  </si>
  <si>
    <t>受注契約書原本
（10年分）</t>
    <rPh sb="0" eb="2">
      <t>ジュチュウ</t>
    </rPh>
    <rPh sb="2" eb="4">
      <t>ケイヤク</t>
    </rPh>
    <rPh sb="4" eb="5">
      <t>ショ</t>
    </rPh>
    <rPh sb="5" eb="7">
      <t>ゲンポン</t>
    </rPh>
    <rPh sb="11" eb="13">
      <t>ネンブン</t>
    </rPh>
    <phoneticPr fontId="15"/>
  </si>
  <si>
    <t>外部委託先（５年分）</t>
    <rPh sb="0" eb="2">
      <t>ガイブ</t>
    </rPh>
    <rPh sb="2" eb="5">
      <t>イタクサキ</t>
    </rPh>
    <rPh sb="7" eb="9">
      <t>ネンブン</t>
    </rPh>
    <phoneticPr fontId="15"/>
  </si>
  <si>
    <t>発注伝票（10年分）</t>
    <rPh sb="0" eb="2">
      <t>ハッチュウ</t>
    </rPh>
    <rPh sb="2" eb="4">
      <t>デンピョウ</t>
    </rPh>
    <rPh sb="7" eb="8">
      <t>ネン</t>
    </rPh>
    <rPh sb="8" eb="9">
      <t>ブン</t>
    </rPh>
    <phoneticPr fontId="15"/>
  </si>
  <si>
    <t>2018年のキャンペーン応募者情報</t>
    <rPh sb="4" eb="5">
      <t>ネン</t>
    </rPh>
    <rPh sb="12" eb="15">
      <t>オウボシャ</t>
    </rPh>
    <rPh sb="15" eb="17">
      <t>ジョウホウ</t>
    </rPh>
    <phoneticPr fontId="15"/>
  </si>
  <si>
    <t>雇入時・
定期健康診断</t>
    <phoneticPr fontId="7"/>
  </si>
  <si>
    <t>クラウド型メール(重要度は混在のため最高値で評価)</t>
    <phoneticPr fontId="7"/>
  </si>
  <si>
    <t>クラウド型メールをローカル同期・閲覧</t>
    <rPh sb="13" eb="15">
      <t>ドウキ</t>
    </rPh>
    <rPh sb="16" eb="18">
      <t>エツラン</t>
    </rPh>
    <phoneticPr fontId="7"/>
  </si>
  <si>
    <t>(1) 組織的対策</t>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</si>
</sst>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0_ "/>
    <numFmt numFmtId="177" formatCode="0.0_ "/>
    <numFmt numFmtId="178" formatCode="0.0%"/>
    <numFmt numFmtId="179" formatCode="0&quot;件&quot;"/>
    <numFmt numFmtId="180" formatCode="0.0"/>
  </numFmts>
  <fonts count="57">
    <font>
      <sz val="11"/>
      <color theme="1"/>
      <name val="ＭＳ Ｐゴシック"/>
      <family val="3"/>
      <charset val="128"/>
      <scheme val="minor"/>
    </font>
    <font>
      <sz val="9"/>
      <color theme="1"/>
      <name val="ＭＳ Ｐゴシック"/>
      <family val="2"/>
      <charset val="128"/>
      <scheme val="minor"/>
    </font>
    <font>
      <sz val="9"/>
      <color theme="1"/>
      <name val="ＭＳ Ｐゴシック"/>
      <family val="2"/>
      <charset val="128"/>
      <scheme val="minor"/>
    </font>
    <font>
      <sz val="9"/>
      <color theme="1"/>
      <name val="ＭＳ Ｐゴシック"/>
      <family val="2"/>
      <charset val="128"/>
      <scheme val="minor"/>
    </font>
    <font>
      <sz val="9"/>
      <color theme="1"/>
      <name val="ＭＳ Ｐゴシック"/>
      <family val="2"/>
      <charset val="128"/>
      <scheme val="minor"/>
    </font>
    <font>
      <sz val="11"/>
      <color theme="1"/>
      <name val="ＭＳ Ｐゴシック"/>
      <family val="3"/>
      <charset val="128"/>
      <scheme val="minor"/>
    </font>
    <font>
      <sz val="18"/>
      <name val="ＭＳ Ｐゴシック"/>
      <family val="3"/>
      <charset val="128"/>
    </font>
    <font>
      <sz val="6"/>
      <name val="ＭＳ Ｐゴシック"/>
      <family val="3"/>
      <charset val="128"/>
      <scheme val="minor"/>
    </font>
    <font>
      <sz val="11"/>
      <color indexed="17"/>
      <name val="ＭＳ Ｐゴシック"/>
      <family val="3"/>
      <charset val="128"/>
    </font>
    <font>
      <sz val="11"/>
      <name val="ＭＳ Ｐゴシック"/>
      <family val="3"/>
      <charset val="128"/>
    </font>
    <font>
      <sz val="11"/>
      <color indexed="8"/>
      <name val="ＭＳ Ｐゴシック"/>
      <family val="3"/>
      <charset val="128"/>
    </font>
    <font>
      <sz val="11"/>
      <color indexed="10"/>
      <name val="ＭＳ Ｐゴシック"/>
      <family val="3"/>
      <charset val="128"/>
    </font>
    <font>
      <sz val="11"/>
      <name val="Meiryo UI"/>
      <family val="3"/>
      <charset val="128"/>
    </font>
    <font>
      <sz val="6"/>
      <name val="ＭＳ Ｐゴシック"/>
      <family val="3"/>
      <charset val="128"/>
    </font>
    <font>
      <sz val="11"/>
      <color theme="1"/>
      <name val="Meiryo UI"/>
      <family val="3"/>
      <charset val="128"/>
    </font>
    <font>
      <sz val="9"/>
      <name val="ＭＳ Ｐゴシック"/>
      <family val="3"/>
      <charset val="128"/>
    </font>
    <font>
      <sz val="11"/>
      <color rgb="FFC00000"/>
      <name val="ＭＳ Ｐゴシック"/>
      <family val="3"/>
      <charset val="128"/>
    </font>
    <font>
      <b/>
      <sz val="11"/>
      <color rgb="FFC00000"/>
      <name val="ＭＳ Ｐゴシック"/>
      <family val="3"/>
      <charset val="128"/>
    </font>
    <font>
      <b/>
      <sz val="18"/>
      <color theme="1"/>
      <name val="ＭＳ Ｐゴシック"/>
      <family val="3"/>
      <charset val="128"/>
      <scheme val="minor"/>
    </font>
    <font>
      <sz val="6"/>
      <name val="ＭＳ Ｐゴシック"/>
      <family val="2"/>
      <charset val="128"/>
      <scheme val="minor"/>
    </font>
    <font>
      <b/>
      <sz val="12"/>
      <name val="ＭＳ Ｐゴシック"/>
      <family val="3"/>
      <charset val="128"/>
      <scheme val="minor"/>
    </font>
    <font>
      <b/>
      <sz val="9"/>
      <name val="ＭＳ Ｐゴシック"/>
      <family val="3"/>
      <charset val="128"/>
      <scheme val="minor"/>
    </font>
    <font>
      <sz val="11"/>
      <color theme="1"/>
      <name val="ＭＳ Ｐゴシック"/>
      <family val="2"/>
      <charset val="128"/>
      <scheme val="minor"/>
    </font>
    <font>
      <sz val="10"/>
      <color indexed="8"/>
      <name val="MS UI Gothic"/>
      <family val="3"/>
      <charset val="128"/>
    </font>
    <font>
      <sz val="18"/>
      <color theme="1"/>
      <name val="ＭＳ Ｐゴシック"/>
      <family val="2"/>
      <charset val="128"/>
      <scheme val="minor"/>
    </font>
    <font>
      <b/>
      <sz val="11"/>
      <color theme="1"/>
      <name val="ＭＳ Ｐゴシック"/>
      <family val="3"/>
      <charset val="128"/>
    </font>
    <font>
      <b/>
      <sz val="11"/>
      <color theme="0" tint="-0.499984740745262"/>
      <name val="ＭＳ Ｐゴシック"/>
      <family val="3"/>
      <charset val="128"/>
    </font>
    <font>
      <sz val="11"/>
      <color theme="1"/>
      <name val="ＭＳ Ｐゴシック"/>
      <family val="3"/>
      <charset val="128"/>
    </font>
    <font>
      <sz val="9"/>
      <color theme="1"/>
      <name val="ＭＳ Ｐゴシック"/>
      <family val="3"/>
      <charset val="128"/>
    </font>
    <font>
      <b/>
      <sz val="14"/>
      <color theme="1"/>
      <name val="ＭＳ Ｐゴシック"/>
      <family val="3"/>
      <charset val="128"/>
      <scheme val="minor"/>
    </font>
    <font>
      <b/>
      <sz val="14"/>
      <color theme="1"/>
      <name val="ＭＳ Ｐゴシック"/>
      <family val="3"/>
      <charset val="128"/>
    </font>
    <font>
      <sz val="9"/>
      <color theme="1"/>
      <name val="MS UI Gothic"/>
      <family val="3"/>
      <charset val="128"/>
    </font>
    <font>
      <b/>
      <sz val="11"/>
      <color theme="1"/>
      <name val="ＭＳ Ｐゴシック"/>
      <family val="3"/>
      <charset val="128"/>
      <scheme val="minor"/>
    </font>
    <font>
      <b/>
      <sz val="11"/>
      <color theme="1"/>
      <name val="Meiryo UI"/>
      <family val="3"/>
      <charset val="128"/>
    </font>
    <font>
      <sz val="9"/>
      <color theme="1"/>
      <name val="ＭＳ Ｐゴシック"/>
      <family val="3"/>
      <charset val="128"/>
      <scheme val="minor"/>
    </font>
    <font>
      <sz val="11"/>
      <name val="ＭＳ Ｐゴシック"/>
      <family val="3"/>
      <charset val="128"/>
      <scheme val="minor"/>
    </font>
    <font>
      <sz val="18"/>
      <color theme="1"/>
      <name val="ＭＳ Ｐゴシック"/>
      <family val="3"/>
      <charset val="128"/>
      <scheme val="minor"/>
    </font>
    <font>
      <sz val="18"/>
      <color theme="1"/>
      <name val="ＭＳ Ｐゴシック"/>
      <family val="3"/>
      <charset val="128"/>
    </font>
    <font>
      <sz val="11"/>
      <color theme="4" tint="-0.249977111117893"/>
      <name val="ＭＳ Ｐゴシック"/>
      <family val="3"/>
      <charset val="128"/>
    </font>
    <font>
      <sz val="9"/>
      <color rgb="FFC00000"/>
      <name val="ＭＳ Ｐゴシック"/>
      <family val="3"/>
      <charset val="128"/>
    </font>
    <font>
      <sz val="10"/>
      <name val="Meiryo UI"/>
      <family val="3"/>
      <charset val="128"/>
    </font>
    <font>
      <b/>
      <sz val="11"/>
      <color indexed="8"/>
      <name val="ＭＳ Ｐゴシック"/>
      <family val="3"/>
      <charset val="128"/>
    </font>
    <font>
      <sz val="11"/>
      <color theme="0"/>
      <name val="Meiryo UI"/>
      <family val="3"/>
      <charset val="128"/>
    </font>
    <font>
      <sz val="8"/>
      <color rgb="FFC00000"/>
      <name val="ＭＳ Ｐゴシック"/>
      <family val="3"/>
      <charset val="128"/>
    </font>
    <font>
      <b/>
      <sz val="11"/>
      <color theme="0"/>
      <name val="Meiryo UI"/>
      <family val="3"/>
      <charset val="128"/>
    </font>
    <font>
      <sz val="9"/>
      <color theme="0"/>
      <name val="Meiryo UI"/>
      <family val="3"/>
      <charset val="128"/>
    </font>
    <font>
      <b/>
      <sz val="9"/>
      <color theme="0"/>
      <name val="Meiryo UI"/>
      <family val="3"/>
      <charset val="128"/>
    </font>
    <font>
      <sz val="10"/>
      <color rgb="FF0070C0"/>
      <name val="ＭＳ Ｐゴシック"/>
      <family val="3"/>
      <charset val="128"/>
      <scheme val="minor"/>
    </font>
    <font>
      <sz val="9"/>
      <color rgb="FF0070C0"/>
      <name val="ＭＳ Ｐゴシック"/>
      <family val="3"/>
      <charset val="128"/>
      <scheme val="minor"/>
    </font>
    <font>
      <sz val="9"/>
      <color rgb="FFFF0000"/>
      <name val="ＭＳ Ｐゴシック"/>
      <family val="2"/>
      <charset val="128"/>
      <scheme val="minor"/>
    </font>
    <font>
      <sz val="9"/>
      <color rgb="FFFF0000"/>
      <name val="ＭＳ Ｐゴシック"/>
      <family val="3"/>
      <charset val="128"/>
      <scheme val="minor"/>
    </font>
    <font>
      <sz val="9"/>
      <color rgb="FF0070C0"/>
      <name val="ＭＳ Ｐゴシック"/>
      <family val="2"/>
      <charset val="128"/>
      <scheme val="minor"/>
    </font>
    <font>
      <b/>
      <sz val="12"/>
      <color theme="0"/>
      <name val="Meiryo UI"/>
      <family val="3"/>
      <charset val="128"/>
    </font>
    <font>
      <b/>
      <sz val="13"/>
      <color theme="0"/>
      <name val="Meiryo UI"/>
      <family val="3"/>
      <charset val="128"/>
    </font>
    <font>
      <b/>
      <sz val="11"/>
      <name val="ＭＳ Ｐゴシック"/>
      <family val="3"/>
      <charset val="128"/>
      <scheme val="minor"/>
    </font>
    <font>
      <b/>
      <sz val="11"/>
      <color theme="6" tint="-0.499984740745262"/>
      <name val="ＭＳ Ｐゴシック"/>
      <family val="3"/>
      <charset val="128"/>
      <scheme val="minor"/>
    </font>
    <font>
      <b/>
      <sz val="11"/>
      <name val="Meiryo UI"/>
      <family val="3"/>
      <charset val="128"/>
    </font>
  </fonts>
  <fills count="34">
    <fill>
      <patternFill patternType="none"/>
    </fill>
    <fill>
      <patternFill patternType="gray125"/>
    </fill>
    <fill>
      <patternFill patternType="solid">
        <fgColor theme="6" tint="0.79998168889431442"/>
        <bgColor indexed="65"/>
      </patternFill>
    </fill>
    <fill>
      <patternFill patternType="solid">
        <fgColor theme="0" tint="-0.14999847407452621"/>
        <bgColor indexed="64"/>
      </patternFill>
    </fill>
    <fill>
      <patternFill patternType="solid">
        <fgColor rgb="FFFFFF99"/>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indexed="45"/>
      </patternFill>
    </fill>
    <fill>
      <patternFill patternType="solid">
        <fgColor theme="7" tint="0.59999389629810485"/>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rgb="FFFFFF66"/>
        <bgColor indexed="64"/>
      </patternFill>
    </fill>
    <fill>
      <patternFill patternType="solid">
        <fgColor rgb="FFE6E6E6"/>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rgb="FFFFFFCC"/>
        <bgColor indexed="64"/>
      </patternFill>
    </fill>
    <fill>
      <patternFill patternType="solid">
        <fgColor rgb="FFFFCCFF"/>
        <bgColor indexed="64"/>
      </patternFill>
    </fill>
    <fill>
      <patternFill patternType="solid">
        <fgColor rgb="FFC00000"/>
        <bgColor indexed="8"/>
      </patternFill>
    </fill>
    <fill>
      <patternFill patternType="solid">
        <fgColor rgb="FF0070C0"/>
        <bgColor indexed="8"/>
      </patternFill>
    </fill>
    <fill>
      <patternFill patternType="solid">
        <fgColor rgb="FF538135"/>
        <bgColor indexed="8"/>
      </patternFill>
    </fill>
    <fill>
      <patternFill patternType="solid">
        <fgColor rgb="FFFF6600"/>
        <bgColor indexed="8"/>
      </patternFill>
    </fill>
    <fill>
      <patternFill patternType="solid">
        <fgColor theme="6" tint="0.79998168889431442"/>
        <bgColor indexed="8"/>
      </patternFill>
    </fill>
    <fill>
      <patternFill patternType="solid">
        <fgColor theme="1" tint="4.9989318521683403E-2"/>
        <bgColor indexed="64"/>
      </patternFill>
    </fill>
    <fill>
      <patternFill patternType="solid">
        <fgColor theme="0"/>
        <bgColor indexed="64"/>
      </patternFill>
    </fill>
    <fill>
      <patternFill patternType="solid">
        <fgColor theme="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rgb="FFFDE9D9"/>
        <bgColor rgb="FF000000"/>
      </patternFill>
    </fill>
    <fill>
      <patternFill patternType="solid">
        <fgColor rgb="FFFCD5B4"/>
        <bgColor rgb="FF000000"/>
      </patternFill>
    </fill>
    <fill>
      <patternFill patternType="solid">
        <fgColor rgb="FFFABF8F"/>
        <bgColor rgb="FF000000"/>
      </patternFill>
    </fill>
  </fills>
  <borders count="34">
    <border>
      <left/>
      <right/>
      <top/>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top style="thin">
        <color indexed="64"/>
      </top>
      <bottom style="thin">
        <color theme="0" tint="-0.499984740745262"/>
      </bottom>
      <diagonal/>
    </border>
    <border>
      <left/>
      <right style="thin">
        <color indexed="64"/>
      </right>
      <top style="thin">
        <color indexed="64"/>
      </top>
      <bottom style="thin">
        <color theme="0" tint="-0.499984740745262"/>
      </bottom>
      <diagonal/>
    </border>
    <border>
      <left/>
      <right style="thin">
        <color indexed="64"/>
      </right>
      <top style="thin">
        <color theme="0" tint="-0.499984740745262"/>
      </top>
      <bottom style="thin">
        <color theme="0" tint="-0.499984740745262"/>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medium">
        <color indexed="64"/>
      </top>
      <bottom/>
      <diagonal/>
    </border>
    <border>
      <left style="medium">
        <color theme="0"/>
      </left>
      <right style="medium">
        <color theme="0"/>
      </right>
      <top style="thin">
        <color indexed="64"/>
      </top>
      <bottom style="thin">
        <color indexed="64"/>
      </bottom>
      <diagonal/>
    </border>
    <border>
      <left style="medium">
        <color theme="0"/>
      </left>
      <right style="medium">
        <color indexed="64"/>
      </right>
      <top style="medium">
        <color indexed="64"/>
      </top>
      <bottom style="thin">
        <color indexed="64"/>
      </bottom>
      <diagonal/>
    </border>
    <border>
      <left/>
      <right style="medium">
        <color theme="0"/>
      </right>
      <top style="thin">
        <color indexed="64"/>
      </top>
      <bottom style="thin">
        <color indexed="64"/>
      </bottom>
      <diagonal/>
    </border>
    <border>
      <left style="medium">
        <color indexed="64"/>
      </left>
      <right/>
      <top style="medium">
        <color indexed="64"/>
      </top>
      <bottom style="thin">
        <color indexed="64"/>
      </bottom>
      <diagonal/>
    </border>
    <border>
      <left style="thin">
        <color theme="0"/>
      </left>
      <right style="medium">
        <color theme="0"/>
      </right>
      <top style="medium">
        <color indexed="64"/>
      </top>
      <bottom style="thin">
        <color theme="1"/>
      </bottom>
      <diagonal/>
    </border>
    <border>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style="thin">
        <color indexed="64"/>
      </bottom>
      <diagonal/>
    </border>
  </borders>
  <cellStyleXfs count="34">
    <xf numFmtId="0" fontId="0" fillId="0" borderId="0">
      <alignment vertical="center"/>
    </xf>
    <xf numFmtId="0" fontId="9" fillId="0" borderId="0"/>
    <xf numFmtId="0" fontId="9" fillId="0" borderId="0"/>
    <xf numFmtId="0" fontId="5" fillId="0" borderId="0">
      <alignment vertical="center"/>
    </xf>
    <xf numFmtId="0" fontId="4" fillId="0" borderId="0">
      <alignment vertical="center"/>
    </xf>
    <xf numFmtId="9" fontId="4" fillId="0" borderId="0" applyFont="0" applyFill="0" applyBorder="0" applyAlignment="0" applyProtection="0">
      <alignment vertical="center"/>
    </xf>
    <xf numFmtId="0" fontId="22" fillId="2" borderId="0" applyNumberFormat="0" applyBorder="0" applyAlignment="0" applyProtection="0">
      <alignment vertical="center"/>
    </xf>
    <xf numFmtId="0" fontId="22" fillId="2" borderId="0" applyNumberFormat="0" applyBorder="0" applyAlignment="0" applyProtection="0">
      <alignment vertical="center"/>
    </xf>
    <xf numFmtId="0" fontId="23" fillId="9" borderId="0" applyNumberFormat="0" applyBorder="0" applyAlignment="0" applyProtection="0">
      <alignment vertical="center"/>
    </xf>
    <xf numFmtId="0" fontId="22" fillId="2" borderId="0" applyNumberFormat="0" applyBorder="0" applyAlignment="0" applyProtection="0">
      <alignment vertical="center"/>
    </xf>
    <xf numFmtId="0" fontId="22" fillId="2" borderId="0" applyNumberFormat="0" applyBorder="0" applyAlignment="0" applyProtection="0">
      <alignment vertical="center"/>
    </xf>
    <xf numFmtId="0" fontId="22" fillId="2" borderId="0" applyNumberFormat="0" applyBorder="0" applyAlignment="0" applyProtection="0">
      <alignment vertical="center"/>
    </xf>
    <xf numFmtId="0" fontId="22" fillId="2" borderId="0" applyNumberFormat="0" applyBorder="0" applyAlignment="0" applyProtection="0">
      <alignment vertical="center"/>
    </xf>
    <xf numFmtId="0" fontId="22" fillId="2" borderId="0" applyNumberFormat="0" applyBorder="0" applyAlignment="0" applyProtection="0">
      <alignment vertical="center"/>
    </xf>
    <xf numFmtId="0" fontId="22" fillId="2" borderId="0" applyNumberFormat="0" applyBorder="0" applyAlignment="0" applyProtection="0">
      <alignment vertical="center"/>
    </xf>
    <xf numFmtId="0" fontId="22" fillId="2"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5"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cellStyleXfs>
  <cellXfs count="237">
    <xf numFmtId="0" fontId="0" fillId="0" borderId="0" xfId="0">
      <alignment vertical="center"/>
    </xf>
    <xf numFmtId="0" fontId="6" fillId="0" borderId="0" xfId="0" applyFont="1" applyFill="1" applyBorder="1">
      <alignment vertical="center"/>
    </xf>
    <xf numFmtId="0" fontId="9" fillId="0" borderId="0" xfId="0" applyFont="1" applyFill="1" applyBorder="1">
      <alignment vertical="center"/>
    </xf>
    <xf numFmtId="0" fontId="9" fillId="0" borderId="0" xfId="0" applyFont="1" applyFill="1" applyBorder="1" applyAlignment="1">
      <alignment horizontal="center" vertical="center"/>
    </xf>
    <xf numFmtId="176" fontId="9" fillId="0" borderId="0" xfId="0" applyNumberFormat="1" applyFont="1" applyFill="1" applyBorder="1">
      <alignment vertical="center"/>
    </xf>
    <xf numFmtId="0" fontId="9" fillId="0" borderId="0" xfId="0" applyFont="1" applyFill="1" applyBorder="1" applyAlignment="1">
      <alignment horizontal="center" vertical="center" wrapText="1"/>
    </xf>
    <xf numFmtId="0" fontId="9" fillId="0" borderId="0" xfId="0" applyFont="1" applyFill="1" applyBorder="1" applyAlignment="1">
      <alignment horizontal="left" vertical="center" wrapText="1"/>
    </xf>
    <xf numFmtId="0" fontId="10" fillId="0" borderId="0" xfId="0" applyFont="1" applyFill="1" applyBorder="1">
      <alignment vertical="center"/>
    </xf>
    <xf numFmtId="0" fontId="11" fillId="0" borderId="1" xfId="0" applyFont="1" applyFill="1" applyBorder="1" applyAlignment="1">
      <alignment horizontal="right" vertical="center"/>
    </xf>
    <xf numFmtId="0" fontId="10" fillId="0" borderId="4" xfId="0" applyFont="1" applyFill="1" applyBorder="1" applyAlignment="1">
      <alignment horizontal="center" vertical="center"/>
    </xf>
    <xf numFmtId="14" fontId="10" fillId="0" borderId="4" xfId="0" applyNumberFormat="1" applyFont="1" applyFill="1" applyBorder="1">
      <alignment vertical="center"/>
    </xf>
    <xf numFmtId="0" fontId="9" fillId="0" borderId="4" xfId="1" applyBorder="1" applyAlignment="1">
      <alignment horizontal="center" vertical="center" wrapText="1"/>
    </xf>
    <xf numFmtId="0" fontId="10" fillId="0" borderId="0" xfId="0" applyFont="1" applyFill="1" applyBorder="1" applyAlignment="1">
      <alignment horizontal="center" vertical="center" wrapText="1"/>
    </xf>
    <xf numFmtId="14" fontId="9" fillId="0" borderId="0" xfId="0" applyNumberFormat="1" applyFont="1" applyFill="1" applyBorder="1">
      <alignment vertical="center"/>
    </xf>
    <xf numFmtId="0" fontId="9" fillId="0" borderId="4" xfId="1" applyBorder="1" applyAlignment="1">
      <alignment horizontal="center" vertical="center" wrapText="1"/>
    </xf>
    <xf numFmtId="0" fontId="9" fillId="0" borderId="9" xfId="1" applyBorder="1" applyAlignment="1">
      <alignment horizontal="center" vertical="center" wrapText="1"/>
    </xf>
    <xf numFmtId="176" fontId="10" fillId="0" borderId="4" xfId="0" applyNumberFormat="1" applyFont="1" applyFill="1" applyBorder="1" applyAlignment="1">
      <alignment horizontal="center" vertical="center"/>
    </xf>
    <xf numFmtId="0" fontId="9" fillId="0" borderId="4" xfId="1" applyBorder="1" applyAlignment="1">
      <alignment horizontal="center" vertical="center"/>
    </xf>
    <xf numFmtId="0" fontId="17" fillId="0" borderId="0" xfId="0" applyFont="1" applyFill="1" applyBorder="1">
      <alignment vertical="center"/>
    </xf>
    <xf numFmtId="0" fontId="16" fillId="0" borderId="0" xfId="0" applyFont="1" applyFill="1" applyBorder="1" applyAlignment="1">
      <alignment horizontal="right" vertical="center"/>
    </xf>
    <xf numFmtId="0" fontId="18" fillId="0" borderId="0" xfId="4" applyFont="1" applyAlignment="1">
      <alignment horizontal="left" vertical="center"/>
    </xf>
    <xf numFmtId="0" fontId="20" fillId="0" borderId="0" xfId="4" applyFont="1" applyAlignment="1">
      <alignment horizontal="center" vertical="center"/>
    </xf>
    <xf numFmtId="0" fontId="4" fillId="0" borderId="0" xfId="4" applyFont="1">
      <alignment vertical="center"/>
    </xf>
    <xf numFmtId="0" fontId="4" fillId="0" borderId="0" xfId="4" applyFont="1" applyAlignment="1">
      <alignment horizontal="center" vertical="center"/>
    </xf>
    <xf numFmtId="0" fontId="4" fillId="0" borderId="0" xfId="4">
      <alignment vertical="center"/>
    </xf>
    <xf numFmtId="0" fontId="4" fillId="0" borderId="0" xfId="4" applyAlignment="1">
      <alignment vertical="center"/>
    </xf>
    <xf numFmtId="0" fontId="4" fillId="0" borderId="0" xfId="4" applyFont="1" applyAlignment="1">
      <alignment vertical="center" wrapText="1"/>
    </xf>
    <xf numFmtId="0" fontId="21" fillId="0" borderId="0" xfId="4" applyFont="1" applyAlignment="1">
      <alignment horizontal="center" vertical="center" wrapText="1"/>
    </xf>
    <xf numFmtId="0" fontId="24" fillId="0" borderId="0" xfId="4" applyFont="1">
      <alignment vertical="center"/>
    </xf>
    <xf numFmtId="0" fontId="4" fillId="0" borderId="0" xfId="4" applyAlignment="1">
      <alignment vertical="center" wrapText="1"/>
    </xf>
    <xf numFmtId="178" fontId="0" fillId="0" borderId="0" xfId="5" applyNumberFormat="1" applyFont="1" applyAlignment="1">
      <alignment vertical="center" wrapText="1"/>
    </xf>
    <xf numFmtId="0" fontId="25" fillId="3" borderId="4" xfId="4" applyFont="1" applyFill="1" applyBorder="1" applyAlignment="1">
      <alignment horizontal="center" vertical="center" wrapText="1"/>
    </xf>
    <xf numFmtId="0" fontId="25" fillId="7" borderId="4" xfId="4" applyFont="1" applyFill="1" applyBorder="1" applyAlignment="1">
      <alignment horizontal="center" vertical="center" wrapText="1"/>
    </xf>
    <xf numFmtId="0" fontId="27" fillId="0" borderId="0" xfId="0" applyFont="1">
      <alignment vertical="center"/>
    </xf>
    <xf numFmtId="0" fontId="25" fillId="11" borderId="4" xfId="4" applyFont="1" applyFill="1" applyBorder="1" applyAlignment="1" applyProtection="1">
      <alignment vertical="center" wrapText="1"/>
      <protection locked="0"/>
    </xf>
    <xf numFmtId="0" fontId="25" fillId="10" borderId="4" xfId="4" applyFont="1" applyFill="1" applyBorder="1" applyAlignment="1" applyProtection="1">
      <alignment vertical="center" wrapText="1"/>
      <protection locked="0"/>
    </xf>
    <xf numFmtId="0" fontId="25" fillId="12" borderId="4" xfId="4" applyFont="1" applyFill="1" applyBorder="1" applyAlignment="1" applyProtection="1">
      <alignment vertical="center" wrapText="1"/>
      <protection locked="0"/>
    </xf>
    <xf numFmtId="0" fontId="25" fillId="13" borderId="4" xfId="4" applyFont="1" applyFill="1" applyBorder="1" applyAlignment="1" applyProtection="1">
      <alignment vertical="center" wrapText="1"/>
      <protection locked="0"/>
    </xf>
    <xf numFmtId="0" fontId="25" fillId="4" borderId="4" xfId="4" applyFont="1" applyFill="1" applyBorder="1" applyAlignment="1" applyProtection="1">
      <alignment vertical="center" wrapText="1"/>
      <protection locked="0"/>
    </xf>
    <xf numFmtId="0" fontId="29" fillId="0" borderId="0" xfId="4" applyFont="1" applyAlignment="1">
      <alignment vertical="center"/>
    </xf>
    <xf numFmtId="0" fontId="28" fillId="0" borderId="0" xfId="4" applyFont="1" applyAlignment="1">
      <alignment vertical="center"/>
    </xf>
    <xf numFmtId="179" fontId="25" fillId="7" borderId="4" xfId="4" applyNumberFormat="1" applyFont="1" applyFill="1" applyBorder="1" applyAlignment="1">
      <alignment horizontal="center" vertical="center" wrapText="1"/>
    </xf>
    <xf numFmtId="0" fontId="30" fillId="7" borderId="4" xfId="4" applyFont="1" applyFill="1" applyBorder="1" applyAlignment="1">
      <alignment horizontal="center" vertical="center" wrapText="1"/>
    </xf>
    <xf numFmtId="0" fontId="30" fillId="14" borderId="4" xfId="4" applyFont="1" applyFill="1" applyBorder="1" applyAlignment="1">
      <alignment horizontal="center" vertical="center" wrapText="1"/>
    </xf>
    <xf numFmtId="0" fontId="25" fillId="14" borderId="4" xfId="4" applyFont="1" applyFill="1" applyBorder="1" applyAlignment="1">
      <alignment horizontal="center" vertical="center" wrapText="1"/>
    </xf>
    <xf numFmtId="0" fontId="26" fillId="14" borderId="4" xfId="4" applyFont="1" applyFill="1" applyBorder="1" applyAlignment="1">
      <alignment vertical="center" wrapText="1"/>
    </xf>
    <xf numFmtId="179" fontId="25" fillId="14" borderId="4" xfId="4" applyNumberFormat="1" applyFont="1" applyFill="1" applyBorder="1" applyAlignment="1">
      <alignment horizontal="center" vertical="center" wrapText="1"/>
    </xf>
    <xf numFmtId="0" fontId="28" fillId="0" borderId="0" xfId="4" applyNumberFormat="1" applyFont="1" applyFill="1" applyBorder="1" applyAlignment="1">
      <alignment horizontal="center" vertical="center" wrapText="1"/>
    </xf>
    <xf numFmtId="0" fontId="4" fillId="0" borderId="0" xfId="4" applyFont="1" applyAlignment="1">
      <alignment horizontal="center" vertical="center" textRotation="255"/>
    </xf>
    <xf numFmtId="0" fontId="10" fillId="0" borderId="4" xfId="0" applyFont="1" applyFill="1" applyBorder="1" applyAlignment="1">
      <alignment horizontal="center" vertical="center" wrapText="1"/>
    </xf>
    <xf numFmtId="0" fontId="28" fillId="0" borderId="0" xfId="0" applyFont="1">
      <alignment vertical="center"/>
    </xf>
    <xf numFmtId="0" fontId="15" fillId="3" borderId="18" xfId="4" applyFont="1" applyFill="1" applyBorder="1" applyAlignment="1" applyProtection="1">
      <alignment vertical="center" textRotation="255" wrapText="1"/>
      <protection locked="0"/>
    </xf>
    <xf numFmtId="0" fontId="15" fillId="3" borderId="18" xfId="4" applyFont="1" applyFill="1" applyBorder="1" applyAlignment="1">
      <alignment horizontal="center" vertical="center" wrapText="1"/>
    </xf>
    <xf numFmtId="0" fontId="3" fillId="0" borderId="0" xfId="4" applyFont="1">
      <alignment vertical="center"/>
    </xf>
    <xf numFmtId="0" fontId="3" fillId="0" borderId="0" xfId="4" applyFont="1" applyAlignment="1">
      <alignment horizontal="center" vertical="center"/>
    </xf>
    <xf numFmtId="0" fontId="3" fillId="0" borderId="0" xfId="0" applyFont="1">
      <alignment vertical="center"/>
    </xf>
    <xf numFmtId="0" fontId="3" fillId="0" borderId="0" xfId="4" applyFont="1" applyAlignment="1">
      <alignment vertical="center"/>
    </xf>
    <xf numFmtId="177" fontId="3" fillId="0" borderId="11" xfId="4" applyNumberFormat="1" applyFont="1" applyBorder="1" applyAlignment="1">
      <alignment vertical="center" shrinkToFit="1"/>
    </xf>
    <xf numFmtId="177" fontId="3" fillId="0" borderId="11" xfId="4" applyNumberFormat="1" applyFont="1" applyFill="1" applyBorder="1" applyAlignment="1">
      <alignment vertical="center" shrinkToFit="1"/>
    </xf>
    <xf numFmtId="0" fontId="3" fillId="8" borderId="11" xfId="4" applyFont="1" applyFill="1" applyBorder="1" applyAlignment="1">
      <alignment vertical="center" shrinkToFit="1"/>
    </xf>
    <xf numFmtId="0" fontId="3" fillId="0" borderId="11" xfId="4" applyFont="1" applyBorder="1" applyAlignment="1">
      <alignment vertical="center" shrinkToFit="1"/>
    </xf>
    <xf numFmtId="0" fontId="3" fillId="0" borderId="11" xfId="4" applyFont="1" applyFill="1" applyBorder="1" applyAlignment="1">
      <alignment vertical="center" shrinkToFit="1"/>
    </xf>
    <xf numFmtId="178" fontId="3" fillId="0" borderId="11" xfId="5" applyNumberFormat="1" applyFont="1" applyFill="1" applyBorder="1" applyAlignment="1">
      <alignment vertical="center" shrinkToFit="1"/>
    </xf>
    <xf numFmtId="0" fontId="3" fillId="0" borderId="11" xfId="4" applyFont="1" applyFill="1" applyBorder="1" applyAlignment="1">
      <alignment horizontal="center" vertical="center" shrinkToFit="1"/>
    </xf>
    <xf numFmtId="0" fontId="3" fillId="8" borderId="11" xfId="4" applyFont="1" applyFill="1" applyBorder="1" applyAlignment="1">
      <alignment horizontal="center" vertical="center" shrinkToFit="1"/>
    </xf>
    <xf numFmtId="0" fontId="9" fillId="0" borderId="9" xfId="1" applyFill="1" applyBorder="1" applyAlignment="1">
      <alignment horizontal="center" vertical="center" wrapText="1"/>
    </xf>
    <xf numFmtId="0" fontId="12" fillId="15" borderId="4" xfId="0" applyFont="1" applyFill="1" applyBorder="1" applyAlignment="1">
      <alignment horizontal="center" vertical="center" wrapText="1"/>
    </xf>
    <xf numFmtId="0" fontId="5" fillId="0" borderId="0" xfId="4" applyFont="1" applyBorder="1" applyAlignment="1">
      <alignment vertical="center" wrapText="1"/>
    </xf>
    <xf numFmtId="0" fontId="3" fillId="0" borderId="0" xfId="4" applyFont="1" applyAlignment="1">
      <alignment horizontal="left" vertical="center"/>
    </xf>
    <xf numFmtId="0" fontId="5" fillId="0" borderId="0" xfId="4" applyFont="1" applyBorder="1" applyAlignment="1">
      <alignment vertical="center"/>
    </xf>
    <xf numFmtId="0" fontId="32" fillId="0" borderId="0" xfId="0" applyFont="1" applyFill="1" applyBorder="1" applyAlignment="1">
      <alignment horizontal="center" vertical="center"/>
    </xf>
    <xf numFmtId="180" fontId="34" fillId="0" borderId="0" xfId="0" applyNumberFormat="1" applyFont="1">
      <alignment vertical="center"/>
    </xf>
    <xf numFmtId="0" fontId="0" fillId="0" borderId="0" xfId="0" applyAlignment="1">
      <alignment horizontal="left" vertical="center" indent="1"/>
    </xf>
    <xf numFmtId="0" fontId="4" fillId="0" borderId="0" xfId="4" applyFont="1" applyBorder="1" applyAlignment="1">
      <alignment vertical="center"/>
    </xf>
    <xf numFmtId="0" fontId="4" fillId="0" borderId="0" xfId="4" applyFont="1" applyBorder="1" applyAlignment="1">
      <alignment horizontal="center" vertical="center"/>
    </xf>
    <xf numFmtId="0" fontId="2" fillId="0" borderId="0" xfId="4" applyFont="1" applyAlignment="1">
      <alignment horizontal="left" vertical="center"/>
    </xf>
    <xf numFmtId="0" fontId="34" fillId="0" borderId="0" xfId="4" applyFont="1" applyAlignment="1">
      <alignment horizontal="left" vertical="center"/>
    </xf>
    <xf numFmtId="0" fontId="34" fillId="0" borderId="0" xfId="0" applyFont="1" applyAlignment="1">
      <alignment horizontal="left" vertical="center"/>
    </xf>
    <xf numFmtId="0" fontId="0" fillId="17" borderId="19" xfId="0" applyFill="1" applyBorder="1" applyAlignment="1">
      <alignment horizontal="left" vertical="center" indent="1"/>
    </xf>
    <xf numFmtId="0" fontId="0" fillId="16" borderId="19" xfId="0" applyFill="1" applyBorder="1" applyAlignment="1">
      <alignment horizontal="left" vertical="center" indent="1"/>
    </xf>
    <xf numFmtId="0" fontId="0" fillId="5" borderId="19" xfId="0" applyFill="1" applyBorder="1" applyAlignment="1">
      <alignment horizontal="left" vertical="center" indent="1"/>
    </xf>
    <xf numFmtId="0" fontId="0" fillId="10" borderId="19" xfId="0" applyFill="1" applyBorder="1" applyAlignment="1">
      <alignment horizontal="left" vertical="center" indent="1"/>
    </xf>
    <xf numFmtId="0" fontId="9" fillId="15" borderId="4" xfId="0" applyFont="1" applyFill="1" applyBorder="1" applyAlignment="1">
      <alignment vertical="center" wrapText="1"/>
    </xf>
    <xf numFmtId="0" fontId="9" fillId="11" borderId="4" xfId="0" applyFont="1" applyFill="1" applyBorder="1" applyAlignment="1">
      <alignment vertical="center" wrapText="1"/>
    </xf>
    <xf numFmtId="0" fontId="9" fillId="12" borderId="4" xfId="0" applyFont="1" applyFill="1" applyBorder="1" applyAlignment="1">
      <alignment vertical="center" wrapText="1"/>
    </xf>
    <xf numFmtId="0" fontId="10" fillId="11" borderId="4" xfId="0" applyFont="1" applyFill="1" applyBorder="1" applyAlignment="1">
      <alignment horizontal="center" vertical="center"/>
    </xf>
    <xf numFmtId="0" fontId="0" fillId="18" borderId="19" xfId="0" applyFill="1" applyBorder="1" applyAlignment="1">
      <alignment horizontal="left" vertical="center" indent="1"/>
    </xf>
    <xf numFmtId="0" fontId="36" fillId="0" borderId="0" xfId="4" applyFont="1" applyAlignment="1">
      <alignment horizontal="left" vertical="center"/>
    </xf>
    <xf numFmtId="0" fontId="37" fillId="0" borderId="0" xfId="4" applyFont="1" applyAlignment="1">
      <alignment vertical="center"/>
    </xf>
    <xf numFmtId="0" fontId="1" fillId="0" borderId="0" xfId="4" applyFont="1">
      <alignment vertical="center"/>
    </xf>
    <xf numFmtId="0" fontId="38" fillId="0" borderId="0" xfId="0" applyFont="1" applyFill="1" applyBorder="1">
      <alignment vertical="center"/>
    </xf>
    <xf numFmtId="0" fontId="41" fillId="0" borderId="4" xfId="0" applyFont="1" applyFill="1" applyBorder="1" applyAlignment="1">
      <alignment horizontal="center" vertical="center" wrapText="1"/>
    </xf>
    <xf numFmtId="0" fontId="41" fillId="0" borderId="0" xfId="0" applyFont="1" applyFill="1" applyBorder="1">
      <alignment vertical="center"/>
    </xf>
    <xf numFmtId="0" fontId="41" fillId="0" borderId="0" xfId="0" applyFont="1" applyFill="1" applyBorder="1" applyAlignment="1">
      <alignment horizontal="center" vertical="center" wrapText="1"/>
    </xf>
    <xf numFmtId="0" fontId="25" fillId="0" borderId="0" xfId="0" applyFont="1" applyFill="1" applyBorder="1">
      <alignment vertical="center"/>
    </xf>
    <xf numFmtId="0" fontId="0" fillId="0" borderId="4" xfId="0" applyBorder="1">
      <alignment vertical="center"/>
    </xf>
    <xf numFmtId="0" fontId="0" fillId="0" borderId="4" xfId="0" applyBorder="1" applyAlignment="1">
      <alignment horizontal="center" vertical="center"/>
    </xf>
    <xf numFmtId="0" fontId="42" fillId="19" borderId="8" xfId="0" applyFont="1" applyFill="1" applyBorder="1" applyAlignment="1">
      <alignment horizontal="center" vertical="center" wrapText="1"/>
    </xf>
    <xf numFmtId="0" fontId="42" fillId="20" borderId="8" xfId="0" applyFont="1" applyFill="1" applyBorder="1" applyAlignment="1">
      <alignment horizontal="center" vertical="center" wrapText="1"/>
    </xf>
    <xf numFmtId="0" fontId="42" fillId="21" borderId="8" xfId="0" applyFont="1" applyFill="1" applyBorder="1" applyAlignment="1">
      <alignment horizontal="center" vertical="center" wrapText="1"/>
    </xf>
    <xf numFmtId="0" fontId="12" fillId="23" borderId="4" xfId="0" applyFont="1" applyFill="1" applyBorder="1" applyAlignment="1">
      <alignment horizontal="center" vertical="center" wrapText="1"/>
    </xf>
    <xf numFmtId="0" fontId="40" fillId="23" borderId="4" xfId="0" applyFont="1" applyFill="1" applyBorder="1" applyAlignment="1">
      <alignment horizontal="center" vertical="center" wrapText="1"/>
    </xf>
    <xf numFmtId="0" fontId="16" fillId="0" borderId="0" xfId="0" applyFont="1" applyFill="1" applyBorder="1">
      <alignment vertical="center"/>
    </xf>
    <xf numFmtId="0" fontId="26" fillId="7" borderId="4" xfId="4" applyFont="1" applyFill="1" applyBorder="1" applyAlignment="1">
      <alignment vertical="center" wrapText="1"/>
    </xf>
    <xf numFmtId="0" fontId="35" fillId="12" borderId="19" xfId="0" applyFont="1" applyFill="1" applyBorder="1" applyAlignment="1">
      <alignment horizontal="left" vertical="center" indent="1"/>
    </xf>
    <xf numFmtId="0" fontId="0" fillId="17" borderId="20" xfId="4" applyFont="1" applyFill="1" applyBorder="1" applyAlignment="1">
      <alignment horizontal="left" vertical="center" wrapText="1"/>
    </xf>
    <xf numFmtId="0" fontId="0" fillId="12" borderId="20" xfId="4" applyFont="1" applyFill="1" applyBorder="1" applyAlignment="1">
      <alignment horizontal="left" vertical="center" wrapText="1"/>
    </xf>
    <xf numFmtId="0" fontId="0" fillId="16" borderId="20" xfId="4" applyFont="1" applyFill="1" applyBorder="1" applyAlignment="1">
      <alignment horizontal="left" vertical="center" wrapText="1"/>
    </xf>
    <xf numFmtId="0" fontId="0" fillId="18" borderId="20" xfId="4" applyFont="1" applyFill="1" applyBorder="1" applyAlignment="1">
      <alignment horizontal="left" vertical="center" wrapText="1"/>
    </xf>
    <xf numFmtId="0" fontId="0" fillId="5" borderId="20" xfId="4" applyFont="1" applyFill="1" applyBorder="1" applyAlignment="1">
      <alignment horizontal="left" vertical="center" wrapText="1"/>
    </xf>
    <xf numFmtId="0" fontId="0" fillId="10" borderId="20" xfId="4" applyFont="1" applyFill="1" applyBorder="1" applyAlignment="1">
      <alignment horizontal="left" vertical="center" wrapText="1"/>
    </xf>
    <xf numFmtId="0" fontId="9" fillId="17" borderId="6" xfId="1" applyFont="1" applyFill="1" applyBorder="1" applyAlignment="1">
      <alignment horizontal="left" vertical="center" indent="1"/>
    </xf>
    <xf numFmtId="0" fontId="0" fillId="0" borderId="21" xfId="0" applyBorder="1">
      <alignment vertical="center"/>
    </xf>
    <xf numFmtId="0" fontId="32" fillId="0" borderId="0" xfId="4" applyFont="1">
      <alignment vertical="center"/>
    </xf>
    <xf numFmtId="0" fontId="0" fillId="0" borderId="0" xfId="0" applyBorder="1">
      <alignment vertical="center"/>
    </xf>
    <xf numFmtId="0" fontId="47" fillId="25" borderId="0" xfId="0" applyFont="1" applyFill="1" applyBorder="1" applyAlignment="1">
      <alignment horizontal="left" vertical="center"/>
    </xf>
    <xf numFmtId="0" fontId="48" fillId="0" borderId="0" xfId="0" applyFont="1">
      <alignment vertical="center"/>
    </xf>
    <xf numFmtId="0" fontId="49" fillId="0" borderId="0" xfId="4" applyFont="1" applyAlignment="1">
      <alignment horizontal="left" vertical="center"/>
    </xf>
    <xf numFmtId="0" fontId="0" fillId="0" borderId="0" xfId="0" applyFill="1">
      <alignment vertical="center"/>
    </xf>
    <xf numFmtId="0" fontId="51" fillId="0" borderId="0" xfId="4" applyFont="1">
      <alignment vertical="center"/>
    </xf>
    <xf numFmtId="0" fontId="48" fillId="25" borderId="0" xfId="0" applyFont="1" applyFill="1" applyBorder="1" applyAlignment="1">
      <alignment horizontal="left" vertical="center"/>
    </xf>
    <xf numFmtId="0" fontId="46" fillId="26" borderId="22" xfId="0" applyFont="1" applyFill="1" applyBorder="1" applyAlignment="1">
      <alignment horizontal="center" vertical="center" wrapText="1"/>
    </xf>
    <xf numFmtId="0" fontId="44" fillId="26" borderId="7" xfId="0" applyFont="1" applyFill="1" applyBorder="1" applyAlignment="1">
      <alignment horizontal="center" vertical="center" wrapText="1"/>
    </xf>
    <xf numFmtId="0" fontId="53" fillId="26" borderId="23" xfId="4" applyFont="1" applyFill="1" applyBorder="1" applyAlignment="1">
      <alignment horizontal="center" vertical="center" wrapText="1"/>
    </xf>
    <xf numFmtId="0" fontId="52" fillId="26" borderId="7" xfId="4" applyFont="1" applyFill="1" applyBorder="1" applyAlignment="1">
      <alignment horizontal="center" vertical="center" wrapText="1"/>
    </xf>
    <xf numFmtId="0" fontId="52" fillId="26" borderId="6" xfId="4" applyFont="1" applyFill="1" applyBorder="1" applyAlignment="1">
      <alignment horizontal="center" vertical="center" wrapText="1"/>
    </xf>
    <xf numFmtId="0" fontId="52" fillId="26" borderId="22" xfId="4" applyFont="1" applyFill="1" applyBorder="1" applyAlignment="1">
      <alignment horizontal="center" vertical="center" wrapText="1"/>
    </xf>
    <xf numFmtId="0" fontId="54" fillId="5" borderId="8" xfId="4" applyFont="1" applyFill="1" applyBorder="1" applyAlignment="1" applyProtection="1">
      <alignment vertical="center" wrapText="1"/>
      <protection locked="0"/>
    </xf>
    <xf numFmtId="0" fontId="35" fillId="5" borderId="6" xfId="4" applyFont="1" applyFill="1" applyBorder="1" applyAlignment="1">
      <alignment horizontal="center" vertical="center" wrapText="1"/>
    </xf>
    <xf numFmtId="0" fontId="32" fillId="6" borderId="16" xfId="4" applyFont="1" applyFill="1" applyBorder="1" applyAlignment="1">
      <alignment horizontal="left" vertical="center"/>
    </xf>
    <xf numFmtId="0" fontId="54" fillId="6" borderId="4" xfId="4" applyFont="1" applyFill="1" applyBorder="1" applyAlignment="1" applyProtection="1">
      <alignment vertical="center" wrapText="1"/>
      <protection locked="0"/>
    </xf>
    <xf numFmtId="0" fontId="32" fillId="6" borderId="16" xfId="4" applyFont="1" applyFill="1" applyBorder="1" applyAlignment="1">
      <alignment vertical="center" wrapText="1"/>
    </xf>
    <xf numFmtId="0" fontId="54" fillId="5" borderId="4" xfId="4" applyFont="1" applyFill="1" applyBorder="1" applyAlignment="1" applyProtection="1">
      <alignment vertical="center" wrapText="1"/>
      <protection locked="0"/>
    </xf>
    <xf numFmtId="0" fontId="32" fillId="6" borderId="17" xfId="4" applyFont="1" applyFill="1" applyBorder="1" applyAlignment="1">
      <alignment vertical="center" wrapText="1"/>
    </xf>
    <xf numFmtId="0" fontId="28" fillId="0" borderId="0" xfId="4" applyFont="1" applyAlignment="1">
      <alignment vertical="center" wrapText="1"/>
    </xf>
    <xf numFmtId="0" fontId="53" fillId="26" borderId="5" xfId="0" applyFont="1" applyFill="1" applyBorder="1" applyAlignment="1">
      <alignment horizontal="center" vertical="center"/>
    </xf>
    <xf numFmtId="0" fontId="44" fillId="26" borderId="22" xfId="0" applyFont="1" applyFill="1" applyBorder="1" applyAlignment="1">
      <alignment horizontal="center" vertical="center" wrapText="1"/>
    </xf>
    <xf numFmtId="0" fontId="53" fillId="26" borderId="25" xfId="4" applyFont="1" applyFill="1" applyBorder="1" applyAlignment="1">
      <alignment horizontal="center" vertical="center" wrapText="1"/>
    </xf>
    <xf numFmtId="0" fontId="53" fillId="26" borderId="26" xfId="4" applyFont="1" applyFill="1" applyBorder="1" applyAlignment="1">
      <alignment horizontal="center" vertical="center" wrapText="1"/>
    </xf>
    <xf numFmtId="0" fontId="44" fillId="24" borderId="27" xfId="4" applyFont="1" applyFill="1" applyBorder="1" applyAlignment="1">
      <alignment horizontal="center" vertical="center" wrapText="1"/>
    </xf>
    <xf numFmtId="0" fontId="54" fillId="5" borderId="29" xfId="4" applyFont="1" applyFill="1" applyBorder="1" applyAlignment="1" applyProtection="1">
      <alignment vertical="center" wrapText="1"/>
      <protection locked="0"/>
    </xf>
    <xf numFmtId="0" fontId="35" fillId="5" borderId="30" xfId="4" applyFont="1" applyFill="1" applyBorder="1" applyAlignment="1">
      <alignment horizontal="center" vertical="center" wrapText="1"/>
    </xf>
    <xf numFmtId="0" fontId="0" fillId="0" borderId="4" xfId="0" applyBorder="1" applyAlignment="1">
      <alignment vertical="center" wrapText="1"/>
    </xf>
    <xf numFmtId="0" fontId="18" fillId="0" borderId="0" xfId="0" applyFont="1">
      <alignment vertical="center"/>
    </xf>
    <xf numFmtId="0" fontId="32" fillId="0" borderId="0" xfId="0" applyFont="1">
      <alignment vertical="center"/>
    </xf>
    <xf numFmtId="0" fontId="29" fillId="0" borderId="0" xfId="0" applyFont="1">
      <alignment vertical="center"/>
    </xf>
    <xf numFmtId="0" fontId="33" fillId="3" borderId="4" xfId="0" applyFont="1" applyFill="1" applyBorder="1" applyAlignment="1">
      <alignment horizontal="center" vertical="center"/>
    </xf>
    <xf numFmtId="0" fontId="33" fillId="17" borderId="4" xfId="0" applyFont="1" applyFill="1" applyBorder="1">
      <alignment vertical="center"/>
    </xf>
    <xf numFmtId="0" fontId="33" fillId="4" borderId="4" xfId="0" applyFont="1" applyFill="1" applyBorder="1">
      <alignment vertical="center"/>
    </xf>
    <xf numFmtId="0" fontId="33" fillId="28" borderId="4" xfId="0" applyFont="1" applyFill="1" applyBorder="1">
      <alignment vertical="center"/>
    </xf>
    <xf numFmtId="0" fontId="33" fillId="5" borderId="4" xfId="0" applyFont="1" applyFill="1" applyBorder="1">
      <alignment vertical="center"/>
    </xf>
    <xf numFmtId="0" fontId="33" fillId="29" borderId="4" xfId="0" applyFont="1" applyFill="1" applyBorder="1">
      <alignment vertical="center"/>
    </xf>
    <xf numFmtId="0" fontId="14" fillId="3" borderId="4" xfId="0" applyFont="1" applyFill="1" applyBorder="1" applyAlignment="1">
      <alignment horizontal="center" vertical="center" wrapText="1"/>
    </xf>
    <xf numFmtId="0" fontId="33" fillId="6" borderId="4" xfId="0" applyFont="1" applyFill="1" applyBorder="1">
      <alignment vertical="center"/>
    </xf>
    <xf numFmtId="0" fontId="33" fillId="3" borderId="4" xfId="0" applyFont="1" applyFill="1" applyBorder="1" applyAlignment="1">
      <alignment horizontal="center" vertical="center" wrapText="1"/>
    </xf>
    <xf numFmtId="0" fontId="0" fillId="0" borderId="5" xfId="0" applyBorder="1" applyAlignment="1">
      <alignment vertical="center" wrapText="1"/>
    </xf>
    <xf numFmtId="0" fontId="0" fillId="0" borderId="0" xfId="0" applyBorder="1" applyAlignment="1">
      <alignment vertical="center" wrapText="1"/>
    </xf>
    <xf numFmtId="0" fontId="52" fillId="26" borderId="31" xfId="4" applyFont="1" applyFill="1" applyBorder="1" applyAlignment="1">
      <alignment horizontal="left" vertical="center" wrapText="1"/>
    </xf>
    <xf numFmtId="0" fontId="52" fillId="26" borderId="32" xfId="4" applyFont="1" applyFill="1" applyBorder="1" applyAlignment="1">
      <alignment horizontal="left" vertical="center" wrapText="1"/>
    </xf>
    <xf numFmtId="0" fontId="52" fillId="26" borderId="33" xfId="4" applyFont="1" applyFill="1" applyBorder="1" applyAlignment="1">
      <alignment horizontal="left" vertical="center" wrapText="1"/>
    </xf>
    <xf numFmtId="0" fontId="0" fillId="0" borderId="0" xfId="0" applyAlignment="1">
      <alignment vertical="center" wrapText="1"/>
    </xf>
    <xf numFmtId="0" fontId="0" fillId="0" borderId="1" xfId="0" applyBorder="1" applyAlignment="1">
      <alignment vertical="center" wrapText="1"/>
    </xf>
    <xf numFmtId="0" fontId="33" fillId="3" borderId="4" xfId="0" applyFont="1" applyFill="1" applyBorder="1" applyAlignment="1">
      <alignment horizontal="center" vertical="center" wrapText="1"/>
    </xf>
    <xf numFmtId="0" fontId="56" fillId="31" borderId="4" xfId="0" applyFont="1" applyFill="1" applyBorder="1" applyAlignment="1">
      <alignment horizontal="left" vertical="center" wrapText="1"/>
    </xf>
    <xf numFmtId="0" fontId="56" fillId="32" borderId="4" xfId="0" applyFont="1" applyFill="1" applyBorder="1" applyAlignment="1">
      <alignment horizontal="left" vertical="center" wrapText="1"/>
    </xf>
    <xf numFmtId="0" fontId="33" fillId="30" borderId="4" xfId="0" applyFont="1" applyFill="1" applyBorder="1" applyAlignment="1">
      <alignment vertical="center" shrinkToFit="1"/>
    </xf>
    <xf numFmtId="0" fontId="33" fillId="3" borderId="4" xfId="0" applyFont="1" applyFill="1" applyBorder="1" applyAlignment="1">
      <alignment horizontal="center" vertical="center"/>
    </xf>
    <xf numFmtId="0" fontId="33" fillId="28" borderId="4" xfId="0" applyFont="1" applyFill="1" applyBorder="1" applyAlignment="1">
      <alignment vertical="center" shrinkToFit="1"/>
    </xf>
    <xf numFmtId="0" fontId="33" fillId="27" borderId="4" xfId="0" applyFont="1" applyFill="1" applyBorder="1" applyAlignment="1">
      <alignment vertical="center" shrinkToFit="1"/>
    </xf>
    <xf numFmtId="0" fontId="0" fillId="0" borderId="4" xfId="0" applyBorder="1" applyAlignment="1">
      <alignment vertical="center" wrapText="1"/>
    </xf>
    <xf numFmtId="0" fontId="0" fillId="0" borderId="4" xfId="0" applyBorder="1">
      <alignment vertical="center"/>
    </xf>
    <xf numFmtId="0" fontId="56" fillId="33" borderId="4" xfId="0" applyFont="1" applyFill="1" applyBorder="1" applyAlignment="1">
      <alignment horizontal="left" vertical="center" wrapText="1"/>
    </xf>
    <xf numFmtId="0" fontId="14" fillId="3" borderId="4" xfId="0" applyFont="1" applyFill="1" applyBorder="1" applyAlignment="1">
      <alignment horizontal="center" vertical="center"/>
    </xf>
    <xf numFmtId="0" fontId="33" fillId="5" borderId="4" xfId="0" applyFont="1" applyFill="1" applyBorder="1">
      <alignment vertical="center"/>
    </xf>
    <xf numFmtId="0" fontId="33" fillId="6" borderId="2" xfId="0" applyFont="1" applyFill="1" applyBorder="1">
      <alignment vertical="center"/>
    </xf>
    <xf numFmtId="0" fontId="33" fillId="6" borderId="10" xfId="0" applyFont="1" applyFill="1" applyBorder="1">
      <alignment vertical="center"/>
    </xf>
    <xf numFmtId="0" fontId="33" fillId="6" borderId="8" xfId="0" applyFont="1" applyFill="1" applyBorder="1">
      <alignment vertical="center"/>
    </xf>
    <xf numFmtId="0" fontId="42" fillId="22" borderId="3" xfId="0" applyFont="1" applyFill="1" applyBorder="1" applyAlignment="1">
      <alignment horizontal="center" vertical="center" wrapText="1"/>
    </xf>
    <xf numFmtId="0" fontId="42" fillId="22" borderId="9" xfId="0" applyFont="1" applyFill="1" applyBorder="1" applyAlignment="1">
      <alignment horizontal="center" vertical="center" wrapText="1"/>
    </xf>
    <xf numFmtId="176" fontId="12" fillId="23" borderId="2" xfId="0" applyNumberFormat="1" applyFont="1" applyFill="1" applyBorder="1" applyAlignment="1">
      <alignment horizontal="center" vertical="center" wrapText="1"/>
    </xf>
    <xf numFmtId="176" fontId="12" fillId="23" borderId="8" xfId="0" applyNumberFormat="1" applyFont="1" applyFill="1" applyBorder="1" applyAlignment="1">
      <alignment horizontal="center" vertical="center" wrapText="1"/>
    </xf>
    <xf numFmtId="14" fontId="14" fillId="23" borderId="2" xfId="0" applyNumberFormat="1" applyFont="1" applyFill="1" applyBorder="1" applyAlignment="1">
      <alignment horizontal="center" vertical="center" wrapText="1"/>
    </xf>
    <xf numFmtId="14" fontId="14" fillId="23" borderId="8" xfId="0" applyNumberFormat="1" applyFont="1" applyFill="1" applyBorder="1" applyAlignment="1">
      <alignment horizontal="center" vertical="center" wrapText="1"/>
    </xf>
    <xf numFmtId="0" fontId="12" fillId="11" borderId="5" xfId="0" applyFont="1" applyFill="1" applyBorder="1" applyAlignment="1">
      <alignment horizontal="center" vertical="center"/>
    </xf>
    <xf numFmtId="0" fontId="12" fillId="11" borderId="6" xfId="0" applyFont="1" applyFill="1" applyBorder="1" applyAlignment="1">
      <alignment horizontal="center" vertical="center"/>
    </xf>
    <xf numFmtId="0" fontId="12" fillId="11" borderId="7" xfId="0" applyFont="1" applyFill="1" applyBorder="1" applyAlignment="1">
      <alignment horizontal="center" vertical="center"/>
    </xf>
    <xf numFmtId="0" fontId="12" fillId="11" borderId="5" xfId="0" applyFont="1" applyFill="1" applyBorder="1" applyAlignment="1">
      <alignment horizontal="center" vertical="center" wrapText="1"/>
    </xf>
    <xf numFmtId="0" fontId="12" fillId="11" borderId="7" xfId="0" applyFont="1" applyFill="1" applyBorder="1" applyAlignment="1">
      <alignment horizontal="center" vertical="center" wrapText="1"/>
    </xf>
    <xf numFmtId="0" fontId="12" fillId="12" borderId="5" xfId="0" applyFont="1" applyFill="1" applyBorder="1" applyAlignment="1">
      <alignment horizontal="center" vertical="center" wrapText="1"/>
    </xf>
    <xf numFmtId="0" fontId="12" fillId="12" borderId="7" xfId="0" applyFont="1" applyFill="1" applyBorder="1" applyAlignment="1">
      <alignment horizontal="center" vertical="center" wrapText="1"/>
    </xf>
    <xf numFmtId="0" fontId="42" fillId="22" borderId="5" xfId="0" applyFont="1" applyFill="1" applyBorder="1" applyAlignment="1">
      <alignment horizontal="center" vertical="center"/>
    </xf>
    <xf numFmtId="0" fontId="42" fillId="22" borderId="6" xfId="0" applyFont="1" applyFill="1" applyBorder="1" applyAlignment="1">
      <alignment horizontal="center" vertical="center"/>
    </xf>
    <xf numFmtId="0" fontId="12" fillId="23" borderId="5" xfId="0" applyFont="1" applyFill="1" applyBorder="1" applyAlignment="1">
      <alignment horizontal="center" vertical="center"/>
    </xf>
    <xf numFmtId="0" fontId="12" fillId="23" borderId="6" xfId="0" applyFont="1" applyFill="1" applyBorder="1" applyAlignment="1">
      <alignment horizontal="center" vertical="center"/>
    </xf>
    <xf numFmtId="0" fontId="12" fillId="23" borderId="7" xfId="0" applyFont="1" applyFill="1" applyBorder="1" applyAlignment="1">
      <alignment horizontal="center" vertical="center"/>
    </xf>
    <xf numFmtId="0" fontId="12" fillId="23" borderId="2" xfId="0" applyFont="1" applyFill="1" applyBorder="1" applyAlignment="1">
      <alignment horizontal="center" vertical="center" wrapText="1"/>
    </xf>
    <xf numFmtId="0" fontId="12" fillId="23" borderId="8" xfId="0" applyFont="1" applyFill="1" applyBorder="1" applyAlignment="1">
      <alignment horizontal="center" vertical="center" wrapText="1"/>
    </xf>
    <xf numFmtId="0" fontId="12" fillId="23" borderId="3" xfId="0" applyFont="1" applyFill="1" applyBorder="1" applyAlignment="1">
      <alignment horizontal="center" vertical="center" wrapText="1"/>
    </xf>
    <xf numFmtId="0" fontId="12" fillId="23" borderId="9" xfId="0" applyFont="1" applyFill="1" applyBorder="1" applyAlignment="1">
      <alignment horizontal="center" vertical="center"/>
    </xf>
    <xf numFmtId="0" fontId="32" fillId="5" borderId="2" xfId="4" applyFont="1" applyFill="1" applyBorder="1" applyAlignment="1">
      <alignment horizontal="center" vertical="center" wrapText="1"/>
    </xf>
    <xf numFmtId="0" fontId="32" fillId="5" borderId="10" xfId="4" applyFont="1" applyFill="1" applyBorder="1" applyAlignment="1">
      <alignment horizontal="center" vertical="center" wrapText="1"/>
    </xf>
    <xf numFmtId="0" fontId="32" fillId="5" borderId="8" xfId="4" applyFont="1" applyFill="1" applyBorder="1" applyAlignment="1">
      <alignment horizontal="center" vertical="center" wrapText="1"/>
    </xf>
    <xf numFmtId="0" fontId="32" fillId="10" borderId="2" xfId="4" applyFont="1" applyFill="1" applyBorder="1" applyAlignment="1">
      <alignment horizontal="center" vertical="center" wrapText="1"/>
    </xf>
    <xf numFmtId="0" fontId="32" fillId="10" borderId="8" xfId="4" applyFont="1" applyFill="1" applyBorder="1" applyAlignment="1">
      <alignment horizontal="center" vertical="center" wrapText="1"/>
    </xf>
    <xf numFmtId="0" fontId="32" fillId="17" borderId="2" xfId="4" applyFont="1" applyFill="1" applyBorder="1" applyAlignment="1">
      <alignment horizontal="center" vertical="center" wrapText="1"/>
    </xf>
    <xf numFmtId="0" fontId="32" fillId="17" borderId="10" xfId="4" applyFont="1" applyFill="1" applyBorder="1" applyAlignment="1">
      <alignment horizontal="center" vertical="center" wrapText="1"/>
    </xf>
    <xf numFmtId="0" fontId="32" fillId="17" borderId="8" xfId="4" applyFont="1" applyFill="1" applyBorder="1" applyAlignment="1">
      <alignment horizontal="center" vertical="center" wrapText="1"/>
    </xf>
    <xf numFmtId="0" fontId="32" fillId="12" borderId="2" xfId="4" applyFont="1" applyFill="1" applyBorder="1" applyAlignment="1">
      <alignment horizontal="center" vertical="center" wrapText="1"/>
    </xf>
    <xf numFmtId="0" fontId="32" fillId="12" borderId="10" xfId="4" applyFont="1" applyFill="1" applyBorder="1" applyAlignment="1">
      <alignment horizontal="center" vertical="center" wrapText="1"/>
    </xf>
    <xf numFmtId="0" fontId="32" fillId="12" borderId="8" xfId="4" applyFont="1" applyFill="1" applyBorder="1" applyAlignment="1">
      <alignment horizontal="center" vertical="center" wrapText="1"/>
    </xf>
    <xf numFmtId="0" fontId="32" fillId="16" borderId="2" xfId="4" applyFont="1" applyFill="1" applyBorder="1" applyAlignment="1">
      <alignment horizontal="center" vertical="center" wrapText="1"/>
    </xf>
    <xf numFmtId="0" fontId="32" fillId="16" borderId="10" xfId="4" applyFont="1" applyFill="1" applyBorder="1" applyAlignment="1">
      <alignment horizontal="center" vertical="center" wrapText="1"/>
    </xf>
    <xf numFmtId="0" fontId="32" fillId="16" borderId="8" xfId="4" applyFont="1" applyFill="1" applyBorder="1" applyAlignment="1">
      <alignment horizontal="center" vertical="center" wrapText="1"/>
    </xf>
    <xf numFmtId="0" fontId="32" fillId="18" borderId="2" xfId="4" applyFont="1" applyFill="1" applyBorder="1" applyAlignment="1">
      <alignment horizontal="center" vertical="center" wrapText="1"/>
    </xf>
    <xf numFmtId="0" fontId="32" fillId="18" borderId="10" xfId="4" applyFont="1" applyFill="1" applyBorder="1" applyAlignment="1">
      <alignment horizontal="center" vertical="center" wrapText="1"/>
    </xf>
    <xf numFmtId="0" fontId="32" fillId="18" borderId="8" xfId="4" applyFont="1" applyFill="1" applyBorder="1" applyAlignment="1">
      <alignment horizontal="center" vertical="center" wrapText="1"/>
    </xf>
    <xf numFmtId="0" fontId="31" fillId="3" borderId="18" xfId="4" applyFont="1" applyFill="1" applyBorder="1" applyAlignment="1" applyProtection="1">
      <alignment horizontal="center" vertical="center" shrinkToFit="1"/>
      <protection locked="0"/>
    </xf>
    <xf numFmtId="0" fontId="28" fillId="3" borderId="18" xfId="4" applyFont="1" applyFill="1" applyBorder="1" applyAlignment="1" applyProtection="1">
      <alignment horizontal="center" vertical="center" shrinkToFit="1"/>
      <protection locked="0"/>
    </xf>
    <xf numFmtId="0" fontId="33" fillId="5" borderId="19" xfId="4" applyFont="1" applyFill="1" applyBorder="1" applyAlignment="1" applyProtection="1">
      <alignment vertical="center" wrapText="1"/>
      <protection locked="0"/>
    </xf>
    <xf numFmtId="0" fontId="33" fillId="5" borderId="28" xfId="4" applyFont="1" applyFill="1" applyBorder="1" applyAlignment="1" applyProtection="1">
      <alignment vertical="center" wrapText="1"/>
      <protection locked="0"/>
    </xf>
    <xf numFmtId="0" fontId="33" fillId="6" borderId="19" xfId="4" applyFont="1" applyFill="1" applyBorder="1" applyAlignment="1" applyProtection="1">
      <alignment vertical="center" wrapText="1"/>
      <protection locked="0"/>
    </xf>
    <xf numFmtId="0" fontId="33" fillId="5" borderId="19" xfId="4" applyFont="1" applyFill="1" applyBorder="1" applyAlignment="1" applyProtection="1">
      <alignment horizontal="left" vertical="center" wrapText="1"/>
      <protection locked="0"/>
    </xf>
    <xf numFmtId="0" fontId="33" fillId="6" borderId="19" xfId="4" applyFont="1" applyFill="1" applyBorder="1" applyAlignment="1" applyProtection="1">
      <alignment horizontal="left" vertical="center" wrapText="1"/>
      <protection locked="0"/>
    </xf>
    <xf numFmtId="0" fontId="33" fillId="7" borderId="19" xfId="4" applyFont="1" applyFill="1" applyBorder="1" applyAlignment="1" applyProtection="1">
      <alignment horizontal="left" vertical="center" wrapText="1"/>
      <protection locked="0"/>
    </xf>
    <xf numFmtId="0" fontId="33" fillId="5" borderId="12" xfId="4" applyFont="1" applyFill="1" applyBorder="1" applyAlignment="1" applyProtection="1">
      <alignment vertical="center" wrapText="1"/>
      <protection locked="0"/>
    </xf>
    <xf numFmtId="0" fontId="33" fillId="5" borderId="15" xfId="4" applyFont="1" applyFill="1" applyBorder="1" applyAlignment="1" applyProtection="1">
      <alignment vertical="center" wrapText="1"/>
      <protection locked="0"/>
    </xf>
    <xf numFmtId="0" fontId="25" fillId="3" borderId="5" xfId="4" applyFont="1" applyFill="1" applyBorder="1" applyAlignment="1">
      <alignment horizontal="center" vertical="center"/>
    </xf>
    <xf numFmtId="0" fontId="25" fillId="3" borderId="7" xfId="4" applyFont="1" applyFill="1" applyBorder="1" applyAlignment="1">
      <alignment horizontal="center" vertical="center"/>
    </xf>
    <xf numFmtId="0" fontId="25" fillId="10" borderId="4" xfId="4" applyFont="1" applyFill="1" applyBorder="1" applyAlignment="1">
      <alignment horizontal="center" vertical="center" wrapText="1"/>
    </xf>
    <xf numFmtId="0" fontId="25" fillId="13" borderId="4" xfId="4" applyFont="1" applyFill="1" applyBorder="1" applyAlignment="1">
      <alignment horizontal="center" vertical="center" wrapText="1"/>
    </xf>
    <xf numFmtId="0" fontId="25" fillId="11" borderId="4" xfId="4" applyFont="1" applyFill="1" applyBorder="1" applyAlignment="1">
      <alignment horizontal="center" vertical="center" wrapText="1"/>
    </xf>
    <xf numFmtId="0" fontId="33" fillId="6" borderId="12" xfId="4" applyFont="1" applyFill="1" applyBorder="1" applyAlignment="1" applyProtection="1">
      <alignment vertical="center" wrapText="1"/>
      <protection locked="0"/>
    </xf>
    <xf numFmtId="0" fontId="33" fillId="6" borderId="15" xfId="4" applyFont="1" applyFill="1" applyBorder="1" applyAlignment="1" applyProtection="1">
      <alignment vertical="center" wrapText="1"/>
      <protection locked="0"/>
    </xf>
    <xf numFmtId="0" fontId="52" fillId="26" borderId="5" xfId="4" applyFont="1" applyFill="1" applyBorder="1" applyAlignment="1">
      <alignment horizontal="center" vertical="center" wrapText="1"/>
    </xf>
    <xf numFmtId="0" fontId="52" fillId="26" borderId="24" xfId="4" applyFont="1" applyFill="1" applyBorder="1" applyAlignment="1">
      <alignment horizontal="center" vertical="center"/>
    </xf>
    <xf numFmtId="0" fontId="33" fillId="5" borderId="13" xfId="4" applyFont="1" applyFill="1" applyBorder="1" applyAlignment="1" applyProtection="1">
      <alignment vertical="center" wrapText="1"/>
      <protection locked="0"/>
    </xf>
    <xf numFmtId="0" fontId="33" fillId="5" borderId="14" xfId="4" applyFont="1" applyFill="1" applyBorder="1" applyAlignment="1" applyProtection="1">
      <alignment vertical="center" wrapText="1"/>
      <protection locked="0"/>
    </xf>
  </cellXfs>
  <cellStyles count="34">
    <cellStyle name="20% - アクセント 3 2" xfId="6"/>
    <cellStyle name="20% - アクセント 3 2 2" xfId="7"/>
    <cellStyle name="20% - アクセント 3 3" xfId="8"/>
    <cellStyle name="20% - アクセント 3 4" xfId="9"/>
    <cellStyle name="20% - アクセント 3 4 2" xfId="10"/>
    <cellStyle name="20% - アクセント 3 5" xfId="11"/>
    <cellStyle name="20% - アクセント 3 6" xfId="12"/>
    <cellStyle name="20% - アクセント 3 7" xfId="13"/>
    <cellStyle name="20% - アクセント 3 8" xfId="14"/>
    <cellStyle name="20% - アクセント 3 9" xfId="15"/>
    <cellStyle name="パーセント 2" xfId="5"/>
    <cellStyle name="標準" xfId="0" builtinId="0"/>
    <cellStyle name="標準 2" xfId="1"/>
    <cellStyle name="標準 3" xfId="4"/>
    <cellStyle name="標準 35" xfId="16"/>
    <cellStyle name="標準 35 2" xfId="17"/>
    <cellStyle name="標準 35 2 2" xfId="18"/>
    <cellStyle name="標準 35 3" xfId="19"/>
    <cellStyle name="標準 35 4" xfId="20"/>
    <cellStyle name="標準 35 5" xfId="21"/>
    <cellStyle name="標準 35 6" xfId="22"/>
    <cellStyle name="標準 4" xfId="2"/>
    <cellStyle name="標準 5" xfId="23"/>
    <cellStyle name="標準 5 5" xfId="24"/>
    <cellStyle name="標準 5 5 2" xfId="25"/>
    <cellStyle name="標準 5 5 2 2" xfId="26"/>
    <cellStyle name="標準 5 5 3" xfId="27"/>
    <cellStyle name="標準 5 5 3 2" xfId="28"/>
    <cellStyle name="標準 5 5 4" xfId="29"/>
    <cellStyle name="標準 5 5 5" xfId="30"/>
    <cellStyle name="標準 5 5 6" xfId="31"/>
    <cellStyle name="標準 5 5 7" xfId="32"/>
    <cellStyle name="標準 5 5 8" xfId="33"/>
    <cellStyle name="標準 7 2" xfId="3"/>
  </cellStyles>
  <dxfs count="26">
    <dxf>
      <font>
        <b/>
        <i val="0"/>
        <color rgb="FFC00000"/>
      </font>
      <fill>
        <patternFill>
          <bgColor rgb="FFFFFF00"/>
        </patternFill>
      </fill>
    </dxf>
    <dxf>
      <fill>
        <patternFill>
          <bgColor theme="6" tint="0.59996337778862885"/>
        </patternFill>
      </fill>
    </dxf>
    <dxf>
      <fill>
        <patternFill>
          <bgColor rgb="FFFFFFCC"/>
        </patternFill>
      </fill>
    </dxf>
    <dxf>
      <fill>
        <patternFill>
          <bgColor theme="9" tint="0.59996337778862885"/>
        </patternFill>
      </fill>
    </dxf>
    <dxf>
      <fill>
        <patternFill>
          <bgColor theme="8" tint="0.59996337778862885"/>
        </patternFill>
      </fill>
    </dxf>
    <dxf>
      <fill>
        <patternFill>
          <bgColor rgb="FFFFCCFF"/>
        </patternFill>
      </fill>
    </dxf>
    <dxf>
      <fill>
        <patternFill>
          <bgColor theme="6" tint="0.59996337778862885"/>
        </patternFill>
      </fill>
    </dxf>
    <dxf>
      <fill>
        <patternFill>
          <bgColor theme="7" tint="0.59996337778862885"/>
        </patternFill>
      </fill>
    </dxf>
    <dxf>
      <fill>
        <patternFill>
          <bgColor rgb="FFFFFFCC"/>
        </patternFill>
      </fill>
    </dxf>
    <dxf>
      <fill>
        <patternFill>
          <bgColor theme="9" tint="0.59996337778862885"/>
        </patternFill>
      </fill>
    </dxf>
    <dxf>
      <fill>
        <patternFill>
          <bgColor theme="8" tint="0.59996337778862885"/>
        </patternFill>
      </fill>
    </dxf>
    <dxf>
      <fill>
        <patternFill>
          <bgColor rgb="FFFFCCFF"/>
        </patternFill>
      </fill>
    </dxf>
    <dxf>
      <fill>
        <patternFill>
          <bgColor theme="6" tint="0.59996337778862885"/>
        </patternFill>
      </fill>
    </dxf>
    <dxf>
      <fill>
        <patternFill>
          <bgColor theme="7" tint="0.59996337778862885"/>
        </patternFill>
      </fill>
    </dxf>
    <dxf>
      <fill>
        <patternFill>
          <bgColor theme="8" tint="0.59996337778862885"/>
        </patternFill>
      </fill>
    </dxf>
    <dxf>
      <fill>
        <patternFill>
          <bgColor theme="6" tint="0.59996337778862885"/>
        </patternFill>
      </fill>
    </dxf>
    <dxf>
      <fill>
        <patternFill>
          <bgColor rgb="FFFFCCFF"/>
        </patternFill>
      </fill>
    </dxf>
    <dxf>
      <fill>
        <patternFill>
          <bgColor theme="7" tint="0.59996337778862885"/>
        </patternFill>
      </fill>
    </dxf>
    <dxf>
      <font>
        <b val="0"/>
        <i val="0"/>
      </font>
      <fill>
        <patternFill>
          <bgColor theme="9" tint="0.59996337778862885"/>
        </patternFill>
      </fill>
    </dxf>
    <dxf>
      <fill>
        <patternFill>
          <bgColor rgb="FFFFFFCC"/>
        </patternFill>
      </fill>
    </dxf>
    <dxf>
      <fill>
        <patternFill>
          <bgColor theme="8" tint="0.59996337778862885"/>
        </patternFill>
      </fill>
    </dxf>
    <dxf>
      <fill>
        <patternFill>
          <bgColor theme="6" tint="0.59996337778862885"/>
        </patternFill>
      </fill>
    </dxf>
    <dxf>
      <fill>
        <patternFill>
          <bgColor rgb="FFFFCCFF"/>
        </patternFill>
      </fill>
    </dxf>
    <dxf>
      <fill>
        <patternFill>
          <bgColor theme="7" tint="0.59996337778862885"/>
        </patternFill>
      </fill>
    </dxf>
    <dxf>
      <font>
        <b val="0"/>
        <i val="0"/>
      </font>
      <fill>
        <patternFill>
          <bgColor theme="9" tint="0.59996337778862885"/>
        </patternFill>
      </fill>
    </dxf>
    <dxf>
      <fill>
        <patternFill>
          <bgColor rgb="FFFFFFCC"/>
        </patternFill>
      </fill>
    </dxf>
  </dxfs>
  <tableStyles count="0" defaultTableStyle="TableStyleMedium9" defaultPivotStyle="PivotStyleLight16"/>
  <colors>
    <mruColors>
      <color rgb="FFFFFF99"/>
      <color rgb="FFFFFFCC"/>
      <color rgb="FFE6E6E6"/>
      <color rgb="FF978F89"/>
      <color rgb="FFEBF1DE"/>
      <color rgb="FF0033CC"/>
      <color rgb="FF66CCFF"/>
      <color rgb="FFFFDDFF"/>
      <color rgb="FFFFCCFF"/>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13921</xdr:colOff>
      <xdr:row>25</xdr:row>
      <xdr:rowOff>34436</xdr:rowOff>
    </xdr:from>
    <xdr:to>
      <xdr:col>0</xdr:col>
      <xdr:colOff>394921</xdr:colOff>
      <xdr:row>25</xdr:row>
      <xdr:rowOff>348761</xdr:rowOff>
    </xdr:to>
    <xdr:sp macro="" textlink="">
      <xdr:nvSpPr>
        <xdr:cNvPr id="2" name="角丸四角形 1">
          <a:extLst>
            <a:ext uri="{FF2B5EF4-FFF2-40B4-BE49-F238E27FC236}">
              <a16:creationId xmlns="" xmlns:a16="http://schemas.microsoft.com/office/drawing/2014/main" id="{00000000-0008-0000-0000-000002000000}"/>
            </a:ext>
          </a:extLst>
        </xdr:cNvPr>
        <xdr:cNvSpPr/>
      </xdr:nvSpPr>
      <xdr:spPr>
        <a:xfrm>
          <a:off x="13921" y="9092711"/>
          <a:ext cx="381000" cy="314325"/>
        </a:xfrm>
        <a:prstGeom prst="roundRect">
          <a:avLst/>
        </a:prstGeom>
        <a:noFill/>
        <a:ln>
          <a:solidFill>
            <a:srgbClr val="FFC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1</xdr:col>
      <xdr:colOff>52021</xdr:colOff>
      <xdr:row>25</xdr:row>
      <xdr:rowOff>34436</xdr:rowOff>
    </xdr:from>
    <xdr:to>
      <xdr:col>1</xdr:col>
      <xdr:colOff>1118821</xdr:colOff>
      <xdr:row>25</xdr:row>
      <xdr:rowOff>348761</xdr:rowOff>
    </xdr:to>
    <xdr:sp macro="" textlink="">
      <xdr:nvSpPr>
        <xdr:cNvPr id="3" name="角丸四角形 2">
          <a:extLst>
            <a:ext uri="{FF2B5EF4-FFF2-40B4-BE49-F238E27FC236}">
              <a16:creationId xmlns="" xmlns:a16="http://schemas.microsoft.com/office/drawing/2014/main" id="{00000000-0008-0000-0000-000003000000}"/>
            </a:ext>
          </a:extLst>
        </xdr:cNvPr>
        <xdr:cNvSpPr/>
      </xdr:nvSpPr>
      <xdr:spPr>
        <a:xfrm>
          <a:off x="471121" y="9092711"/>
          <a:ext cx="1066800" cy="314325"/>
        </a:xfrm>
        <a:prstGeom prst="roundRect">
          <a:avLst/>
        </a:prstGeom>
        <a:noFill/>
        <a:ln>
          <a:solidFill>
            <a:srgbClr val="FFC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2</xdr:col>
      <xdr:colOff>42496</xdr:colOff>
      <xdr:row>25</xdr:row>
      <xdr:rowOff>34436</xdr:rowOff>
    </xdr:from>
    <xdr:to>
      <xdr:col>2</xdr:col>
      <xdr:colOff>1471246</xdr:colOff>
      <xdr:row>25</xdr:row>
      <xdr:rowOff>348761</xdr:rowOff>
    </xdr:to>
    <xdr:sp macro="" textlink="">
      <xdr:nvSpPr>
        <xdr:cNvPr id="4" name="角丸四角形 3">
          <a:extLst>
            <a:ext uri="{FF2B5EF4-FFF2-40B4-BE49-F238E27FC236}">
              <a16:creationId xmlns="" xmlns:a16="http://schemas.microsoft.com/office/drawing/2014/main" id="{00000000-0008-0000-0000-000004000000}"/>
            </a:ext>
          </a:extLst>
        </xdr:cNvPr>
        <xdr:cNvSpPr/>
      </xdr:nvSpPr>
      <xdr:spPr>
        <a:xfrm>
          <a:off x="1652221" y="9092711"/>
          <a:ext cx="1428750" cy="314325"/>
        </a:xfrm>
        <a:prstGeom prst="roundRect">
          <a:avLst/>
        </a:prstGeom>
        <a:noFill/>
        <a:ln>
          <a:solidFill>
            <a:srgbClr val="FFC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3</xdr:col>
      <xdr:colOff>42496</xdr:colOff>
      <xdr:row>25</xdr:row>
      <xdr:rowOff>34436</xdr:rowOff>
    </xdr:from>
    <xdr:to>
      <xdr:col>3</xdr:col>
      <xdr:colOff>556846</xdr:colOff>
      <xdr:row>25</xdr:row>
      <xdr:rowOff>348761</xdr:rowOff>
    </xdr:to>
    <xdr:sp macro="" textlink="">
      <xdr:nvSpPr>
        <xdr:cNvPr id="5" name="角丸四角形 4">
          <a:extLst>
            <a:ext uri="{FF2B5EF4-FFF2-40B4-BE49-F238E27FC236}">
              <a16:creationId xmlns="" xmlns:a16="http://schemas.microsoft.com/office/drawing/2014/main" id="{00000000-0008-0000-0000-000005000000}"/>
            </a:ext>
          </a:extLst>
        </xdr:cNvPr>
        <xdr:cNvSpPr/>
      </xdr:nvSpPr>
      <xdr:spPr>
        <a:xfrm>
          <a:off x="3147646" y="9092711"/>
          <a:ext cx="514350" cy="314325"/>
        </a:xfrm>
        <a:prstGeom prst="roundRect">
          <a:avLst/>
        </a:prstGeom>
        <a:noFill/>
        <a:ln>
          <a:solidFill>
            <a:srgbClr val="FFC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4</xdr:col>
      <xdr:colOff>42496</xdr:colOff>
      <xdr:row>25</xdr:row>
      <xdr:rowOff>34436</xdr:rowOff>
    </xdr:from>
    <xdr:to>
      <xdr:col>4</xdr:col>
      <xdr:colOff>556846</xdr:colOff>
      <xdr:row>25</xdr:row>
      <xdr:rowOff>348761</xdr:rowOff>
    </xdr:to>
    <xdr:sp macro="" textlink="">
      <xdr:nvSpPr>
        <xdr:cNvPr id="6" name="角丸四角形 5">
          <a:extLst>
            <a:ext uri="{FF2B5EF4-FFF2-40B4-BE49-F238E27FC236}">
              <a16:creationId xmlns="" xmlns:a16="http://schemas.microsoft.com/office/drawing/2014/main" id="{00000000-0008-0000-0000-000006000000}"/>
            </a:ext>
          </a:extLst>
        </xdr:cNvPr>
        <xdr:cNvSpPr/>
      </xdr:nvSpPr>
      <xdr:spPr>
        <a:xfrm>
          <a:off x="3709621" y="9092711"/>
          <a:ext cx="514350" cy="314325"/>
        </a:xfrm>
        <a:prstGeom prst="roundRect">
          <a:avLst/>
        </a:prstGeom>
        <a:noFill/>
        <a:ln>
          <a:solidFill>
            <a:srgbClr val="FFC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5</xdr:col>
      <xdr:colOff>42496</xdr:colOff>
      <xdr:row>25</xdr:row>
      <xdr:rowOff>34436</xdr:rowOff>
    </xdr:from>
    <xdr:to>
      <xdr:col>5</xdr:col>
      <xdr:colOff>956896</xdr:colOff>
      <xdr:row>25</xdr:row>
      <xdr:rowOff>348761</xdr:rowOff>
    </xdr:to>
    <xdr:sp macro="" textlink="">
      <xdr:nvSpPr>
        <xdr:cNvPr id="7" name="角丸四角形 6">
          <a:extLst>
            <a:ext uri="{FF2B5EF4-FFF2-40B4-BE49-F238E27FC236}">
              <a16:creationId xmlns="" xmlns:a16="http://schemas.microsoft.com/office/drawing/2014/main" id="{00000000-0008-0000-0000-000007000000}"/>
            </a:ext>
          </a:extLst>
        </xdr:cNvPr>
        <xdr:cNvSpPr/>
      </xdr:nvSpPr>
      <xdr:spPr>
        <a:xfrm>
          <a:off x="4271596" y="9092711"/>
          <a:ext cx="914400" cy="314325"/>
        </a:xfrm>
        <a:prstGeom prst="roundRect">
          <a:avLst/>
        </a:prstGeom>
        <a:noFill/>
        <a:ln>
          <a:solidFill>
            <a:srgbClr val="FFC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6</xdr:col>
      <xdr:colOff>52021</xdr:colOff>
      <xdr:row>25</xdr:row>
      <xdr:rowOff>34436</xdr:rowOff>
    </xdr:from>
    <xdr:to>
      <xdr:col>8</xdr:col>
      <xdr:colOff>514350</xdr:colOff>
      <xdr:row>25</xdr:row>
      <xdr:rowOff>348761</xdr:rowOff>
    </xdr:to>
    <xdr:sp macro="" textlink="">
      <xdr:nvSpPr>
        <xdr:cNvPr id="8" name="角丸四角形 7">
          <a:extLst>
            <a:ext uri="{FF2B5EF4-FFF2-40B4-BE49-F238E27FC236}">
              <a16:creationId xmlns="" xmlns:a16="http://schemas.microsoft.com/office/drawing/2014/main" id="{00000000-0008-0000-0000-000008000000}"/>
            </a:ext>
          </a:extLst>
        </xdr:cNvPr>
        <xdr:cNvSpPr/>
      </xdr:nvSpPr>
      <xdr:spPr>
        <a:xfrm>
          <a:off x="5281246" y="9092711"/>
          <a:ext cx="1586279" cy="314325"/>
        </a:xfrm>
        <a:prstGeom prst="roundRect">
          <a:avLst/>
        </a:prstGeom>
        <a:noFill/>
        <a:ln>
          <a:solidFill>
            <a:srgbClr val="FFC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9</xdr:col>
      <xdr:colOff>52020</xdr:colOff>
      <xdr:row>25</xdr:row>
      <xdr:rowOff>34436</xdr:rowOff>
    </xdr:from>
    <xdr:to>
      <xdr:col>12</xdr:col>
      <xdr:colOff>394921</xdr:colOff>
      <xdr:row>25</xdr:row>
      <xdr:rowOff>348761</xdr:rowOff>
    </xdr:to>
    <xdr:sp macro="" textlink="">
      <xdr:nvSpPr>
        <xdr:cNvPr id="9" name="角丸四角形 8">
          <a:extLst>
            <a:ext uri="{FF2B5EF4-FFF2-40B4-BE49-F238E27FC236}">
              <a16:creationId xmlns="" xmlns:a16="http://schemas.microsoft.com/office/drawing/2014/main" id="{00000000-0008-0000-0000-000009000000}"/>
            </a:ext>
          </a:extLst>
        </xdr:cNvPr>
        <xdr:cNvSpPr/>
      </xdr:nvSpPr>
      <xdr:spPr>
        <a:xfrm>
          <a:off x="6967170" y="9092711"/>
          <a:ext cx="1857376" cy="314325"/>
        </a:xfrm>
        <a:prstGeom prst="roundRect">
          <a:avLst/>
        </a:prstGeom>
        <a:noFill/>
        <a:ln>
          <a:solidFill>
            <a:srgbClr val="FFC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13</xdr:col>
      <xdr:colOff>42496</xdr:colOff>
      <xdr:row>25</xdr:row>
      <xdr:rowOff>34436</xdr:rowOff>
    </xdr:from>
    <xdr:to>
      <xdr:col>13</xdr:col>
      <xdr:colOff>404446</xdr:colOff>
      <xdr:row>25</xdr:row>
      <xdr:rowOff>348761</xdr:rowOff>
    </xdr:to>
    <xdr:sp macro="" textlink="">
      <xdr:nvSpPr>
        <xdr:cNvPr id="10" name="角丸四角形 9">
          <a:extLst>
            <a:ext uri="{FF2B5EF4-FFF2-40B4-BE49-F238E27FC236}">
              <a16:creationId xmlns="" xmlns:a16="http://schemas.microsoft.com/office/drawing/2014/main" id="{00000000-0008-0000-0000-00000A000000}"/>
            </a:ext>
          </a:extLst>
        </xdr:cNvPr>
        <xdr:cNvSpPr/>
      </xdr:nvSpPr>
      <xdr:spPr>
        <a:xfrm>
          <a:off x="8900746" y="9092711"/>
          <a:ext cx="361950" cy="314325"/>
        </a:xfrm>
        <a:prstGeom prst="roundRect">
          <a:avLst/>
        </a:prstGeom>
        <a:noFill/>
        <a:ln>
          <a:solidFill>
            <a:srgbClr val="FFC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14</xdr:col>
      <xdr:colOff>42495</xdr:colOff>
      <xdr:row>25</xdr:row>
      <xdr:rowOff>34436</xdr:rowOff>
    </xdr:from>
    <xdr:to>
      <xdr:col>14</xdr:col>
      <xdr:colOff>714375</xdr:colOff>
      <xdr:row>25</xdr:row>
      <xdr:rowOff>348761</xdr:rowOff>
    </xdr:to>
    <xdr:sp macro="" textlink="">
      <xdr:nvSpPr>
        <xdr:cNvPr id="11" name="角丸四角形 10">
          <a:extLst>
            <a:ext uri="{FF2B5EF4-FFF2-40B4-BE49-F238E27FC236}">
              <a16:creationId xmlns="" xmlns:a16="http://schemas.microsoft.com/office/drawing/2014/main" id="{00000000-0008-0000-0000-00000B000000}"/>
            </a:ext>
          </a:extLst>
        </xdr:cNvPr>
        <xdr:cNvSpPr/>
      </xdr:nvSpPr>
      <xdr:spPr>
        <a:xfrm>
          <a:off x="9329370" y="9092711"/>
          <a:ext cx="671880" cy="314325"/>
        </a:xfrm>
        <a:prstGeom prst="roundRect">
          <a:avLst/>
        </a:prstGeom>
        <a:noFill/>
        <a:ln>
          <a:solidFill>
            <a:srgbClr val="FFC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15</xdr:col>
      <xdr:colOff>32969</xdr:colOff>
      <xdr:row>25</xdr:row>
      <xdr:rowOff>34436</xdr:rowOff>
    </xdr:from>
    <xdr:to>
      <xdr:col>15</xdr:col>
      <xdr:colOff>1819274</xdr:colOff>
      <xdr:row>25</xdr:row>
      <xdr:rowOff>348761</xdr:rowOff>
    </xdr:to>
    <xdr:sp macro="" textlink="">
      <xdr:nvSpPr>
        <xdr:cNvPr id="22" name="角丸四角形 21">
          <a:extLst>
            <a:ext uri="{FF2B5EF4-FFF2-40B4-BE49-F238E27FC236}">
              <a16:creationId xmlns="" xmlns:a16="http://schemas.microsoft.com/office/drawing/2014/main" id="{00000000-0008-0000-0000-000016000000}"/>
            </a:ext>
          </a:extLst>
        </xdr:cNvPr>
        <xdr:cNvSpPr/>
      </xdr:nvSpPr>
      <xdr:spPr>
        <a:xfrm>
          <a:off x="10053269" y="9692786"/>
          <a:ext cx="1786305" cy="314325"/>
        </a:xfrm>
        <a:prstGeom prst="roundRect">
          <a:avLst/>
        </a:prstGeom>
        <a:noFill/>
        <a:ln>
          <a:solidFill>
            <a:srgbClr val="FFC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16</xdr:col>
      <xdr:colOff>13920</xdr:colOff>
      <xdr:row>25</xdr:row>
      <xdr:rowOff>34436</xdr:rowOff>
    </xdr:from>
    <xdr:to>
      <xdr:col>16</xdr:col>
      <xdr:colOff>1457325</xdr:colOff>
      <xdr:row>25</xdr:row>
      <xdr:rowOff>348761</xdr:rowOff>
    </xdr:to>
    <xdr:sp macro="" textlink="">
      <xdr:nvSpPr>
        <xdr:cNvPr id="23" name="角丸四角形 22">
          <a:extLst>
            <a:ext uri="{FF2B5EF4-FFF2-40B4-BE49-F238E27FC236}">
              <a16:creationId xmlns="" xmlns:a16="http://schemas.microsoft.com/office/drawing/2014/main" id="{00000000-0008-0000-0000-000017000000}"/>
            </a:ext>
          </a:extLst>
        </xdr:cNvPr>
        <xdr:cNvSpPr/>
      </xdr:nvSpPr>
      <xdr:spPr>
        <a:xfrm>
          <a:off x="11853495" y="9092711"/>
          <a:ext cx="1443405" cy="314325"/>
        </a:xfrm>
        <a:prstGeom prst="roundRect">
          <a:avLst/>
        </a:prstGeom>
        <a:noFill/>
        <a:ln>
          <a:solidFill>
            <a:srgbClr val="FFC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19</xdr:col>
      <xdr:colOff>47625</xdr:colOff>
      <xdr:row>25</xdr:row>
      <xdr:rowOff>34436</xdr:rowOff>
    </xdr:from>
    <xdr:to>
      <xdr:col>20</xdr:col>
      <xdr:colOff>581025</xdr:colOff>
      <xdr:row>25</xdr:row>
      <xdr:rowOff>348761</xdr:rowOff>
    </xdr:to>
    <xdr:sp macro="" textlink="">
      <xdr:nvSpPr>
        <xdr:cNvPr id="24" name="角丸四角形 23">
          <a:extLst>
            <a:ext uri="{FF2B5EF4-FFF2-40B4-BE49-F238E27FC236}">
              <a16:creationId xmlns="" xmlns:a16="http://schemas.microsoft.com/office/drawing/2014/main" id="{00000000-0008-0000-0000-000018000000}"/>
            </a:ext>
          </a:extLst>
        </xdr:cNvPr>
        <xdr:cNvSpPr/>
      </xdr:nvSpPr>
      <xdr:spPr>
        <a:xfrm>
          <a:off x="13382625" y="9092711"/>
          <a:ext cx="809625" cy="314325"/>
        </a:xfrm>
        <a:prstGeom prst="roundRect">
          <a:avLst/>
        </a:prstGeom>
        <a:noFill/>
        <a:ln>
          <a:solidFill>
            <a:srgbClr val="FFC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0</xdr:col>
      <xdr:colOff>45244</xdr:colOff>
      <xdr:row>24</xdr:row>
      <xdr:rowOff>357188</xdr:rowOff>
    </xdr:from>
    <xdr:to>
      <xdr:col>0</xdr:col>
      <xdr:colOff>225268</xdr:colOff>
      <xdr:row>25</xdr:row>
      <xdr:rowOff>131460</xdr:rowOff>
    </xdr:to>
    <xdr:grpSp>
      <xdr:nvGrpSpPr>
        <xdr:cNvPr id="49" name="グループ化 48">
          <a:extLst>
            <a:ext uri="{FF2B5EF4-FFF2-40B4-BE49-F238E27FC236}">
              <a16:creationId xmlns="" xmlns:a16="http://schemas.microsoft.com/office/drawing/2014/main" id="{00000000-0008-0000-0000-000031000000}"/>
            </a:ext>
          </a:extLst>
        </xdr:cNvPr>
        <xdr:cNvGrpSpPr/>
      </xdr:nvGrpSpPr>
      <xdr:grpSpPr>
        <a:xfrm>
          <a:off x="45244" y="10091738"/>
          <a:ext cx="180024" cy="183847"/>
          <a:chOff x="130968" y="12253421"/>
          <a:chExt cx="154780" cy="155272"/>
        </a:xfrm>
      </xdr:grpSpPr>
      <xdr:sp macro="" textlink="">
        <xdr:nvSpPr>
          <xdr:cNvPr id="25" name="円/楕円 24">
            <a:extLst>
              <a:ext uri="{FF2B5EF4-FFF2-40B4-BE49-F238E27FC236}">
                <a16:creationId xmlns="" xmlns:a16="http://schemas.microsoft.com/office/drawing/2014/main" id="{00000000-0008-0000-0000-000019000000}"/>
              </a:ext>
            </a:extLst>
          </xdr:cNvPr>
          <xdr:cNvSpPr/>
        </xdr:nvSpPr>
        <xdr:spPr>
          <a:xfrm>
            <a:off x="130968" y="12253913"/>
            <a:ext cx="154780" cy="154780"/>
          </a:xfrm>
          <a:prstGeom prst="ellipse">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テキスト ボックス 25">
            <a:extLst>
              <a:ext uri="{FF2B5EF4-FFF2-40B4-BE49-F238E27FC236}">
                <a16:creationId xmlns="" xmlns:a16="http://schemas.microsoft.com/office/drawing/2014/main" id="{00000000-0008-0000-0000-00001A000000}"/>
              </a:ext>
            </a:extLst>
          </xdr:cNvPr>
          <xdr:cNvSpPr txBox="1"/>
        </xdr:nvSpPr>
        <xdr:spPr>
          <a:xfrm>
            <a:off x="171450" y="12253421"/>
            <a:ext cx="71302"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chorCtr="1">
            <a:spAutoFit/>
          </a:bodyPr>
          <a:lstStyle/>
          <a:p>
            <a:r>
              <a:rPr kumimoji="1" lang="en-US" altLang="ja-JP" sz="1000" b="1">
                <a:solidFill>
                  <a:schemeClr val="bg1"/>
                </a:solidFill>
                <a:latin typeface="Arial" panose="020B0604020202020204" pitchFamily="34" charset="0"/>
                <a:cs typeface="Arial" panose="020B0604020202020204" pitchFamily="34" charset="0"/>
              </a:rPr>
              <a:t>1</a:t>
            </a:r>
            <a:endParaRPr kumimoji="1" lang="ja-JP" altLang="en-US" sz="1000" b="1">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1</xdr:col>
      <xdr:colOff>11906</xdr:colOff>
      <xdr:row>24</xdr:row>
      <xdr:rowOff>357188</xdr:rowOff>
    </xdr:from>
    <xdr:to>
      <xdr:col>1</xdr:col>
      <xdr:colOff>191930</xdr:colOff>
      <xdr:row>25</xdr:row>
      <xdr:rowOff>131460</xdr:rowOff>
    </xdr:to>
    <xdr:grpSp>
      <xdr:nvGrpSpPr>
        <xdr:cNvPr id="50" name="グループ化 49">
          <a:extLst>
            <a:ext uri="{FF2B5EF4-FFF2-40B4-BE49-F238E27FC236}">
              <a16:creationId xmlns="" xmlns:a16="http://schemas.microsoft.com/office/drawing/2014/main" id="{00000000-0008-0000-0000-000032000000}"/>
            </a:ext>
          </a:extLst>
        </xdr:cNvPr>
        <xdr:cNvGrpSpPr/>
      </xdr:nvGrpSpPr>
      <xdr:grpSpPr>
        <a:xfrm>
          <a:off x="392906" y="10091738"/>
          <a:ext cx="180024" cy="183847"/>
          <a:chOff x="297655" y="12253421"/>
          <a:chExt cx="154780" cy="155272"/>
        </a:xfrm>
      </xdr:grpSpPr>
      <xdr:sp macro="" textlink="">
        <xdr:nvSpPr>
          <xdr:cNvPr id="27" name="円/楕円 26">
            <a:extLst>
              <a:ext uri="{FF2B5EF4-FFF2-40B4-BE49-F238E27FC236}">
                <a16:creationId xmlns="" xmlns:a16="http://schemas.microsoft.com/office/drawing/2014/main" id="{00000000-0008-0000-0000-00001B000000}"/>
              </a:ext>
            </a:extLst>
          </xdr:cNvPr>
          <xdr:cNvSpPr/>
        </xdr:nvSpPr>
        <xdr:spPr>
          <a:xfrm>
            <a:off x="297655" y="12253913"/>
            <a:ext cx="154780" cy="154780"/>
          </a:xfrm>
          <a:prstGeom prst="ellipse">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8" name="テキスト ボックス 37">
            <a:extLst>
              <a:ext uri="{FF2B5EF4-FFF2-40B4-BE49-F238E27FC236}">
                <a16:creationId xmlns="" xmlns:a16="http://schemas.microsoft.com/office/drawing/2014/main" id="{00000000-0008-0000-0000-000026000000}"/>
              </a:ext>
            </a:extLst>
          </xdr:cNvPr>
          <xdr:cNvSpPr txBox="1"/>
        </xdr:nvSpPr>
        <xdr:spPr>
          <a:xfrm>
            <a:off x="340518" y="12253421"/>
            <a:ext cx="71302"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chorCtr="1">
            <a:spAutoFit/>
          </a:bodyPr>
          <a:lstStyle/>
          <a:p>
            <a:r>
              <a:rPr kumimoji="1" lang="en-US" altLang="ja-JP" sz="1000" b="1">
                <a:solidFill>
                  <a:schemeClr val="bg1"/>
                </a:solidFill>
                <a:latin typeface="Arial" panose="020B0604020202020204" pitchFamily="34" charset="0"/>
                <a:cs typeface="Arial" panose="020B0604020202020204" pitchFamily="34" charset="0"/>
              </a:rPr>
              <a:t>2</a:t>
            </a:r>
            <a:endParaRPr kumimoji="1" lang="ja-JP" altLang="en-US" sz="1000" b="1">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2</xdr:col>
      <xdr:colOff>19049</xdr:colOff>
      <xdr:row>24</xdr:row>
      <xdr:rowOff>357188</xdr:rowOff>
    </xdr:from>
    <xdr:to>
      <xdr:col>2</xdr:col>
      <xdr:colOff>199073</xdr:colOff>
      <xdr:row>25</xdr:row>
      <xdr:rowOff>130968</xdr:rowOff>
    </xdr:to>
    <xdr:grpSp>
      <xdr:nvGrpSpPr>
        <xdr:cNvPr id="51" name="グループ化 50">
          <a:extLst>
            <a:ext uri="{FF2B5EF4-FFF2-40B4-BE49-F238E27FC236}">
              <a16:creationId xmlns="" xmlns:a16="http://schemas.microsoft.com/office/drawing/2014/main" id="{00000000-0008-0000-0000-000033000000}"/>
            </a:ext>
          </a:extLst>
        </xdr:cNvPr>
        <xdr:cNvGrpSpPr/>
      </xdr:nvGrpSpPr>
      <xdr:grpSpPr>
        <a:xfrm>
          <a:off x="1485899" y="10091738"/>
          <a:ext cx="180024" cy="183355"/>
          <a:chOff x="457198" y="12249150"/>
          <a:chExt cx="154780" cy="154780"/>
        </a:xfrm>
      </xdr:grpSpPr>
      <xdr:sp macro="" textlink="">
        <xdr:nvSpPr>
          <xdr:cNvPr id="29" name="円/楕円 28">
            <a:extLst>
              <a:ext uri="{FF2B5EF4-FFF2-40B4-BE49-F238E27FC236}">
                <a16:creationId xmlns="" xmlns:a16="http://schemas.microsoft.com/office/drawing/2014/main" id="{00000000-0008-0000-0000-00001D000000}"/>
              </a:ext>
            </a:extLst>
          </xdr:cNvPr>
          <xdr:cNvSpPr/>
        </xdr:nvSpPr>
        <xdr:spPr>
          <a:xfrm>
            <a:off x="457198" y="12249150"/>
            <a:ext cx="154780" cy="154780"/>
          </a:xfrm>
          <a:prstGeom prst="ellipse">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9" name="テキスト ボックス 38">
            <a:extLst>
              <a:ext uri="{FF2B5EF4-FFF2-40B4-BE49-F238E27FC236}">
                <a16:creationId xmlns="" xmlns:a16="http://schemas.microsoft.com/office/drawing/2014/main" id="{00000000-0008-0000-0000-000027000000}"/>
              </a:ext>
            </a:extLst>
          </xdr:cNvPr>
          <xdr:cNvSpPr txBox="1"/>
        </xdr:nvSpPr>
        <xdr:spPr>
          <a:xfrm>
            <a:off x="502443" y="12251040"/>
            <a:ext cx="71302"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chorCtr="1">
            <a:spAutoFit/>
          </a:bodyPr>
          <a:lstStyle/>
          <a:p>
            <a:r>
              <a:rPr kumimoji="1" lang="en-US" altLang="ja-JP" sz="1000" b="1">
                <a:solidFill>
                  <a:schemeClr val="bg1"/>
                </a:solidFill>
                <a:latin typeface="Arial" panose="020B0604020202020204" pitchFamily="34" charset="0"/>
                <a:cs typeface="Arial" panose="020B0604020202020204" pitchFamily="34" charset="0"/>
              </a:rPr>
              <a:t>3</a:t>
            </a:r>
            <a:endParaRPr kumimoji="1" lang="ja-JP" altLang="en-US" sz="1000" b="1">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3</xdr:col>
      <xdr:colOff>2381</xdr:colOff>
      <xdr:row>24</xdr:row>
      <xdr:rowOff>357188</xdr:rowOff>
    </xdr:from>
    <xdr:to>
      <xdr:col>3</xdr:col>
      <xdr:colOff>182405</xdr:colOff>
      <xdr:row>25</xdr:row>
      <xdr:rowOff>130968</xdr:rowOff>
    </xdr:to>
    <xdr:grpSp>
      <xdr:nvGrpSpPr>
        <xdr:cNvPr id="52" name="グループ化 51">
          <a:extLst>
            <a:ext uri="{FF2B5EF4-FFF2-40B4-BE49-F238E27FC236}">
              <a16:creationId xmlns="" xmlns:a16="http://schemas.microsoft.com/office/drawing/2014/main" id="{00000000-0008-0000-0000-000034000000}"/>
            </a:ext>
          </a:extLst>
        </xdr:cNvPr>
        <xdr:cNvGrpSpPr/>
      </xdr:nvGrpSpPr>
      <xdr:grpSpPr>
        <a:xfrm>
          <a:off x="2840831" y="10091738"/>
          <a:ext cx="180024" cy="183355"/>
          <a:chOff x="450055" y="12406313"/>
          <a:chExt cx="154780" cy="154780"/>
        </a:xfrm>
      </xdr:grpSpPr>
      <xdr:sp macro="" textlink="">
        <xdr:nvSpPr>
          <xdr:cNvPr id="28" name="円/楕円 27">
            <a:extLst>
              <a:ext uri="{FF2B5EF4-FFF2-40B4-BE49-F238E27FC236}">
                <a16:creationId xmlns="" xmlns:a16="http://schemas.microsoft.com/office/drawing/2014/main" id="{00000000-0008-0000-0000-00001C000000}"/>
              </a:ext>
            </a:extLst>
          </xdr:cNvPr>
          <xdr:cNvSpPr/>
        </xdr:nvSpPr>
        <xdr:spPr>
          <a:xfrm>
            <a:off x="450055" y="12406313"/>
            <a:ext cx="154780" cy="154780"/>
          </a:xfrm>
          <a:prstGeom prst="ellipse">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0" name="テキスト ボックス 39">
            <a:extLst>
              <a:ext uri="{FF2B5EF4-FFF2-40B4-BE49-F238E27FC236}">
                <a16:creationId xmlns="" xmlns:a16="http://schemas.microsoft.com/office/drawing/2014/main" id="{00000000-0008-0000-0000-000028000000}"/>
              </a:ext>
            </a:extLst>
          </xdr:cNvPr>
          <xdr:cNvSpPr txBox="1"/>
        </xdr:nvSpPr>
        <xdr:spPr>
          <a:xfrm>
            <a:off x="490538" y="12408203"/>
            <a:ext cx="71302"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chorCtr="1">
            <a:spAutoFit/>
          </a:bodyPr>
          <a:lstStyle/>
          <a:p>
            <a:r>
              <a:rPr kumimoji="1" lang="en-US" altLang="ja-JP" sz="1000" b="1">
                <a:solidFill>
                  <a:schemeClr val="bg1"/>
                </a:solidFill>
                <a:latin typeface="Arial" panose="020B0604020202020204" pitchFamily="34" charset="0"/>
                <a:cs typeface="Arial" panose="020B0604020202020204" pitchFamily="34" charset="0"/>
              </a:rPr>
              <a:t>4</a:t>
            </a:r>
            <a:endParaRPr kumimoji="1" lang="ja-JP" altLang="en-US" sz="1000" b="1">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3</xdr:col>
      <xdr:colOff>561974</xdr:colOff>
      <xdr:row>24</xdr:row>
      <xdr:rowOff>357188</xdr:rowOff>
    </xdr:from>
    <xdr:to>
      <xdr:col>4</xdr:col>
      <xdr:colOff>180023</xdr:colOff>
      <xdr:row>25</xdr:row>
      <xdr:rowOff>130968</xdr:rowOff>
    </xdr:to>
    <xdr:grpSp>
      <xdr:nvGrpSpPr>
        <xdr:cNvPr id="53" name="グループ化 52">
          <a:extLst>
            <a:ext uri="{FF2B5EF4-FFF2-40B4-BE49-F238E27FC236}">
              <a16:creationId xmlns="" xmlns:a16="http://schemas.microsoft.com/office/drawing/2014/main" id="{00000000-0008-0000-0000-000035000000}"/>
            </a:ext>
          </a:extLst>
        </xdr:cNvPr>
        <xdr:cNvGrpSpPr/>
      </xdr:nvGrpSpPr>
      <xdr:grpSpPr>
        <a:xfrm>
          <a:off x="3352799" y="10091738"/>
          <a:ext cx="180024" cy="183355"/>
          <a:chOff x="609598" y="12401550"/>
          <a:chExt cx="154780" cy="154780"/>
        </a:xfrm>
      </xdr:grpSpPr>
      <xdr:sp macro="" textlink="">
        <xdr:nvSpPr>
          <xdr:cNvPr id="30" name="円/楕円 29">
            <a:extLst>
              <a:ext uri="{FF2B5EF4-FFF2-40B4-BE49-F238E27FC236}">
                <a16:creationId xmlns="" xmlns:a16="http://schemas.microsoft.com/office/drawing/2014/main" id="{00000000-0008-0000-0000-00001E000000}"/>
              </a:ext>
            </a:extLst>
          </xdr:cNvPr>
          <xdr:cNvSpPr/>
        </xdr:nvSpPr>
        <xdr:spPr>
          <a:xfrm>
            <a:off x="609598" y="12401550"/>
            <a:ext cx="154780" cy="154780"/>
          </a:xfrm>
          <a:prstGeom prst="ellipse">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1" name="テキスト ボックス 40">
            <a:extLst>
              <a:ext uri="{FF2B5EF4-FFF2-40B4-BE49-F238E27FC236}">
                <a16:creationId xmlns="" xmlns:a16="http://schemas.microsoft.com/office/drawing/2014/main" id="{00000000-0008-0000-0000-000029000000}"/>
              </a:ext>
            </a:extLst>
          </xdr:cNvPr>
          <xdr:cNvSpPr txBox="1"/>
        </xdr:nvSpPr>
        <xdr:spPr>
          <a:xfrm>
            <a:off x="654844" y="12403441"/>
            <a:ext cx="71302"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chorCtr="1">
            <a:spAutoFit/>
          </a:bodyPr>
          <a:lstStyle/>
          <a:p>
            <a:r>
              <a:rPr kumimoji="1" lang="en-US" altLang="ja-JP" sz="1000" b="1">
                <a:solidFill>
                  <a:schemeClr val="bg1"/>
                </a:solidFill>
                <a:latin typeface="Arial" panose="020B0604020202020204" pitchFamily="34" charset="0"/>
                <a:cs typeface="Arial" panose="020B0604020202020204" pitchFamily="34" charset="0"/>
              </a:rPr>
              <a:t>5</a:t>
            </a:r>
            <a:endParaRPr kumimoji="1" lang="ja-JP" altLang="en-US" sz="1000" b="1">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4</xdr:col>
      <xdr:colOff>561974</xdr:colOff>
      <xdr:row>24</xdr:row>
      <xdr:rowOff>357188</xdr:rowOff>
    </xdr:from>
    <xdr:to>
      <xdr:col>5</xdr:col>
      <xdr:colOff>180023</xdr:colOff>
      <xdr:row>25</xdr:row>
      <xdr:rowOff>130968</xdr:rowOff>
    </xdr:to>
    <xdr:grpSp>
      <xdr:nvGrpSpPr>
        <xdr:cNvPr id="54" name="グループ化 53">
          <a:extLst>
            <a:ext uri="{FF2B5EF4-FFF2-40B4-BE49-F238E27FC236}">
              <a16:creationId xmlns="" xmlns:a16="http://schemas.microsoft.com/office/drawing/2014/main" id="{00000000-0008-0000-0000-000036000000}"/>
            </a:ext>
          </a:extLst>
        </xdr:cNvPr>
        <xdr:cNvGrpSpPr/>
      </xdr:nvGrpSpPr>
      <xdr:grpSpPr>
        <a:xfrm>
          <a:off x="3867149" y="10091738"/>
          <a:ext cx="180024" cy="183355"/>
          <a:chOff x="761998" y="12553950"/>
          <a:chExt cx="154780" cy="154780"/>
        </a:xfrm>
      </xdr:grpSpPr>
      <xdr:sp macro="" textlink="">
        <xdr:nvSpPr>
          <xdr:cNvPr id="31" name="円/楕円 30">
            <a:extLst>
              <a:ext uri="{FF2B5EF4-FFF2-40B4-BE49-F238E27FC236}">
                <a16:creationId xmlns="" xmlns:a16="http://schemas.microsoft.com/office/drawing/2014/main" id="{00000000-0008-0000-0000-00001F000000}"/>
              </a:ext>
            </a:extLst>
          </xdr:cNvPr>
          <xdr:cNvSpPr/>
        </xdr:nvSpPr>
        <xdr:spPr>
          <a:xfrm>
            <a:off x="761998" y="12553950"/>
            <a:ext cx="154780" cy="154780"/>
          </a:xfrm>
          <a:prstGeom prst="ellipse">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2" name="テキスト ボックス 41">
            <a:extLst>
              <a:ext uri="{FF2B5EF4-FFF2-40B4-BE49-F238E27FC236}">
                <a16:creationId xmlns="" xmlns:a16="http://schemas.microsoft.com/office/drawing/2014/main" id="{00000000-0008-0000-0000-00002A000000}"/>
              </a:ext>
            </a:extLst>
          </xdr:cNvPr>
          <xdr:cNvSpPr txBox="1"/>
        </xdr:nvSpPr>
        <xdr:spPr>
          <a:xfrm>
            <a:off x="804863" y="12555842"/>
            <a:ext cx="71302"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chorCtr="1">
            <a:spAutoFit/>
          </a:bodyPr>
          <a:lstStyle/>
          <a:p>
            <a:r>
              <a:rPr kumimoji="1" lang="en-US" altLang="ja-JP" sz="1000" b="1">
                <a:solidFill>
                  <a:schemeClr val="bg1"/>
                </a:solidFill>
                <a:latin typeface="Arial" panose="020B0604020202020204" pitchFamily="34" charset="0"/>
                <a:cs typeface="Arial" panose="020B0604020202020204" pitchFamily="34" charset="0"/>
              </a:rPr>
              <a:t>6</a:t>
            </a:r>
            <a:endParaRPr kumimoji="1" lang="ja-JP" altLang="en-US" sz="1000" b="1">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6</xdr:col>
      <xdr:colOff>19049</xdr:colOff>
      <xdr:row>24</xdr:row>
      <xdr:rowOff>357188</xdr:rowOff>
    </xdr:from>
    <xdr:to>
      <xdr:col>6</xdr:col>
      <xdr:colOff>199073</xdr:colOff>
      <xdr:row>25</xdr:row>
      <xdr:rowOff>130968</xdr:rowOff>
    </xdr:to>
    <xdr:grpSp>
      <xdr:nvGrpSpPr>
        <xdr:cNvPr id="55" name="グループ化 54">
          <a:extLst>
            <a:ext uri="{FF2B5EF4-FFF2-40B4-BE49-F238E27FC236}">
              <a16:creationId xmlns="" xmlns:a16="http://schemas.microsoft.com/office/drawing/2014/main" id="{00000000-0008-0000-0000-000037000000}"/>
            </a:ext>
          </a:extLst>
        </xdr:cNvPr>
        <xdr:cNvGrpSpPr/>
      </xdr:nvGrpSpPr>
      <xdr:grpSpPr>
        <a:xfrm>
          <a:off x="4800599" y="10091738"/>
          <a:ext cx="180024" cy="183355"/>
          <a:chOff x="914398" y="12706350"/>
          <a:chExt cx="154780" cy="154780"/>
        </a:xfrm>
      </xdr:grpSpPr>
      <xdr:sp macro="" textlink="">
        <xdr:nvSpPr>
          <xdr:cNvPr id="32" name="円/楕円 31">
            <a:extLst>
              <a:ext uri="{FF2B5EF4-FFF2-40B4-BE49-F238E27FC236}">
                <a16:creationId xmlns="" xmlns:a16="http://schemas.microsoft.com/office/drawing/2014/main" id="{00000000-0008-0000-0000-000020000000}"/>
              </a:ext>
            </a:extLst>
          </xdr:cNvPr>
          <xdr:cNvSpPr/>
        </xdr:nvSpPr>
        <xdr:spPr>
          <a:xfrm>
            <a:off x="914398" y="12706350"/>
            <a:ext cx="154780" cy="154780"/>
          </a:xfrm>
          <a:prstGeom prst="ellipse">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3" name="テキスト ボックス 42">
            <a:extLst>
              <a:ext uri="{FF2B5EF4-FFF2-40B4-BE49-F238E27FC236}">
                <a16:creationId xmlns="" xmlns:a16="http://schemas.microsoft.com/office/drawing/2014/main" id="{00000000-0008-0000-0000-00002B000000}"/>
              </a:ext>
            </a:extLst>
          </xdr:cNvPr>
          <xdr:cNvSpPr txBox="1"/>
        </xdr:nvSpPr>
        <xdr:spPr>
          <a:xfrm>
            <a:off x="956216" y="12710623"/>
            <a:ext cx="71302"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chorCtr="1">
            <a:spAutoFit/>
          </a:bodyPr>
          <a:lstStyle/>
          <a:p>
            <a:r>
              <a:rPr kumimoji="1" lang="en-US" altLang="ja-JP" sz="1000" b="1">
                <a:solidFill>
                  <a:schemeClr val="bg1"/>
                </a:solidFill>
                <a:latin typeface="Arial" panose="020B0604020202020204" pitchFamily="34" charset="0"/>
                <a:cs typeface="Arial" panose="020B0604020202020204" pitchFamily="34" charset="0"/>
              </a:rPr>
              <a:t>7</a:t>
            </a:r>
            <a:endParaRPr kumimoji="1" lang="ja-JP" altLang="en-US" sz="1000" b="1">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9</xdr:col>
      <xdr:colOff>9524</xdr:colOff>
      <xdr:row>24</xdr:row>
      <xdr:rowOff>357188</xdr:rowOff>
    </xdr:from>
    <xdr:to>
      <xdr:col>9</xdr:col>
      <xdr:colOff>189548</xdr:colOff>
      <xdr:row>25</xdr:row>
      <xdr:rowOff>130968</xdr:rowOff>
    </xdr:to>
    <xdr:grpSp>
      <xdr:nvGrpSpPr>
        <xdr:cNvPr id="56" name="グループ化 55">
          <a:extLst>
            <a:ext uri="{FF2B5EF4-FFF2-40B4-BE49-F238E27FC236}">
              <a16:creationId xmlns="" xmlns:a16="http://schemas.microsoft.com/office/drawing/2014/main" id="{00000000-0008-0000-0000-000038000000}"/>
            </a:ext>
          </a:extLst>
        </xdr:cNvPr>
        <xdr:cNvGrpSpPr/>
      </xdr:nvGrpSpPr>
      <xdr:grpSpPr>
        <a:xfrm>
          <a:off x="6334124" y="10091738"/>
          <a:ext cx="180024" cy="183355"/>
          <a:chOff x="1066798" y="12858750"/>
          <a:chExt cx="154780" cy="154780"/>
        </a:xfrm>
      </xdr:grpSpPr>
      <xdr:sp macro="" textlink="">
        <xdr:nvSpPr>
          <xdr:cNvPr id="33" name="円/楕円 32">
            <a:extLst>
              <a:ext uri="{FF2B5EF4-FFF2-40B4-BE49-F238E27FC236}">
                <a16:creationId xmlns="" xmlns:a16="http://schemas.microsoft.com/office/drawing/2014/main" id="{00000000-0008-0000-0000-000021000000}"/>
              </a:ext>
            </a:extLst>
          </xdr:cNvPr>
          <xdr:cNvSpPr/>
        </xdr:nvSpPr>
        <xdr:spPr>
          <a:xfrm>
            <a:off x="1066798" y="12858750"/>
            <a:ext cx="154780" cy="154780"/>
          </a:xfrm>
          <a:prstGeom prst="ellipse">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4" name="テキスト ボックス 43">
            <a:extLst>
              <a:ext uri="{FF2B5EF4-FFF2-40B4-BE49-F238E27FC236}">
                <a16:creationId xmlns="" xmlns:a16="http://schemas.microsoft.com/office/drawing/2014/main" id="{00000000-0008-0000-0000-00002C000000}"/>
              </a:ext>
            </a:extLst>
          </xdr:cNvPr>
          <xdr:cNvSpPr txBox="1"/>
        </xdr:nvSpPr>
        <xdr:spPr>
          <a:xfrm>
            <a:off x="1112043" y="12863023"/>
            <a:ext cx="71302"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chorCtr="1">
            <a:spAutoFit/>
          </a:bodyPr>
          <a:lstStyle/>
          <a:p>
            <a:r>
              <a:rPr kumimoji="1" lang="en-US" altLang="ja-JP" sz="1000" b="1">
                <a:solidFill>
                  <a:schemeClr val="bg1"/>
                </a:solidFill>
                <a:latin typeface="Arial" panose="020B0604020202020204" pitchFamily="34" charset="0"/>
                <a:cs typeface="Arial" panose="020B0604020202020204" pitchFamily="34" charset="0"/>
              </a:rPr>
              <a:t>8</a:t>
            </a:r>
            <a:endParaRPr kumimoji="1" lang="ja-JP" altLang="en-US" sz="1000" b="1">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13</xdr:col>
      <xdr:colOff>9524</xdr:colOff>
      <xdr:row>24</xdr:row>
      <xdr:rowOff>357188</xdr:rowOff>
    </xdr:from>
    <xdr:to>
      <xdr:col>13</xdr:col>
      <xdr:colOff>189548</xdr:colOff>
      <xdr:row>25</xdr:row>
      <xdr:rowOff>130968</xdr:rowOff>
    </xdr:to>
    <xdr:grpSp>
      <xdr:nvGrpSpPr>
        <xdr:cNvPr id="57" name="グループ化 56">
          <a:extLst>
            <a:ext uri="{FF2B5EF4-FFF2-40B4-BE49-F238E27FC236}">
              <a16:creationId xmlns="" xmlns:a16="http://schemas.microsoft.com/office/drawing/2014/main" id="{00000000-0008-0000-0000-000039000000}"/>
            </a:ext>
          </a:extLst>
        </xdr:cNvPr>
        <xdr:cNvGrpSpPr/>
      </xdr:nvGrpSpPr>
      <xdr:grpSpPr>
        <a:xfrm>
          <a:off x="8162924" y="10091738"/>
          <a:ext cx="180024" cy="183355"/>
          <a:chOff x="1219198" y="13011150"/>
          <a:chExt cx="154780" cy="154780"/>
        </a:xfrm>
      </xdr:grpSpPr>
      <xdr:sp macro="" textlink="">
        <xdr:nvSpPr>
          <xdr:cNvPr id="34" name="円/楕円 33">
            <a:extLst>
              <a:ext uri="{FF2B5EF4-FFF2-40B4-BE49-F238E27FC236}">
                <a16:creationId xmlns="" xmlns:a16="http://schemas.microsoft.com/office/drawing/2014/main" id="{00000000-0008-0000-0000-000022000000}"/>
              </a:ext>
            </a:extLst>
          </xdr:cNvPr>
          <xdr:cNvSpPr/>
        </xdr:nvSpPr>
        <xdr:spPr>
          <a:xfrm>
            <a:off x="1219198" y="13011150"/>
            <a:ext cx="154780" cy="154780"/>
          </a:xfrm>
          <a:prstGeom prst="ellipse">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5" name="テキスト ボックス 44">
            <a:extLst>
              <a:ext uri="{FF2B5EF4-FFF2-40B4-BE49-F238E27FC236}">
                <a16:creationId xmlns="" xmlns:a16="http://schemas.microsoft.com/office/drawing/2014/main" id="{00000000-0008-0000-0000-00002D000000}"/>
              </a:ext>
            </a:extLst>
          </xdr:cNvPr>
          <xdr:cNvSpPr txBox="1"/>
        </xdr:nvSpPr>
        <xdr:spPr>
          <a:xfrm>
            <a:off x="1264443" y="13013041"/>
            <a:ext cx="71302"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chorCtr="1">
            <a:spAutoFit/>
          </a:bodyPr>
          <a:lstStyle/>
          <a:p>
            <a:r>
              <a:rPr kumimoji="1" lang="en-US" altLang="ja-JP" sz="1000" b="1">
                <a:solidFill>
                  <a:schemeClr val="bg1"/>
                </a:solidFill>
                <a:latin typeface="Arial" panose="020B0604020202020204" pitchFamily="34" charset="0"/>
                <a:cs typeface="Arial" panose="020B0604020202020204" pitchFamily="34" charset="0"/>
              </a:rPr>
              <a:t>9</a:t>
            </a:r>
            <a:endParaRPr kumimoji="1" lang="ja-JP" altLang="en-US" sz="1000" b="1">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14</xdr:col>
      <xdr:colOff>9524</xdr:colOff>
      <xdr:row>24</xdr:row>
      <xdr:rowOff>357188</xdr:rowOff>
    </xdr:from>
    <xdr:to>
      <xdr:col>14</xdr:col>
      <xdr:colOff>189548</xdr:colOff>
      <xdr:row>25</xdr:row>
      <xdr:rowOff>130968</xdr:rowOff>
    </xdr:to>
    <xdr:grpSp>
      <xdr:nvGrpSpPr>
        <xdr:cNvPr id="58" name="グループ化 57">
          <a:extLst>
            <a:ext uri="{FF2B5EF4-FFF2-40B4-BE49-F238E27FC236}">
              <a16:creationId xmlns="" xmlns:a16="http://schemas.microsoft.com/office/drawing/2014/main" id="{00000000-0008-0000-0000-00003A000000}"/>
            </a:ext>
          </a:extLst>
        </xdr:cNvPr>
        <xdr:cNvGrpSpPr/>
      </xdr:nvGrpSpPr>
      <xdr:grpSpPr>
        <a:xfrm>
          <a:off x="8553449" y="10091738"/>
          <a:ext cx="180024" cy="183355"/>
          <a:chOff x="1371598" y="13163550"/>
          <a:chExt cx="154780" cy="154780"/>
        </a:xfrm>
      </xdr:grpSpPr>
      <xdr:sp macro="" textlink="">
        <xdr:nvSpPr>
          <xdr:cNvPr id="35" name="円/楕円 34">
            <a:extLst>
              <a:ext uri="{FF2B5EF4-FFF2-40B4-BE49-F238E27FC236}">
                <a16:creationId xmlns="" xmlns:a16="http://schemas.microsoft.com/office/drawing/2014/main" id="{00000000-0008-0000-0000-000023000000}"/>
              </a:ext>
            </a:extLst>
          </xdr:cNvPr>
          <xdr:cNvSpPr/>
        </xdr:nvSpPr>
        <xdr:spPr>
          <a:xfrm>
            <a:off x="1371598" y="13163550"/>
            <a:ext cx="154780" cy="154780"/>
          </a:xfrm>
          <a:prstGeom prst="ellipse">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6" name="テキスト ボックス 45">
            <a:extLst>
              <a:ext uri="{FF2B5EF4-FFF2-40B4-BE49-F238E27FC236}">
                <a16:creationId xmlns="" xmlns:a16="http://schemas.microsoft.com/office/drawing/2014/main" id="{00000000-0008-0000-0000-00002E000000}"/>
              </a:ext>
            </a:extLst>
          </xdr:cNvPr>
          <xdr:cNvSpPr txBox="1"/>
        </xdr:nvSpPr>
        <xdr:spPr>
          <a:xfrm>
            <a:off x="1378747" y="13165441"/>
            <a:ext cx="142603"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chorCtr="1">
            <a:spAutoFit/>
          </a:bodyPr>
          <a:lstStyle/>
          <a:p>
            <a:r>
              <a:rPr kumimoji="1" lang="en-US" altLang="ja-JP" sz="1000" b="1">
                <a:solidFill>
                  <a:schemeClr val="bg1"/>
                </a:solidFill>
                <a:latin typeface="Arial" panose="020B0604020202020204" pitchFamily="34" charset="0"/>
                <a:cs typeface="Arial" panose="020B0604020202020204" pitchFamily="34" charset="0"/>
              </a:rPr>
              <a:t>10</a:t>
            </a:r>
            <a:endParaRPr kumimoji="1" lang="ja-JP" altLang="en-US" sz="1000" b="1">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15</xdr:col>
      <xdr:colOff>9524</xdr:colOff>
      <xdr:row>24</xdr:row>
      <xdr:rowOff>357188</xdr:rowOff>
    </xdr:from>
    <xdr:to>
      <xdr:col>15</xdr:col>
      <xdr:colOff>189548</xdr:colOff>
      <xdr:row>25</xdr:row>
      <xdr:rowOff>130968</xdr:rowOff>
    </xdr:to>
    <xdr:grpSp>
      <xdr:nvGrpSpPr>
        <xdr:cNvPr id="59" name="グループ化 58">
          <a:extLst>
            <a:ext uri="{FF2B5EF4-FFF2-40B4-BE49-F238E27FC236}">
              <a16:creationId xmlns="" xmlns:a16="http://schemas.microsoft.com/office/drawing/2014/main" id="{00000000-0008-0000-0000-00003B000000}"/>
            </a:ext>
          </a:extLst>
        </xdr:cNvPr>
        <xdr:cNvGrpSpPr/>
      </xdr:nvGrpSpPr>
      <xdr:grpSpPr>
        <a:xfrm>
          <a:off x="9220199" y="10091738"/>
          <a:ext cx="180024" cy="183355"/>
          <a:chOff x="1523998" y="13315950"/>
          <a:chExt cx="154780" cy="154780"/>
        </a:xfrm>
      </xdr:grpSpPr>
      <xdr:sp macro="" textlink="">
        <xdr:nvSpPr>
          <xdr:cNvPr id="36" name="円/楕円 35">
            <a:extLst>
              <a:ext uri="{FF2B5EF4-FFF2-40B4-BE49-F238E27FC236}">
                <a16:creationId xmlns="" xmlns:a16="http://schemas.microsoft.com/office/drawing/2014/main" id="{00000000-0008-0000-0000-000024000000}"/>
              </a:ext>
            </a:extLst>
          </xdr:cNvPr>
          <xdr:cNvSpPr/>
        </xdr:nvSpPr>
        <xdr:spPr>
          <a:xfrm>
            <a:off x="1523998" y="13315950"/>
            <a:ext cx="154780" cy="154780"/>
          </a:xfrm>
          <a:prstGeom prst="ellipse">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7" name="テキスト ボックス 46">
            <a:extLst>
              <a:ext uri="{FF2B5EF4-FFF2-40B4-BE49-F238E27FC236}">
                <a16:creationId xmlns="" xmlns:a16="http://schemas.microsoft.com/office/drawing/2014/main" id="{00000000-0008-0000-0000-00002F000000}"/>
              </a:ext>
            </a:extLst>
          </xdr:cNvPr>
          <xdr:cNvSpPr txBox="1"/>
        </xdr:nvSpPr>
        <xdr:spPr>
          <a:xfrm>
            <a:off x="1533528" y="13317841"/>
            <a:ext cx="142603"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chorCtr="1">
            <a:spAutoFit/>
          </a:bodyPr>
          <a:lstStyle/>
          <a:p>
            <a:r>
              <a:rPr kumimoji="1" lang="en-US" altLang="ja-JP" sz="1000" b="1">
                <a:solidFill>
                  <a:schemeClr val="bg1"/>
                </a:solidFill>
                <a:latin typeface="Arial" panose="020B0604020202020204" pitchFamily="34" charset="0"/>
                <a:cs typeface="Arial" panose="020B0604020202020204" pitchFamily="34" charset="0"/>
              </a:rPr>
              <a:t>11</a:t>
            </a:r>
            <a:endParaRPr kumimoji="1" lang="ja-JP" altLang="en-US" sz="1000" b="1">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15</xdr:col>
      <xdr:colOff>1895474</xdr:colOff>
      <xdr:row>24</xdr:row>
      <xdr:rowOff>357188</xdr:rowOff>
    </xdr:from>
    <xdr:to>
      <xdr:col>16</xdr:col>
      <xdr:colOff>180023</xdr:colOff>
      <xdr:row>25</xdr:row>
      <xdr:rowOff>130968</xdr:rowOff>
    </xdr:to>
    <xdr:grpSp>
      <xdr:nvGrpSpPr>
        <xdr:cNvPr id="64" name="グループ化 63">
          <a:extLst>
            <a:ext uri="{FF2B5EF4-FFF2-40B4-BE49-F238E27FC236}">
              <a16:creationId xmlns="" xmlns:a16="http://schemas.microsoft.com/office/drawing/2014/main" id="{00000000-0008-0000-0000-000040000000}"/>
            </a:ext>
          </a:extLst>
        </xdr:cNvPr>
        <xdr:cNvGrpSpPr/>
      </xdr:nvGrpSpPr>
      <xdr:grpSpPr>
        <a:xfrm>
          <a:off x="10925174" y="10091738"/>
          <a:ext cx="180024" cy="183355"/>
          <a:chOff x="1676398" y="13468350"/>
          <a:chExt cx="154780" cy="154780"/>
        </a:xfrm>
      </xdr:grpSpPr>
      <xdr:sp macro="" textlink="">
        <xdr:nvSpPr>
          <xdr:cNvPr id="65" name="円/楕円 64">
            <a:extLst>
              <a:ext uri="{FF2B5EF4-FFF2-40B4-BE49-F238E27FC236}">
                <a16:creationId xmlns="" xmlns:a16="http://schemas.microsoft.com/office/drawing/2014/main" id="{00000000-0008-0000-0000-000041000000}"/>
              </a:ext>
            </a:extLst>
          </xdr:cNvPr>
          <xdr:cNvSpPr/>
        </xdr:nvSpPr>
        <xdr:spPr>
          <a:xfrm>
            <a:off x="1676398" y="13468350"/>
            <a:ext cx="154780" cy="154780"/>
          </a:xfrm>
          <a:prstGeom prst="ellipse">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6" name="テキスト ボックス 65">
            <a:extLst>
              <a:ext uri="{FF2B5EF4-FFF2-40B4-BE49-F238E27FC236}">
                <a16:creationId xmlns="" xmlns:a16="http://schemas.microsoft.com/office/drawing/2014/main" id="{00000000-0008-0000-0000-000042000000}"/>
              </a:ext>
            </a:extLst>
          </xdr:cNvPr>
          <xdr:cNvSpPr txBox="1"/>
        </xdr:nvSpPr>
        <xdr:spPr>
          <a:xfrm>
            <a:off x="1683547" y="13481732"/>
            <a:ext cx="122606" cy="1244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chorCtr="1">
            <a:spAutoFit/>
          </a:bodyPr>
          <a:lstStyle/>
          <a:p>
            <a:r>
              <a:rPr kumimoji="1" lang="en-US" altLang="ja-JP" sz="1000" b="1">
                <a:solidFill>
                  <a:schemeClr val="bg1"/>
                </a:solidFill>
                <a:latin typeface="Arial" panose="020B0604020202020204" pitchFamily="34" charset="0"/>
                <a:cs typeface="Arial" panose="020B0604020202020204" pitchFamily="34" charset="0"/>
              </a:rPr>
              <a:t>12</a:t>
            </a:r>
            <a:endParaRPr kumimoji="1" lang="ja-JP" altLang="en-US" sz="1000" b="1">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17</xdr:col>
      <xdr:colOff>19050</xdr:colOff>
      <xdr:row>25</xdr:row>
      <xdr:rowOff>34436</xdr:rowOff>
    </xdr:from>
    <xdr:to>
      <xdr:col>18</xdr:col>
      <xdr:colOff>733425</xdr:colOff>
      <xdr:row>25</xdr:row>
      <xdr:rowOff>348761</xdr:rowOff>
    </xdr:to>
    <xdr:sp macro="" textlink="">
      <xdr:nvSpPr>
        <xdr:cNvPr id="60" name="角丸四角形 59">
          <a:extLst>
            <a:ext uri="{FF2B5EF4-FFF2-40B4-BE49-F238E27FC236}">
              <a16:creationId xmlns="" xmlns:a16="http://schemas.microsoft.com/office/drawing/2014/main" id="{00000000-0008-0000-0000-00003C000000}"/>
            </a:ext>
          </a:extLst>
        </xdr:cNvPr>
        <xdr:cNvSpPr/>
      </xdr:nvSpPr>
      <xdr:spPr>
        <a:xfrm>
          <a:off x="13430250" y="9692786"/>
          <a:ext cx="904875" cy="314325"/>
        </a:xfrm>
        <a:prstGeom prst="roundRect">
          <a:avLst/>
        </a:prstGeom>
        <a:noFill/>
        <a:ln>
          <a:solidFill>
            <a:srgbClr val="FFC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17</xdr:col>
      <xdr:colOff>38099</xdr:colOff>
      <xdr:row>24</xdr:row>
      <xdr:rowOff>357188</xdr:rowOff>
    </xdr:from>
    <xdr:to>
      <xdr:col>18</xdr:col>
      <xdr:colOff>27623</xdr:colOff>
      <xdr:row>25</xdr:row>
      <xdr:rowOff>130968</xdr:rowOff>
    </xdr:to>
    <xdr:grpSp>
      <xdr:nvGrpSpPr>
        <xdr:cNvPr id="67" name="グループ化 66">
          <a:extLst>
            <a:ext uri="{FF2B5EF4-FFF2-40B4-BE49-F238E27FC236}">
              <a16:creationId xmlns="" xmlns:a16="http://schemas.microsoft.com/office/drawing/2014/main" id="{00000000-0008-0000-0000-000043000000}"/>
            </a:ext>
          </a:extLst>
        </xdr:cNvPr>
        <xdr:cNvGrpSpPr/>
      </xdr:nvGrpSpPr>
      <xdr:grpSpPr>
        <a:xfrm>
          <a:off x="12401549" y="10091738"/>
          <a:ext cx="160974" cy="183355"/>
          <a:chOff x="1676398" y="13468350"/>
          <a:chExt cx="154780" cy="154780"/>
        </a:xfrm>
      </xdr:grpSpPr>
      <xdr:sp macro="" textlink="">
        <xdr:nvSpPr>
          <xdr:cNvPr id="68" name="円/楕円 67">
            <a:extLst>
              <a:ext uri="{FF2B5EF4-FFF2-40B4-BE49-F238E27FC236}">
                <a16:creationId xmlns="" xmlns:a16="http://schemas.microsoft.com/office/drawing/2014/main" id="{00000000-0008-0000-0000-000044000000}"/>
              </a:ext>
            </a:extLst>
          </xdr:cNvPr>
          <xdr:cNvSpPr/>
        </xdr:nvSpPr>
        <xdr:spPr>
          <a:xfrm>
            <a:off x="1676398" y="13468350"/>
            <a:ext cx="154780" cy="154780"/>
          </a:xfrm>
          <a:prstGeom prst="ellipse">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9" name="テキスト ボックス 68">
            <a:extLst>
              <a:ext uri="{FF2B5EF4-FFF2-40B4-BE49-F238E27FC236}">
                <a16:creationId xmlns="" xmlns:a16="http://schemas.microsoft.com/office/drawing/2014/main" id="{00000000-0008-0000-0000-000045000000}"/>
              </a:ext>
            </a:extLst>
          </xdr:cNvPr>
          <xdr:cNvSpPr txBox="1"/>
        </xdr:nvSpPr>
        <xdr:spPr>
          <a:xfrm>
            <a:off x="1683547" y="13481732"/>
            <a:ext cx="122606" cy="1244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chorCtr="1">
            <a:spAutoFit/>
          </a:bodyPr>
          <a:lstStyle/>
          <a:p>
            <a:r>
              <a:rPr kumimoji="1" lang="en-US" altLang="ja-JP" sz="1000" b="1">
                <a:solidFill>
                  <a:schemeClr val="bg1"/>
                </a:solidFill>
                <a:latin typeface="Arial" panose="020B0604020202020204" pitchFamily="34" charset="0"/>
                <a:cs typeface="Arial" panose="020B0604020202020204" pitchFamily="34" charset="0"/>
              </a:rPr>
              <a:t>13</a:t>
            </a:r>
            <a:endParaRPr kumimoji="1" lang="ja-JP" altLang="en-US" sz="1000" b="1">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19</xdr:col>
      <xdr:colOff>38099</xdr:colOff>
      <xdr:row>24</xdr:row>
      <xdr:rowOff>357188</xdr:rowOff>
    </xdr:from>
    <xdr:to>
      <xdr:col>19</xdr:col>
      <xdr:colOff>218123</xdr:colOff>
      <xdr:row>25</xdr:row>
      <xdr:rowOff>130968</xdr:rowOff>
    </xdr:to>
    <xdr:grpSp>
      <xdr:nvGrpSpPr>
        <xdr:cNvPr id="70" name="グループ化 69">
          <a:extLst>
            <a:ext uri="{FF2B5EF4-FFF2-40B4-BE49-F238E27FC236}">
              <a16:creationId xmlns="" xmlns:a16="http://schemas.microsoft.com/office/drawing/2014/main" id="{00000000-0008-0000-0000-000046000000}"/>
            </a:ext>
          </a:extLst>
        </xdr:cNvPr>
        <xdr:cNvGrpSpPr/>
      </xdr:nvGrpSpPr>
      <xdr:grpSpPr>
        <a:xfrm>
          <a:off x="13268324" y="10091738"/>
          <a:ext cx="132399" cy="183355"/>
          <a:chOff x="1676398" y="13468350"/>
          <a:chExt cx="154780" cy="154780"/>
        </a:xfrm>
      </xdr:grpSpPr>
      <xdr:sp macro="" textlink="">
        <xdr:nvSpPr>
          <xdr:cNvPr id="71" name="円/楕円 70">
            <a:extLst>
              <a:ext uri="{FF2B5EF4-FFF2-40B4-BE49-F238E27FC236}">
                <a16:creationId xmlns="" xmlns:a16="http://schemas.microsoft.com/office/drawing/2014/main" id="{00000000-0008-0000-0000-000047000000}"/>
              </a:ext>
            </a:extLst>
          </xdr:cNvPr>
          <xdr:cNvSpPr/>
        </xdr:nvSpPr>
        <xdr:spPr>
          <a:xfrm>
            <a:off x="1676398" y="13468350"/>
            <a:ext cx="154780" cy="154780"/>
          </a:xfrm>
          <a:prstGeom prst="ellipse">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2" name="テキスト ボックス 71">
            <a:extLst>
              <a:ext uri="{FF2B5EF4-FFF2-40B4-BE49-F238E27FC236}">
                <a16:creationId xmlns="" xmlns:a16="http://schemas.microsoft.com/office/drawing/2014/main" id="{00000000-0008-0000-0000-000048000000}"/>
              </a:ext>
            </a:extLst>
          </xdr:cNvPr>
          <xdr:cNvSpPr txBox="1"/>
        </xdr:nvSpPr>
        <xdr:spPr>
          <a:xfrm>
            <a:off x="1683547" y="13481732"/>
            <a:ext cx="122606" cy="1244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chorCtr="1">
            <a:spAutoFit/>
          </a:bodyPr>
          <a:lstStyle/>
          <a:p>
            <a:r>
              <a:rPr kumimoji="1" lang="en-US" altLang="ja-JP" sz="1000" b="1">
                <a:solidFill>
                  <a:schemeClr val="bg1"/>
                </a:solidFill>
                <a:latin typeface="Arial" panose="020B0604020202020204" pitchFamily="34" charset="0"/>
                <a:cs typeface="Arial" panose="020B0604020202020204" pitchFamily="34" charset="0"/>
              </a:rPr>
              <a:t>14</a:t>
            </a:r>
            <a:endParaRPr kumimoji="1" lang="ja-JP" altLang="en-US" sz="1000" b="1">
              <a:solidFill>
                <a:schemeClr val="bg1"/>
              </a:solidFill>
              <a:latin typeface="Arial" panose="020B0604020202020204" pitchFamily="34" charset="0"/>
              <a:cs typeface="Arial" panose="020B0604020202020204" pitchFamily="34"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xdr:colOff>
      <xdr:row>0</xdr:row>
      <xdr:rowOff>66675</xdr:rowOff>
    </xdr:from>
    <xdr:to>
      <xdr:col>4</xdr:col>
      <xdr:colOff>0</xdr:colOff>
      <xdr:row>0</xdr:row>
      <xdr:rowOff>1104900</xdr:rowOff>
    </xdr:to>
    <xdr:sp macro="" textlink="">
      <xdr:nvSpPr>
        <xdr:cNvPr id="2" name="テキスト ボックス 1">
          <a:extLst>
            <a:ext uri="{FF2B5EF4-FFF2-40B4-BE49-F238E27FC236}">
              <a16:creationId xmlns="" xmlns:a16="http://schemas.microsoft.com/office/drawing/2014/main" id="{00000000-0008-0000-0400-000002000000}"/>
            </a:ext>
          </a:extLst>
        </xdr:cNvPr>
        <xdr:cNvSpPr txBox="1"/>
      </xdr:nvSpPr>
      <xdr:spPr>
        <a:xfrm>
          <a:off x="2686051" y="66675"/>
          <a:ext cx="3448049" cy="10382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1000">
              <a:latin typeface="MS UI Gothic" panose="020B0600070205080204" pitchFamily="50" charset="-128"/>
              <a:ea typeface="MS UI Gothic" panose="020B0600070205080204" pitchFamily="50" charset="-128"/>
            </a:rPr>
            <a:t>＜凡例＞</a:t>
          </a:r>
          <a:endParaRPr kumimoji="1" lang="en-US" altLang="ja-JP" sz="1000">
            <a:latin typeface="MS UI Gothic" panose="020B0600070205080204" pitchFamily="50" charset="-128"/>
            <a:ea typeface="MS UI Gothic" panose="020B0600070205080204" pitchFamily="50" charset="-128"/>
          </a:endParaRPr>
        </a:p>
        <a:p>
          <a:r>
            <a:rPr kumimoji="1" lang="ja-JP" altLang="en-US" sz="1000" b="1">
              <a:latin typeface="MS UI Gothic" panose="020B0600070205080204" pitchFamily="50" charset="-128"/>
              <a:ea typeface="MS UI Gothic" panose="020B0600070205080204" pitchFamily="50" charset="-128"/>
            </a:rPr>
            <a:t>◎</a:t>
          </a:r>
          <a:r>
            <a:rPr kumimoji="1" lang="ja-JP" altLang="en-US" sz="1000">
              <a:latin typeface="MS UI Gothic" panose="020B0600070205080204" pitchFamily="50" charset="-128"/>
              <a:ea typeface="MS UI Gothic" panose="020B0600070205080204" pitchFamily="50" charset="-128"/>
            </a:rPr>
            <a:t> 情報資産台帳の内容にかかわらず必要</a:t>
          </a:r>
          <a:endParaRPr kumimoji="1" lang="en-US" altLang="ja-JP" sz="1000">
            <a:latin typeface="MS UI Gothic" panose="020B0600070205080204" pitchFamily="50" charset="-128"/>
            <a:ea typeface="MS UI Gothic" panose="020B0600070205080204" pitchFamily="50" charset="-128"/>
          </a:endParaRPr>
        </a:p>
        <a:p>
          <a:r>
            <a:rPr kumimoji="1" lang="ja-JP" altLang="en-US" sz="1000" b="1">
              <a:latin typeface="MS UI Gothic" panose="020B0600070205080204" pitchFamily="50" charset="-128"/>
              <a:ea typeface="MS UI Gothic" panose="020B0600070205080204" pitchFamily="50" charset="-128"/>
            </a:rPr>
            <a:t>〇</a:t>
          </a:r>
          <a:r>
            <a:rPr kumimoji="1" lang="ja-JP" altLang="en-US" sz="1000">
              <a:latin typeface="MS UI Gothic" panose="020B0600070205080204" pitchFamily="50" charset="-128"/>
              <a:ea typeface="MS UI Gothic" panose="020B0600070205080204" pitchFamily="50" charset="-128"/>
            </a:rPr>
            <a:t> リスク値算定の結果必要</a:t>
          </a:r>
          <a:endParaRPr kumimoji="1" lang="en-US" altLang="ja-JP" sz="1000">
            <a:latin typeface="MS UI Gothic" panose="020B0600070205080204" pitchFamily="50" charset="-128"/>
            <a:ea typeface="MS UI Gothic" panose="020B0600070205080204" pitchFamily="50" charset="-128"/>
          </a:endParaRPr>
        </a:p>
        <a:p>
          <a:r>
            <a:rPr kumimoji="1" lang="ja-JP" altLang="en-US" sz="1000" b="1">
              <a:latin typeface="MS UI Gothic" panose="020B0600070205080204" pitchFamily="50" charset="-128"/>
              <a:ea typeface="MS UI Gothic" panose="020B0600070205080204" pitchFamily="50" charset="-128"/>
            </a:rPr>
            <a:t>△</a:t>
          </a:r>
          <a:r>
            <a:rPr kumimoji="1" lang="ja-JP" altLang="en-US" sz="1000">
              <a:latin typeface="MS UI Gothic" panose="020B0600070205080204" pitchFamily="50" charset="-128"/>
              <a:ea typeface="MS UI Gothic" panose="020B0600070205080204" pitchFamily="50" charset="-128"/>
            </a:rPr>
            <a:t> 情報資産管理台帳からは判断不可能</a:t>
          </a:r>
          <a:endParaRPr kumimoji="1" lang="en-US" altLang="ja-JP" sz="1000">
            <a:latin typeface="MS UI Gothic" panose="020B0600070205080204" pitchFamily="50" charset="-128"/>
            <a:ea typeface="MS UI Gothic" panose="020B0600070205080204" pitchFamily="50" charset="-128"/>
          </a:endParaRPr>
        </a:p>
        <a:p>
          <a:r>
            <a:rPr kumimoji="1" lang="ja-JP" altLang="en-US" sz="1000" b="1">
              <a:latin typeface="MS UI Gothic" panose="020B0600070205080204" pitchFamily="50" charset="-128"/>
              <a:ea typeface="MS UI Gothic" panose="020B0600070205080204" pitchFamily="50" charset="-128"/>
            </a:rPr>
            <a:t>－ </a:t>
          </a:r>
          <a:r>
            <a:rPr kumimoji="1" lang="ja-JP" altLang="en-US" sz="1000" b="0">
              <a:latin typeface="MS UI Gothic" panose="020B0600070205080204" pitchFamily="50" charset="-128"/>
              <a:ea typeface="MS UI Gothic" panose="020B0600070205080204" pitchFamily="50" charset="-128"/>
            </a:rPr>
            <a:t>リスク値算定の結果不要</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C63"/>
  <sheetViews>
    <sheetView showGridLines="0" tabSelected="1" view="pageLayout" zoomScaleNormal="100" workbookViewId="0"/>
  </sheetViews>
  <sheetFormatPr defaultRowHeight="13.5"/>
  <cols>
    <col min="1" max="1" width="18.625" customWidth="1"/>
    <col min="2" max="2" width="30.75" customWidth="1"/>
    <col min="3" max="3" width="82.125" customWidth="1"/>
  </cols>
  <sheetData>
    <row r="1" spans="1:3" ht="24" customHeight="1">
      <c r="A1" s="143" t="s">
        <v>423</v>
      </c>
    </row>
    <row r="2" spans="1:3" ht="24" customHeight="1">
      <c r="A2" s="143"/>
    </row>
    <row r="3" spans="1:3" ht="18" customHeight="1">
      <c r="A3" s="145" t="s">
        <v>346</v>
      </c>
    </row>
    <row r="4" spans="1:3" ht="30" customHeight="1">
      <c r="A4" s="161" t="s">
        <v>419</v>
      </c>
      <c r="B4" s="161"/>
      <c r="C4" s="161"/>
    </row>
    <row r="5" spans="1:3" ht="18" customHeight="1">
      <c r="A5" s="146" t="s">
        <v>339</v>
      </c>
      <c r="B5" s="166" t="s">
        <v>340</v>
      </c>
      <c r="C5" s="166"/>
    </row>
    <row r="6" spans="1:3" ht="18" customHeight="1">
      <c r="A6" s="147" t="s">
        <v>341</v>
      </c>
      <c r="B6" s="169" t="s">
        <v>422</v>
      </c>
      <c r="C6" s="169"/>
    </row>
    <row r="7" spans="1:3" ht="45" customHeight="1">
      <c r="A7" s="148" t="s">
        <v>342</v>
      </c>
      <c r="B7" s="169" t="s">
        <v>421</v>
      </c>
      <c r="C7" s="169"/>
    </row>
    <row r="8" spans="1:3" ht="45" customHeight="1">
      <c r="A8" s="149" t="s">
        <v>343</v>
      </c>
      <c r="B8" s="169" t="s">
        <v>375</v>
      </c>
      <c r="C8" s="169"/>
    </row>
    <row r="9" spans="1:3" ht="36" customHeight="1">
      <c r="A9" s="150" t="s">
        <v>344</v>
      </c>
      <c r="B9" s="169" t="s">
        <v>348</v>
      </c>
      <c r="C9" s="169"/>
    </row>
    <row r="10" spans="1:3" ht="36" customHeight="1">
      <c r="A10" s="151" t="s">
        <v>345</v>
      </c>
      <c r="B10" s="169" t="s">
        <v>349</v>
      </c>
      <c r="C10" s="169"/>
    </row>
    <row r="12" spans="1:3" s="145" customFormat="1" ht="18" customHeight="1">
      <c r="A12" s="145" t="s">
        <v>347</v>
      </c>
    </row>
    <row r="13" spans="1:3" ht="31.9" customHeight="1">
      <c r="A13" s="160" t="s">
        <v>420</v>
      </c>
      <c r="B13" s="160"/>
      <c r="C13" s="160"/>
    </row>
    <row r="14" spans="1:3" ht="18" customHeight="1">
      <c r="A14" s="144" t="s">
        <v>362</v>
      </c>
    </row>
    <row r="15" spans="1:3" ht="36" customHeight="1">
      <c r="A15" s="156" t="s">
        <v>374</v>
      </c>
      <c r="B15" s="156"/>
      <c r="C15" s="156"/>
    </row>
    <row r="16" spans="1:3" ht="18" customHeight="1">
      <c r="A16" s="146" t="s">
        <v>350</v>
      </c>
      <c r="B16" s="166" t="s">
        <v>351</v>
      </c>
      <c r="C16" s="166"/>
    </row>
    <row r="17" spans="1:3" ht="36" customHeight="1">
      <c r="A17" s="153" t="s">
        <v>363</v>
      </c>
      <c r="B17" s="169" t="s">
        <v>352</v>
      </c>
      <c r="C17" s="169"/>
    </row>
    <row r="18" spans="1:3" ht="36" customHeight="1">
      <c r="A18" s="153" t="s">
        <v>364</v>
      </c>
      <c r="B18" s="169" t="s">
        <v>353</v>
      </c>
      <c r="C18" s="169"/>
    </row>
    <row r="19" spans="1:3" ht="18" customHeight="1">
      <c r="A19" s="153" t="s">
        <v>365</v>
      </c>
      <c r="B19" s="170" t="s">
        <v>354</v>
      </c>
      <c r="C19" s="170"/>
    </row>
    <row r="20" spans="1:3" ht="18" customHeight="1">
      <c r="A20" s="153" t="s">
        <v>366</v>
      </c>
      <c r="B20" s="170" t="s">
        <v>355</v>
      </c>
      <c r="C20" s="170"/>
    </row>
    <row r="21" spans="1:3" ht="18" customHeight="1">
      <c r="A21" s="153" t="s">
        <v>367</v>
      </c>
      <c r="B21" s="169" t="s">
        <v>356</v>
      </c>
      <c r="C21" s="169"/>
    </row>
    <row r="22" spans="1:3" ht="45.6" customHeight="1">
      <c r="A22" s="153" t="s">
        <v>368</v>
      </c>
      <c r="B22" s="169" t="s">
        <v>357</v>
      </c>
      <c r="C22" s="169"/>
    </row>
    <row r="23" spans="1:3" ht="18" customHeight="1">
      <c r="A23" s="174" t="s">
        <v>369</v>
      </c>
      <c r="B23" s="170" t="s">
        <v>358</v>
      </c>
      <c r="C23" s="170"/>
    </row>
    <row r="24" spans="1:3" ht="118.9" customHeight="1">
      <c r="A24" s="175"/>
      <c r="B24" s="169" t="s">
        <v>391</v>
      </c>
      <c r="C24" s="169"/>
    </row>
    <row r="25" spans="1:3" ht="79.150000000000006" customHeight="1">
      <c r="A25" s="175"/>
      <c r="B25" s="169" t="s">
        <v>392</v>
      </c>
      <c r="C25" s="169"/>
    </row>
    <row r="26" spans="1:3" ht="39.6" customHeight="1">
      <c r="A26" s="176"/>
      <c r="B26" s="169" t="s">
        <v>393</v>
      </c>
      <c r="C26" s="169"/>
    </row>
    <row r="27" spans="1:3" ht="45" customHeight="1">
      <c r="A27" s="153" t="s">
        <v>370</v>
      </c>
      <c r="B27" s="169" t="s">
        <v>359</v>
      </c>
      <c r="C27" s="169"/>
    </row>
    <row r="28" spans="1:3" ht="18" customHeight="1">
      <c r="A28" s="153" t="s">
        <v>371</v>
      </c>
      <c r="B28" s="169" t="s">
        <v>360</v>
      </c>
      <c r="C28" s="169"/>
    </row>
    <row r="29" spans="1:3" ht="18" customHeight="1">
      <c r="A29" s="153" t="s">
        <v>372</v>
      </c>
      <c r="B29" s="170" t="s">
        <v>361</v>
      </c>
      <c r="C29" s="170"/>
    </row>
    <row r="31" spans="1:3" ht="18" customHeight="1">
      <c r="A31" s="144" t="s">
        <v>373</v>
      </c>
    </row>
    <row r="32" spans="1:3" ht="36" customHeight="1">
      <c r="A32" s="156" t="s">
        <v>376</v>
      </c>
      <c r="B32" s="156"/>
      <c r="C32" s="156"/>
    </row>
    <row r="33" spans="1:3" ht="18" customHeight="1">
      <c r="A33" s="144" t="s">
        <v>377</v>
      </c>
    </row>
    <row r="34" spans="1:3" ht="36" customHeight="1">
      <c r="A34" s="160" t="s">
        <v>384</v>
      </c>
      <c r="B34" s="160"/>
      <c r="C34" s="160"/>
    </row>
    <row r="35" spans="1:3" ht="18" customHeight="1">
      <c r="A35" s="166" t="s">
        <v>378</v>
      </c>
      <c r="B35" s="166"/>
      <c r="C35" s="154" t="s">
        <v>379</v>
      </c>
    </row>
    <row r="36" spans="1:3" ht="45" customHeight="1">
      <c r="A36" s="165" t="s">
        <v>149</v>
      </c>
      <c r="B36" s="165"/>
      <c r="C36" s="142" t="s">
        <v>381</v>
      </c>
    </row>
    <row r="37" spans="1:3" ht="45" customHeight="1">
      <c r="A37" s="167" t="s">
        <v>150</v>
      </c>
      <c r="B37" s="167"/>
      <c r="C37" s="142" t="s">
        <v>390</v>
      </c>
    </row>
    <row r="38" spans="1:3" ht="36" customHeight="1">
      <c r="A38" s="168" t="s">
        <v>380</v>
      </c>
      <c r="B38" s="168"/>
      <c r="C38" s="142" t="s">
        <v>382</v>
      </c>
    </row>
    <row r="40" spans="1:3" ht="18" customHeight="1">
      <c r="A40" s="144" t="s">
        <v>383</v>
      </c>
    </row>
    <row r="41" spans="1:3" ht="36" customHeight="1">
      <c r="A41" s="160" t="s">
        <v>385</v>
      </c>
      <c r="B41" s="160"/>
      <c r="C41" s="160"/>
    </row>
    <row r="42" spans="1:3" ht="18" customHeight="1">
      <c r="A42" s="172" t="s">
        <v>378</v>
      </c>
      <c r="B42" s="172"/>
      <c r="C42" s="152" t="s">
        <v>379</v>
      </c>
    </row>
    <row r="43" spans="1:3" ht="34.9" customHeight="1">
      <c r="A43" s="173" t="s">
        <v>386</v>
      </c>
      <c r="B43" s="173"/>
      <c r="C43" s="142" t="s">
        <v>394</v>
      </c>
    </row>
    <row r="44" spans="1:3" ht="34.9" customHeight="1">
      <c r="A44" s="173" t="s">
        <v>387</v>
      </c>
      <c r="B44" s="173"/>
      <c r="C44" s="142" t="s">
        <v>395</v>
      </c>
    </row>
    <row r="45" spans="1:3" ht="34.9" customHeight="1">
      <c r="A45" s="173" t="s">
        <v>388</v>
      </c>
      <c r="B45" s="173"/>
      <c r="C45" s="142" t="s">
        <v>396</v>
      </c>
    </row>
    <row r="46" spans="1:3" ht="45" customHeight="1">
      <c r="A46" s="173" t="s">
        <v>389</v>
      </c>
      <c r="B46" s="173"/>
      <c r="C46" s="142" t="s">
        <v>397</v>
      </c>
    </row>
    <row r="49" spans="1:3" ht="18" customHeight="1">
      <c r="A49" s="144" t="s">
        <v>404</v>
      </c>
    </row>
    <row r="50" spans="1:3" ht="36" customHeight="1">
      <c r="A50" s="156" t="s">
        <v>405</v>
      </c>
      <c r="B50" s="156"/>
      <c r="C50" s="156"/>
    </row>
    <row r="51" spans="1:3" ht="18" customHeight="1">
      <c r="A51" s="162" t="s">
        <v>402</v>
      </c>
      <c r="B51" s="162"/>
      <c r="C51" s="146" t="s">
        <v>403</v>
      </c>
    </row>
    <row r="52" spans="1:3" ht="30" customHeight="1">
      <c r="A52" s="163" t="s">
        <v>400</v>
      </c>
      <c r="B52" s="163"/>
      <c r="C52" s="142" t="s">
        <v>409</v>
      </c>
    </row>
    <row r="53" spans="1:3" ht="42" customHeight="1">
      <c r="A53" s="163" t="s">
        <v>401</v>
      </c>
      <c r="B53" s="163"/>
      <c r="C53" s="155" t="s">
        <v>407</v>
      </c>
    </row>
    <row r="54" spans="1:3" ht="30" customHeight="1">
      <c r="A54" s="164" t="s">
        <v>398</v>
      </c>
      <c r="B54" s="164"/>
      <c r="C54" s="155" t="s">
        <v>408</v>
      </c>
    </row>
    <row r="55" spans="1:3" ht="30" customHeight="1">
      <c r="A55" s="171" t="s">
        <v>399</v>
      </c>
      <c r="B55" s="171"/>
      <c r="C55" s="155" t="s">
        <v>410</v>
      </c>
    </row>
    <row r="57" spans="1:3" ht="18" customHeight="1">
      <c r="A57" s="144" t="s">
        <v>406</v>
      </c>
    </row>
    <row r="58" spans="1:3" ht="18" customHeight="1">
      <c r="A58" s="156" t="s">
        <v>414</v>
      </c>
      <c r="B58" s="156"/>
      <c r="C58" s="156"/>
    </row>
    <row r="59" spans="1:3" ht="85.15" customHeight="1">
      <c r="A59" s="157" t="s">
        <v>411</v>
      </c>
      <c r="B59" s="157"/>
      <c r="C59" s="142" t="s">
        <v>415</v>
      </c>
    </row>
    <row r="60" spans="1:3" ht="48.6" customHeight="1">
      <c r="A60" s="158" t="s">
        <v>412</v>
      </c>
      <c r="B60" s="158"/>
      <c r="C60" s="142" t="s">
        <v>416</v>
      </c>
    </row>
    <row r="61" spans="1:3" ht="85.9" customHeight="1">
      <c r="A61" s="159" t="s">
        <v>413</v>
      </c>
      <c r="B61" s="159"/>
      <c r="C61" s="142" t="s">
        <v>417</v>
      </c>
    </row>
    <row r="63" spans="1:3" ht="28.9" customHeight="1">
      <c r="A63" s="160" t="s">
        <v>418</v>
      </c>
      <c r="B63" s="160"/>
      <c r="C63" s="160"/>
    </row>
  </sheetData>
  <mergeCells count="47">
    <mergeCell ref="B18:C18"/>
    <mergeCell ref="A23:A26"/>
    <mergeCell ref="B5:C5"/>
    <mergeCell ref="B6:C6"/>
    <mergeCell ref="B7:C7"/>
    <mergeCell ref="B8:C8"/>
    <mergeCell ref="B9:C9"/>
    <mergeCell ref="B10:C10"/>
    <mergeCell ref="A13:C13"/>
    <mergeCell ref="A15:C15"/>
    <mergeCell ref="B16:C16"/>
    <mergeCell ref="B17:C17"/>
    <mergeCell ref="A32:C32"/>
    <mergeCell ref="B19:C19"/>
    <mergeCell ref="B20:C20"/>
    <mergeCell ref="B21:C21"/>
    <mergeCell ref="B22:C22"/>
    <mergeCell ref="B23:C23"/>
    <mergeCell ref="B24:C24"/>
    <mergeCell ref="A55:B55"/>
    <mergeCell ref="A42:B42"/>
    <mergeCell ref="A43:B43"/>
    <mergeCell ref="A44:B44"/>
    <mergeCell ref="A45:B45"/>
    <mergeCell ref="A46:B46"/>
    <mergeCell ref="A50:C50"/>
    <mergeCell ref="A4:C4"/>
    <mergeCell ref="A51:B51"/>
    <mergeCell ref="A52:B52"/>
    <mergeCell ref="A53:B53"/>
    <mergeCell ref="A54:B54"/>
    <mergeCell ref="A34:C34"/>
    <mergeCell ref="A36:B36"/>
    <mergeCell ref="A35:B35"/>
    <mergeCell ref="A37:B37"/>
    <mergeCell ref="A38:B38"/>
    <mergeCell ref="A41:C41"/>
    <mergeCell ref="B25:C25"/>
    <mergeCell ref="B26:C26"/>
    <mergeCell ref="B27:C27"/>
    <mergeCell ref="B28:C28"/>
    <mergeCell ref="B29:C29"/>
    <mergeCell ref="A58:C58"/>
    <mergeCell ref="A59:B59"/>
    <mergeCell ref="A60:B60"/>
    <mergeCell ref="A61:B61"/>
    <mergeCell ref="A63:C63"/>
  </mergeCells>
  <phoneticPr fontId="7"/>
  <pageMargins left="0.70866141732283472" right="0.70866141732283472" top="0.74803149606299213" bottom="0.74803149606299213" header="0.31496062992125984" footer="0.31496062992125984"/>
  <pageSetup paperSize="9" orientation="landscape" horizontalDpi="1200" verticalDpi="1200" r:id="rId1"/>
  <headerFooter>
    <oddHeader>&amp;C中小企業の情報セキュリティ対策ガイドライン 付録7　リスク分析シート「利用方法」</oddHeader>
    <oddFooter>&amp;P / &amp;N ページ</oddFooter>
  </headerFooter>
  <rowBreaks count="2" manualBreakCount="2">
    <brk id="30" max="16383" man="1"/>
    <brk id="48"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U44"/>
  <sheetViews>
    <sheetView showGridLines="0" showRowColHeaders="0" showRuler="0" view="pageLayout" zoomScaleNormal="100" workbookViewId="0"/>
  </sheetViews>
  <sheetFormatPr defaultColWidth="9" defaultRowHeight="13.5"/>
  <cols>
    <col min="1" max="1" width="5.5" style="2" bestFit="1" customWidth="1"/>
    <col min="2" max="2" width="15.625" style="2" customWidth="1"/>
    <col min="3" max="3" width="19.625" style="2" customWidth="1"/>
    <col min="4" max="4" width="7.375" style="3" bestFit="1" customWidth="1"/>
    <col min="5" max="5" width="7.375" style="2" customWidth="1"/>
    <col min="6" max="6" width="13.125" style="2" customWidth="1"/>
    <col min="7" max="7" width="7.375" style="2" customWidth="1"/>
    <col min="8" max="9" width="7.375" style="3" customWidth="1"/>
    <col min="10" max="10" width="6.625" style="5" customWidth="1"/>
    <col min="11" max="12" width="6.625" style="6" customWidth="1"/>
    <col min="13" max="13" width="6.625" style="12" customWidth="1"/>
    <col min="14" max="14" width="5.625" style="4" customWidth="1"/>
    <col min="15" max="15" width="9.625" style="13" customWidth="1"/>
    <col min="16" max="16" width="24.625" style="2" customWidth="1"/>
    <col min="17" max="17" width="20.625" style="2" customWidth="1"/>
    <col min="18" max="18" width="2.5" style="2" bestFit="1" customWidth="1"/>
    <col min="19" max="19" width="10" style="2" bestFit="1" customWidth="1"/>
    <col min="20" max="20" width="2.5" style="2" bestFit="1" customWidth="1"/>
    <col min="21" max="21" width="8.125" style="2" customWidth="1"/>
    <col min="22" max="16384" width="9" style="2"/>
  </cols>
  <sheetData>
    <row r="1" spans="1:21" ht="27.75" customHeight="1">
      <c r="A1" s="1" t="s">
        <v>0</v>
      </c>
      <c r="M1" s="7"/>
      <c r="O1" s="8"/>
    </row>
    <row r="2" spans="1:21" ht="20.100000000000001" customHeight="1">
      <c r="A2" s="195" t="s">
        <v>30</v>
      </c>
      <c r="B2" s="195" t="s">
        <v>1</v>
      </c>
      <c r="C2" s="195" t="s">
        <v>36</v>
      </c>
      <c r="D2" s="197" t="s">
        <v>28</v>
      </c>
      <c r="E2" s="195" t="s">
        <v>29</v>
      </c>
      <c r="F2" s="195" t="s">
        <v>37</v>
      </c>
      <c r="G2" s="192" t="s">
        <v>218</v>
      </c>
      <c r="H2" s="193"/>
      <c r="I2" s="194"/>
      <c r="J2" s="190" t="s">
        <v>216</v>
      </c>
      <c r="K2" s="191"/>
      <c r="L2" s="191"/>
      <c r="M2" s="177" t="s">
        <v>215</v>
      </c>
      <c r="N2" s="179" t="s">
        <v>27</v>
      </c>
      <c r="O2" s="181" t="s">
        <v>5</v>
      </c>
      <c r="P2" s="183" t="s">
        <v>250</v>
      </c>
      <c r="Q2" s="184"/>
      <c r="R2" s="184"/>
      <c r="S2" s="184"/>
      <c r="T2" s="184"/>
      <c r="U2" s="185"/>
    </row>
    <row r="3" spans="1:21" s="5" customFormat="1" ht="42" customHeight="1">
      <c r="A3" s="196"/>
      <c r="B3" s="196"/>
      <c r="C3" s="196"/>
      <c r="D3" s="198"/>
      <c r="E3" s="196"/>
      <c r="F3" s="196"/>
      <c r="G3" s="100" t="s">
        <v>193</v>
      </c>
      <c r="H3" s="101" t="s">
        <v>220</v>
      </c>
      <c r="I3" s="100" t="s">
        <v>194</v>
      </c>
      <c r="J3" s="97" t="s">
        <v>2</v>
      </c>
      <c r="K3" s="98" t="s">
        <v>3</v>
      </c>
      <c r="L3" s="99" t="s">
        <v>4</v>
      </c>
      <c r="M3" s="178"/>
      <c r="N3" s="180"/>
      <c r="O3" s="182"/>
      <c r="P3" s="66" t="s">
        <v>197</v>
      </c>
      <c r="Q3" s="66" t="s">
        <v>198</v>
      </c>
      <c r="R3" s="188" t="s">
        <v>213</v>
      </c>
      <c r="S3" s="189"/>
      <c r="T3" s="186" t="s">
        <v>101</v>
      </c>
      <c r="U3" s="187"/>
    </row>
    <row r="4" spans="1:21" ht="32.25" customHeight="1">
      <c r="A4" s="17" t="s">
        <v>6</v>
      </c>
      <c r="B4" s="15" t="s">
        <v>7</v>
      </c>
      <c r="C4" s="15" t="s">
        <v>8</v>
      </c>
      <c r="D4" s="15" t="s">
        <v>9</v>
      </c>
      <c r="E4" s="15" t="s">
        <v>9</v>
      </c>
      <c r="F4" s="65" t="s">
        <v>44</v>
      </c>
      <c r="G4" s="9" t="s">
        <v>10</v>
      </c>
      <c r="H4" s="9"/>
      <c r="I4" s="9"/>
      <c r="J4" s="96">
        <v>2</v>
      </c>
      <c r="K4" s="49">
        <v>0</v>
      </c>
      <c r="L4" s="49">
        <v>0</v>
      </c>
      <c r="M4" s="91">
        <v>2</v>
      </c>
      <c r="N4" s="16"/>
      <c r="O4" s="10">
        <v>43525</v>
      </c>
      <c r="P4" s="82" t="s">
        <v>98</v>
      </c>
      <c r="Q4" s="82" t="s">
        <v>200</v>
      </c>
      <c r="R4" s="84">
        <v>2</v>
      </c>
      <c r="S4" s="84" t="s">
        <v>212</v>
      </c>
      <c r="T4" s="83">
        <v>4</v>
      </c>
      <c r="U4" s="85" t="s">
        <v>201</v>
      </c>
    </row>
    <row r="5" spans="1:21" ht="32.25" customHeight="1">
      <c r="A5" s="17" t="s">
        <v>6</v>
      </c>
      <c r="B5" s="15" t="s">
        <v>7</v>
      </c>
      <c r="C5" s="15" t="s">
        <v>8</v>
      </c>
      <c r="D5" s="15" t="s">
        <v>9</v>
      </c>
      <c r="E5" s="15" t="s">
        <v>9</v>
      </c>
      <c r="F5" s="65" t="s">
        <v>38</v>
      </c>
      <c r="G5" s="9" t="s">
        <v>10</v>
      </c>
      <c r="H5" s="9"/>
      <c r="I5" s="9"/>
      <c r="J5" s="96">
        <v>2</v>
      </c>
      <c r="K5" s="49">
        <v>2</v>
      </c>
      <c r="L5" s="49">
        <v>2</v>
      </c>
      <c r="M5" s="91">
        <v>2</v>
      </c>
      <c r="N5" s="16"/>
      <c r="O5" s="10">
        <v>43525</v>
      </c>
      <c r="P5" s="82" t="s">
        <v>99</v>
      </c>
      <c r="Q5" s="82" t="s">
        <v>200</v>
      </c>
      <c r="R5" s="84">
        <v>1</v>
      </c>
      <c r="S5" s="84" t="s">
        <v>211</v>
      </c>
      <c r="T5" s="83">
        <v>2</v>
      </c>
      <c r="U5" s="85" t="s">
        <v>202</v>
      </c>
    </row>
    <row r="6" spans="1:21" ht="32.25" customHeight="1">
      <c r="A6" s="17" t="s">
        <v>6</v>
      </c>
      <c r="B6" s="15" t="s">
        <v>264</v>
      </c>
      <c r="C6" s="15" t="s">
        <v>435</v>
      </c>
      <c r="D6" s="15" t="s">
        <v>9</v>
      </c>
      <c r="E6" s="15" t="s">
        <v>9</v>
      </c>
      <c r="F6" s="65" t="s">
        <v>38</v>
      </c>
      <c r="G6" s="9"/>
      <c r="H6" s="9" t="s">
        <v>10</v>
      </c>
      <c r="I6" s="9"/>
      <c r="J6" s="96">
        <v>2</v>
      </c>
      <c r="K6" s="49">
        <v>2</v>
      </c>
      <c r="L6" s="49">
        <v>1</v>
      </c>
      <c r="M6" s="91">
        <v>2</v>
      </c>
      <c r="N6" s="16" t="s">
        <v>265</v>
      </c>
      <c r="O6" s="10">
        <v>43525</v>
      </c>
      <c r="P6" s="82" t="s">
        <v>99</v>
      </c>
      <c r="Q6" s="82" t="s">
        <v>200</v>
      </c>
      <c r="R6" s="84">
        <v>1</v>
      </c>
      <c r="S6" s="84" t="s">
        <v>211</v>
      </c>
      <c r="T6" s="83">
        <v>2</v>
      </c>
      <c r="U6" s="85" t="s">
        <v>202</v>
      </c>
    </row>
    <row r="7" spans="1:21" ht="32.25" customHeight="1">
      <c r="A7" s="17" t="s">
        <v>11</v>
      </c>
      <c r="B7" s="14" t="s">
        <v>31</v>
      </c>
      <c r="C7" s="14" t="s">
        <v>32</v>
      </c>
      <c r="D7" s="14" t="s">
        <v>39</v>
      </c>
      <c r="E7" s="14" t="s">
        <v>9</v>
      </c>
      <c r="F7" s="65" t="s">
        <v>44</v>
      </c>
      <c r="G7" s="9"/>
      <c r="H7" s="9"/>
      <c r="I7" s="9" t="s">
        <v>10</v>
      </c>
      <c r="J7" s="96">
        <v>2</v>
      </c>
      <c r="K7" s="49">
        <v>2</v>
      </c>
      <c r="L7" s="49">
        <v>1</v>
      </c>
      <c r="M7" s="91">
        <v>2</v>
      </c>
      <c r="N7" s="16" t="s">
        <v>35</v>
      </c>
      <c r="O7" s="10">
        <v>43525</v>
      </c>
      <c r="P7" s="82" t="s">
        <v>98</v>
      </c>
      <c r="Q7" s="82" t="s">
        <v>200</v>
      </c>
      <c r="R7" s="84">
        <v>2</v>
      </c>
      <c r="S7" s="84" t="s">
        <v>212</v>
      </c>
      <c r="T7" s="83">
        <v>4</v>
      </c>
      <c r="U7" s="85" t="s">
        <v>201</v>
      </c>
    </row>
    <row r="8" spans="1:21" ht="32.25" customHeight="1">
      <c r="A8" s="17" t="s">
        <v>11</v>
      </c>
      <c r="B8" s="14" t="s">
        <v>12</v>
      </c>
      <c r="C8" s="14" t="s">
        <v>429</v>
      </c>
      <c r="D8" s="14" t="s">
        <v>33</v>
      </c>
      <c r="E8" s="14" t="s">
        <v>24</v>
      </c>
      <c r="F8" s="65" t="s">
        <v>38</v>
      </c>
      <c r="G8" s="9"/>
      <c r="H8" s="9"/>
      <c r="I8" s="9"/>
      <c r="J8" s="49">
        <v>1</v>
      </c>
      <c r="K8" s="49">
        <v>1</v>
      </c>
      <c r="L8" s="49">
        <v>1</v>
      </c>
      <c r="M8" s="91">
        <v>1</v>
      </c>
      <c r="N8" s="16"/>
      <c r="O8" s="10">
        <v>43525</v>
      </c>
      <c r="P8" s="82" t="s">
        <v>99</v>
      </c>
      <c r="Q8" s="82" t="s">
        <v>200</v>
      </c>
      <c r="R8" s="84">
        <v>1</v>
      </c>
      <c r="S8" s="84" t="s">
        <v>211</v>
      </c>
      <c r="T8" s="83">
        <v>1</v>
      </c>
      <c r="U8" s="85" t="s">
        <v>202</v>
      </c>
    </row>
    <row r="9" spans="1:21" ht="32.25" customHeight="1">
      <c r="A9" s="17" t="s">
        <v>11</v>
      </c>
      <c r="B9" s="14" t="s">
        <v>13</v>
      </c>
      <c r="C9" s="14" t="s">
        <v>430</v>
      </c>
      <c r="D9" s="14" t="s">
        <v>33</v>
      </c>
      <c r="E9" s="14" t="s">
        <v>24</v>
      </c>
      <c r="F9" s="65" t="s">
        <v>38</v>
      </c>
      <c r="G9" s="9"/>
      <c r="H9" s="9"/>
      <c r="I9" s="9"/>
      <c r="J9" s="49">
        <v>1</v>
      </c>
      <c r="K9" s="49">
        <v>1</v>
      </c>
      <c r="L9" s="49">
        <v>1</v>
      </c>
      <c r="M9" s="91">
        <v>1</v>
      </c>
      <c r="N9" s="16"/>
      <c r="O9" s="10">
        <v>43525</v>
      </c>
      <c r="P9" s="82" t="s">
        <v>99</v>
      </c>
      <c r="Q9" s="82" t="s">
        <v>200</v>
      </c>
      <c r="R9" s="84">
        <v>1</v>
      </c>
      <c r="S9" s="84" t="s">
        <v>211</v>
      </c>
      <c r="T9" s="83">
        <v>1</v>
      </c>
      <c r="U9" s="85" t="s">
        <v>202</v>
      </c>
    </row>
    <row r="10" spans="1:21" ht="32.25" customHeight="1">
      <c r="A10" s="17" t="s">
        <v>40</v>
      </c>
      <c r="B10" s="14" t="s">
        <v>41</v>
      </c>
      <c r="C10" s="14" t="s">
        <v>437</v>
      </c>
      <c r="D10" s="14" t="s">
        <v>42</v>
      </c>
      <c r="E10" s="14" t="s">
        <v>43</v>
      </c>
      <c r="F10" s="65" t="s">
        <v>44</v>
      </c>
      <c r="G10" s="9" t="s">
        <v>10</v>
      </c>
      <c r="H10" s="9"/>
      <c r="I10" s="9"/>
      <c r="J10" s="96">
        <v>2</v>
      </c>
      <c r="K10" s="49">
        <v>2</v>
      </c>
      <c r="L10" s="49">
        <v>2</v>
      </c>
      <c r="M10" s="91">
        <v>2</v>
      </c>
      <c r="N10" s="16"/>
      <c r="O10" s="10">
        <v>43525</v>
      </c>
      <c r="P10" s="82" t="s">
        <v>98</v>
      </c>
      <c r="Q10" s="82" t="s">
        <v>200</v>
      </c>
      <c r="R10" s="84">
        <v>2</v>
      </c>
      <c r="S10" s="84" t="s">
        <v>212</v>
      </c>
      <c r="T10" s="83">
        <v>4</v>
      </c>
      <c r="U10" s="85" t="s">
        <v>201</v>
      </c>
    </row>
    <row r="11" spans="1:21" ht="32.25" customHeight="1">
      <c r="A11" s="17" t="s">
        <v>40</v>
      </c>
      <c r="B11" s="14" t="s">
        <v>41</v>
      </c>
      <c r="C11" s="14" t="s">
        <v>436</v>
      </c>
      <c r="D11" s="14" t="s">
        <v>42</v>
      </c>
      <c r="E11" s="14" t="s">
        <v>43</v>
      </c>
      <c r="F11" s="65" t="s">
        <v>266</v>
      </c>
      <c r="G11" s="9" t="s">
        <v>10</v>
      </c>
      <c r="H11" s="9"/>
      <c r="I11" s="9"/>
      <c r="J11" s="96">
        <v>2</v>
      </c>
      <c r="K11" s="49">
        <v>2</v>
      </c>
      <c r="L11" s="49">
        <v>2</v>
      </c>
      <c r="M11" s="91">
        <v>2</v>
      </c>
      <c r="N11" s="16"/>
      <c r="O11" s="10">
        <v>43525</v>
      </c>
      <c r="P11" s="82" t="s">
        <v>98</v>
      </c>
      <c r="Q11" s="82" t="s">
        <v>200</v>
      </c>
      <c r="R11" s="84">
        <v>2</v>
      </c>
      <c r="S11" s="84" t="s">
        <v>212</v>
      </c>
      <c r="T11" s="83">
        <v>4</v>
      </c>
      <c r="U11" s="85" t="s">
        <v>201</v>
      </c>
    </row>
    <row r="12" spans="1:21" ht="32.25" customHeight="1">
      <c r="A12" s="17" t="s">
        <v>14</v>
      </c>
      <c r="B12" s="14" t="s">
        <v>15</v>
      </c>
      <c r="C12" s="14" t="s">
        <v>428</v>
      </c>
      <c r="D12" s="14" t="s">
        <v>16</v>
      </c>
      <c r="E12" s="14" t="s">
        <v>16</v>
      </c>
      <c r="F12" s="65" t="s">
        <v>46</v>
      </c>
      <c r="G12" s="9" t="s">
        <v>10</v>
      </c>
      <c r="H12" s="9"/>
      <c r="I12" s="9"/>
      <c r="J12" s="49">
        <v>2</v>
      </c>
      <c r="K12" s="49">
        <v>2</v>
      </c>
      <c r="L12" s="49">
        <v>2</v>
      </c>
      <c r="M12" s="91">
        <v>2</v>
      </c>
      <c r="N12" s="16"/>
      <c r="O12" s="10">
        <v>43525</v>
      </c>
      <c r="P12" s="82" t="s">
        <v>98</v>
      </c>
      <c r="Q12" s="82" t="s">
        <v>200</v>
      </c>
      <c r="R12" s="84">
        <v>2</v>
      </c>
      <c r="S12" s="84" t="s">
        <v>212</v>
      </c>
      <c r="T12" s="83">
        <v>2</v>
      </c>
      <c r="U12" s="85" t="s">
        <v>202</v>
      </c>
    </row>
    <row r="13" spans="1:21" ht="32.25" customHeight="1">
      <c r="A13" s="17" t="s">
        <v>14</v>
      </c>
      <c r="B13" s="14" t="s">
        <v>15</v>
      </c>
      <c r="C13" s="14" t="s">
        <v>428</v>
      </c>
      <c r="D13" s="14" t="s">
        <v>16</v>
      </c>
      <c r="E13" s="14" t="s">
        <v>16</v>
      </c>
      <c r="F13" s="65" t="s">
        <v>47</v>
      </c>
      <c r="G13" s="9" t="s">
        <v>10</v>
      </c>
      <c r="H13" s="9"/>
      <c r="I13" s="9"/>
      <c r="J13" s="49">
        <v>2</v>
      </c>
      <c r="K13" s="49">
        <v>1</v>
      </c>
      <c r="L13" s="49">
        <v>1</v>
      </c>
      <c r="M13" s="91">
        <v>2</v>
      </c>
      <c r="N13" s="16"/>
      <c r="O13" s="10">
        <v>43525</v>
      </c>
      <c r="P13" s="82" t="s">
        <v>99</v>
      </c>
      <c r="Q13" s="82" t="s">
        <v>200</v>
      </c>
      <c r="R13" s="84">
        <v>1</v>
      </c>
      <c r="S13" s="84" t="s">
        <v>211</v>
      </c>
      <c r="T13" s="83">
        <v>1</v>
      </c>
      <c r="U13" s="85" t="s">
        <v>202</v>
      </c>
    </row>
    <row r="14" spans="1:21" ht="32.25" customHeight="1">
      <c r="A14" s="17" t="s">
        <v>14</v>
      </c>
      <c r="B14" s="14" t="s">
        <v>15</v>
      </c>
      <c r="C14" s="14" t="s">
        <v>428</v>
      </c>
      <c r="D14" s="14" t="s">
        <v>16</v>
      </c>
      <c r="E14" s="14" t="s">
        <v>16</v>
      </c>
      <c r="F14" s="65" t="s">
        <v>34</v>
      </c>
      <c r="G14" s="9" t="s">
        <v>10</v>
      </c>
      <c r="H14" s="9"/>
      <c r="I14" s="9"/>
      <c r="J14" s="49">
        <v>2</v>
      </c>
      <c r="K14" s="49">
        <v>1</v>
      </c>
      <c r="L14" s="49">
        <v>1</v>
      </c>
      <c r="M14" s="91">
        <v>2</v>
      </c>
      <c r="N14" s="16"/>
      <c r="O14" s="10">
        <v>43525</v>
      </c>
      <c r="P14" s="82" t="s">
        <v>98</v>
      </c>
      <c r="Q14" s="82" t="s">
        <v>200</v>
      </c>
      <c r="R14" s="84">
        <v>2</v>
      </c>
      <c r="S14" s="84" t="s">
        <v>212</v>
      </c>
      <c r="T14" s="83">
        <v>2</v>
      </c>
      <c r="U14" s="85" t="s">
        <v>202</v>
      </c>
    </row>
    <row r="15" spans="1:21" ht="32.25" customHeight="1">
      <c r="A15" s="17" t="s">
        <v>14</v>
      </c>
      <c r="B15" s="14" t="s">
        <v>17</v>
      </c>
      <c r="C15" s="14" t="s">
        <v>427</v>
      </c>
      <c r="D15" s="14" t="s">
        <v>16</v>
      </c>
      <c r="E15" s="14" t="s">
        <v>16</v>
      </c>
      <c r="F15" s="65" t="s">
        <v>46</v>
      </c>
      <c r="G15" s="9"/>
      <c r="H15" s="9"/>
      <c r="I15" s="9"/>
      <c r="J15" s="49">
        <v>1</v>
      </c>
      <c r="K15" s="49">
        <v>1</v>
      </c>
      <c r="L15" s="49">
        <v>1</v>
      </c>
      <c r="M15" s="91">
        <v>1</v>
      </c>
      <c r="N15" s="16"/>
      <c r="O15" s="10">
        <v>43525</v>
      </c>
      <c r="P15" s="82" t="s">
        <v>98</v>
      </c>
      <c r="Q15" s="82" t="s">
        <v>200</v>
      </c>
      <c r="R15" s="84">
        <v>2</v>
      </c>
      <c r="S15" s="84" t="s">
        <v>212</v>
      </c>
      <c r="T15" s="83">
        <v>2</v>
      </c>
      <c r="U15" s="85" t="s">
        <v>202</v>
      </c>
    </row>
    <row r="16" spans="1:21" ht="32.25" customHeight="1">
      <c r="A16" s="17" t="s">
        <v>14</v>
      </c>
      <c r="B16" s="14" t="s">
        <v>17</v>
      </c>
      <c r="C16" s="14" t="s">
        <v>427</v>
      </c>
      <c r="D16" s="14" t="s">
        <v>16</v>
      </c>
      <c r="E16" s="14" t="s">
        <v>16</v>
      </c>
      <c r="F16" s="65" t="s">
        <v>38</v>
      </c>
      <c r="G16" s="9"/>
      <c r="H16" s="9"/>
      <c r="I16" s="9"/>
      <c r="J16" s="49">
        <v>1</v>
      </c>
      <c r="K16" s="49">
        <v>1</v>
      </c>
      <c r="L16" s="49">
        <v>1</v>
      </c>
      <c r="M16" s="91">
        <v>1</v>
      </c>
      <c r="N16" s="16"/>
      <c r="O16" s="10">
        <v>43525</v>
      </c>
      <c r="P16" s="82" t="s">
        <v>99</v>
      </c>
      <c r="Q16" s="82" t="s">
        <v>200</v>
      </c>
      <c r="R16" s="84">
        <v>1</v>
      </c>
      <c r="S16" s="84" t="s">
        <v>211</v>
      </c>
      <c r="T16" s="83">
        <v>1</v>
      </c>
      <c r="U16" s="85" t="s">
        <v>202</v>
      </c>
    </row>
    <row r="17" spans="1:21" ht="32.25" customHeight="1">
      <c r="A17" s="17" t="s">
        <v>14</v>
      </c>
      <c r="B17" s="14" t="s">
        <v>45</v>
      </c>
      <c r="C17" s="14" t="s">
        <v>431</v>
      </c>
      <c r="D17" s="14" t="s">
        <v>16</v>
      </c>
      <c r="E17" s="14" t="s">
        <v>16</v>
      </c>
      <c r="F17" s="65" t="s">
        <v>38</v>
      </c>
      <c r="G17" s="9"/>
      <c r="H17" s="9"/>
      <c r="I17" s="9"/>
      <c r="J17" s="49">
        <v>1</v>
      </c>
      <c r="K17" s="49">
        <v>2</v>
      </c>
      <c r="L17" s="49">
        <v>1</v>
      </c>
      <c r="M17" s="91">
        <v>2</v>
      </c>
      <c r="N17" s="16"/>
      <c r="O17" s="10">
        <v>43525</v>
      </c>
      <c r="P17" s="82" t="s">
        <v>99</v>
      </c>
      <c r="Q17" s="82" t="s">
        <v>200</v>
      </c>
      <c r="R17" s="84">
        <v>1</v>
      </c>
      <c r="S17" s="84" t="s">
        <v>211</v>
      </c>
      <c r="T17" s="83">
        <v>2</v>
      </c>
      <c r="U17" s="85" t="s">
        <v>202</v>
      </c>
    </row>
    <row r="18" spans="1:21" ht="32.25" customHeight="1">
      <c r="A18" s="17" t="s">
        <v>14</v>
      </c>
      <c r="B18" s="14" t="s">
        <v>18</v>
      </c>
      <c r="C18" s="14" t="s">
        <v>424</v>
      </c>
      <c r="D18" s="14" t="s">
        <v>16</v>
      </c>
      <c r="E18" s="14" t="s">
        <v>16</v>
      </c>
      <c r="F18" s="65" t="s">
        <v>46</v>
      </c>
      <c r="G18" s="9"/>
      <c r="H18" s="9"/>
      <c r="I18" s="9"/>
      <c r="J18" s="49">
        <v>0</v>
      </c>
      <c r="K18" s="49">
        <v>1</v>
      </c>
      <c r="L18" s="49">
        <v>1</v>
      </c>
      <c r="M18" s="91">
        <v>1</v>
      </c>
      <c r="N18" s="16"/>
      <c r="O18" s="10">
        <v>43525</v>
      </c>
      <c r="P18" s="82" t="s">
        <v>98</v>
      </c>
      <c r="Q18" s="82" t="s">
        <v>200</v>
      </c>
      <c r="R18" s="84">
        <v>2</v>
      </c>
      <c r="S18" s="84" t="s">
        <v>212</v>
      </c>
      <c r="T18" s="83">
        <v>2</v>
      </c>
      <c r="U18" s="85" t="s">
        <v>202</v>
      </c>
    </row>
    <row r="19" spans="1:21" ht="32.25" customHeight="1">
      <c r="A19" s="17" t="s">
        <v>14</v>
      </c>
      <c r="B19" s="14" t="s">
        <v>18</v>
      </c>
      <c r="C19" s="14" t="s">
        <v>424</v>
      </c>
      <c r="D19" s="14" t="s">
        <v>16</v>
      </c>
      <c r="E19" s="14" t="s">
        <v>16</v>
      </c>
      <c r="F19" s="65" t="s">
        <v>38</v>
      </c>
      <c r="G19" s="9"/>
      <c r="H19" s="9"/>
      <c r="I19" s="9"/>
      <c r="J19" s="49">
        <v>0</v>
      </c>
      <c r="K19" s="49">
        <v>1</v>
      </c>
      <c r="L19" s="49">
        <v>1</v>
      </c>
      <c r="M19" s="91">
        <v>1</v>
      </c>
      <c r="N19" s="16"/>
      <c r="O19" s="10">
        <v>43525</v>
      </c>
      <c r="P19" s="82" t="s">
        <v>99</v>
      </c>
      <c r="Q19" s="82" t="s">
        <v>200</v>
      </c>
      <c r="R19" s="84">
        <v>1</v>
      </c>
      <c r="S19" s="84" t="s">
        <v>211</v>
      </c>
      <c r="T19" s="83">
        <v>1</v>
      </c>
      <c r="U19" s="85" t="s">
        <v>202</v>
      </c>
    </row>
    <row r="20" spans="1:21" ht="32.25" customHeight="1">
      <c r="A20" s="17" t="s">
        <v>14</v>
      </c>
      <c r="B20" s="14" t="s">
        <v>18</v>
      </c>
      <c r="C20" s="14" t="s">
        <v>424</v>
      </c>
      <c r="D20" s="14" t="s">
        <v>16</v>
      </c>
      <c r="E20" s="14" t="s">
        <v>16</v>
      </c>
      <c r="F20" s="65" t="s">
        <v>47</v>
      </c>
      <c r="G20" s="9"/>
      <c r="H20" s="9"/>
      <c r="I20" s="9"/>
      <c r="J20" s="49">
        <v>0</v>
      </c>
      <c r="K20" s="49">
        <v>1</v>
      </c>
      <c r="L20" s="49">
        <v>1</v>
      </c>
      <c r="M20" s="91">
        <v>1</v>
      </c>
      <c r="N20" s="16"/>
      <c r="O20" s="10">
        <v>43525</v>
      </c>
      <c r="P20" s="82" t="s">
        <v>99</v>
      </c>
      <c r="Q20" s="82" t="s">
        <v>200</v>
      </c>
      <c r="R20" s="84">
        <v>1</v>
      </c>
      <c r="S20" s="84" t="s">
        <v>211</v>
      </c>
      <c r="T20" s="83">
        <v>1</v>
      </c>
      <c r="U20" s="85" t="s">
        <v>202</v>
      </c>
    </row>
    <row r="21" spans="1:21" ht="32.25" customHeight="1">
      <c r="A21" s="17" t="s">
        <v>14</v>
      </c>
      <c r="B21" s="14" t="s">
        <v>26</v>
      </c>
      <c r="C21" s="14" t="s">
        <v>434</v>
      </c>
      <c r="D21" s="14" t="s">
        <v>16</v>
      </c>
      <c r="E21" s="14" t="s">
        <v>16</v>
      </c>
      <c r="F21" s="65" t="s">
        <v>46</v>
      </c>
      <c r="G21" s="9" t="s">
        <v>10</v>
      </c>
      <c r="H21" s="9"/>
      <c r="I21" s="9"/>
      <c r="J21" s="96">
        <v>2</v>
      </c>
      <c r="K21" s="49">
        <v>1</v>
      </c>
      <c r="L21" s="49">
        <v>0</v>
      </c>
      <c r="M21" s="91">
        <v>2</v>
      </c>
      <c r="N21" s="16"/>
      <c r="O21" s="10">
        <v>43525</v>
      </c>
      <c r="P21" s="82" t="s">
        <v>98</v>
      </c>
      <c r="Q21" s="82" t="s">
        <v>200</v>
      </c>
      <c r="R21" s="84">
        <v>2</v>
      </c>
      <c r="S21" s="84" t="s">
        <v>212</v>
      </c>
      <c r="T21" s="83">
        <v>4</v>
      </c>
      <c r="U21" s="85" t="s">
        <v>201</v>
      </c>
    </row>
    <row r="22" spans="1:21" ht="32.25" customHeight="1">
      <c r="A22" s="17" t="s">
        <v>19</v>
      </c>
      <c r="B22" s="14" t="s">
        <v>20</v>
      </c>
      <c r="C22" s="14" t="s">
        <v>432</v>
      </c>
      <c r="D22" s="14" t="s">
        <v>24</v>
      </c>
      <c r="E22" s="14" t="s">
        <v>24</v>
      </c>
      <c r="F22" s="65" t="s">
        <v>46</v>
      </c>
      <c r="G22" s="9"/>
      <c r="H22" s="9"/>
      <c r="I22" s="9"/>
      <c r="J22" s="49">
        <v>0</v>
      </c>
      <c r="K22" s="49">
        <v>1</v>
      </c>
      <c r="L22" s="49">
        <v>1</v>
      </c>
      <c r="M22" s="91">
        <v>1</v>
      </c>
      <c r="N22" s="16"/>
      <c r="O22" s="10">
        <v>43525</v>
      </c>
      <c r="P22" s="82" t="s">
        <v>98</v>
      </c>
      <c r="Q22" s="82" t="s">
        <v>200</v>
      </c>
      <c r="R22" s="84">
        <v>2</v>
      </c>
      <c r="S22" s="84" t="s">
        <v>212</v>
      </c>
      <c r="T22" s="83">
        <v>2</v>
      </c>
      <c r="U22" s="85" t="s">
        <v>202</v>
      </c>
    </row>
    <row r="23" spans="1:21" ht="32.25" customHeight="1">
      <c r="A23" s="17" t="s">
        <v>19</v>
      </c>
      <c r="B23" s="14" t="s">
        <v>21</v>
      </c>
      <c r="C23" s="14" t="s">
        <v>433</v>
      </c>
      <c r="D23" s="14" t="s">
        <v>24</v>
      </c>
      <c r="E23" s="14" t="s">
        <v>24</v>
      </c>
      <c r="F23" s="65" t="s">
        <v>46</v>
      </c>
      <c r="G23" s="9"/>
      <c r="H23" s="9"/>
      <c r="I23" s="9"/>
      <c r="J23" s="49">
        <v>1</v>
      </c>
      <c r="K23" s="49">
        <v>0</v>
      </c>
      <c r="L23" s="49">
        <v>0</v>
      </c>
      <c r="M23" s="91">
        <v>1</v>
      </c>
      <c r="N23" s="16"/>
      <c r="O23" s="10">
        <v>43525</v>
      </c>
      <c r="P23" s="82" t="s">
        <v>98</v>
      </c>
      <c r="Q23" s="82" t="s">
        <v>200</v>
      </c>
      <c r="R23" s="84">
        <v>2</v>
      </c>
      <c r="S23" s="84" t="s">
        <v>212</v>
      </c>
      <c r="T23" s="83">
        <v>2</v>
      </c>
      <c r="U23" s="85" t="s">
        <v>202</v>
      </c>
    </row>
    <row r="24" spans="1:21" ht="32.25" customHeight="1">
      <c r="A24" s="17" t="s">
        <v>19</v>
      </c>
      <c r="B24" s="14" t="s">
        <v>21</v>
      </c>
      <c r="C24" s="14" t="s">
        <v>433</v>
      </c>
      <c r="D24" s="14" t="s">
        <v>24</v>
      </c>
      <c r="E24" s="14" t="s">
        <v>24</v>
      </c>
      <c r="F24" s="65" t="s">
        <v>38</v>
      </c>
      <c r="G24" s="9"/>
      <c r="H24" s="9"/>
      <c r="I24" s="9"/>
      <c r="J24" s="49">
        <v>1</v>
      </c>
      <c r="K24" s="49">
        <v>0</v>
      </c>
      <c r="L24" s="49">
        <v>0</v>
      </c>
      <c r="M24" s="91">
        <v>1</v>
      </c>
      <c r="N24" s="16"/>
      <c r="O24" s="10">
        <v>43525</v>
      </c>
      <c r="P24" s="82" t="s">
        <v>99</v>
      </c>
      <c r="Q24" s="82" t="s">
        <v>200</v>
      </c>
      <c r="R24" s="84">
        <v>1</v>
      </c>
      <c r="S24" s="84" t="s">
        <v>211</v>
      </c>
      <c r="T24" s="83">
        <v>1</v>
      </c>
      <c r="U24" s="85" t="s">
        <v>202</v>
      </c>
    </row>
    <row r="25" spans="1:21" ht="32.25" customHeight="1">
      <c r="A25" s="17" t="s">
        <v>22</v>
      </c>
      <c r="B25" s="14" t="s">
        <v>23</v>
      </c>
      <c r="C25" s="14" t="s">
        <v>426</v>
      </c>
      <c r="D25" s="14" t="s">
        <v>25</v>
      </c>
      <c r="E25" s="14" t="s">
        <v>25</v>
      </c>
      <c r="F25" s="65" t="s">
        <v>46</v>
      </c>
      <c r="G25" s="9"/>
      <c r="H25" s="9"/>
      <c r="I25" s="9"/>
      <c r="J25" s="49">
        <v>2</v>
      </c>
      <c r="K25" s="49">
        <v>2</v>
      </c>
      <c r="L25" s="49">
        <v>2</v>
      </c>
      <c r="M25" s="91">
        <v>2</v>
      </c>
      <c r="N25" s="16"/>
      <c r="O25" s="10">
        <v>43525</v>
      </c>
      <c r="P25" s="82" t="s">
        <v>98</v>
      </c>
      <c r="Q25" s="82" t="s">
        <v>200</v>
      </c>
      <c r="R25" s="84">
        <v>2</v>
      </c>
      <c r="S25" s="84" t="s">
        <v>212</v>
      </c>
      <c r="T25" s="83">
        <v>4</v>
      </c>
      <c r="U25" s="85" t="s">
        <v>201</v>
      </c>
    </row>
    <row r="26" spans="1:21" ht="30" customHeight="1">
      <c r="A26" s="17" t="s">
        <v>22</v>
      </c>
      <c r="B26" s="14" t="s">
        <v>23</v>
      </c>
      <c r="C26" s="14" t="s">
        <v>425</v>
      </c>
      <c r="D26" s="14" t="s">
        <v>25</v>
      </c>
      <c r="E26" s="14" t="s">
        <v>25</v>
      </c>
      <c r="F26" s="65" t="s">
        <v>38</v>
      </c>
      <c r="G26" s="9"/>
      <c r="H26" s="9"/>
      <c r="I26" s="9"/>
      <c r="J26" s="49">
        <v>2</v>
      </c>
      <c r="K26" s="49">
        <v>2</v>
      </c>
      <c r="L26" s="49">
        <v>2</v>
      </c>
      <c r="M26" s="91">
        <v>2</v>
      </c>
      <c r="N26" s="16"/>
      <c r="O26" s="10">
        <v>43525</v>
      </c>
      <c r="P26" s="82" t="s">
        <v>99</v>
      </c>
      <c r="Q26" s="82" t="s">
        <v>200</v>
      </c>
      <c r="R26" s="84">
        <v>1</v>
      </c>
      <c r="S26" s="84" t="s">
        <v>211</v>
      </c>
      <c r="T26" s="83">
        <v>2</v>
      </c>
      <c r="U26" s="85" t="s">
        <v>202</v>
      </c>
    </row>
    <row r="27" spans="1:21" ht="30" customHeight="1">
      <c r="A27" s="17"/>
      <c r="B27" s="14"/>
      <c r="C27" s="14"/>
      <c r="D27" s="14"/>
      <c r="E27" s="14"/>
      <c r="F27" s="65"/>
      <c r="G27" s="9"/>
      <c r="H27" s="9"/>
      <c r="I27" s="9"/>
      <c r="J27" s="96"/>
      <c r="K27" s="49"/>
      <c r="L27" s="49"/>
      <c r="M27" s="91" t="str">
        <f t="shared" ref="M27" si="0">IF(ISERR(SEARCH("有",G27&amp;H27&amp;I27)),IF(OR(ISBLANK(J27),ISBLANK(K27),ISBLANK(L27)),"",IF(MAX(J27,K27,L27)=2,"2",IF(MAX(J27,K27,L27)=1,"1","0"))),2)</f>
        <v/>
      </c>
      <c r="N27" s="16"/>
      <c r="O27" s="10"/>
      <c r="P27" s="82" t="s">
        <v>203</v>
      </c>
      <c r="Q27" s="82" t="s">
        <v>203</v>
      </c>
      <c r="R27" s="84"/>
      <c r="S27" s="84"/>
      <c r="T27" s="83" t="s">
        <v>203</v>
      </c>
      <c r="U27" s="85" t="s">
        <v>203</v>
      </c>
    </row>
    <row r="29" spans="1:21" ht="15.75" customHeight="1">
      <c r="A29" s="18" t="s">
        <v>56</v>
      </c>
    </row>
    <row r="30" spans="1:21" ht="20.100000000000001" customHeight="1">
      <c r="A30" s="19" t="s">
        <v>57</v>
      </c>
      <c r="B30" s="94" t="s">
        <v>59</v>
      </c>
      <c r="C30" s="90" t="s">
        <v>221</v>
      </c>
    </row>
    <row r="31" spans="1:21" ht="20.100000000000001" customHeight="1">
      <c r="A31" s="19" t="s">
        <v>58</v>
      </c>
      <c r="B31" s="94" t="s">
        <v>60</v>
      </c>
      <c r="C31" s="90" t="s">
        <v>223</v>
      </c>
    </row>
    <row r="32" spans="1:21" ht="20.100000000000001" customHeight="1">
      <c r="A32" s="19" t="s">
        <v>48</v>
      </c>
      <c r="B32" s="94" t="s">
        <v>61</v>
      </c>
      <c r="C32" s="90" t="s">
        <v>222</v>
      </c>
    </row>
    <row r="33" spans="1:3" ht="20.100000000000001" customHeight="1">
      <c r="A33" s="19" t="s">
        <v>49</v>
      </c>
      <c r="B33" s="94" t="s">
        <v>62</v>
      </c>
      <c r="C33" s="90" t="s">
        <v>224</v>
      </c>
    </row>
    <row r="34" spans="1:3" ht="20.100000000000001" customHeight="1">
      <c r="A34" s="19" t="s">
        <v>50</v>
      </c>
      <c r="B34" s="94" t="s">
        <v>63</v>
      </c>
      <c r="C34" s="90" t="s">
        <v>225</v>
      </c>
    </row>
    <row r="35" spans="1:3" ht="20.100000000000001" customHeight="1">
      <c r="A35" s="19" t="s">
        <v>51</v>
      </c>
      <c r="B35" s="94" t="s">
        <v>37</v>
      </c>
      <c r="C35" s="90" t="s">
        <v>226</v>
      </c>
    </row>
    <row r="36" spans="1:3" ht="20.100000000000001" customHeight="1">
      <c r="A36" s="19" t="s">
        <v>52</v>
      </c>
      <c r="B36" s="94" t="s">
        <v>219</v>
      </c>
      <c r="C36" s="90" t="s">
        <v>263</v>
      </c>
    </row>
    <row r="37" spans="1:3">
      <c r="A37" s="19"/>
      <c r="B37" s="94"/>
      <c r="C37" s="102" t="s">
        <v>262</v>
      </c>
    </row>
    <row r="38" spans="1:3" ht="20.100000000000001" customHeight="1">
      <c r="A38" s="19" t="s">
        <v>53</v>
      </c>
      <c r="B38" s="94" t="s">
        <v>217</v>
      </c>
      <c r="C38" s="90" t="s">
        <v>269</v>
      </c>
    </row>
    <row r="39" spans="1:3" ht="20.100000000000001" customHeight="1">
      <c r="A39" s="19" t="s">
        <v>54</v>
      </c>
      <c r="B39" s="94" t="s">
        <v>64</v>
      </c>
      <c r="C39" s="90" t="s">
        <v>268</v>
      </c>
    </row>
    <row r="40" spans="1:3" ht="20.100000000000001" customHeight="1">
      <c r="A40" s="19" t="s">
        <v>55</v>
      </c>
      <c r="B40" s="94" t="s">
        <v>65</v>
      </c>
      <c r="C40" s="90" t="s">
        <v>66</v>
      </c>
    </row>
    <row r="41" spans="1:3" ht="20.100000000000001" customHeight="1">
      <c r="A41" s="19" t="s">
        <v>204</v>
      </c>
      <c r="B41" s="94" t="s">
        <v>252</v>
      </c>
      <c r="C41" s="90" t="s">
        <v>209</v>
      </c>
    </row>
    <row r="42" spans="1:3" ht="20.100000000000001" customHeight="1">
      <c r="A42" s="19" t="s">
        <v>205</v>
      </c>
      <c r="B42" s="94" t="s">
        <v>207</v>
      </c>
      <c r="C42" s="90" t="s">
        <v>208</v>
      </c>
    </row>
    <row r="43" spans="1:3" ht="20.100000000000001" customHeight="1">
      <c r="A43" s="19" t="s">
        <v>206</v>
      </c>
      <c r="B43" s="94" t="s">
        <v>253</v>
      </c>
      <c r="C43" s="90" t="s">
        <v>227</v>
      </c>
    </row>
    <row r="44" spans="1:3" ht="20.100000000000001" customHeight="1">
      <c r="A44" s="19" t="s">
        <v>214</v>
      </c>
      <c r="B44" s="94" t="s">
        <v>101</v>
      </c>
      <c r="C44" s="90" t="s">
        <v>254</v>
      </c>
    </row>
  </sheetData>
  <mergeCells count="14">
    <mergeCell ref="J2:L2"/>
    <mergeCell ref="G2:I2"/>
    <mergeCell ref="F2:F3"/>
    <mergeCell ref="A2:A3"/>
    <mergeCell ref="B2:B3"/>
    <mergeCell ref="C2:C3"/>
    <mergeCell ref="D2:D3"/>
    <mergeCell ref="E2:E3"/>
    <mergeCell ref="M2:M3"/>
    <mergeCell ref="N2:N3"/>
    <mergeCell ref="O2:O3"/>
    <mergeCell ref="P2:U2"/>
    <mergeCell ref="T3:U3"/>
    <mergeCell ref="R3:S3"/>
  </mergeCells>
  <phoneticPr fontId="7"/>
  <conditionalFormatting sqref="F4:F27">
    <cfRule type="cellIs" dxfId="25" priority="1" operator="equal">
      <formula>"書類"</formula>
    </cfRule>
    <cfRule type="cellIs" dxfId="24" priority="2" operator="equal">
      <formula>"可搬電子媒体"</formula>
    </cfRule>
    <cfRule type="cellIs" dxfId="23" priority="3" operator="equal">
      <formula>"社外サーバー"</formula>
    </cfRule>
    <cfRule type="cellIs" dxfId="22" priority="4" operator="equal">
      <formula>"モバイル機器"</formula>
    </cfRule>
    <cfRule type="cellIs" dxfId="21" priority="5" operator="equal">
      <formula>"社内サーバー"</formula>
    </cfRule>
    <cfRule type="cellIs" dxfId="20" priority="6" operator="equal">
      <formula>"事務所PC"</formula>
    </cfRule>
  </conditionalFormatting>
  <dataValidations disablePrompts="1" count="5">
    <dataValidation type="list" allowBlank="1" showInputMessage="1" showErrorMessage="1" sqref="F4:F27">
      <formula1>"書類,可搬電子媒体,事務所PC,モバイル機器,社内サーバー,社外サーバー"</formula1>
    </dataValidation>
    <dataValidation type="list" allowBlank="1" showInputMessage="1" showErrorMessage="1" sqref="G4:I27">
      <formula1>"有, "</formula1>
    </dataValidation>
    <dataValidation type="list" allowBlank="1" showInputMessage="1" showErrorMessage="1" sqref="K27:L27">
      <formula1>"1,2"</formula1>
    </dataValidation>
    <dataValidation type="list" showInputMessage="1" showErrorMessage="1" sqref="K4:L26 J22:J26 J12:J20 J8:J9">
      <formula1>"0,1,2"</formula1>
    </dataValidation>
    <dataValidation type="list" showInputMessage="1" showErrorMessage="1" sqref="J27 J21 J10:J11 J4:J7">
      <formula1>"0,1,2,"</formula1>
    </dataValidation>
  </dataValidations>
  <printOptions horizontalCentered="1"/>
  <pageMargins left="0.39370078740157483" right="0.39370078740157483" top="0.39370078740157483" bottom="0.39370078740157483" header="0" footer="0"/>
  <pageSetup paperSize="9" scale="70" fitToHeight="0" orientation="landscape" r:id="rId1"/>
  <headerFooter>
    <oddHeader>&amp;C中小企業の情報セキュリティ対策ガイドライン 付録7 リスク分析シート「台帳記入例」</oddHeader>
    <oddFooter>&amp;P / &amp;N ページ</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pageSetUpPr fitToPage="1"/>
  </sheetPr>
  <dimension ref="A1:U28"/>
  <sheetViews>
    <sheetView showGridLines="0" view="pageLayout" zoomScaleNormal="100" workbookViewId="0">
      <selection activeCell="F2" sqref="F2:F3"/>
    </sheetView>
  </sheetViews>
  <sheetFormatPr defaultColWidth="9" defaultRowHeight="13.5"/>
  <cols>
    <col min="1" max="1" width="5.5" style="2" bestFit="1" customWidth="1"/>
    <col min="2" max="2" width="15.625" style="2" customWidth="1"/>
    <col min="3" max="3" width="19.625" style="2" customWidth="1"/>
    <col min="4" max="4" width="7.375" style="3" bestFit="1" customWidth="1"/>
    <col min="5" max="5" width="7.375" style="2" customWidth="1"/>
    <col min="6" max="6" width="13.125" style="2" customWidth="1"/>
    <col min="7" max="7" width="7.375" style="2" customWidth="1"/>
    <col min="8" max="9" width="7.375" style="3" customWidth="1"/>
    <col min="10" max="10" width="6.625" style="5" customWidth="1"/>
    <col min="11" max="12" width="6.625" style="6" customWidth="1"/>
    <col min="13" max="13" width="6.625" style="93" customWidth="1"/>
    <col min="14" max="14" width="5.625" style="4" customWidth="1"/>
    <col min="15" max="15" width="9.625" style="13" customWidth="1"/>
    <col min="16" max="16" width="34.625" style="2" customWidth="1"/>
    <col min="17" max="17" width="19.625" style="2" customWidth="1"/>
    <col min="18" max="18" width="2.5" style="2" bestFit="1" customWidth="1"/>
    <col min="19" max="19" width="10" style="2" bestFit="1" customWidth="1"/>
    <col min="20" max="20" width="2.5" style="2" bestFit="1" customWidth="1"/>
    <col min="21" max="21" width="8.125" style="2" customWidth="1"/>
    <col min="22" max="16384" width="9" style="2"/>
  </cols>
  <sheetData>
    <row r="1" spans="1:21" ht="27.75" customHeight="1">
      <c r="A1" s="1" t="s">
        <v>0</v>
      </c>
      <c r="M1" s="92"/>
      <c r="O1" s="8"/>
    </row>
    <row r="2" spans="1:21" ht="20.100000000000001" customHeight="1">
      <c r="A2" s="195" t="s">
        <v>30</v>
      </c>
      <c r="B2" s="195" t="s">
        <v>1</v>
      </c>
      <c r="C2" s="195" t="s">
        <v>36</v>
      </c>
      <c r="D2" s="197" t="s">
        <v>28</v>
      </c>
      <c r="E2" s="195" t="s">
        <v>29</v>
      </c>
      <c r="F2" s="195" t="s">
        <v>37</v>
      </c>
      <c r="G2" s="192" t="s">
        <v>218</v>
      </c>
      <c r="H2" s="193"/>
      <c r="I2" s="194"/>
      <c r="J2" s="190" t="s">
        <v>216</v>
      </c>
      <c r="K2" s="191"/>
      <c r="L2" s="191"/>
      <c r="M2" s="177" t="s">
        <v>215</v>
      </c>
      <c r="N2" s="179" t="s">
        <v>27</v>
      </c>
      <c r="O2" s="181" t="s">
        <v>5</v>
      </c>
      <c r="P2" s="183" t="s">
        <v>250</v>
      </c>
      <c r="Q2" s="184"/>
      <c r="R2" s="184"/>
      <c r="S2" s="184"/>
      <c r="T2" s="184"/>
      <c r="U2" s="185"/>
    </row>
    <row r="3" spans="1:21" s="5" customFormat="1" ht="42" customHeight="1">
      <c r="A3" s="196"/>
      <c r="B3" s="196"/>
      <c r="C3" s="196"/>
      <c r="D3" s="198"/>
      <c r="E3" s="196"/>
      <c r="F3" s="196"/>
      <c r="G3" s="100" t="s">
        <v>193</v>
      </c>
      <c r="H3" s="101" t="s">
        <v>220</v>
      </c>
      <c r="I3" s="100" t="s">
        <v>194</v>
      </c>
      <c r="J3" s="97" t="s">
        <v>2</v>
      </c>
      <c r="K3" s="98" t="s">
        <v>3</v>
      </c>
      <c r="L3" s="99" t="s">
        <v>4</v>
      </c>
      <c r="M3" s="178"/>
      <c r="N3" s="180"/>
      <c r="O3" s="182"/>
      <c r="P3" s="66" t="s">
        <v>210</v>
      </c>
      <c r="Q3" s="66" t="s">
        <v>198</v>
      </c>
      <c r="R3" s="188" t="s">
        <v>213</v>
      </c>
      <c r="S3" s="189"/>
      <c r="T3" s="186" t="s">
        <v>101</v>
      </c>
      <c r="U3" s="187"/>
    </row>
    <row r="4" spans="1:21" ht="30" customHeight="1">
      <c r="A4" s="17"/>
      <c r="B4" s="15"/>
      <c r="C4" s="15"/>
      <c r="D4" s="15"/>
      <c r="E4" s="15"/>
      <c r="F4" s="65"/>
      <c r="G4" s="9"/>
      <c r="H4" s="9"/>
      <c r="I4" s="9"/>
      <c r="J4" s="49"/>
      <c r="K4" s="49"/>
      <c r="L4" s="49"/>
      <c r="M4" s="91" t="str">
        <f>IF(ISERR(SEARCH("有",G4&amp;H4&amp;I4)),IF(OR(ISBLANK(J4),ISBLANK(K4),ISBLANK(L4)),"",IF(MAX(J4,K4,L4)=2,"2",IF(MAX(J4,K4,L4)=1,"1","0"))),2)</f>
        <v/>
      </c>
      <c r="N4" s="16"/>
      <c r="O4" s="10"/>
      <c r="P4" s="82" t="str">
        <f>IF(ISBLANK($F4),"",VLOOKUP($F4,脅威の状況!$A$5:$K$25,8,FALSE))</f>
        <v/>
      </c>
      <c r="Q4" s="82" t="str">
        <f>IF(ISBLANK($F4),"",VLOOKUP($F4,脅威の状況!$A$5:$K$25,11,FALSE))</f>
        <v/>
      </c>
      <c r="R4" s="84" t="str">
        <f>IF(P4="","",ROUNDUP(LEFT(P4,1)/(4-LEFT(Q4,1)),0))</f>
        <v/>
      </c>
      <c r="S4" s="84" t="str">
        <f>IF(R4="","",IF(R4=1,"可能性：低",IF(R4=2,"可能性：中","可能性：高")))</f>
        <v/>
      </c>
      <c r="T4" s="83" t="str">
        <f>IF(ISBLANK($F4),"",R4*LEFT(M4,1))</f>
        <v/>
      </c>
      <c r="U4" s="85" t="str">
        <f>IF(ISBLANK(B4),"",IF(T4&gt;3,"リスク大",IF(T4&gt;0,"リスク中","リスク小")))</f>
        <v/>
      </c>
    </row>
    <row r="5" spans="1:21" ht="30" customHeight="1">
      <c r="A5" s="17"/>
      <c r="B5" s="15"/>
      <c r="C5" s="15"/>
      <c r="D5" s="15"/>
      <c r="E5" s="15"/>
      <c r="F5" s="65"/>
      <c r="G5" s="9"/>
      <c r="H5" s="9"/>
      <c r="I5" s="9"/>
      <c r="J5" s="49"/>
      <c r="K5" s="49"/>
      <c r="L5" s="49"/>
      <c r="M5" s="91" t="str">
        <f t="shared" ref="M5:M28" si="0">IF(ISERR(SEARCH("有",G5&amp;H5&amp;I5)),IF(OR(ISBLANK(J5),ISBLANK(K5),ISBLANK(L5)),"",IF(MAX(J5,K5,L5)=2,"2",IF(MAX(J5,K5,L5)=1,"1","0"))),2)</f>
        <v/>
      </c>
      <c r="N5" s="16"/>
      <c r="O5" s="10"/>
      <c r="P5" s="82" t="str">
        <f>IF(ISBLANK($F5),"",VLOOKUP($F5,脅威の状況!$A$5:$K$25,8,FALSE))</f>
        <v/>
      </c>
      <c r="Q5" s="82" t="str">
        <f>IF(ISBLANK($F5),"",VLOOKUP($F5,脅威の状況!$A$5:$K$25,11,FALSE))</f>
        <v/>
      </c>
      <c r="R5" s="84" t="str">
        <f t="shared" ref="R5:R28" si="1">IF(P5="","",ROUNDUP(LEFT(P5,1)/(4-LEFT(Q5,1)),0))</f>
        <v/>
      </c>
      <c r="S5" s="84" t="str">
        <f t="shared" ref="S5:S28" si="2">IF(R5="","",IF(R5=1,"可能性：低",IF(R5=2,"可能性：中","可能性：高")))</f>
        <v/>
      </c>
      <c r="T5" s="83" t="str">
        <f t="shared" ref="T5:T28" si="3">IF(ISBLANK($F5),"",R5*LEFT(M5,1))</f>
        <v/>
      </c>
      <c r="U5" s="85" t="str">
        <f t="shared" ref="U5:U13" si="4">IF(ISBLANK(B5),"",IF(T5&gt;3,"リスク大",IF(T5&gt;0,"リスク中","リスク小")))</f>
        <v/>
      </c>
    </row>
    <row r="6" spans="1:21" ht="30" customHeight="1">
      <c r="A6" s="17"/>
      <c r="B6" s="14"/>
      <c r="C6" s="14"/>
      <c r="D6" s="14"/>
      <c r="E6" s="14"/>
      <c r="F6" s="65"/>
      <c r="G6" s="9"/>
      <c r="H6" s="9"/>
      <c r="I6" s="9"/>
      <c r="J6" s="49"/>
      <c r="K6" s="49"/>
      <c r="L6" s="49"/>
      <c r="M6" s="91" t="str">
        <f t="shared" si="0"/>
        <v/>
      </c>
      <c r="N6" s="16"/>
      <c r="O6" s="10"/>
      <c r="P6" s="82" t="str">
        <f>IF(ISBLANK($F6),"",VLOOKUP($F6,脅威の状況!$A$5:$K$25,8,FALSE))</f>
        <v/>
      </c>
      <c r="Q6" s="82" t="str">
        <f>IF(ISBLANK($F6),"",VLOOKUP($F6,脅威の状況!$A$5:$K$25,11,FALSE))</f>
        <v/>
      </c>
      <c r="R6" s="84" t="str">
        <f t="shared" si="1"/>
        <v/>
      </c>
      <c r="S6" s="84" t="str">
        <f t="shared" si="2"/>
        <v/>
      </c>
      <c r="T6" s="83" t="str">
        <f t="shared" si="3"/>
        <v/>
      </c>
      <c r="U6" s="85" t="str">
        <f t="shared" si="4"/>
        <v/>
      </c>
    </row>
    <row r="7" spans="1:21" ht="30" customHeight="1">
      <c r="A7" s="17"/>
      <c r="B7" s="14"/>
      <c r="C7" s="14"/>
      <c r="D7" s="14"/>
      <c r="E7" s="14"/>
      <c r="F7" s="65"/>
      <c r="G7" s="9"/>
      <c r="H7" s="9"/>
      <c r="I7" s="9"/>
      <c r="J7" s="49"/>
      <c r="K7" s="49"/>
      <c r="L7" s="49"/>
      <c r="M7" s="91" t="str">
        <f t="shared" si="0"/>
        <v/>
      </c>
      <c r="N7" s="16"/>
      <c r="O7" s="10"/>
      <c r="P7" s="82" t="str">
        <f>IF(ISBLANK($F7),"",VLOOKUP($F7,脅威の状況!$A$5:$K$25,8,FALSE))</f>
        <v/>
      </c>
      <c r="Q7" s="82" t="str">
        <f>IF(ISBLANK($F7),"",VLOOKUP($F7,脅威の状況!$A$5:$K$25,11,FALSE))</f>
        <v/>
      </c>
      <c r="R7" s="84" t="str">
        <f t="shared" si="1"/>
        <v/>
      </c>
      <c r="S7" s="84" t="str">
        <f t="shared" si="2"/>
        <v/>
      </c>
      <c r="T7" s="83" t="str">
        <f t="shared" si="3"/>
        <v/>
      </c>
      <c r="U7" s="85" t="str">
        <f t="shared" si="4"/>
        <v/>
      </c>
    </row>
    <row r="8" spans="1:21" ht="30" customHeight="1">
      <c r="A8" s="17"/>
      <c r="B8" s="14"/>
      <c r="C8" s="14"/>
      <c r="D8" s="14"/>
      <c r="E8" s="14"/>
      <c r="F8" s="65"/>
      <c r="G8" s="9"/>
      <c r="H8" s="9"/>
      <c r="I8" s="9"/>
      <c r="J8" s="49"/>
      <c r="K8" s="49"/>
      <c r="L8" s="49"/>
      <c r="M8" s="91" t="str">
        <f t="shared" si="0"/>
        <v/>
      </c>
      <c r="N8" s="16"/>
      <c r="O8" s="10"/>
      <c r="P8" s="82" t="str">
        <f>IF(ISBLANK($F8),"",VLOOKUP($F8,脅威の状況!$A$5:$K$25,8,FALSE))</f>
        <v/>
      </c>
      <c r="Q8" s="82" t="str">
        <f>IF(ISBLANK($F8),"",VLOOKUP($F8,脅威の状況!$A$5:$K$25,11,FALSE))</f>
        <v/>
      </c>
      <c r="R8" s="84" t="str">
        <f t="shared" si="1"/>
        <v/>
      </c>
      <c r="S8" s="84" t="str">
        <f t="shared" si="2"/>
        <v/>
      </c>
      <c r="T8" s="83" t="str">
        <f t="shared" si="3"/>
        <v/>
      </c>
      <c r="U8" s="85" t="str">
        <f t="shared" si="4"/>
        <v/>
      </c>
    </row>
    <row r="9" spans="1:21" ht="30" customHeight="1">
      <c r="A9" s="17"/>
      <c r="B9" s="14"/>
      <c r="C9" s="14"/>
      <c r="D9" s="14"/>
      <c r="E9" s="14"/>
      <c r="F9" s="65"/>
      <c r="G9" s="9"/>
      <c r="H9" s="9"/>
      <c r="I9" s="9"/>
      <c r="J9" s="49"/>
      <c r="K9" s="49"/>
      <c r="L9" s="49"/>
      <c r="M9" s="91" t="str">
        <f t="shared" si="0"/>
        <v/>
      </c>
      <c r="N9" s="16"/>
      <c r="O9" s="10"/>
      <c r="P9" s="82" t="str">
        <f>IF(ISBLANK($F9),"",VLOOKUP($F9,脅威の状況!$A$5:$K$25,8,FALSE))</f>
        <v/>
      </c>
      <c r="Q9" s="82" t="str">
        <f>IF(ISBLANK($F9),"",VLOOKUP($F9,脅威の状況!$A$5:$K$25,11,FALSE))</f>
        <v/>
      </c>
      <c r="R9" s="84" t="str">
        <f t="shared" si="1"/>
        <v/>
      </c>
      <c r="S9" s="84" t="str">
        <f t="shared" si="2"/>
        <v/>
      </c>
      <c r="T9" s="83" t="str">
        <f t="shared" si="3"/>
        <v/>
      </c>
      <c r="U9" s="85" t="str">
        <f t="shared" si="4"/>
        <v/>
      </c>
    </row>
    <row r="10" spans="1:21" ht="30" customHeight="1">
      <c r="A10" s="17"/>
      <c r="B10" s="14"/>
      <c r="C10" s="14"/>
      <c r="D10" s="14"/>
      <c r="E10" s="14"/>
      <c r="F10" s="65"/>
      <c r="G10" s="9"/>
      <c r="H10" s="9"/>
      <c r="I10" s="9"/>
      <c r="J10" s="49"/>
      <c r="K10" s="49"/>
      <c r="L10" s="49"/>
      <c r="M10" s="91" t="str">
        <f t="shared" si="0"/>
        <v/>
      </c>
      <c r="N10" s="16"/>
      <c r="O10" s="10"/>
      <c r="P10" s="82" t="str">
        <f>IF(ISBLANK($F10),"",VLOOKUP($F10,脅威の状況!$A$5:$K$25,8,FALSE))</f>
        <v/>
      </c>
      <c r="Q10" s="82" t="str">
        <f>IF(ISBLANK($F10),"",VLOOKUP($F10,脅威の状況!$A$5:$K$25,11,FALSE))</f>
        <v/>
      </c>
      <c r="R10" s="84" t="str">
        <f t="shared" si="1"/>
        <v/>
      </c>
      <c r="S10" s="84" t="str">
        <f t="shared" si="2"/>
        <v/>
      </c>
      <c r="T10" s="83" t="str">
        <f t="shared" si="3"/>
        <v/>
      </c>
      <c r="U10" s="85" t="str">
        <f t="shared" si="4"/>
        <v/>
      </c>
    </row>
    <row r="11" spans="1:21" ht="30" customHeight="1">
      <c r="A11" s="17"/>
      <c r="B11" s="14"/>
      <c r="C11" s="14"/>
      <c r="D11" s="14"/>
      <c r="E11" s="14"/>
      <c r="F11" s="65"/>
      <c r="G11" s="9"/>
      <c r="H11" s="9"/>
      <c r="I11" s="9"/>
      <c r="J11" s="49"/>
      <c r="K11" s="49"/>
      <c r="L11" s="49"/>
      <c r="M11" s="91" t="str">
        <f t="shared" si="0"/>
        <v/>
      </c>
      <c r="N11" s="16"/>
      <c r="O11" s="10"/>
      <c r="P11" s="82" t="str">
        <f>IF(ISBLANK($F11),"",VLOOKUP($F11,脅威の状況!$A$5:$K$25,8,FALSE))</f>
        <v/>
      </c>
      <c r="Q11" s="82" t="str">
        <f>IF(ISBLANK($F11),"",VLOOKUP($F11,脅威の状況!$A$5:$K$25,11,FALSE))</f>
        <v/>
      </c>
      <c r="R11" s="84" t="str">
        <f t="shared" si="1"/>
        <v/>
      </c>
      <c r="S11" s="84" t="str">
        <f t="shared" si="2"/>
        <v/>
      </c>
      <c r="T11" s="83" t="str">
        <f t="shared" si="3"/>
        <v/>
      </c>
      <c r="U11" s="85" t="str">
        <f t="shared" si="4"/>
        <v/>
      </c>
    </row>
    <row r="12" spans="1:21" ht="30" customHeight="1">
      <c r="A12" s="17"/>
      <c r="B12" s="14"/>
      <c r="C12" s="14"/>
      <c r="D12" s="14"/>
      <c r="E12" s="14"/>
      <c r="F12" s="65"/>
      <c r="G12" s="9"/>
      <c r="H12" s="9"/>
      <c r="I12" s="9"/>
      <c r="J12" s="49"/>
      <c r="K12" s="49"/>
      <c r="L12" s="49"/>
      <c r="M12" s="91" t="str">
        <f t="shared" si="0"/>
        <v/>
      </c>
      <c r="N12" s="16"/>
      <c r="O12" s="10"/>
      <c r="P12" s="82" t="str">
        <f>IF(ISBLANK($F12),"",VLOOKUP($F12,脅威の状況!$A$5:$K$25,8,FALSE))</f>
        <v/>
      </c>
      <c r="Q12" s="82" t="str">
        <f>IF(ISBLANK($F12),"",VLOOKUP($F12,脅威の状況!$A$5:$K$25,11,FALSE))</f>
        <v/>
      </c>
      <c r="R12" s="84" t="str">
        <f t="shared" si="1"/>
        <v/>
      </c>
      <c r="S12" s="84" t="str">
        <f t="shared" si="2"/>
        <v/>
      </c>
      <c r="T12" s="83" t="str">
        <f t="shared" si="3"/>
        <v/>
      </c>
      <c r="U12" s="85" t="str">
        <f t="shared" si="4"/>
        <v/>
      </c>
    </row>
    <row r="13" spans="1:21" ht="30" customHeight="1">
      <c r="A13" s="17"/>
      <c r="B13" s="14"/>
      <c r="C13" s="14"/>
      <c r="D13" s="14"/>
      <c r="E13" s="14"/>
      <c r="F13" s="65"/>
      <c r="G13" s="9"/>
      <c r="H13" s="9"/>
      <c r="I13" s="9"/>
      <c r="J13" s="49"/>
      <c r="K13" s="49"/>
      <c r="L13" s="49"/>
      <c r="M13" s="91" t="str">
        <f t="shared" si="0"/>
        <v/>
      </c>
      <c r="N13" s="16"/>
      <c r="O13" s="10"/>
      <c r="P13" s="82" t="str">
        <f>IF(ISBLANK($F13),"",VLOOKUP($F13,脅威の状況!$A$5:$K$25,8,FALSE))</f>
        <v/>
      </c>
      <c r="Q13" s="82" t="str">
        <f>IF(ISBLANK($F13),"",VLOOKUP($F13,脅威の状況!$A$5:$K$25,11,FALSE))</f>
        <v/>
      </c>
      <c r="R13" s="84" t="str">
        <f t="shared" si="1"/>
        <v/>
      </c>
      <c r="S13" s="84" t="str">
        <f t="shared" si="2"/>
        <v/>
      </c>
      <c r="T13" s="83" t="str">
        <f t="shared" si="3"/>
        <v/>
      </c>
      <c r="U13" s="85" t="str">
        <f t="shared" si="4"/>
        <v/>
      </c>
    </row>
    <row r="14" spans="1:21" ht="30" customHeight="1">
      <c r="A14" s="17"/>
      <c r="B14" s="14"/>
      <c r="C14" s="14"/>
      <c r="D14" s="14"/>
      <c r="E14" s="14"/>
      <c r="F14" s="65"/>
      <c r="G14" s="9"/>
      <c r="H14" s="9"/>
      <c r="I14" s="9"/>
      <c r="J14" s="49"/>
      <c r="K14" s="49"/>
      <c r="L14" s="49"/>
      <c r="M14" s="91" t="str">
        <f t="shared" si="0"/>
        <v/>
      </c>
      <c r="N14" s="16"/>
      <c r="O14" s="10"/>
      <c r="P14" s="82" t="str">
        <f>IF(ISBLANK($F14),"",VLOOKUP($F14,脅威の状況!$A$5:$K$25,8,FALSE))</f>
        <v/>
      </c>
      <c r="Q14" s="82" t="str">
        <f>IF(ISBLANK($F14),"",VLOOKUP($F14,脅威の状況!$A$5:$K$25,11,FALSE))</f>
        <v/>
      </c>
      <c r="R14" s="84" t="str">
        <f t="shared" si="1"/>
        <v/>
      </c>
      <c r="S14" s="84" t="str">
        <f t="shared" si="2"/>
        <v/>
      </c>
      <c r="T14" s="83" t="str">
        <f t="shared" si="3"/>
        <v/>
      </c>
      <c r="U14" s="85" t="str">
        <f t="shared" ref="U14:U28" si="5">IF(ISBLANK(B14),"",IF(T14&gt;3,"リスク大",IF(T14&gt;0,"リスク中","リスク小")))</f>
        <v/>
      </c>
    </row>
    <row r="15" spans="1:21" ht="30" customHeight="1">
      <c r="A15" s="17"/>
      <c r="B15" s="14"/>
      <c r="C15" s="14"/>
      <c r="D15" s="14"/>
      <c r="E15" s="14"/>
      <c r="F15" s="65"/>
      <c r="G15" s="9"/>
      <c r="H15" s="9"/>
      <c r="I15" s="9"/>
      <c r="J15" s="49"/>
      <c r="K15" s="49"/>
      <c r="L15" s="49"/>
      <c r="M15" s="91" t="str">
        <f t="shared" si="0"/>
        <v/>
      </c>
      <c r="N15" s="16"/>
      <c r="O15" s="10"/>
      <c r="P15" s="82" t="str">
        <f>IF(ISBLANK($F15),"",VLOOKUP($F15,脅威の状況!$A$5:$K$25,8,FALSE))</f>
        <v/>
      </c>
      <c r="Q15" s="82" t="str">
        <f>IF(ISBLANK($F15),"",VLOOKUP($F15,脅威の状況!$A$5:$K$25,11,FALSE))</f>
        <v/>
      </c>
      <c r="R15" s="84" t="str">
        <f t="shared" si="1"/>
        <v/>
      </c>
      <c r="S15" s="84" t="str">
        <f t="shared" si="2"/>
        <v/>
      </c>
      <c r="T15" s="83" t="str">
        <f t="shared" si="3"/>
        <v/>
      </c>
      <c r="U15" s="85" t="str">
        <f t="shared" si="5"/>
        <v/>
      </c>
    </row>
    <row r="16" spans="1:21" ht="30" customHeight="1">
      <c r="A16" s="17"/>
      <c r="B16" s="14"/>
      <c r="C16" s="14"/>
      <c r="D16" s="14"/>
      <c r="E16" s="14"/>
      <c r="F16" s="65"/>
      <c r="G16" s="9"/>
      <c r="H16" s="9"/>
      <c r="I16" s="9"/>
      <c r="J16" s="49"/>
      <c r="K16" s="49"/>
      <c r="L16" s="49"/>
      <c r="M16" s="91" t="str">
        <f t="shared" si="0"/>
        <v/>
      </c>
      <c r="N16" s="16"/>
      <c r="O16" s="10"/>
      <c r="P16" s="82" t="str">
        <f>IF(ISBLANK($F16),"",VLOOKUP($F16,脅威の状況!$A$5:$K$25,8,FALSE))</f>
        <v/>
      </c>
      <c r="Q16" s="82" t="str">
        <f>IF(ISBLANK($F16),"",VLOOKUP($F16,脅威の状況!$A$5:$K$25,11,FALSE))</f>
        <v/>
      </c>
      <c r="R16" s="84" t="str">
        <f t="shared" si="1"/>
        <v/>
      </c>
      <c r="S16" s="84" t="str">
        <f t="shared" si="2"/>
        <v/>
      </c>
      <c r="T16" s="83" t="str">
        <f t="shared" si="3"/>
        <v/>
      </c>
      <c r="U16" s="85" t="str">
        <f t="shared" si="5"/>
        <v/>
      </c>
    </row>
    <row r="17" spans="1:21" ht="30" customHeight="1">
      <c r="A17" s="17"/>
      <c r="B17" s="14"/>
      <c r="C17" s="14"/>
      <c r="D17" s="14"/>
      <c r="E17" s="14"/>
      <c r="F17" s="65"/>
      <c r="G17" s="9"/>
      <c r="H17" s="9"/>
      <c r="I17" s="9"/>
      <c r="J17" s="49"/>
      <c r="K17" s="49"/>
      <c r="L17" s="49"/>
      <c r="M17" s="91" t="str">
        <f t="shared" si="0"/>
        <v/>
      </c>
      <c r="N17" s="16"/>
      <c r="O17" s="10"/>
      <c r="P17" s="82" t="str">
        <f>IF(ISBLANK($F17),"",VLOOKUP($F17,脅威の状況!$A$5:$K$25,8,FALSE))</f>
        <v/>
      </c>
      <c r="Q17" s="82" t="str">
        <f>IF(ISBLANK($F17),"",VLOOKUP($F17,脅威の状況!$A$5:$K$25,11,FALSE))</f>
        <v/>
      </c>
      <c r="R17" s="84" t="str">
        <f t="shared" si="1"/>
        <v/>
      </c>
      <c r="S17" s="84" t="str">
        <f t="shared" si="2"/>
        <v/>
      </c>
      <c r="T17" s="83" t="str">
        <f t="shared" si="3"/>
        <v/>
      </c>
      <c r="U17" s="85" t="str">
        <f t="shared" si="5"/>
        <v/>
      </c>
    </row>
    <row r="18" spans="1:21" ht="30" customHeight="1">
      <c r="A18" s="17"/>
      <c r="B18" s="14"/>
      <c r="C18" s="14"/>
      <c r="D18" s="14"/>
      <c r="E18" s="14"/>
      <c r="F18" s="65"/>
      <c r="G18" s="9"/>
      <c r="H18" s="9"/>
      <c r="I18" s="9"/>
      <c r="J18" s="49"/>
      <c r="K18" s="49"/>
      <c r="L18" s="49"/>
      <c r="M18" s="91" t="str">
        <f t="shared" si="0"/>
        <v/>
      </c>
      <c r="N18" s="16"/>
      <c r="O18" s="10"/>
      <c r="P18" s="82" t="str">
        <f>IF(ISBLANK($F18),"",VLOOKUP($F18,脅威の状況!$A$5:$K$25,8,FALSE))</f>
        <v/>
      </c>
      <c r="Q18" s="82" t="str">
        <f>IF(ISBLANK($F18),"",VLOOKUP($F18,脅威の状況!$A$5:$K$25,11,FALSE))</f>
        <v/>
      </c>
      <c r="R18" s="84" t="str">
        <f t="shared" si="1"/>
        <v/>
      </c>
      <c r="S18" s="84" t="str">
        <f t="shared" si="2"/>
        <v/>
      </c>
      <c r="T18" s="83" t="str">
        <f t="shared" si="3"/>
        <v/>
      </c>
      <c r="U18" s="85" t="str">
        <f t="shared" si="5"/>
        <v/>
      </c>
    </row>
    <row r="19" spans="1:21" ht="30" customHeight="1">
      <c r="A19" s="17"/>
      <c r="B19" s="14"/>
      <c r="C19" s="14"/>
      <c r="D19" s="14"/>
      <c r="E19" s="14"/>
      <c r="F19" s="65"/>
      <c r="G19" s="9"/>
      <c r="H19" s="9"/>
      <c r="I19" s="9"/>
      <c r="J19" s="49"/>
      <c r="K19" s="49"/>
      <c r="L19" s="49"/>
      <c r="M19" s="91" t="str">
        <f t="shared" si="0"/>
        <v/>
      </c>
      <c r="N19" s="16"/>
      <c r="O19" s="10"/>
      <c r="P19" s="82" t="str">
        <f>IF(ISBLANK($F19),"",VLOOKUP($F19,脅威の状況!$A$5:$K$25,8,FALSE))</f>
        <v/>
      </c>
      <c r="Q19" s="82" t="str">
        <f>IF(ISBLANK($F19),"",VLOOKUP($F19,脅威の状況!$A$5:$K$25,11,FALSE))</f>
        <v/>
      </c>
      <c r="R19" s="84" t="str">
        <f t="shared" si="1"/>
        <v/>
      </c>
      <c r="S19" s="84" t="str">
        <f t="shared" si="2"/>
        <v/>
      </c>
      <c r="T19" s="83" t="str">
        <f t="shared" si="3"/>
        <v/>
      </c>
      <c r="U19" s="85" t="str">
        <f t="shared" si="5"/>
        <v/>
      </c>
    </row>
    <row r="20" spans="1:21" ht="30" customHeight="1">
      <c r="A20" s="17"/>
      <c r="B20" s="14"/>
      <c r="C20" s="14"/>
      <c r="D20" s="14"/>
      <c r="E20" s="14"/>
      <c r="F20" s="65"/>
      <c r="G20" s="9"/>
      <c r="H20" s="9"/>
      <c r="I20" s="9"/>
      <c r="J20" s="49"/>
      <c r="K20" s="49"/>
      <c r="L20" s="49"/>
      <c r="M20" s="91" t="str">
        <f t="shared" si="0"/>
        <v/>
      </c>
      <c r="N20" s="16"/>
      <c r="O20" s="10"/>
      <c r="P20" s="82" t="str">
        <f>IF(ISBLANK($F20),"",VLOOKUP($F20,脅威の状況!$A$5:$K$25,8,FALSE))</f>
        <v/>
      </c>
      <c r="Q20" s="82" t="str">
        <f>IF(ISBLANK($F20),"",VLOOKUP($F20,脅威の状況!$A$5:$K$25,11,FALSE))</f>
        <v/>
      </c>
      <c r="R20" s="84" t="str">
        <f t="shared" si="1"/>
        <v/>
      </c>
      <c r="S20" s="84" t="str">
        <f t="shared" si="2"/>
        <v/>
      </c>
      <c r="T20" s="83" t="str">
        <f t="shared" si="3"/>
        <v/>
      </c>
      <c r="U20" s="85" t="str">
        <f t="shared" si="5"/>
        <v/>
      </c>
    </row>
    <row r="21" spans="1:21" ht="30" customHeight="1">
      <c r="A21" s="17"/>
      <c r="B21" s="14"/>
      <c r="C21" s="14"/>
      <c r="D21" s="14"/>
      <c r="E21" s="14"/>
      <c r="F21" s="65"/>
      <c r="G21" s="9"/>
      <c r="H21" s="9"/>
      <c r="I21" s="9"/>
      <c r="J21" s="49"/>
      <c r="K21" s="49"/>
      <c r="L21" s="49"/>
      <c r="M21" s="91" t="str">
        <f t="shared" si="0"/>
        <v/>
      </c>
      <c r="N21" s="16"/>
      <c r="O21" s="10"/>
      <c r="P21" s="82" t="str">
        <f>IF(ISBLANK($F21),"",VLOOKUP($F21,脅威の状況!$A$5:$K$25,8,FALSE))</f>
        <v/>
      </c>
      <c r="Q21" s="82" t="str">
        <f>IF(ISBLANK($F21),"",VLOOKUP($F21,脅威の状況!$A$5:$K$25,11,FALSE))</f>
        <v/>
      </c>
      <c r="R21" s="84" t="str">
        <f t="shared" si="1"/>
        <v/>
      </c>
      <c r="S21" s="84" t="str">
        <f t="shared" si="2"/>
        <v/>
      </c>
      <c r="T21" s="83" t="str">
        <f t="shared" si="3"/>
        <v/>
      </c>
      <c r="U21" s="85" t="str">
        <f t="shared" si="5"/>
        <v/>
      </c>
    </row>
    <row r="22" spans="1:21" ht="30" customHeight="1">
      <c r="A22" s="17"/>
      <c r="B22" s="14"/>
      <c r="C22" s="14"/>
      <c r="D22" s="14"/>
      <c r="E22" s="14"/>
      <c r="F22" s="65"/>
      <c r="G22" s="9"/>
      <c r="H22" s="9"/>
      <c r="I22" s="9"/>
      <c r="J22" s="49"/>
      <c r="K22" s="49"/>
      <c r="L22" s="49"/>
      <c r="M22" s="91" t="str">
        <f t="shared" si="0"/>
        <v/>
      </c>
      <c r="N22" s="16"/>
      <c r="O22" s="10"/>
      <c r="P22" s="82" t="str">
        <f>IF(ISBLANK($F22),"",VLOOKUP($F22,脅威の状況!$A$5:$K$25,8,FALSE))</f>
        <v/>
      </c>
      <c r="Q22" s="82" t="str">
        <f>IF(ISBLANK($F22),"",VLOOKUP($F22,脅威の状況!$A$5:$K$25,11,FALSE))</f>
        <v/>
      </c>
      <c r="R22" s="84" t="str">
        <f t="shared" si="1"/>
        <v/>
      </c>
      <c r="S22" s="84" t="str">
        <f t="shared" si="2"/>
        <v/>
      </c>
      <c r="T22" s="83" t="str">
        <f t="shared" si="3"/>
        <v/>
      </c>
      <c r="U22" s="85" t="str">
        <f t="shared" si="5"/>
        <v/>
      </c>
    </row>
    <row r="23" spans="1:21" ht="30" customHeight="1">
      <c r="A23" s="17"/>
      <c r="B23" s="14"/>
      <c r="C23" s="14"/>
      <c r="D23" s="14"/>
      <c r="E23" s="14"/>
      <c r="F23" s="65"/>
      <c r="G23" s="9"/>
      <c r="H23" s="9"/>
      <c r="I23" s="9"/>
      <c r="J23" s="49"/>
      <c r="K23" s="49"/>
      <c r="L23" s="49"/>
      <c r="M23" s="91" t="str">
        <f t="shared" si="0"/>
        <v/>
      </c>
      <c r="N23" s="16"/>
      <c r="O23" s="10"/>
      <c r="P23" s="82" t="str">
        <f>IF(ISBLANK($F23),"",VLOOKUP($F23,脅威の状況!$A$5:$K$25,8,FALSE))</f>
        <v/>
      </c>
      <c r="Q23" s="82" t="str">
        <f>IF(ISBLANK($F23),"",VLOOKUP($F23,脅威の状況!$A$5:$K$25,11,FALSE))</f>
        <v/>
      </c>
      <c r="R23" s="84" t="str">
        <f t="shared" si="1"/>
        <v/>
      </c>
      <c r="S23" s="84" t="str">
        <f t="shared" si="2"/>
        <v/>
      </c>
      <c r="T23" s="83" t="str">
        <f t="shared" si="3"/>
        <v/>
      </c>
      <c r="U23" s="85" t="str">
        <f t="shared" si="5"/>
        <v/>
      </c>
    </row>
    <row r="24" spans="1:21" ht="30" customHeight="1">
      <c r="A24" s="17"/>
      <c r="B24" s="14"/>
      <c r="C24" s="14"/>
      <c r="D24" s="14"/>
      <c r="E24" s="14"/>
      <c r="F24" s="65"/>
      <c r="G24" s="9"/>
      <c r="H24" s="9"/>
      <c r="I24" s="9"/>
      <c r="J24" s="49"/>
      <c r="K24" s="49"/>
      <c r="L24" s="49"/>
      <c r="M24" s="91" t="str">
        <f t="shared" si="0"/>
        <v/>
      </c>
      <c r="N24" s="16"/>
      <c r="O24" s="10"/>
      <c r="P24" s="82" t="str">
        <f>IF(ISBLANK($F24),"",VLOOKUP($F24,脅威の状況!$A$5:$K$25,8,FALSE))</f>
        <v/>
      </c>
      <c r="Q24" s="82" t="str">
        <f>IF(ISBLANK($F24),"",VLOOKUP($F24,脅威の状況!$A$5:$K$25,11,FALSE))</f>
        <v/>
      </c>
      <c r="R24" s="84" t="str">
        <f t="shared" si="1"/>
        <v/>
      </c>
      <c r="S24" s="84" t="str">
        <f t="shared" si="2"/>
        <v/>
      </c>
      <c r="T24" s="83" t="str">
        <f t="shared" si="3"/>
        <v/>
      </c>
      <c r="U24" s="85" t="str">
        <f t="shared" si="5"/>
        <v/>
      </c>
    </row>
    <row r="25" spans="1:21" ht="30" customHeight="1">
      <c r="A25" s="17"/>
      <c r="B25" s="14"/>
      <c r="C25" s="14"/>
      <c r="D25" s="14"/>
      <c r="E25" s="14"/>
      <c r="F25" s="65"/>
      <c r="G25" s="9"/>
      <c r="H25" s="9"/>
      <c r="I25" s="9"/>
      <c r="J25" s="49"/>
      <c r="K25" s="49"/>
      <c r="L25" s="49"/>
      <c r="M25" s="91" t="str">
        <f t="shared" si="0"/>
        <v/>
      </c>
      <c r="N25" s="16"/>
      <c r="O25" s="10"/>
      <c r="P25" s="82" t="str">
        <f>IF(ISBLANK($F25),"",VLOOKUP($F25,脅威の状況!$A$5:$K$25,8,FALSE))</f>
        <v/>
      </c>
      <c r="Q25" s="82" t="str">
        <f>IF(ISBLANK($F25),"",VLOOKUP($F25,脅威の状況!$A$5:$K$25,11,FALSE))</f>
        <v/>
      </c>
      <c r="R25" s="84" t="str">
        <f t="shared" si="1"/>
        <v/>
      </c>
      <c r="S25" s="84" t="str">
        <f t="shared" si="2"/>
        <v/>
      </c>
      <c r="T25" s="83" t="str">
        <f t="shared" si="3"/>
        <v/>
      </c>
      <c r="U25" s="85" t="str">
        <f t="shared" si="5"/>
        <v/>
      </c>
    </row>
    <row r="26" spans="1:21" ht="30" customHeight="1">
      <c r="A26" s="17"/>
      <c r="B26" s="14"/>
      <c r="C26" s="14"/>
      <c r="D26" s="14"/>
      <c r="E26" s="14"/>
      <c r="F26" s="65"/>
      <c r="G26" s="9"/>
      <c r="H26" s="9"/>
      <c r="I26" s="9"/>
      <c r="J26" s="49"/>
      <c r="K26" s="49"/>
      <c r="L26" s="49"/>
      <c r="M26" s="91" t="str">
        <f t="shared" si="0"/>
        <v/>
      </c>
      <c r="N26" s="16"/>
      <c r="O26" s="10"/>
      <c r="P26" s="82" t="str">
        <f>IF(ISBLANK($F26),"",VLOOKUP($F26,脅威の状況!$A$5:$K$25,8,FALSE))</f>
        <v/>
      </c>
      <c r="Q26" s="82" t="str">
        <f>IF(ISBLANK($F26),"",VLOOKUP($F26,脅威の状況!$A$5:$K$25,11,FALSE))</f>
        <v/>
      </c>
      <c r="R26" s="84" t="str">
        <f t="shared" si="1"/>
        <v/>
      </c>
      <c r="S26" s="84" t="str">
        <f t="shared" si="2"/>
        <v/>
      </c>
      <c r="T26" s="83" t="str">
        <f t="shared" si="3"/>
        <v/>
      </c>
      <c r="U26" s="85" t="str">
        <f t="shared" si="5"/>
        <v/>
      </c>
    </row>
    <row r="27" spans="1:21" ht="30" customHeight="1">
      <c r="A27" s="17"/>
      <c r="B27" s="14"/>
      <c r="C27" s="14"/>
      <c r="D27" s="14"/>
      <c r="E27" s="14"/>
      <c r="F27" s="65"/>
      <c r="G27" s="9"/>
      <c r="H27" s="9"/>
      <c r="I27" s="9"/>
      <c r="J27" s="95"/>
      <c r="K27" s="49"/>
      <c r="L27" s="49"/>
      <c r="M27" s="91" t="str">
        <f t="shared" si="0"/>
        <v/>
      </c>
      <c r="N27" s="16"/>
      <c r="O27" s="10"/>
      <c r="P27" s="82" t="str">
        <f>IF(ISBLANK($F27),"",VLOOKUP($F27,脅威の状況!$A$5:$K$25,8,FALSE))</f>
        <v/>
      </c>
      <c r="Q27" s="82" t="str">
        <f>IF(ISBLANK($F27),"",VLOOKUP($F27,脅威の状況!$A$5:$K$25,11,FALSE))</f>
        <v/>
      </c>
      <c r="R27" s="84" t="str">
        <f t="shared" si="1"/>
        <v/>
      </c>
      <c r="S27" s="84" t="str">
        <f t="shared" si="2"/>
        <v/>
      </c>
      <c r="T27" s="83" t="str">
        <f t="shared" si="3"/>
        <v/>
      </c>
      <c r="U27" s="85" t="str">
        <f t="shared" si="5"/>
        <v/>
      </c>
    </row>
    <row r="28" spans="1:21" ht="30" customHeight="1">
      <c r="A28" s="17"/>
      <c r="B28" s="11"/>
      <c r="C28" s="11"/>
      <c r="D28" s="11"/>
      <c r="E28" s="11"/>
      <c r="F28" s="65"/>
      <c r="G28" s="9"/>
      <c r="H28" s="9"/>
      <c r="I28" s="9"/>
      <c r="J28" s="95"/>
      <c r="K28" s="49"/>
      <c r="L28" s="49"/>
      <c r="M28" s="91" t="str">
        <f t="shared" si="0"/>
        <v/>
      </c>
      <c r="N28" s="16"/>
      <c r="O28" s="10"/>
      <c r="P28" s="82" t="str">
        <f>IF(ISBLANK($F28),"",VLOOKUP($F28,脅威の状況!$A$5:$K$25,8,FALSE))</f>
        <v/>
      </c>
      <c r="Q28" s="82" t="str">
        <f>IF(ISBLANK($F28),"",VLOOKUP($F28,脅威の状況!$A$5:$K$25,11,FALSE))</f>
        <v/>
      </c>
      <c r="R28" s="84" t="str">
        <f t="shared" si="1"/>
        <v/>
      </c>
      <c r="S28" s="84" t="str">
        <f t="shared" si="2"/>
        <v/>
      </c>
      <c r="T28" s="83" t="str">
        <f t="shared" si="3"/>
        <v/>
      </c>
      <c r="U28" s="85" t="str">
        <f t="shared" si="5"/>
        <v/>
      </c>
    </row>
  </sheetData>
  <mergeCells count="14">
    <mergeCell ref="P2:U2"/>
    <mergeCell ref="O2:O3"/>
    <mergeCell ref="N2:N3"/>
    <mergeCell ref="M2:M3"/>
    <mergeCell ref="A2:A3"/>
    <mergeCell ref="B2:B3"/>
    <mergeCell ref="C2:C3"/>
    <mergeCell ref="D2:D3"/>
    <mergeCell ref="E2:E3"/>
    <mergeCell ref="F2:F3"/>
    <mergeCell ref="T3:U3"/>
    <mergeCell ref="R3:S3"/>
    <mergeCell ref="J2:L2"/>
    <mergeCell ref="G2:I2"/>
  </mergeCells>
  <phoneticPr fontId="7"/>
  <conditionalFormatting sqref="F4:F28">
    <cfRule type="cellIs" dxfId="19" priority="1" operator="equal">
      <formula>"書類"</formula>
    </cfRule>
    <cfRule type="cellIs" dxfId="18" priority="2" operator="equal">
      <formula>"可搬電子媒体"</formula>
    </cfRule>
    <cfRule type="cellIs" dxfId="17" priority="3" operator="equal">
      <formula>"社外サーバー"</formula>
    </cfRule>
    <cfRule type="cellIs" dxfId="16" priority="4" operator="equal">
      <formula>"モバイル機器"</formula>
    </cfRule>
    <cfRule type="cellIs" dxfId="15" priority="5" operator="equal">
      <formula>"社内サーバー"</formula>
    </cfRule>
    <cfRule type="cellIs" dxfId="14" priority="6" operator="equal">
      <formula>"事務所PC"</formula>
    </cfRule>
  </conditionalFormatting>
  <dataValidations count="4">
    <dataValidation type="list" allowBlank="1" showInputMessage="1" showErrorMessage="1" sqref="G4:I28">
      <formula1>"有, "</formula1>
    </dataValidation>
    <dataValidation type="list" allowBlank="1" showInputMessage="1" showErrorMessage="1" sqref="F4:F28">
      <formula1>"書類,可搬電子媒体,事務所PC,モバイル機器,社内サーバー,社外サーバー"</formula1>
    </dataValidation>
    <dataValidation type="list" showInputMessage="1" showErrorMessage="1" sqref="K4:L28">
      <formula1>"0,1,2"</formula1>
    </dataValidation>
    <dataValidation type="list" showInputMessage="1" showErrorMessage="1" sqref="J4:J28">
      <formula1>"0,1,2,"</formula1>
    </dataValidation>
  </dataValidations>
  <printOptions horizontalCentered="1"/>
  <pageMargins left="0.39370078740157483" right="0.39370078740157483" top="0.39370078740157483" bottom="0.39370078740157483" header="0" footer="0"/>
  <pageSetup paperSize="9" scale="68" fitToHeight="0" orientation="landscape" r:id="rId1"/>
  <headerFooter>
    <oddHeader>&amp;C中小企業の情報セキュリティ対策ガイドライン 付録7 リスク分析シート「情報資産管理台帳(Ver.1.4)」</oddHeader>
    <oddFooter>&amp;P / &amp;N ページ</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pageSetUpPr fitToPage="1"/>
  </sheetPr>
  <dimension ref="A1:BR79"/>
  <sheetViews>
    <sheetView showGridLines="0" view="pageLayout" zoomScaleNormal="100" zoomScaleSheetLayoutView="130" workbookViewId="0"/>
  </sheetViews>
  <sheetFormatPr defaultRowHeight="13.5"/>
  <cols>
    <col min="1" max="1" width="13.75" customWidth="1"/>
    <col min="2" max="2" width="50.125" customWidth="1"/>
    <col min="3" max="3" width="49.125" customWidth="1"/>
    <col min="4" max="4" width="36.125" bestFit="1" customWidth="1"/>
    <col min="5" max="5" width="2.625" customWidth="1"/>
    <col min="6" max="7" width="2.5" hidden="1" customWidth="1"/>
    <col min="8" max="13" width="3.625" hidden="1" customWidth="1"/>
    <col min="14" max="14" width="3.375" hidden="1" customWidth="1"/>
    <col min="15" max="69" width="3.875" hidden="1" customWidth="1"/>
    <col min="70" max="70" width="9" hidden="1" customWidth="1"/>
  </cols>
  <sheetData>
    <row r="1" spans="1:69" ht="27.75" customHeight="1">
      <c r="A1" s="87" t="s">
        <v>251</v>
      </c>
      <c r="C1" s="114"/>
    </row>
    <row r="2" spans="1:69" s="50" customFormat="1" hidden="1">
      <c r="A2"/>
      <c r="B2"/>
      <c r="C2"/>
      <c r="D2"/>
      <c r="E2"/>
      <c r="F2"/>
      <c r="G2"/>
      <c r="H2"/>
      <c r="I2"/>
      <c r="J2"/>
      <c r="K2"/>
      <c r="L2"/>
      <c r="M2"/>
      <c r="N2"/>
      <c r="O2" s="217" t="s">
        <v>181</v>
      </c>
      <c r="P2" s="217"/>
      <c r="Q2" s="217"/>
      <c r="R2" s="217"/>
      <c r="S2" s="217" t="s">
        <v>182</v>
      </c>
      <c r="T2" s="217"/>
      <c r="U2" s="217"/>
      <c r="V2" s="217" t="s">
        <v>73</v>
      </c>
      <c r="W2" s="217"/>
      <c r="X2" s="217"/>
      <c r="Y2" s="217"/>
      <c r="Z2" s="217"/>
      <c r="AA2" s="217"/>
      <c r="AB2" s="217"/>
      <c r="AC2" s="217" t="s">
        <v>183</v>
      </c>
      <c r="AD2" s="217"/>
      <c r="AE2" s="217"/>
      <c r="AF2" s="217" t="s">
        <v>184</v>
      </c>
      <c r="AG2" s="217"/>
      <c r="AH2" s="217"/>
      <c r="AI2" s="217"/>
      <c r="AJ2" s="217"/>
      <c r="AK2" s="217" t="s">
        <v>185</v>
      </c>
      <c r="AL2" s="217"/>
      <c r="AM2" s="217"/>
      <c r="AN2" s="217"/>
      <c r="AO2" s="217" t="s">
        <v>76</v>
      </c>
      <c r="AP2" s="217"/>
      <c r="AQ2" s="217"/>
      <c r="AR2" s="217"/>
      <c r="AS2" s="217"/>
      <c r="AT2" s="217"/>
      <c r="AU2" s="217"/>
      <c r="AV2" s="217"/>
      <c r="AW2" s="217"/>
      <c r="AX2" s="217"/>
      <c r="AY2" s="217" t="s">
        <v>186</v>
      </c>
      <c r="AZ2" s="217"/>
      <c r="BA2" s="217"/>
      <c r="BB2" s="217"/>
      <c r="BC2" s="217"/>
      <c r="BD2" s="217"/>
      <c r="BE2" s="217"/>
      <c r="BF2" s="217"/>
      <c r="BG2" s="217"/>
      <c r="BH2" s="217"/>
      <c r="BI2" s="217" t="s">
        <v>187</v>
      </c>
      <c r="BJ2" s="217"/>
      <c r="BK2" s="217"/>
      <c r="BL2" s="217" t="s">
        <v>188</v>
      </c>
      <c r="BM2" s="217"/>
      <c r="BN2" s="217"/>
      <c r="BO2" s="216" t="s">
        <v>189</v>
      </c>
      <c r="BP2" s="216"/>
      <c r="BQ2" s="216"/>
    </row>
    <row r="3" spans="1:69" s="50" customFormat="1" ht="76.5" hidden="1" customHeight="1">
      <c r="A3"/>
      <c r="B3"/>
      <c r="C3"/>
      <c r="D3"/>
      <c r="E3"/>
      <c r="F3"/>
      <c r="G3"/>
      <c r="H3"/>
      <c r="I3"/>
      <c r="J3"/>
      <c r="K3"/>
      <c r="L3"/>
      <c r="M3"/>
      <c r="N3"/>
      <c r="O3" s="51" t="s">
        <v>102</v>
      </c>
      <c r="P3" s="51" t="s">
        <v>103</v>
      </c>
      <c r="Q3" s="51" t="s">
        <v>104</v>
      </c>
      <c r="R3" s="51" t="s">
        <v>105</v>
      </c>
      <c r="S3" s="51" t="s">
        <v>157</v>
      </c>
      <c r="T3" s="51" t="s">
        <v>158</v>
      </c>
      <c r="U3" s="51" t="s">
        <v>159</v>
      </c>
      <c r="V3" s="51" t="s">
        <v>311</v>
      </c>
      <c r="W3" s="51" t="s">
        <v>160</v>
      </c>
      <c r="X3" s="51" t="s">
        <v>303</v>
      </c>
      <c r="Y3" s="51" t="s">
        <v>106</v>
      </c>
      <c r="Z3" s="51" t="s">
        <v>304</v>
      </c>
      <c r="AA3" s="51" t="s">
        <v>107</v>
      </c>
      <c r="AB3" s="51" t="s">
        <v>161</v>
      </c>
      <c r="AC3" s="51" t="s">
        <v>108</v>
      </c>
      <c r="AD3" s="51" t="s">
        <v>109</v>
      </c>
      <c r="AE3" s="51" t="s">
        <v>110</v>
      </c>
      <c r="AF3" s="51" t="s">
        <v>162</v>
      </c>
      <c r="AG3" s="51" t="s">
        <v>163</v>
      </c>
      <c r="AH3" s="51" t="s">
        <v>111</v>
      </c>
      <c r="AI3" s="51" t="s">
        <v>164</v>
      </c>
      <c r="AJ3" s="51" t="s">
        <v>112</v>
      </c>
      <c r="AK3" s="51" t="s">
        <v>165</v>
      </c>
      <c r="AL3" s="51" t="s">
        <v>166</v>
      </c>
      <c r="AM3" s="51" t="s">
        <v>167</v>
      </c>
      <c r="AN3" s="51" t="s">
        <v>168</v>
      </c>
      <c r="AO3" s="51" t="s">
        <v>113</v>
      </c>
      <c r="AP3" s="51" t="s">
        <v>169</v>
      </c>
      <c r="AQ3" s="51" t="s">
        <v>170</v>
      </c>
      <c r="AR3" s="51" t="s">
        <v>114</v>
      </c>
      <c r="AS3" s="51" t="s">
        <v>115</v>
      </c>
      <c r="AT3" s="51" t="s">
        <v>171</v>
      </c>
      <c r="AU3" s="51" t="s">
        <v>116</v>
      </c>
      <c r="AV3" s="51" t="s">
        <v>172</v>
      </c>
      <c r="AW3" s="51" t="s">
        <v>117</v>
      </c>
      <c r="AX3" s="51" t="s">
        <v>118</v>
      </c>
      <c r="AY3" s="51" t="s">
        <v>173</v>
      </c>
      <c r="AZ3" s="51" t="s">
        <v>119</v>
      </c>
      <c r="BA3" s="51" t="s">
        <v>174</v>
      </c>
      <c r="BB3" s="51" t="s">
        <v>120</v>
      </c>
      <c r="BC3" s="51" t="s">
        <v>121</v>
      </c>
      <c r="BD3" s="51" t="s">
        <v>122</v>
      </c>
      <c r="BE3" s="51" t="s">
        <v>123</v>
      </c>
      <c r="BF3" s="51" t="s">
        <v>175</v>
      </c>
      <c r="BG3" s="51" t="s">
        <v>124</v>
      </c>
      <c r="BH3" s="51" t="s">
        <v>125</v>
      </c>
      <c r="BI3" s="51" t="s">
        <v>126</v>
      </c>
      <c r="BJ3" s="51" t="s">
        <v>127</v>
      </c>
      <c r="BK3" s="51" t="s">
        <v>176</v>
      </c>
      <c r="BL3" s="51" t="s">
        <v>177</v>
      </c>
      <c r="BM3" s="51" t="s">
        <v>178</v>
      </c>
      <c r="BN3" s="51" t="s">
        <v>179</v>
      </c>
      <c r="BO3" s="51" t="s">
        <v>180</v>
      </c>
      <c r="BP3" s="51" t="s">
        <v>128</v>
      </c>
      <c r="BQ3" s="51" t="s">
        <v>129</v>
      </c>
    </row>
    <row r="4" spans="1:69" s="50" customFormat="1" ht="39.950000000000003" customHeight="1">
      <c r="A4" s="135" t="s">
        <v>37</v>
      </c>
      <c r="B4" s="136" t="s">
        <v>305</v>
      </c>
      <c r="C4" s="121" t="s">
        <v>306</v>
      </c>
      <c r="D4" s="122" t="s">
        <v>307</v>
      </c>
      <c r="E4" s="70"/>
      <c r="F4" s="120" t="s">
        <v>296</v>
      </c>
      <c r="G4"/>
      <c r="H4"/>
      <c r="I4"/>
      <c r="J4"/>
      <c r="K4"/>
      <c r="L4"/>
      <c r="M4"/>
      <c r="N4"/>
      <c r="O4" s="52">
        <f>対策状況チェック!C3</f>
        <v>0</v>
      </c>
      <c r="P4" s="52">
        <f>対策状況チェック!C4</f>
        <v>0</v>
      </c>
      <c r="Q4" s="52">
        <f>対策状況チェック!C5</f>
        <v>0</v>
      </c>
      <c r="R4" s="52">
        <f>対策状況チェック!C6</f>
        <v>0</v>
      </c>
      <c r="S4" s="52">
        <f>対策状況チェック!C7</f>
        <v>0</v>
      </c>
      <c r="T4" s="52">
        <f>対策状況チェック!C8</f>
        <v>0</v>
      </c>
      <c r="U4" s="52">
        <f>対策状況チェック!C9</f>
        <v>0</v>
      </c>
      <c r="V4" s="52">
        <f>対策状況チェック!C10</f>
        <v>0</v>
      </c>
      <c r="W4" s="52">
        <f>対策状況チェック!C11</f>
        <v>0</v>
      </c>
      <c r="X4" s="52">
        <f>対策状況チェック!C12</f>
        <v>0</v>
      </c>
      <c r="Y4" s="52">
        <f>対策状況チェック!C13</f>
        <v>0</v>
      </c>
      <c r="Z4" s="52">
        <f>対策状況チェック!C14</f>
        <v>0</v>
      </c>
      <c r="AA4" s="52">
        <f>対策状況チェック!C15</f>
        <v>0</v>
      </c>
      <c r="AB4" s="52">
        <f>対策状況チェック!C16</f>
        <v>0</v>
      </c>
      <c r="AC4" s="52">
        <f>対策状況チェック!C55</f>
        <v>0</v>
      </c>
      <c r="AD4" s="52">
        <f>対策状況チェック!C56</f>
        <v>0</v>
      </c>
      <c r="AE4" s="52">
        <f>対策状況チェック!C57</f>
        <v>0</v>
      </c>
      <c r="AF4" s="52">
        <f>対策状況チェック!C17</f>
        <v>0</v>
      </c>
      <c r="AG4" s="52">
        <f>対策状況チェック!C18</f>
        <v>0</v>
      </c>
      <c r="AH4" s="52">
        <f>対策状況チェック!C19</f>
        <v>0</v>
      </c>
      <c r="AI4" s="52">
        <f>対策状況チェック!C20</f>
        <v>0</v>
      </c>
      <c r="AJ4" s="52">
        <f>対策状況チェック!C21</f>
        <v>0</v>
      </c>
      <c r="AK4" s="52">
        <f>対策状況チェック!C22</f>
        <v>0</v>
      </c>
      <c r="AL4" s="52">
        <f>対策状況チェック!C23</f>
        <v>0</v>
      </c>
      <c r="AM4" s="52">
        <f>対策状況チェック!C24</f>
        <v>0</v>
      </c>
      <c r="AN4" s="52">
        <f>対策状況チェック!C25</f>
        <v>0</v>
      </c>
      <c r="AO4" s="52">
        <f>対策状況チェック!C26</f>
        <v>0</v>
      </c>
      <c r="AP4" s="52">
        <f>対策状況チェック!C27</f>
        <v>0</v>
      </c>
      <c r="AQ4" s="52">
        <f>対策状況チェック!C28</f>
        <v>0</v>
      </c>
      <c r="AR4" s="52">
        <f>対策状況チェック!C29</f>
        <v>0</v>
      </c>
      <c r="AS4" s="52">
        <f>対策状況チェック!C30</f>
        <v>0</v>
      </c>
      <c r="AT4" s="52">
        <f>対策状況チェック!C31</f>
        <v>0</v>
      </c>
      <c r="AU4" s="52">
        <f>対策状況チェック!C32</f>
        <v>0</v>
      </c>
      <c r="AV4" s="52">
        <f>対策状況チェック!C33</f>
        <v>0</v>
      </c>
      <c r="AW4" s="52">
        <f>対策状況チェック!C34</f>
        <v>0</v>
      </c>
      <c r="AX4" s="52">
        <f>対策状況チェック!C35</f>
        <v>0</v>
      </c>
      <c r="AY4" s="52">
        <f>対策状況チェック!C36</f>
        <v>0</v>
      </c>
      <c r="AZ4" s="52">
        <f>対策状況チェック!C37</f>
        <v>0</v>
      </c>
      <c r="BA4" s="52">
        <f>対策状況チェック!C38</f>
        <v>0</v>
      </c>
      <c r="BB4" s="52">
        <f>対策状況チェック!C39</f>
        <v>0</v>
      </c>
      <c r="BC4" s="52">
        <f>対策状況チェック!C40</f>
        <v>0</v>
      </c>
      <c r="BD4" s="52">
        <f>対策状況チェック!C41</f>
        <v>0</v>
      </c>
      <c r="BE4" s="52">
        <f>対策状況チェック!C42</f>
        <v>0</v>
      </c>
      <c r="BF4" s="52">
        <f>対策状況チェック!C43</f>
        <v>0</v>
      </c>
      <c r="BG4" s="52">
        <f>対策状況チェック!C44</f>
        <v>0</v>
      </c>
      <c r="BH4" s="52">
        <f>対策状況チェック!C45</f>
        <v>0</v>
      </c>
      <c r="BI4" s="52">
        <f>対策状況チェック!C46</f>
        <v>0</v>
      </c>
      <c r="BJ4" s="52">
        <f>対策状況チェック!C47</f>
        <v>0</v>
      </c>
      <c r="BK4" s="52">
        <f>対策状況チェック!C48</f>
        <v>0</v>
      </c>
      <c r="BL4" s="52">
        <f>対策状況チェック!C49</f>
        <v>0</v>
      </c>
      <c r="BM4" s="52">
        <f>対策状況チェック!C50</f>
        <v>0</v>
      </c>
      <c r="BN4" s="52">
        <f>対策状況チェック!C51</f>
        <v>0</v>
      </c>
      <c r="BO4" s="52">
        <f>対策状況チェック!C52</f>
        <v>0</v>
      </c>
      <c r="BP4" s="52">
        <f>対策状況チェック!C53</f>
        <v>0</v>
      </c>
      <c r="BQ4" s="52">
        <f>対策状況チェック!C54</f>
        <v>0</v>
      </c>
    </row>
    <row r="5" spans="1:69" ht="21.95" customHeight="1">
      <c r="A5" s="204" t="s">
        <v>90</v>
      </c>
      <c r="B5" s="105" t="s">
        <v>130</v>
      </c>
      <c r="C5" s="111"/>
      <c r="D5" s="78" t="str">
        <f>IF(N36="","",IF(N36&gt;0.75,"1:脆弱性対策済み",IF(N36&gt;0.25,"2:部分的に脆弱性未対策","3:脆弱性未対策")))</f>
        <v/>
      </c>
      <c r="E5" s="72"/>
      <c r="F5" s="67">
        <f>IF(ISBLANK(C5),0,LEFT(C5,1)+0)</f>
        <v>0</v>
      </c>
      <c r="G5" s="67">
        <f>MAX(F5:F8)</f>
        <v>0</v>
      </c>
      <c r="H5" s="69" t="str">
        <f>IF(G5&gt;0,INDEX($C$29:$C$31,G5,1),"")</f>
        <v/>
      </c>
      <c r="I5" s="69">
        <f>IF(D5="",0,LEFT(D5,1)+0)</f>
        <v>0</v>
      </c>
      <c r="J5" s="67">
        <f>MAX(I5:I8)</f>
        <v>0</v>
      </c>
      <c r="K5" s="69" t="str">
        <f>IF(J5&gt;0,INDEX($C$33:$C$35,J5,1),"")</f>
        <v/>
      </c>
      <c r="L5" s="69">
        <f>F5*I5</f>
        <v>0</v>
      </c>
      <c r="M5" s="67">
        <f>MAX(L5:L8)</f>
        <v>0</v>
      </c>
      <c r="N5" s="73"/>
      <c r="O5" s="23">
        <v>1</v>
      </c>
      <c r="P5" s="23">
        <v>1</v>
      </c>
      <c r="Q5" s="23">
        <v>1</v>
      </c>
      <c r="R5" s="23">
        <v>1</v>
      </c>
      <c r="S5" s="23"/>
      <c r="T5" s="23"/>
      <c r="U5" s="23"/>
      <c r="V5" s="23">
        <v>1</v>
      </c>
      <c r="W5" s="23">
        <v>1</v>
      </c>
      <c r="X5" s="23">
        <v>1</v>
      </c>
      <c r="Y5" s="23"/>
      <c r="Z5" s="23">
        <v>1</v>
      </c>
      <c r="AA5" s="23"/>
      <c r="AB5" s="23">
        <v>1</v>
      </c>
      <c r="AC5" s="23">
        <v>1</v>
      </c>
      <c r="AD5" s="23">
        <v>1</v>
      </c>
      <c r="AE5" s="23"/>
      <c r="AF5" s="23"/>
      <c r="AG5" s="23"/>
      <c r="AH5" s="23"/>
      <c r="AI5" s="23"/>
      <c r="AJ5" s="23"/>
      <c r="AK5" s="23">
        <v>1</v>
      </c>
      <c r="AL5" s="23">
        <v>1</v>
      </c>
      <c r="AM5" s="23">
        <v>1</v>
      </c>
      <c r="AN5" s="23"/>
      <c r="AO5" s="23"/>
      <c r="AP5" s="23"/>
      <c r="AQ5" s="23"/>
      <c r="AR5" s="23"/>
      <c r="AS5" s="23"/>
      <c r="AT5" s="23"/>
      <c r="AU5" s="23"/>
      <c r="AV5" s="23"/>
      <c r="AW5" s="23"/>
      <c r="AX5" s="23"/>
      <c r="AY5" s="23"/>
      <c r="AZ5" s="23"/>
      <c r="BA5" s="23"/>
      <c r="BB5" s="23"/>
      <c r="BC5" s="23"/>
      <c r="BD5" s="23"/>
      <c r="BE5" s="23"/>
      <c r="BF5" s="23"/>
      <c r="BG5" s="23"/>
      <c r="BH5" s="23"/>
      <c r="BI5" s="23"/>
      <c r="BJ5" s="23"/>
      <c r="BK5" s="23"/>
      <c r="BL5" s="23">
        <v>1</v>
      </c>
      <c r="BM5" s="23">
        <v>1</v>
      </c>
      <c r="BN5" s="23"/>
      <c r="BO5" s="23">
        <v>1</v>
      </c>
      <c r="BP5" s="23"/>
      <c r="BQ5" s="23">
        <v>1</v>
      </c>
    </row>
    <row r="6" spans="1:69" ht="21.95" customHeight="1">
      <c r="A6" s="205"/>
      <c r="B6" s="105" t="s">
        <v>131</v>
      </c>
      <c r="C6" s="111"/>
      <c r="D6" s="78" t="str">
        <f t="shared" ref="D6:D25" si="0">IF(N37="","",IF(N37&gt;0.75,"1:脆弱性対策済み",IF(N37&gt;0.25,"2:部分的に脆弱性未対策","3:脆弱性未対策")))</f>
        <v/>
      </c>
      <c r="E6" s="72"/>
      <c r="F6" s="67">
        <f t="shared" ref="F6:F25" si="1">IF(ISBLANK(C6),0,LEFT(C6,1)+0)</f>
        <v>0</v>
      </c>
      <c r="G6" s="67"/>
      <c r="H6" s="67"/>
      <c r="I6" s="69">
        <f t="shared" ref="I6:I25" si="2">IF(D6="",0,LEFT(D6,1)+0)</f>
        <v>0</v>
      </c>
      <c r="J6" s="67"/>
      <c r="K6" s="67"/>
      <c r="L6" s="69">
        <f t="shared" ref="L6:L25" si="3">F6*I6</f>
        <v>0</v>
      </c>
      <c r="M6" s="67"/>
      <c r="N6" s="74"/>
      <c r="O6" s="23">
        <v>1</v>
      </c>
      <c r="P6" s="23">
        <v>1</v>
      </c>
      <c r="Q6" s="23">
        <v>1</v>
      </c>
      <c r="R6" s="23">
        <v>1</v>
      </c>
      <c r="S6" s="23"/>
      <c r="T6" s="23"/>
      <c r="U6" s="23"/>
      <c r="V6" s="23">
        <v>1</v>
      </c>
      <c r="W6" s="23">
        <v>1</v>
      </c>
      <c r="X6" s="23"/>
      <c r="Y6" s="23">
        <v>1</v>
      </c>
      <c r="Z6" s="23"/>
      <c r="AA6" s="23"/>
      <c r="AB6" s="23"/>
      <c r="AC6" s="23">
        <v>1</v>
      </c>
      <c r="AD6" s="23">
        <v>1</v>
      </c>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c r="BG6" s="23"/>
      <c r="BH6" s="23"/>
      <c r="BI6" s="23"/>
      <c r="BJ6" s="23"/>
      <c r="BK6" s="23"/>
      <c r="BL6" s="23">
        <v>1</v>
      </c>
      <c r="BM6" s="23"/>
      <c r="BN6" s="23"/>
      <c r="BO6" s="23">
        <v>1</v>
      </c>
      <c r="BP6" s="23"/>
      <c r="BQ6" s="23">
        <v>1</v>
      </c>
    </row>
    <row r="7" spans="1:69" ht="21.95" customHeight="1">
      <c r="A7" s="205"/>
      <c r="B7" s="105" t="s">
        <v>136</v>
      </c>
      <c r="C7" s="111"/>
      <c r="D7" s="78" t="str">
        <f t="shared" si="0"/>
        <v/>
      </c>
      <c r="E7" s="72"/>
      <c r="F7" s="67">
        <f t="shared" si="1"/>
        <v>0</v>
      </c>
      <c r="G7" s="67"/>
      <c r="H7" s="67"/>
      <c r="I7" s="69">
        <f t="shared" si="2"/>
        <v>0</v>
      </c>
      <c r="J7" s="67"/>
      <c r="K7" s="67"/>
      <c r="L7" s="69">
        <f t="shared" si="3"/>
        <v>0</v>
      </c>
      <c r="M7" s="67"/>
      <c r="N7" s="74"/>
      <c r="O7" s="23">
        <v>1</v>
      </c>
      <c r="P7" s="23">
        <v>1</v>
      </c>
      <c r="Q7" s="23">
        <v>1</v>
      </c>
      <c r="R7" s="23">
        <v>1</v>
      </c>
      <c r="S7" s="23">
        <v>1</v>
      </c>
      <c r="T7" s="23">
        <v>1</v>
      </c>
      <c r="U7" s="23">
        <v>1</v>
      </c>
      <c r="V7" s="23">
        <v>1</v>
      </c>
      <c r="W7" s="23">
        <v>1</v>
      </c>
      <c r="X7" s="23"/>
      <c r="Y7" s="23"/>
      <c r="Z7" s="23">
        <v>1</v>
      </c>
      <c r="AA7" s="23"/>
      <c r="AB7" s="23"/>
      <c r="AC7" s="23">
        <v>1</v>
      </c>
      <c r="AD7" s="23">
        <v>1</v>
      </c>
      <c r="AE7" s="23"/>
      <c r="AF7" s="23"/>
      <c r="AG7" s="23"/>
      <c r="AH7" s="23"/>
      <c r="AI7" s="23"/>
      <c r="AJ7" s="23"/>
      <c r="AK7" s="23"/>
      <c r="AL7" s="23"/>
      <c r="AM7" s="23"/>
      <c r="AN7" s="23">
        <v>1</v>
      </c>
      <c r="AO7" s="23"/>
      <c r="AP7" s="23"/>
      <c r="AQ7" s="23"/>
      <c r="AR7" s="23"/>
      <c r="AS7" s="23"/>
      <c r="AT7" s="23">
        <v>1</v>
      </c>
      <c r="AU7" s="23"/>
      <c r="AV7" s="23"/>
      <c r="AW7" s="23"/>
      <c r="AX7" s="23"/>
      <c r="AY7" s="23"/>
      <c r="AZ7" s="23"/>
      <c r="BA7" s="23"/>
      <c r="BB7" s="23"/>
      <c r="BC7" s="23"/>
      <c r="BD7" s="23"/>
      <c r="BE7" s="23"/>
      <c r="BF7" s="23"/>
      <c r="BG7" s="23"/>
      <c r="BH7" s="23"/>
      <c r="BI7" s="23"/>
      <c r="BJ7" s="23"/>
      <c r="BK7" s="23"/>
      <c r="BL7" s="23">
        <v>1</v>
      </c>
      <c r="BM7" s="23"/>
      <c r="BN7" s="23">
        <v>1</v>
      </c>
      <c r="BO7" s="23">
        <v>1</v>
      </c>
      <c r="BP7" s="23"/>
      <c r="BQ7" s="23">
        <v>1</v>
      </c>
    </row>
    <row r="8" spans="1:69" ht="21.95" customHeight="1">
      <c r="A8" s="206"/>
      <c r="B8" s="105" t="s">
        <v>132</v>
      </c>
      <c r="C8" s="111"/>
      <c r="D8" s="78" t="str">
        <f t="shared" si="0"/>
        <v/>
      </c>
      <c r="E8" s="72"/>
      <c r="F8" s="67">
        <f t="shared" si="1"/>
        <v>0</v>
      </c>
      <c r="G8" s="67"/>
      <c r="H8" s="67"/>
      <c r="I8" s="69">
        <f t="shared" si="2"/>
        <v>0</v>
      </c>
      <c r="J8" s="67"/>
      <c r="K8" s="67"/>
      <c r="L8" s="69">
        <f t="shared" si="3"/>
        <v>0</v>
      </c>
      <c r="M8" s="67"/>
      <c r="N8" s="74"/>
      <c r="O8" s="23">
        <v>1</v>
      </c>
      <c r="P8" s="23">
        <v>1</v>
      </c>
      <c r="Q8" s="23">
        <v>1</v>
      </c>
      <c r="R8" s="23">
        <v>1</v>
      </c>
      <c r="S8" s="23"/>
      <c r="T8" s="23"/>
      <c r="U8" s="23"/>
      <c r="V8" s="23">
        <v>1</v>
      </c>
      <c r="W8" s="23">
        <v>1</v>
      </c>
      <c r="X8" s="23"/>
      <c r="Y8" s="23"/>
      <c r="Z8" s="23">
        <v>1</v>
      </c>
      <c r="AA8" s="23"/>
      <c r="AB8" s="23"/>
      <c r="AC8" s="23">
        <v>1</v>
      </c>
      <c r="AD8" s="23">
        <v>1</v>
      </c>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v>1</v>
      </c>
      <c r="BM8" s="23"/>
      <c r="BN8" s="23"/>
      <c r="BO8" s="23">
        <v>1</v>
      </c>
      <c r="BP8" s="23"/>
      <c r="BQ8" s="23">
        <v>1</v>
      </c>
    </row>
    <row r="9" spans="1:69" ht="21.95" customHeight="1">
      <c r="A9" s="207" t="s">
        <v>47</v>
      </c>
      <c r="B9" s="106" t="s">
        <v>133</v>
      </c>
      <c r="C9" s="111"/>
      <c r="D9" s="104" t="str">
        <f t="shared" si="0"/>
        <v/>
      </c>
      <c r="E9" s="72"/>
      <c r="F9" s="67">
        <f t="shared" si="1"/>
        <v>0</v>
      </c>
      <c r="G9" s="67">
        <f>MAX(F9:F12)</f>
        <v>0</v>
      </c>
      <c r="H9" s="69" t="str">
        <f>IF(G9&gt;0,INDEX($C$29:$C$31,G9,1),"")</f>
        <v/>
      </c>
      <c r="I9" s="69">
        <f t="shared" si="2"/>
        <v>0</v>
      </c>
      <c r="J9" s="67">
        <f>MAX(I9:I12)</f>
        <v>0</v>
      </c>
      <c r="K9" s="69" t="str">
        <f>IF(J9&gt;0,INDEX($C$33:$C$35,J9,1),"")</f>
        <v/>
      </c>
      <c r="L9" s="69">
        <f t="shared" si="3"/>
        <v>0</v>
      </c>
      <c r="M9" s="67">
        <f>MAX(L9:L12)</f>
        <v>0</v>
      </c>
      <c r="N9" s="74"/>
      <c r="O9" s="23">
        <v>1</v>
      </c>
      <c r="P9" s="23">
        <v>1</v>
      </c>
      <c r="Q9" s="23">
        <v>1</v>
      </c>
      <c r="R9" s="23">
        <v>1</v>
      </c>
      <c r="S9" s="48"/>
      <c r="T9" s="48"/>
      <c r="U9" s="48"/>
      <c r="V9" s="48">
        <v>1</v>
      </c>
      <c r="W9" s="48">
        <v>1</v>
      </c>
      <c r="X9" s="48">
        <v>1</v>
      </c>
      <c r="Y9" s="48"/>
      <c r="Z9" s="48"/>
      <c r="AA9" s="48"/>
      <c r="AB9" s="48">
        <v>1</v>
      </c>
      <c r="AC9" s="48">
        <v>1</v>
      </c>
      <c r="AD9" s="48">
        <v>1</v>
      </c>
      <c r="AE9" s="48">
        <v>1</v>
      </c>
      <c r="AF9" s="48"/>
      <c r="AG9" s="48"/>
      <c r="AH9" s="48"/>
      <c r="AI9" s="48"/>
      <c r="AJ9" s="48">
        <v>1</v>
      </c>
      <c r="AK9" s="48">
        <v>1</v>
      </c>
      <c r="AL9" s="48">
        <v>1</v>
      </c>
      <c r="AM9" s="48">
        <v>1</v>
      </c>
      <c r="AN9" s="48"/>
      <c r="AO9" s="48"/>
      <c r="AP9" s="48"/>
      <c r="AQ9" s="48"/>
      <c r="AR9" s="48">
        <v>1</v>
      </c>
      <c r="AS9" s="48"/>
      <c r="AT9" s="48"/>
      <c r="AU9" s="48"/>
      <c r="AV9" s="48"/>
      <c r="AW9" s="48"/>
      <c r="AX9" s="48"/>
      <c r="AY9" s="48">
        <v>1</v>
      </c>
      <c r="AZ9" s="48"/>
      <c r="BA9" s="48"/>
      <c r="BB9" s="48"/>
      <c r="BC9" s="48"/>
      <c r="BD9" s="48"/>
      <c r="BE9" s="48"/>
      <c r="BF9" s="48"/>
      <c r="BG9" s="48"/>
      <c r="BH9" s="48"/>
      <c r="BI9" s="48"/>
      <c r="BJ9" s="48"/>
      <c r="BK9" s="48"/>
      <c r="BL9" s="48">
        <v>1</v>
      </c>
      <c r="BM9" s="48">
        <v>1</v>
      </c>
      <c r="BN9" s="48"/>
      <c r="BO9" s="48">
        <v>1</v>
      </c>
      <c r="BP9" s="48"/>
      <c r="BQ9" s="48">
        <v>1</v>
      </c>
    </row>
    <row r="10" spans="1:69" ht="21.95" customHeight="1">
      <c r="A10" s="208"/>
      <c r="B10" s="106" t="s">
        <v>134</v>
      </c>
      <c r="C10" s="111"/>
      <c r="D10" s="104" t="str">
        <f t="shared" si="0"/>
        <v/>
      </c>
      <c r="E10" s="72"/>
      <c r="F10" s="67">
        <f t="shared" si="1"/>
        <v>0</v>
      </c>
      <c r="G10" s="67"/>
      <c r="H10" s="67"/>
      <c r="I10" s="69">
        <f t="shared" si="2"/>
        <v>0</v>
      </c>
      <c r="J10" s="67"/>
      <c r="K10" s="67"/>
      <c r="L10" s="69">
        <f t="shared" si="3"/>
        <v>0</v>
      </c>
      <c r="M10" s="67"/>
      <c r="N10" s="73"/>
      <c r="O10" s="23">
        <v>1</v>
      </c>
      <c r="P10" s="23">
        <v>1</v>
      </c>
      <c r="Q10" s="23">
        <v>1</v>
      </c>
      <c r="R10" s="23">
        <v>1</v>
      </c>
      <c r="S10" s="48"/>
      <c r="T10" s="48"/>
      <c r="U10" s="48"/>
      <c r="V10" s="48">
        <v>1</v>
      </c>
      <c r="W10" s="48">
        <v>1</v>
      </c>
      <c r="X10" s="48"/>
      <c r="Y10" s="48">
        <v>1</v>
      </c>
      <c r="Z10" s="48"/>
      <c r="AA10" s="48"/>
      <c r="AB10" s="48"/>
      <c r="AC10" s="48">
        <v>1</v>
      </c>
      <c r="AD10" s="48">
        <v>1</v>
      </c>
      <c r="AE10" s="48">
        <v>1</v>
      </c>
      <c r="AF10" s="48"/>
      <c r="AG10" s="48"/>
      <c r="AH10" s="48"/>
      <c r="AI10" s="48"/>
      <c r="AJ10" s="48">
        <v>1</v>
      </c>
      <c r="AK10" s="48"/>
      <c r="AL10" s="48"/>
      <c r="AM10" s="48"/>
      <c r="AN10" s="48"/>
      <c r="AO10" s="48"/>
      <c r="AP10" s="48"/>
      <c r="AQ10" s="48"/>
      <c r="AR10" s="48"/>
      <c r="AS10" s="48"/>
      <c r="AT10" s="48">
        <v>1</v>
      </c>
      <c r="AU10" s="48"/>
      <c r="AV10" s="48"/>
      <c r="AW10" s="48"/>
      <c r="AX10" s="48"/>
      <c r="AY10" s="48"/>
      <c r="AZ10" s="48"/>
      <c r="BA10" s="48"/>
      <c r="BB10" s="48"/>
      <c r="BC10" s="48"/>
      <c r="BD10" s="48"/>
      <c r="BE10" s="48"/>
      <c r="BF10" s="48"/>
      <c r="BG10" s="48"/>
      <c r="BH10" s="48"/>
      <c r="BI10" s="48"/>
      <c r="BJ10" s="48"/>
      <c r="BK10" s="48"/>
      <c r="BL10" s="48">
        <v>1</v>
      </c>
      <c r="BM10" s="48">
        <v>1</v>
      </c>
      <c r="BN10" s="48"/>
      <c r="BO10" s="48">
        <v>1</v>
      </c>
      <c r="BP10" s="48"/>
      <c r="BQ10" s="48">
        <v>1</v>
      </c>
    </row>
    <row r="11" spans="1:69" ht="21.95" customHeight="1">
      <c r="A11" s="208"/>
      <c r="B11" s="106" t="s">
        <v>135</v>
      </c>
      <c r="C11" s="111"/>
      <c r="D11" s="104" t="str">
        <f t="shared" si="0"/>
        <v/>
      </c>
      <c r="E11" s="72"/>
      <c r="F11" s="67">
        <f t="shared" si="1"/>
        <v>0</v>
      </c>
      <c r="G11" s="67"/>
      <c r="H11" s="67"/>
      <c r="I11" s="69">
        <f t="shared" si="2"/>
        <v>0</v>
      </c>
      <c r="J11" s="67"/>
      <c r="K11" s="67"/>
      <c r="L11" s="69">
        <f t="shared" si="3"/>
        <v>0</v>
      </c>
      <c r="M11" s="67"/>
      <c r="N11" s="73"/>
      <c r="O11" s="23">
        <v>1</v>
      </c>
      <c r="P11" s="23">
        <v>1</v>
      </c>
      <c r="Q11" s="23">
        <v>1</v>
      </c>
      <c r="R11" s="23">
        <v>1</v>
      </c>
      <c r="S11" s="48">
        <v>1</v>
      </c>
      <c r="T11" s="48">
        <v>1</v>
      </c>
      <c r="U11" s="48">
        <v>1</v>
      </c>
      <c r="V11" s="48">
        <v>1</v>
      </c>
      <c r="W11" s="48">
        <v>1</v>
      </c>
      <c r="X11" s="48"/>
      <c r="Y11" s="48"/>
      <c r="Z11" s="48">
        <v>1</v>
      </c>
      <c r="AA11" s="48"/>
      <c r="AB11" s="48"/>
      <c r="AC11" s="48">
        <v>1</v>
      </c>
      <c r="AD11" s="48">
        <v>1</v>
      </c>
      <c r="AE11" s="48">
        <v>1</v>
      </c>
      <c r="AF11" s="48"/>
      <c r="AG11" s="48"/>
      <c r="AH11" s="48"/>
      <c r="AI11" s="48"/>
      <c r="AJ11" s="48">
        <v>1</v>
      </c>
      <c r="AK11" s="48"/>
      <c r="AL11" s="48"/>
      <c r="AM11" s="48"/>
      <c r="AN11" s="48">
        <v>1</v>
      </c>
      <c r="AO11" s="48"/>
      <c r="AP11" s="48"/>
      <c r="AQ11" s="48"/>
      <c r="AR11" s="48"/>
      <c r="AS11" s="48"/>
      <c r="AT11" s="48">
        <v>1</v>
      </c>
      <c r="AU11" s="48"/>
      <c r="AV11" s="48"/>
      <c r="AW11" s="48"/>
      <c r="AX11" s="48"/>
      <c r="AY11" s="48"/>
      <c r="AZ11" s="48"/>
      <c r="BA11" s="48"/>
      <c r="BB11" s="48"/>
      <c r="BC11" s="48"/>
      <c r="BD11" s="48"/>
      <c r="BE11" s="48"/>
      <c r="BF11" s="48"/>
      <c r="BG11" s="48"/>
      <c r="BH11" s="48">
        <v>1</v>
      </c>
      <c r="BI11" s="48"/>
      <c r="BJ11" s="48"/>
      <c r="BK11" s="48"/>
      <c r="BL11" s="48">
        <v>1</v>
      </c>
      <c r="BM11" s="48"/>
      <c r="BN11" s="48">
        <v>1</v>
      </c>
      <c r="BO11" s="48">
        <v>1</v>
      </c>
      <c r="BP11" s="48"/>
      <c r="BQ11" s="48">
        <v>1</v>
      </c>
    </row>
    <row r="12" spans="1:69" ht="21.95" customHeight="1">
      <c r="A12" s="209"/>
      <c r="B12" s="106" t="s">
        <v>195</v>
      </c>
      <c r="C12" s="111"/>
      <c r="D12" s="104" t="str">
        <f t="shared" si="0"/>
        <v/>
      </c>
      <c r="E12" s="72"/>
      <c r="F12" s="67">
        <f t="shared" si="1"/>
        <v>0</v>
      </c>
      <c r="G12" s="67"/>
      <c r="H12" s="67"/>
      <c r="I12" s="69">
        <f t="shared" si="2"/>
        <v>0</v>
      </c>
      <c r="J12" s="67"/>
      <c r="K12" s="69"/>
      <c r="L12" s="69">
        <f t="shared" si="3"/>
        <v>0</v>
      </c>
      <c r="M12" s="67"/>
      <c r="N12" s="73"/>
      <c r="O12" s="23">
        <v>1</v>
      </c>
      <c r="P12" s="23">
        <v>1</v>
      </c>
      <c r="Q12" s="23">
        <v>1</v>
      </c>
      <c r="R12" s="23">
        <v>1</v>
      </c>
      <c r="S12" s="48"/>
      <c r="T12" s="48"/>
      <c r="U12" s="48"/>
      <c r="V12" s="48">
        <v>1</v>
      </c>
      <c r="W12" s="48">
        <v>1</v>
      </c>
      <c r="X12" s="48"/>
      <c r="Y12" s="48">
        <v>1</v>
      </c>
      <c r="Z12" s="48">
        <v>1</v>
      </c>
      <c r="AA12" s="48">
        <v>1</v>
      </c>
      <c r="AB12" s="48"/>
      <c r="AC12" s="48"/>
      <c r="AD12" s="48"/>
      <c r="AE12" s="48"/>
      <c r="AF12" s="48"/>
      <c r="AG12" s="48"/>
      <c r="AH12" s="48"/>
      <c r="AI12" s="48"/>
      <c r="AJ12" s="48">
        <v>1</v>
      </c>
      <c r="AK12" s="48">
        <v>1</v>
      </c>
      <c r="AL12" s="48">
        <v>1</v>
      </c>
      <c r="AM12" s="48">
        <v>1</v>
      </c>
      <c r="AN12" s="48"/>
      <c r="AO12" s="48"/>
      <c r="AP12" s="48"/>
      <c r="AQ12" s="48"/>
      <c r="AR12" s="48"/>
      <c r="AS12" s="48"/>
      <c r="AT12" s="48"/>
      <c r="AU12" s="48"/>
      <c r="AV12" s="48"/>
      <c r="AW12" s="48"/>
      <c r="AX12" s="48"/>
      <c r="AY12" s="48"/>
      <c r="AZ12" s="48"/>
      <c r="BA12" s="48"/>
      <c r="BB12" s="48"/>
      <c r="BC12" s="48"/>
      <c r="BD12" s="48"/>
      <c r="BE12" s="48"/>
      <c r="BF12" s="48"/>
      <c r="BG12" s="48"/>
      <c r="BH12" s="48"/>
      <c r="BI12" s="48"/>
      <c r="BJ12" s="48"/>
      <c r="BK12" s="48"/>
      <c r="BL12" s="48">
        <v>1</v>
      </c>
      <c r="BM12" s="48"/>
      <c r="BN12" s="48"/>
      <c r="BO12" s="48">
        <v>1</v>
      </c>
      <c r="BP12" s="48"/>
      <c r="BQ12" s="48">
        <v>1</v>
      </c>
    </row>
    <row r="13" spans="1:69" ht="21.95" customHeight="1">
      <c r="A13" s="210" t="s">
        <v>44</v>
      </c>
      <c r="B13" s="107" t="s">
        <v>142</v>
      </c>
      <c r="C13" s="111"/>
      <c r="D13" s="79" t="str">
        <f t="shared" si="0"/>
        <v/>
      </c>
      <c r="E13" s="72"/>
      <c r="F13" s="67">
        <f t="shared" si="1"/>
        <v>0</v>
      </c>
      <c r="G13" s="67">
        <f>MAX(F13:F17)</f>
        <v>0</v>
      </c>
      <c r="H13" s="69" t="str">
        <f>IF(G13&gt;0,INDEX($C$29:$C$31,G13,1),"")</f>
        <v/>
      </c>
      <c r="I13" s="69">
        <f t="shared" si="2"/>
        <v>0</v>
      </c>
      <c r="J13" s="67">
        <f>MAX(I13:I17)</f>
        <v>0</v>
      </c>
      <c r="K13" s="69" t="str">
        <f>IF(J13&gt;0,INDEX($C$33:$C$35,J13,1),"")</f>
        <v/>
      </c>
      <c r="L13" s="69">
        <f t="shared" si="3"/>
        <v>0</v>
      </c>
      <c r="M13" s="67">
        <f>MAX(L13:L17)</f>
        <v>0</v>
      </c>
      <c r="N13" s="74"/>
      <c r="O13" s="23">
        <v>1</v>
      </c>
      <c r="P13" s="23">
        <v>1</v>
      </c>
      <c r="Q13" s="23">
        <v>1</v>
      </c>
      <c r="R13" s="23">
        <v>1</v>
      </c>
      <c r="S13" s="23"/>
      <c r="T13" s="23"/>
      <c r="U13" s="23"/>
      <c r="V13" s="23">
        <v>1</v>
      </c>
      <c r="W13" s="23">
        <v>1</v>
      </c>
      <c r="X13" s="23"/>
      <c r="Y13" s="23"/>
      <c r="Z13" s="23"/>
      <c r="AA13" s="23"/>
      <c r="AB13" s="23"/>
      <c r="AC13" s="23">
        <v>1</v>
      </c>
      <c r="AD13" s="23">
        <v>1</v>
      </c>
      <c r="AE13" s="23">
        <v>1</v>
      </c>
      <c r="AF13" s="23"/>
      <c r="AG13" s="23"/>
      <c r="AH13" s="23"/>
      <c r="AI13" s="23"/>
      <c r="AJ13" s="23">
        <v>1</v>
      </c>
      <c r="AK13" s="23"/>
      <c r="AL13" s="23"/>
      <c r="AM13" s="23"/>
      <c r="AN13" s="23"/>
      <c r="AO13" s="23">
        <v>1</v>
      </c>
      <c r="AP13" s="23">
        <v>1</v>
      </c>
      <c r="AQ13" s="23">
        <v>1</v>
      </c>
      <c r="AR13" s="23"/>
      <c r="AS13" s="23">
        <v>1</v>
      </c>
      <c r="AT13" s="23">
        <v>1</v>
      </c>
      <c r="AU13" s="23"/>
      <c r="AV13" s="23">
        <v>1</v>
      </c>
      <c r="AW13" s="23"/>
      <c r="AX13" s="23">
        <v>1</v>
      </c>
      <c r="AY13" s="23"/>
      <c r="AZ13" s="23"/>
      <c r="BA13" s="23"/>
      <c r="BB13" s="23"/>
      <c r="BC13" s="23"/>
      <c r="BD13" s="23"/>
      <c r="BE13" s="23"/>
      <c r="BF13" s="23">
        <v>1</v>
      </c>
      <c r="BG13" s="23"/>
      <c r="BH13" s="23">
        <v>1</v>
      </c>
      <c r="BI13" s="23"/>
      <c r="BJ13" s="23"/>
      <c r="BK13" s="23"/>
      <c r="BL13" s="23">
        <v>1</v>
      </c>
      <c r="BM13" s="23"/>
      <c r="BN13" s="23"/>
      <c r="BO13" s="23">
        <v>1</v>
      </c>
      <c r="BP13" s="23">
        <v>1</v>
      </c>
      <c r="BQ13" s="23">
        <v>1</v>
      </c>
    </row>
    <row r="14" spans="1:69" ht="21.95" customHeight="1">
      <c r="A14" s="211"/>
      <c r="B14" s="107" t="s">
        <v>137</v>
      </c>
      <c r="C14" s="111"/>
      <c r="D14" s="79" t="str">
        <f t="shared" si="0"/>
        <v/>
      </c>
      <c r="E14" s="72"/>
      <c r="F14" s="67">
        <f t="shared" si="1"/>
        <v>0</v>
      </c>
      <c r="G14" s="67"/>
      <c r="H14" s="67"/>
      <c r="I14" s="69">
        <f t="shared" si="2"/>
        <v>0</v>
      </c>
      <c r="J14" s="67"/>
      <c r="K14" s="67"/>
      <c r="L14" s="69">
        <f t="shared" si="3"/>
        <v>0</v>
      </c>
      <c r="M14" s="67"/>
      <c r="N14" s="74"/>
      <c r="O14" s="23">
        <v>1</v>
      </c>
      <c r="P14" s="23">
        <v>1</v>
      </c>
      <c r="Q14" s="23">
        <v>1</v>
      </c>
      <c r="R14" s="23">
        <v>1</v>
      </c>
      <c r="S14" s="23">
        <v>1</v>
      </c>
      <c r="T14" s="23">
        <v>1</v>
      </c>
      <c r="U14" s="23">
        <v>1</v>
      </c>
      <c r="V14" s="23">
        <v>1</v>
      </c>
      <c r="W14" s="23">
        <v>1</v>
      </c>
      <c r="X14" s="23"/>
      <c r="Y14" s="23"/>
      <c r="Z14" s="23">
        <v>1</v>
      </c>
      <c r="AA14" s="23"/>
      <c r="AB14" s="23"/>
      <c r="AC14" s="23">
        <v>1</v>
      </c>
      <c r="AD14" s="23">
        <v>1</v>
      </c>
      <c r="AE14" s="23">
        <v>1</v>
      </c>
      <c r="AF14" s="23"/>
      <c r="AG14" s="23"/>
      <c r="AH14" s="23"/>
      <c r="AI14" s="23"/>
      <c r="AJ14" s="23">
        <v>1</v>
      </c>
      <c r="AK14" s="23"/>
      <c r="AL14" s="23"/>
      <c r="AM14" s="23"/>
      <c r="AN14" s="23">
        <v>1</v>
      </c>
      <c r="AO14" s="23"/>
      <c r="AP14" s="23"/>
      <c r="AQ14" s="23"/>
      <c r="AR14" s="23">
        <v>1</v>
      </c>
      <c r="AS14" s="23"/>
      <c r="AT14" s="23">
        <v>1</v>
      </c>
      <c r="AU14" s="23">
        <v>1</v>
      </c>
      <c r="AV14" s="23"/>
      <c r="AW14" s="23"/>
      <c r="AX14" s="23"/>
      <c r="AY14" s="23"/>
      <c r="AZ14" s="23"/>
      <c r="BA14" s="23"/>
      <c r="BB14" s="23"/>
      <c r="BC14" s="23"/>
      <c r="BD14" s="23"/>
      <c r="BE14" s="23"/>
      <c r="BF14" s="23"/>
      <c r="BG14" s="23"/>
      <c r="BH14" s="23">
        <v>1</v>
      </c>
      <c r="BI14" s="23"/>
      <c r="BJ14" s="23"/>
      <c r="BK14" s="23"/>
      <c r="BL14" s="23">
        <v>1</v>
      </c>
      <c r="BM14" s="23"/>
      <c r="BN14" s="23">
        <v>1</v>
      </c>
      <c r="BO14" s="23">
        <v>1</v>
      </c>
      <c r="BP14" s="23">
        <v>1</v>
      </c>
      <c r="BQ14" s="23">
        <v>1</v>
      </c>
    </row>
    <row r="15" spans="1:69" ht="21.95" customHeight="1">
      <c r="A15" s="211"/>
      <c r="B15" s="107" t="s">
        <v>138</v>
      </c>
      <c r="C15" s="111"/>
      <c r="D15" s="79" t="str">
        <f t="shared" si="0"/>
        <v/>
      </c>
      <c r="E15" s="72"/>
      <c r="F15" s="67">
        <f t="shared" si="1"/>
        <v>0</v>
      </c>
      <c r="G15" s="67"/>
      <c r="H15" s="67"/>
      <c r="I15" s="69">
        <f t="shared" si="2"/>
        <v>0</v>
      </c>
      <c r="J15" s="67"/>
      <c r="K15" s="67"/>
      <c r="L15" s="69">
        <f t="shared" si="3"/>
        <v>0</v>
      </c>
      <c r="M15" s="67"/>
      <c r="N15" s="74"/>
      <c r="O15" s="23">
        <v>1</v>
      </c>
      <c r="P15" s="23">
        <v>1</v>
      </c>
      <c r="Q15" s="23">
        <v>1</v>
      </c>
      <c r="R15" s="23">
        <v>1</v>
      </c>
      <c r="S15" s="23"/>
      <c r="T15" s="23"/>
      <c r="U15" s="23"/>
      <c r="V15" s="23">
        <v>1</v>
      </c>
      <c r="W15" s="23">
        <v>1</v>
      </c>
      <c r="X15" s="23"/>
      <c r="Y15" s="23"/>
      <c r="Z15" s="23"/>
      <c r="AA15" s="23">
        <v>1</v>
      </c>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v>1</v>
      </c>
      <c r="BP15" s="23"/>
      <c r="BQ15" s="23">
        <v>1</v>
      </c>
    </row>
    <row r="16" spans="1:69" ht="21.95" customHeight="1">
      <c r="A16" s="211"/>
      <c r="B16" s="107" t="s">
        <v>139</v>
      </c>
      <c r="C16" s="111"/>
      <c r="D16" s="79" t="str">
        <f t="shared" si="0"/>
        <v/>
      </c>
      <c r="E16" s="72"/>
      <c r="F16" s="67">
        <f t="shared" si="1"/>
        <v>0</v>
      </c>
      <c r="G16" s="67"/>
      <c r="H16" s="67"/>
      <c r="I16" s="69">
        <f t="shared" si="2"/>
        <v>0</v>
      </c>
      <c r="J16" s="67"/>
      <c r="K16" s="67"/>
      <c r="L16" s="69">
        <f t="shared" si="3"/>
        <v>0</v>
      </c>
      <c r="M16" s="67"/>
      <c r="N16" s="74"/>
      <c r="O16" s="23">
        <v>1</v>
      </c>
      <c r="P16" s="23">
        <v>1</v>
      </c>
      <c r="Q16" s="23">
        <v>1</v>
      </c>
      <c r="R16" s="23">
        <v>1</v>
      </c>
      <c r="S16" s="23"/>
      <c r="T16" s="23"/>
      <c r="U16" s="23"/>
      <c r="V16" s="23">
        <v>1</v>
      </c>
      <c r="W16" s="23">
        <v>1</v>
      </c>
      <c r="X16" s="23"/>
      <c r="Y16" s="23"/>
      <c r="Z16" s="23"/>
      <c r="AA16" s="23">
        <v>1</v>
      </c>
      <c r="AB16" s="23"/>
      <c r="AC16" s="23"/>
      <c r="AD16" s="23"/>
      <c r="AE16" s="23"/>
      <c r="AF16" s="23"/>
      <c r="AG16" s="23"/>
      <c r="AH16" s="23"/>
      <c r="AI16" s="23"/>
      <c r="AJ16" s="23"/>
      <c r="AK16" s="23"/>
      <c r="AL16" s="23"/>
      <c r="AM16" s="23"/>
      <c r="AN16" s="23"/>
      <c r="AO16" s="23">
        <v>1</v>
      </c>
      <c r="AP16" s="23">
        <v>1</v>
      </c>
      <c r="AQ16" s="23"/>
      <c r="AR16" s="23"/>
      <c r="AS16" s="23"/>
      <c r="AT16" s="23"/>
      <c r="AU16" s="23"/>
      <c r="AV16" s="23">
        <v>1</v>
      </c>
      <c r="AW16" s="23"/>
      <c r="AX16" s="23"/>
      <c r="AY16" s="23"/>
      <c r="AZ16" s="23"/>
      <c r="BA16" s="23"/>
      <c r="BB16" s="23"/>
      <c r="BC16" s="23"/>
      <c r="BD16" s="23"/>
      <c r="BE16" s="23"/>
      <c r="BF16" s="23"/>
      <c r="BG16" s="23"/>
      <c r="BH16" s="23">
        <v>1</v>
      </c>
      <c r="BI16" s="23"/>
      <c r="BJ16" s="23"/>
      <c r="BK16" s="23"/>
      <c r="BL16" s="23"/>
      <c r="BM16" s="23"/>
      <c r="BN16" s="23"/>
      <c r="BO16" s="23">
        <v>1</v>
      </c>
      <c r="BP16" s="23"/>
      <c r="BQ16" s="23">
        <v>1</v>
      </c>
    </row>
    <row r="17" spans="1:69" ht="21.95" customHeight="1">
      <c r="A17" s="212"/>
      <c r="B17" s="107" t="s">
        <v>140</v>
      </c>
      <c r="C17" s="111"/>
      <c r="D17" s="79" t="str">
        <f t="shared" si="0"/>
        <v/>
      </c>
      <c r="E17" s="72"/>
      <c r="F17" s="67">
        <f t="shared" si="1"/>
        <v>0</v>
      </c>
      <c r="G17" s="67"/>
      <c r="H17" s="67"/>
      <c r="I17" s="69">
        <f t="shared" si="2"/>
        <v>0</v>
      </c>
      <c r="J17" s="67"/>
      <c r="K17" s="67"/>
      <c r="L17" s="69">
        <f t="shared" si="3"/>
        <v>0</v>
      </c>
      <c r="M17" s="67"/>
      <c r="N17" s="74"/>
      <c r="O17" s="23">
        <v>1</v>
      </c>
      <c r="P17" s="23">
        <v>1</v>
      </c>
      <c r="Q17" s="23">
        <v>1</v>
      </c>
      <c r="R17" s="23">
        <v>1</v>
      </c>
      <c r="S17" s="23"/>
      <c r="T17" s="23"/>
      <c r="U17" s="23"/>
      <c r="V17" s="23">
        <v>1</v>
      </c>
      <c r="W17" s="23">
        <v>1</v>
      </c>
      <c r="X17" s="23"/>
      <c r="Y17" s="23"/>
      <c r="Z17" s="23"/>
      <c r="AA17" s="23"/>
      <c r="AB17" s="23"/>
      <c r="AC17" s="23"/>
      <c r="AD17" s="23"/>
      <c r="AE17" s="23"/>
      <c r="AF17" s="23"/>
      <c r="AG17" s="23"/>
      <c r="AH17" s="23"/>
      <c r="AI17" s="23"/>
      <c r="AJ17" s="23"/>
      <c r="AK17" s="23"/>
      <c r="AL17" s="23"/>
      <c r="AM17" s="23"/>
      <c r="AN17" s="23"/>
      <c r="AO17" s="23">
        <v>1</v>
      </c>
      <c r="AP17" s="23">
        <v>1</v>
      </c>
      <c r="AQ17" s="23"/>
      <c r="AR17" s="23"/>
      <c r="AS17" s="23"/>
      <c r="AT17" s="23"/>
      <c r="AU17" s="23"/>
      <c r="AV17" s="23">
        <v>1</v>
      </c>
      <c r="AW17" s="23"/>
      <c r="AX17" s="23">
        <v>1</v>
      </c>
      <c r="AY17" s="23"/>
      <c r="AZ17" s="23"/>
      <c r="BA17" s="23"/>
      <c r="BB17" s="23"/>
      <c r="BC17" s="23"/>
      <c r="BD17" s="23"/>
      <c r="BE17" s="23"/>
      <c r="BF17" s="23"/>
      <c r="BG17" s="23"/>
      <c r="BH17" s="23">
        <v>1</v>
      </c>
      <c r="BI17" s="23"/>
      <c r="BJ17" s="23"/>
      <c r="BK17" s="23"/>
      <c r="BL17" s="23"/>
      <c r="BM17" s="23"/>
      <c r="BN17" s="23"/>
      <c r="BO17" s="23">
        <v>1</v>
      </c>
      <c r="BP17" s="23">
        <v>1</v>
      </c>
      <c r="BQ17" s="23">
        <v>1</v>
      </c>
    </row>
    <row r="18" spans="1:69" ht="21.95" customHeight="1">
      <c r="A18" s="213" t="s">
        <v>34</v>
      </c>
      <c r="B18" s="108" t="s">
        <v>143</v>
      </c>
      <c r="C18" s="111"/>
      <c r="D18" s="86" t="str">
        <f t="shared" si="0"/>
        <v/>
      </c>
      <c r="E18" s="72"/>
      <c r="F18" s="67">
        <f t="shared" si="1"/>
        <v>0</v>
      </c>
      <c r="G18" s="67">
        <f>MAX(F18:F20)</f>
        <v>0</v>
      </c>
      <c r="H18" s="69" t="str">
        <f>IF(G18&gt;0,INDEX($C$29:$C$31,G18,1),"")</f>
        <v/>
      </c>
      <c r="I18" s="69">
        <f t="shared" si="2"/>
        <v>0</v>
      </c>
      <c r="J18" s="67">
        <f>MAX(I18:I20)</f>
        <v>0</v>
      </c>
      <c r="K18" s="69" t="str">
        <f>IF(J18&gt;0,INDEX($C$33:$C$35,J18,1),"")</f>
        <v/>
      </c>
      <c r="L18" s="69">
        <f t="shared" si="3"/>
        <v>0</v>
      </c>
      <c r="M18" s="67">
        <f>MAX(L18:L20)</f>
        <v>0</v>
      </c>
      <c r="N18" s="74"/>
      <c r="O18" s="23">
        <v>1</v>
      </c>
      <c r="P18" s="23">
        <v>1</v>
      </c>
      <c r="Q18" s="23">
        <v>1</v>
      </c>
      <c r="R18" s="23">
        <v>1</v>
      </c>
      <c r="S18" s="23"/>
      <c r="T18" s="23"/>
      <c r="U18" s="23"/>
      <c r="V18" s="23">
        <v>1</v>
      </c>
      <c r="W18" s="23">
        <v>1</v>
      </c>
      <c r="X18" s="23"/>
      <c r="Y18" s="23"/>
      <c r="Z18" s="23"/>
      <c r="AA18" s="23"/>
      <c r="AB18" s="23"/>
      <c r="AC18" s="23">
        <v>1</v>
      </c>
      <c r="AD18" s="23">
        <v>1</v>
      </c>
      <c r="AE18" s="23">
        <v>1</v>
      </c>
      <c r="AF18" s="23"/>
      <c r="AG18" s="23"/>
      <c r="AH18" s="23"/>
      <c r="AI18" s="23"/>
      <c r="AJ18" s="23">
        <v>1</v>
      </c>
      <c r="AK18" s="23"/>
      <c r="AL18" s="23"/>
      <c r="AM18" s="23"/>
      <c r="AN18" s="23"/>
      <c r="AO18" s="23">
        <v>1</v>
      </c>
      <c r="AP18" s="23">
        <v>1</v>
      </c>
      <c r="AQ18" s="23">
        <v>1</v>
      </c>
      <c r="AR18" s="23"/>
      <c r="AS18" s="23">
        <v>1</v>
      </c>
      <c r="AT18" s="23">
        <v>1</v>
      </c>
      <c r="AU18" s="23"/>
      <c r="AV18" s="23">
        <v>1</v>
      </c>
      <c r="AW18" s="23"/>
      <c r="AX18" s="23">
        <v>1</v>
      </c>
      <c r="AY18" s="23"/>
      <c r="AZ18" s="23"/>
      <c r="BA18" s="23"/>
      <c r="BB18" s="23"/>
      <c r="BC18" s="23"/>
      <c r="BD18" s="23"/>
      <c r="BE18" s="23"/>
      <c r="BF18" s="23">
        <v>1</v>
      </c>
      <c r="BG18" s="23"/>
      <c r="BH18" s="23">
        <v>1</v>
      </c>
      <c r="BI18" s="23"/>
      <c r="BJ18" s="23"/>
      <c r="BK18" s="23"/>
      <c r="BL18" s="23">
        <v>1</v>
      </c>
      <c r="BM18" s="23"/>
      <c r="BN18" s="23"/>
      <c r="BO18" s="23">
        <v>1</v>
      </c>
      <c r="BP18" s="23">
        <v>1</v>
      </c>
      <c r="BQ18" s="23">
        <v>1</v>
      </c>
    </row>
    <row r="19" spans="1:69" ht="21.95" customHeight="1">
      <c r="A19" s="214"/>
      <c r="B19" s="108" t="s">
        <v>196</v>
      </c>
      <c r="C19" s="111"/>
      <c r="D19" s="86" t="str">
        <f t="shared" si="0"/>
        <v/>
      </c>
      <c r="E19" s="72"/>
      <c r="F19" s="67">
        <f t="shared" si="1"/>
        <v>0</v>
      </c>
      <c r="G19" s="67"/>
      <c r="H19" s="67"/>
      <c r="I19" s="69">
        <f t="shared" si="2"/>
        <v>0</v>
      </c>
      <c r="J19" s="67"/>
      <c r="K19" s="67"/>
      <c r="L19" s="69">
        <f t="shared" si="3"/>
        <v>0</v>
      </c>
      <c r="M19" s="67"/>
      <c r="N19" s="74"/>
      <c r="O19" s="23">
        <v>1</v>
      </c>
      <c r="P19" s="23">
        <v>1</v>
      </c>
      <c r="Q19" s="23">
        <v>1</v>
      </c>
      <c r="R19" s="23">
        <v>1</v>
      </c>
      <c r="S19" s="23"/>
      <c r="T19" s="23"/>
      <c r="U19" s="23"/>
      <c r="V19" s="23">
        <v>1</v>
      </c>
      <c r="W19" s="23">
        <v>1</v>
      </c>
      <c r="X19" s="23"/>
      <c r="Y19" s="23"/>
      <c r="Z19" s="23"/>
      <c r="AA19" s="23"/>
      <c r="AB19" s="23"/>
      <c r="AC19" s="23">
        <v>1</v>
      </c>
      <c r="AD19" s="23">
        <v>1</v>
      </c>
      <c r="AE19" s="23">
        <v>1</v>
      </c>
      <c r="AF19" s="23"/>
      <c r="AG19" s="23"/>
      <c r="AH19" s="23"/>
      <c r="AI19" s="23"/>
      <c r="AJ19" s="23"/>
      <c r="AK19" s="23"/>
      <c r="AL19" s="23"/>
      <c r="AM19" s="23"/>
      <c r="AN19" s="23"/>
      <c r="AO19" s="23">
        <v>1</v>
      </c>
      <c r="AP19" s="23">
        <v>1</v>
      </c>
      <c r="AQ19" s="23">
        <v>1</v>
      </c>
      <c r="AR19" s="23"/>
      <c r="AS19" s="23"/>
      <c r="AT19" s="23">
        <v>1</v>
      </c>
      <c r="AU19" s="23"/>
      <c r="AV19" s="23"/>
      <c r="AW19" s="23"/>
      <c r="AX19" s="23"/>
      <c r="AY19" s="23"/>
      <c r="AZ19" s="23"/>
      <c r="BA19" s="23"/>
      <c r="BB19" s="23"/>
      <c r="BC19" s="23"/>
      <c r="BD19" s="23"/>
      <c r="BE19" s="23"/>
      <c r="BF19" s="23"/>
      <c r="BG19" s="23"/>
      <c r="BH19" s="23">
        <v>1</v>
      </c>
      <c r="BI19" s="23"/>
      <c r="BJ19" s="23"/>
      <c r="BK19" s="23"/>
      <c r="BL19" s="23">
        <v>1</v>
      </c>
      <c r="BM19" s="23"/>
      <c r="BN19" s="23"/>
      <c r="BO19" s="23">
        <v>1</v>
      </c>
      <c r="BP19" s="23">
        <v>1</v>
      </c>
      <c r="BQ19" s="23">
        <v>1</v>
      </c>
    </row>
    <row r="20" spans="1:69" ht="21.95" customHeight="1">
      <c r="A20" s="215"/>
      <c r="B20" s="108" t="s">
        <v>141</v>
      </c>
      <c r="C20" s="111"/>
      <c r="D20" s="86" t="str">
        <f t="shared" si="0"/>
        <v/>
      </c>
      <c r="E20" s="72"/>
      <c r="F20" s="67">
        <f t="shared" si="1"/>
        <v>0</v>
      </c>
      <c r="G20" s="67"/>
      <c r="H20" s="67"/>
      <c r="I20" s="69">
        <f t="shared" si="2"/>
        <v>0</v>
      </c>
      <c r="J20" s="67"/>
      <c r="K20" s="67"/>
      <c r="L20" s="69">
        <f t="shared" si="3"/>
        <v>0</v>
      </c>
      <c r="M20" s="67"/>
      <c r="N20" s="74"/>
      <c r="O20" s="23">
        <v>1</v>
      </c>
      <c r="P20" s="23">
        <v>1</v>
      </c>
      <c r="Q20" s="23">
        <v>1</v>
      </c>
      <c r="R20" s="23">
        <v>1</v>
      </c>
      <c r="S20" s="23"/>
      <c r="T20" s="23"/>
      <c r="U20" s="23"/>
      <c r="V20" s="23">
        <v>1</v>
      </c>
      <c r="W20" s="23">
        <v>1</v>
      </c>
      <c r="X20" s="23"/>
      <c r="Y20" s="23">
        <v>1</v>
      </c>
      <c r="Z20" s="23">
        <v>1</v>
      </c>
      <c r="AA20" s="23"/>
      <c r="AB20" s="23"/>
      <c r="AC20" s="23">
        <v>1</v>
      </c>
      <c r="AD20" s="23">
        <v>1</v>
      </c>
      <c r="AE20" s="23">
        <v>1</v>
      </c>
      <c r="AF20" s="23"/>
      <c r="AG20" s="23"/>
      <c r="AH20" s="23"/>
      <c r="AI20" s="23"/>
      <c r="AJ20" s="23">
        <v>1</v>
      </c>
      <c r="AK20" s="23"/>
      <c r="AL20" s="23"/>
      <c r="AM20" s="23"/>
      <c r="AN20" s="23"/>
      <c r="AO20" s="23"/>
      <c r="AP20" s="23"/>
      <c r="AQ20" s="23"/>
      <c r="AR20" s="23"/>
      <c r="AS20" s="23"/>
      <c r="AT20" s="23">
        <v>1</v>
      </c>
      <c r="AU20" s="23"/>
      <c r="AV20" s="23"/>
      <c r="AW20" s="23"/>
      <c r="AX20" s="23"/>
      <c r="AY20" s="23">
        <v>1</v>
      </c>
      <c r="AZ20" s="23"/>
      <c r="BA20" s="23"/>
      <c r="BB20" s="23"/>
      <c r="BC20" s="23"/>
      <c r="BD20" s="23"/>
      <c r="BE20" s="23"/>
      <c r="BF20" s="23"/>
      <c r="BG20" s="23"/>
      <c r="BH20" s="23">
        <v>1</v>
      </c>
      <c r="BI20" s="23"/>
      <c r="BJ20" s="23"/>
      <c r="BK20" s="23"/>
      <c r="BL20" s="23">
        <v>1</v>
      </c>
      <c r="BM20" s="23"/>
      <c r="BN20" s="23"/>
      <c r="BO20" s="23">
        <v>1</v>
      </c>
      <c r="BP20" s="23"/>
      <c r="BQ20" s="23">
        <v>1</v>
      </c>
    </row>
    <row r="21" spans="1:69" ht="21.95" customHeight="1">
      <c r="A21" s="199" t="s">
        <v>46</v>
      </c>
      <c r="B21" s="109" t="s">
        <v>144</v>
      </c>
      <c r="C21" s="111"/>
      <c r="D21" s="80" t="str">
        <f t="shared" si="0"/>
        <v/>
      </c>
      <c r="E21" s="72"/>
      <c r="F21" s="67">
        <f t="shared" si="1"/>
        <v>0</v>
      </c>
      <c r="G21" s="67">
        <f>MAX(F21:F23)</f>
        <v>0</v>
      </c>
      <c r="H21" s="69" t="str">
        <f>IF(G21&gt;0,INDEX($C$29:$C$31,G21,1),"")</f>
        <v/>
      </c>
      <c r="I21" s="69">
        <f t="shared" si="2"/>
        <v>0</v>
      </c>
      <c r="J21" s="67">
        <f>MAX(I21:I23)</f>
        <v>0</v>
      </c>
      <c r="K21" s="69" t="str">
        <f>IF(J21&gt;0,INDEX($C$33:$C$35,J21,1),"")</f>
        <v/>
      </c>
      <c r="L21" s="69">
        <f t="shared" si="3"/>
        <v>0</v>
      </c>
      <c r="M21" s="67">
        <f>MAX(L21:L23)</f>
        <v>0</v>
      </c>
      <c r="N21" s="74"/>
      <c r="O21" s="23">
        <v>1</v>
      </c>
      <c r="P21" s="23">
        <v>1</v>
      </c>
      <c r="Q21" s="23">
        <v>1</v>
      </c>
      <c r="R21" s="23">
        <v>1</v>
      </c>
      <c r="S21" s="23"/>
      <c r="T21" s="23"/>
      <c r="U21" s="23"/>
      <c r="V21" s="23">
        <v>1</v>
      </c>
      <c r="W21" s="23">
        <v>1</v>
      </c>
      <c r="X21" s="23"/>
      <c r="Y21" s="23"/>
      <c r="Z21" s="23"/>
      <c r="AA21" s="23"/>
      <c r="AB21" s="23"/>
      <c r="AC21" s="23">
        <v>1</v>
      </c>
      <c r="AD21" s="23">
        <v>1</v>
      </c>
      <c r="AE21" s="23">
        <v>1</v>
      </c>
      <c r="AF21" s="23">
        <v>1</v>
      </c>
      <c r="AG21" s="23">
        <v>1</v>
      </c>
      <c r="AH21" s="23">
        <v>1</v>
      </c>
      <c r="AI21" s="23">
        <v>1</v>
      </c>
      <c r="AJ21" s="23">
        <v>1</v>
      </c>
      <c r="AK21" s="23"/>
      <c r="AL21" s="23"/>
      <c r="AM21" s="23"/>
      <c r="AN21" s="23"/>
      <c r="AO21" s="23">
        <v>1</v>
      </c>
      <c r="AP21" s="23">
        <v>1</v>
      </c>
      <c r="AQ21" s="23">
        <v>1</v>
      </c>
      <c r="AR21" s="23"/>
      <c r="AS21" s="23">
        <v>1</v>
      </c>
      <c r="AT21" s="23"/>
      <c r="AU21" s="23"/>
      <c r="AV21" s="23">
        <v>1</v>
      </c>
      <c r="AW21" s="23"/>
      <c r="AX21" s="23"/>
      <c r="AY21" s="23"/>
      <c r="AZ21" s="23">
        <v>1</v>
      </c>
      <c r="BA21" s="23">
        <v>1</v>
      </c>
      <c r="BB21" s="23"/>
      <c r="BC21" s="23">
        <v>1</v>
      </c>
      <c r="BD21" s="23">
        <v>1</v>
      </c>
      <c r="BE21" s="23">
        <v>1</v>
      </c>
      <c r="BF21" s="23">
        <v>1</v>
      </c>
      <c r="BG21" s="23"/>
      <c r="BH21" s="23">
        <v>1</v>
      </c>
      <c r="BI21" s="23">
        <v>1</v>
      </c>
      <c r="BJ21" s="23">
        <v>1</v>
      </c>
      <c r="BK21" s="23">
        <v>1</v>
      </c>
      <c r="BL21" s="23">
        <v>1</v>
      </c>
      <c r="BM21" s="23"/>
      <c r="BN21" s="23"/>
      <c r="BO21" s="23">
        <v>1</v>
      </c>
      <c r="BP21" s="23">
        <v>1</v>
      </c>
      <c r="BQ21" s="23">
        <v>1</v>
      </c>
    </row>
    <row r="22" spans="1:69" ht="21.95" customHeight="1">
      <c r="A22" s="200"/>
      <c r="B22" s="109" t="s">
        <v>145</v>
      </c>
      <c r="C22" s="111"/>
      <c r="D22" s="80" t="str">
        <f t="shared" si="0"/>
        <v/>
      </c>
      <c r="E22" s="72"/>
      <c r="F22" s="67">
        <f t="shared" si="1"/>
        <v>0</v>
      </c>
      <c r="G22" s="67"/>
      <c r="H22" s="67"/>
      <c r="I22" s="69">
        <f t="shared" si="2"/>
        <v>0</v>
      </c>
      <c r="J22" s="67"/>
      <c r="K22" s="67"/>
      <c r="L22" s="69">
        <f t="shared" si="3"/>
        <v>0</v>
      </c>
      <c r="M22" s="67"/>
      <c r="N22" s="74"/>
      <c r="O22" s="23">
        <v>1</v>
      </c>
      <c r="P22" s="23">
        <v>1</v>
      </c>
      <c r="Q22" s="23">
        <v>1</v>
      </c>
      <c r="R22" s="23">
        <v>1</v>
      </c>
      <c r="S22" s="23">
        <v>1</v>
      </c>
      <c r="T22" s="23">
        <v>1</v>
      </c>
      <c r="U22" s="23">
        <v>1</v>
      </c>
      <c r="V22" s="23">
        <v>1</v>
      </c>
      <c r="W22" s="23">
        <v>1</v>
      </c>
      <c r="X22" s="23"/>
      <c r="Y22" s="23"/>
      <c r="Z22" s="23">
        <v>1</v>
      </c>
      <c r="AA22" s="23"/>
      <c r="AB22" s="23"/>
      <c r="AC22" s="23">
        <v>1</v>
      </c>
      <c r="AD22" s="23">
        <v>1</v>
      </c>
      <c r="AE22" s="23">
        <v>1</v>
      </c>
      <c r="AF22" s="23">
        <v>1</v>
      </c>
      <c r="AG22" s="23">
        <v>1</v>
      </c>
      <c r="AH22" s="23"/>
      <c r="AI22" s="23"/>
      <c r="AJ22" s="23">
        <v>1</v>
      </c>
      <c r="AK22" s="23"/>
      <c r="AL22" s="23"/>
      <c r="AM22" s="23"/>
      <c r="AN22" s="23">
        <v>1</v>
      </c>
      <c r="AO22" s="23"/>
      <c r="AP22" s="23"/>
      <c r="AQ22" s="23"/>
      <c r="AR22" s="23">
        <v>1</v>
      </c>
      <c r="AS22" s="23"/>
      <c r="AT22" s="23">
        <v>1</v>
      </c>
      <c r="AU22" s="23">
        <v>1</v>
      </c>
      <c r="AV22" s="23"/>
      <c r="AW22" s="23"/>
      <c r="AX22" s="23"/>
      <c r="AY22" s="23"/>
      <c r="AZ22" s="23"/>
      <c r="BA22" s="23"/>
      <c r="BB22" s="23">
        <v>1</v>
      </c>
      <c r="BC22" s="23"/>
      <c r="BD22" s="23"/>
      <c r="BE22" s="23"/>
      <c r="BF22" s="23"/>
      <c r="BG22" s="23"/>
      <c r="BH22" s="23">
        <v>1</v>
      </c>
      <c r="BI22" s="23"/>
      <c r="BJ22" s="23"/>
      <c r="BK22" s="23"/>
      <c r="BL22" s="23">
        <v>1</v>
      </c>
      <c r="BM22" s="23"/>
      <c r="BN22" s="23">
        <v>1</v>
      </c>
      <c r="BO22" s="23">
        <v>1</v>
      </c>
      <c r="BP22" s="23">
        <v>1</v>
      </c>
      <c r="BQ22" s="23">
        <v>1</v>
      </c>
    </row>
    <row r="23" spans="1:69" ht="21.95" customHeight="1">
      <c r="A23" s="201"/>
      <c r="B23" s="109" t="s">
        <v>146</v>
      </c>
      <c r="C23" s="111"/>
      <c r="D23" s="80" t="str">
        <f t="shared" si="0"/>
        <v/>
      </c>
      <c r="E23" s="72"/>
      <c r="F23" s="67">
        <f t="shared" si="1"/>
        <v>0</v>
      </c>
      <c r="G23" s="67"/>
      <c r="H23" s="67"/>
      <c r="I23" s="69">
        <f t="shared" si="2"/>
        <v>0</v>
      </c>
      <c r="J23" s="67"/>
      <c r="K23" s="67"/>
      <c r="L23" s="69">
        <f t="shared" si="3"/>
        <v>0</v>
      </c>
      <c r="M23" s="67"/>
      <c r="N23" s="74"/>
      <c r="O23" s="23">
        <v>1</v>
      </c>
      <c r="P23" s="23">
        <v>1</v>
      </c>
      <c r="Q23" s="23">
        <v>1</v>
      </c>
      <c r="R23" s="23">
        <v>1</v>
      </c>
      <c r="S23" s="23"/>
      <c r="T23" s="23"/>
      <c r="U23" s="23"/>
      <c r="V23" s="23">
        <v>1</v>
      </c>
      <c r="W23" s="23">
        <v>1</v>
      </c>
      <c r="X23" s="23"/>
      <c r="Y23" s="23"/>
      <c r="Z23" s="23"/>
      <c r="AA23" s="23">
        <v>1</v>
      </c>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v>1</v>
      </c>
      <c r="BE23" s="23"/>
      <c r="BF23" s="23"/>
      <c r="BG23" s="23"/>
      <c r="BH23" s="23"/>
      <c r="BI23" s="23"/>
      <c r="BJ23" s="23"/>
      <c r="BK23" s="23"/>
      <c r="BL23" s="23"/>
      <c r="BM23" s="23"/>
      <c r="BN23" s="23"/>
      <c r="BO23" s="23">
        <v>1</v>
      </c>
      <c r="BP23" s="23"/>
      <c r="BQ23" s="23">
        <v>1</v>
      </c>
    </row>
    <row r="24" spans="1:69" ht="21.95" customHeight="1">
      <c r="A24" s="202" t="s">
        <v>267</v>
      </c>
      <c r="B24" s="110" t="s">
        <v>147</v>
      </c>
      <c r="C24" s="111"/>
      <c r="D24" s="81" t="str">
        <f t="shared" si="0"/>
        <v/>
      </c>
      <c r="E24" s="72"/>
      <c r="F24" s="67">
        <f t="shared" si="1"/>
        <v>0</v>
      </c>
      <c r="G24" s="67">
        <f>MAX(F24:F25)</f>
        <v>0</v>
      </c>
      <c r="H24" s="69" t="str">
        <f>IF(G24&gt;0,INDEX($C$29:$C$31,G24,1),"")</f>
        <v/>
      </c>
      <c r="I24" s="69">
        <f t="shared" si="2"/>
        <v>0</v>
      </c>
      <c r="J24" s="67">
        <f>MAX(I24:I25)</f>
        <v>0</v>
      </c>
      <c r="K24" s="69" t="str">
        <f>IF(J24&gt;0,INDEX($C$33:$C$35,J24,1),"")</f>
        <v/>
      </c>
      <c r="L24" s="69">
        <f t="shared" si="3"/>
        <v>0</v>
      </c>
      <c r="M24" s="67">
        <f>MAX(L24:L25)</f>
        <v>0</v>
      </c>
      <c r="N24" s="74"/>
      <c r="O24" s="23">
        <v>1</v>
      </c>
      <c r="P24" s="23">
        <v>1</v>
      </c>
      <c r="Q24" s="23">
        <v>1</v>
      </c>
      <c r="R24" s="23">
        <v>1</v>
      </c>
      <c r="S24" s="23"/>
      <c r="T24" s="23"/>
      <c r="U24" s="23"/>
      <c r="V24" s="23">
        <v>1</v>
      </c>
      <c r="W24" s="23">
        <v>1</v>
      </c>
      <c r="X24" s="23"/>
      <c r="Y24" s="23"/>
      <c r="Z24" s="23"/>
      <c r="AA24" s="23"/>
      <c r="AB24" s="23"/>
      <c r="AC24" s="23">
        <v>1</v>
      </c>
      <c r="AD24" s="23">
        <v>1</v>
      </c>
      <c r="AE24" s="23">
        <v>1</v>
      </c>
      <c r="AF24" s="23"/>
      <c r="AG24" s="23"/>
      <c r="AH24" s="23">
        <v>1</v>
      </c>
      <c r="AI24" s="23"/>
      <c r="AJ24" s="23"/>
      <c r="AK24" s="23"/>
      <c r="AL24" s="23"/>
      <c r="AM24" s="23"/>
      <c r="AN24" s="23"/>
      <c r="AO24" s="23"/>
      <c r="AP24" s="23"/>
      <c r="AQ24" s="23">
        <v>1</v>
      </c>
      <c r="AR24" s="23"/>
      <c r="AS24" s="23"/>
      <c r="AT24" s="23"/>
      <c r="AU24" s="23"/>
      <c r="AV24" s="23"/>
      <c r="AW24" s="23"/>
      <c r="AX24" s="23"/>
      <c r="AY24" s="23"/>
      <c r="AZ24" s="23"/>
      <c r="BA24" s="23"/>
      <c r="BB24" s="23"/>
      <c r="BC24" s="23"/>
      <c r="BD24" s="23"/>
      <c r="BE24" s="23"/>
      <c r="BF24" s="23"/>
      <c r="BG24" s="23"/>
      <c r="BH24" s="23">
        <v>1</v>
      </c>
      <c r="BI24" s="23"/>
      <c r="BJ24" s="23"/>
      <c r="BK24" s="23"/>
      <c r="BL24" s="23">
        <v>1</v>
      </c>
      <c r="BM24" s="23"/>
      <c r="BN24" s="23"/>
      <c r="BO24" s="23">
        <v>1</v>
      </c>
      <c r="BP24" s="23">
        <v>1</v>
      </c>
      <c r="BQ24" s="23">
        <v>1</v>
      </c>
    </row>
    <row r="25" spans="1:69" ht="21.95" customHeight="1" thickBot="1">
      <c r="A25" s="203"/>
      <c r="B25" s="110" t="s">
        <v>148</v>
      </c>
      <c r="C25" s="111"/>
      <c r="D25" s="81" t="str">
        <f t="shared" si="0"/>
        <v/>
      </c>
      <c r="E25" s="72"/>
      <c r="F25" s="67">
        <f t="shared" si="1"/>
        <v>0</v>
      </c>
      <c r="G25" s="67"/>
      <c r="H25" s="67"/>
      <c r="I25" s="69">
        <f t="shared" si="2"/>
        <v>0</v>
      </c>
      <c r="J25" s="67"/>
      <c r="K25" s="67"/>
      <c r="L25" s="69">
        <f t="shared" si="3"/>
        <v>0</v>
      </c>
      <c r="M25" s="67"/>
      <c r="N25" s="74"/>
      <c r="O25" s="23">
        <v>1</v>
      </c>
      <c r="P25" s="23">
        <v>1</v>
      </c>
      <c r="Q25" s="23">
        <v>1</v>
      </c>
      <c r="R25" s="23">
        <v>1</v>
      </c>
      <c r="S25" s="23"/>
      <c r="T25" s="23"/>
      <c r="U25" s="23"/>
      <c r="V25" s="23">
        <v>1</v>
      </c>
      <c r="W25" s="23">
        <v>1</v>
      </c>
      <c r="X25" s="23"/>
      <c r="Y25" s="23"/>
      <c r="Z25" s="23"/>
      <c r="AA25" s="23">
        <v>1</v>
      </c>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v>1</v>
      </c>
      <c r="BE25" s="23"/>
      <c r="BF25" s="23"/>
      <c r="BG25" s="23">
        <v>1</v>
      </c>
      <c r="BH25" s="23"/>
      <c r="BI25" s="23"/>
      <c r="BJ25" s="23"/>
      <c r="BK25" s="23"/>
      <c r="BL25" s="23"/>
      <c r="BM25" s="23"/>
      <c r="BN25" s="23"/>
      <c r="BO25" s="23">
        <v>1</v>
      </c>
      <c r="BP25" s="23"/>
      <c r="BQ25" s="23">
        <v>1</v>
      </c>
    </row>
    <row r="26" spans="1:69">
      <c r="C26" s="112"/>
    </row>
    <row r="27" spans="1:69" hidden="1">
      <c r="A27" s="22"/>
      <c r="B27" s="23"/>
      <c r="C27" s="23"/>
      <c r="D27" s="23"/>
      <c r="E27" s="23"/>
      <c r="F27" s="23"/>
      <c r="G27" s="23"/>
      <c r="H27" s="23"/>
      <c r="I27" s="23"/>
      <c r="J27" s="23"/>
      <c r="K27" s="23"/>
      <c r="L27" s="23"/>
      <c r="M27" s="23"/>
      <c r="N27" s="23"/>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row>
    <row r="28" spans="1:69" s="55" customFormat="1" ht="12" hidden="1">
      <c r="A28" s="53"/>
      <c r="B28" s="54"/>
      <c r="C28" s="54"/>
      <c r="D28" s="54"/>
      <c r="E28" s="54"/>
      <c r="F28" s="115" t="s">
        <v>272</v>
      </c>
      <c r="G28" s="54"/>
      <c r="H28" s="54"/>
      <c r="I28" s="54"/>
      <c r="J28" s="54"/>
      <c r="K28" s="54"/>
      <c r="L28" s="54"/>
      <c r="M28" s="54"/>
      <c r="N28" s="54"/>
      <c r="O28" s="57">
        <f t="shared" ref="O28:AT28" si="4">IF(O4=1,1,IF(O4=2,0.5,0))</f>
        <v>0</v>
      </c>
      <c r="P28" s="57">
        <f t="shared" si="4"/>
        <v>0</v>
      </c>
      <c r="Q28" s="57">
        <f t="shared" si="4"/>
        <v>0</v>
      </c>
      <c r="R28" s="57">
        <f t="shared" si="4"/>
        <v>0</v>
      </c>
      <c r="S28" s="57">
        <f t="shared" si="4"/>
        <v>0</v>
      </c>
      <c r="T28" s="57">
        <f t="shared" si="4"/>
        <v>0</v>
      </c>
      <c r="U28" s="57">
        <f t="shared" si="4"/>
        <v>0</v>
      </c>
      <c r="V28" s="57">
        <f t="shared" si="4"/>
        <v>0</v>
      </c>
      <c r="W28" s="57">
        <f t="shared" si="4"/>
        <v>0</v>
      </c>
      <c r="X28" s="57">
        <f t="shared" si="4"/>
        <v>0</v>
      </c>
      <c r="Y28" s="57">
        <f t="shared" si="4"/>
        <v>0</v>
      </c>
      <c r="Z28" s="57">
        <f t="shared" si="4"/>
        <v>0</v>
      </c>
      <c r="AA28" s="57">
        <f t="shared" si="4"/>
        <v>0</v>
      </c>
      <c r="AB28" s="57">
        <f t="shared" si="4"/>
        <v>0</v>
      </c>
      <c r="AC28" s="57">
        <f t="shared" si="4"/>
        <v>0</v>
      </c>
      <c r="AD28" s="57">
        <f t="shared" si="4"/>
        <v>0</v>
      </c>
      <c r="AE28" s="57">
        <f t="shared" si="4"/>
        <v>0</v>
      </c>
      <c r="AF28" s="57">
        <f t="shared" si="4"/>
        <v>0</v>
      </c>
      <c r="AG28" s="57">
        <f t="shared" si="4"/>
        <v>0</v>
      </c>
      <c r="AH28" s="57">
        <f t="shared" si="4"/>
        <v>0</v>
      </c>
      <c r="AI28" s="57">
        <f t="shared" si="4"/>
        <v>0</v>
      </c>
      <c r="AJ28" s="57">
        <f t="shared" si="4"/>
        <v>0</v>
      </c>
      <c r="AK28" s="57">
        <f t="shared" si="4"/>
        <v>0</v>
      </c>
      <c r="AL28" s="57">
        <f t="shared" si="4"/>
        <v>0</v>
      </c>
      <c r="AM28" s="57">
        <f t="shared" si="4"/>
        <v>0</v>
      </c>
      <c r="AN28" s="57">
        <f t="shared" si="4"/>
        <v>0</v>
      </c>
      <c r="AO28" s="57">
        <f t="shared" si="4"/>
        <v>0</v>
      </c>
      <c r="AP28" s="57">
        <f t="shared" si="4"/>
        <v>0</v>
      </c>
      <c r="AQ28" s="57">
        <f t="shared" si="4"/>
        <v>0</v>
      </c>
      <c r="AR28" s="57">
        <f t="shared" si="4"/>
        <v>0</v>
      </c>
      <c r="AS28" s="57">
        <f t="shared" si="4"/>
        <v>0</v>
      </c>
      <c r="AT28" s="57">
        <f t="shared" si="4"/>
        <v>0</v>
      </c>
      <c r="AU28" s="57">
        <f t="shared" ref="AU28:BQ28" si="5">IF(AU4=1,1,IF(AU4=2,0.5,0))</f>
        <v>0</v>
      </c>
      <c r="AV28" s="57">
        <f t="shared" si="5"/>
        <v>0</v>
      </c>
      <c r="AW28" s="57">
        <f t="shared" si="5"/>
        <v>0</v>
      </c>
      <c r="AX28" s="57">
        <f t="shared" si="5"/>
        <v>0</v>
      </c>
      <c r="AY28" s="57">
        <f t="shared" si="5"/>
        <v>0</v>
      </c>
      <c r="AZ28" s="57">
        <f t="shared" si="5"/>
        <v>0</v>
      </c>
      <c r="BA28" s="57">
        <f t="shared" si="5"/>
        <v>0</v>
      </c>
      <c r="BB28" s="57">
        <f t="shared" si="5"/>
        <v>0</v>
      </c>
      <c r="BC28" s="57">
        <f t="shared" si="5"/>
        <v>0</v>
      </c>
      <c r="BD28" s="57">
        <f t="shared" si="5"/>
        <v>0</v>
      </c>
      <c r="BE28" s="57">
        <f t="shared" si="5"/>
        <v>0</v>
      </c>
      <c r="BF28" s="57">
        <f t="shared" si="5"/>
        <v>0</v>
      </c>
      <c r="BG28" s="57">
        <f t="shared" si="5"/>
        <v>0</v>
      </c>
      <c r="BH28" s="57">
        <f t="shared" si="5"/>
        <v>0</v>
      </c>
      <c r="BI28" s="57">
        <f t="shared" si="5"/>
        <v>0</v>
      </c>
      <c r="BJ28" s="57">
        <f t="shared" si="5"/>
        <v>0</v>
      </c>
      <c r="BK28" s="57">
        <f t="shared" si="5"/>
        <v>0</v>
      </c>
      <c r="BL28" s="57">
        <f t="shared" si="5"/>
        <v>0</v>
      </c>
      <c r="BM28" s="57">
        <f t="shared" si="5"/>
        <v>0</v>
      </c>
      <c r="BN28" s="57">
        <f t="shared" si="5"/>
        <v>0</v>
      </c>
      <c r="BO28" s="57">
        <f t="shared" si="5"/>
        <v>0</v>
      </c>
      <c r="BP28" s="57">
        <f t="shared" si="5"/>
        <v>0</v>
      </c>
      <c r="BQ28" s="57">
        <f t="shared" si="5"/>
        <v>0</v>
      </c>
    </row>
    <row r="29" spans="1:69" s="55" customFormat="1" ht="12" hidden="1">
      <c r="A29" s="56"/>
      <c r="B29" s="56"/>
      <c r="C29" s="56" t="s">
        <v>149</v>
      </c>
      <c r="D29" s="56"/>
      <c r="E29" s="56"/>
      <c r="F29" s="115" t="s">
        <v>273</v>
      </c>
      <c r="G29" s="56"/>
      <c r="H29" s="56"/>
      <c r="I29" s="56"/>
      <c r="J29" s="56"/>
      <c r="K29" s="56"/>
      <c r="L29" s="56"/>
      <c r="M29" s="56"/>
      <c r="N29" s="56"/>
      <c r="O29" s="58">
        <f>SUM(O28:R28)</f>
        <v>0</v>
      </c>
      <c r="P29" s="59"/>
      <c r="Q29" s="59"/>
      <c r="R29" s="59"/>
      <c r="S29" s="58">
        <f>SUM(S28:U28)</f>
        <v>0</v>
      </c>
      <c r="T29" s="59"/>
      <c r="U29" s="59"/>
      <c r="V29" s="58">
        <f>SUM(V28:AB28)</f>
        <v>0</v>
      </c>
      <c r="W29" s="59"/>
      <c r="X29" s="59"/>
      <c r="Y29" s="59"/>
      <c r="Z29" s="59"/>
      <c r="AA29" s="59"/>
      <c r="AB29" s="59"/>
      <c r="AC29" s="58">
        <f>SUM(AC28:AE28)</f>
        <v>0</v>
      </c>
      <c r="AD29" s="59"/>
      <c r="AE29" s="59"/>
      <c r="AF29" s="58">
        <f>SUM(AF28:AJ28)</f>
        <v>0</v>
      </c>
      <c r="AG29" s="59"/>
      <c r="AH29" s="59"/>
      <c r="AI29" s="59"/>
      <c r="AJ29" s="59"/>
      <c r="AK29" s="58">
        <f>SUM(AK28:AN28)</f>
        <v>0</v>
      </c>
      <c r="AL29" s="59"/>
      <c r="AM29" s="59"/>
      <c r="AN29" s="59"/>
      <c r="AO29" s="58">
        <f>SUM(AO28:AX28)</f>
        <v>0</v>
      </c>
      <c r="AP29" s="59"/>
      <c r="AQ29" s="59"/>
      <c r="AR29" s="59"/>
      <c r="AS29" s="59"/>
      <c r="AT29" s="59"/>
      <c r="AU29" s="59"/>
      <c r="AV29" s="59"/>
      <c r="AW29" s="59"/>
      <c r="AX29" s="59"/>
      <c r="AY29" s="58">
        <f>SUM(AY28:BH28)</f>
        <v>0</v>
      </c>
      <c r="AZ29" s="59"/>
      <c r="BA29" s="59"/>
      <c r="BB29" s="59"/>
      <c r="BC29" s="59"/>
      <c r="BD29" s="59"/>
      <c r="BE29" s="59"/>
      <c r="BF29" s="59"/>
      <c r="BG29" s="59"/>
      <c r="BH29" s="59"/>
      <c r="BI29" s="58">
        <f>SUM(BI28:BK28)</f>
        <v>0</v>
      </c>
      <c r="BJ29" s="59"/>
      <c r="BK29" s="59"/>
      <c r="BL29" s="58">
        <f>SUM(BL28:BN28)</f>
        <v>0</v>
      </c>
      <c r="BM29" s="59"/>
      <c r="BN29" s="59"/>
      <c r="BO29" s="58">
        <f>SUM(BO28:BQ28)</f>
        <v>0</v>
      </c>
      <c r="BP29" s="59"/>
      <c r="BQ29" s="59"/>
    </row>
    <row r="30" spans="1:69" s="55" customFormat="1" ht="12" hidden="1">
      <c r="A30" s="53"/>
      <c r="B30" s="54"/>
      <c r="C30" s="68" t="s">
        <v>150</v>
      </c>
      <c r="D30" s="68"/>
      <c r="E30" s="68"/>
      <c r="F30" s="115" t="s">
        <v>274</v>
      </c>
      <c r="G30" s="54"/>
      <c r="H30" s="54"/>
      <c r="I30" s="54"/>
      <c r="J30" s="54"/>
      <c r="K30" s="54"/>
      <c r="L30" s="54"/>
      <c r="M30" s="54"/>
      <c r="N30" s="54"/>
      <c r="O30" s="60">
        <f t="shared" ref="O30:AT30" si="6">IF(O4=4,0,1)</f>
        <v>1</v>
      </c>
      <c r="P30" s="60">
        <f t="shared" si="6"/>
        <v>1</v>
      </c>
      <c r="Q30" s="60">
        <f t="shared" si="6"/>
        <v>1</v>
      </c>
      <c r="R30" s="60">
        <f t="shared" si="6"/>
        <v>1</v>
      </c>
      <c r="S30" s="60">
        <f t="shared" si="6"/>
        <v>1</v>
      </c>
      <c r="T30" s="60">
        <f t="shared" si="6"/>
        <v>1</v>
      </c>
      <c r="U30" s="60">
        <f t="shared" si="6"/>
        <v>1</v>
      </c>
      <c r="V30" s="60">
        <f t="shared" si="6"/>
        <v>1</v>
      </c>
      <c r="W30" s="60">
        <f t="shared" si="6"/>
        <v>1</v>
      </c>
      <c r="X30" s="60">
        <f t="shared" si="6"/>
        <v>1</v>
      </c>
      <c r="Y30" s="60">
        <f t="shared" si="6"/>
        <v>1</v>
      </c>
      <c r="Z30" s="60">
        <f t="shared" si="6"/>
        <v>1</v>
      </c>
      <c r="AA30" s="60">
        <f t="shared" si="6"/>
        <v>1</v>
      </c>
      <c r="AB30" s="60">
        <f t="shared" si="6"/>
        <v>1</v>
      </c>
      <c r="AC30" s="60">
        <f t="shared" si="6"/>
        <v>1</v>
      </c>
      <c r="AD30" s="60">
        <f t="shared" si="6"/>
        <v>1</v>
      </c>
      <c r="AE30" s="60">
        <f t="shared" si="6"/>
        <v>1</v>
      </c>
      <c r="AF30" s="60">
        <f t="shared" si="6"/>
        <v>1</v>
      </c>
      <c r="AG30" s="60">
        <f t="shared" si="6"/>
        <v>1</v>
      </c>
      <c r="AH30" s="60">
        <f t="shared" si="6"/>
        <v>1</v>
      </c>
      <c r="AI30" s="60">
        <f t="shared" si="6"/>
        <v>1</v>
      </c>
      <c r="AJ30" s="60">
        <f t="shared" si="6"/>
        <v>1</v>
      </c>
      <c r="AK30" s="60">
        <f t="shared" si="6"/>
        <v>1</v>
      </c>
      <c r="AL30" s="60">
        <f t="shared" si="6"/>
        <v>1</v>
      </c>
      <c r="AM30" s="60">
        <f t="shared" si="6"/>
        <v>1</v>
      </c>
      <c r="AN30" s="60">
        <f t="shared" si="6"/>
        <v>1</v>
      </c>
      <c r="AO30" s="60">
        <f t="shared" si="6"/>
        <v>1</v>
      </c>
      <c r="AP30" s="60">
        <f t="shared" si="6"/>
        <v>1</v>
      </c>
      <c r="AQ30" s="60">
        <f t="shared" si="6"/>
        <v>1</v>
      </c>
      <c r="AR30" s="60">
        <f t="shared" si="6"/>
        <v>1</v>
      </c>
      <c r="AS30" s="60">
        <f t="shared" si="6"/>
        <v>1</v>
      </c>
      <c r="AT30" s="60">
        <f t="shared" si="6"/>
        <v>1</v>
      </c>
      <c r="AU30" s="60">
        <f t="shared" ref="AU30:BQ30" si="7">IF(AU4=4,0,1)</f>
        <v>1</v>
      </c>
      <c r="AV30" s="60">
        <f t="shared" si="7"/>
        <v>1</v>
      </c>
      <c r="AW30" s="60">
        <f t="shared" si="7"/>
        <v>1</v>
      </c>
      <c r="AX30" s="60">
        <f t="shared" si="7"/>
        <v>1</v>
      </c>
      <c r="AY30" s="60">
        <f t="shared" si="7"/>
        <v>1</v>
      </c>
      <c r="AZ30" s="60">
        <f t="shared" si="7"/>
        <v>1</v>
      </c>
      <c r="BA30" s="60">
        <f t="shared" si="7"/>
        <v>1</v>
      </c>
      <c r="BB30" s="60">
        <f t="shared" si="7"/>
        <v>1</v>
      </c>
      <c r="BC30" s="60">
        <f t="shared" si="7"/>
        <v>1</v>
      </c>
      <c r="BD30" s="60">
        <f t="shared" si="7"/>
        <v>1</v>
      </c>
      <c r="BE30" s="60">
        <f t="shared" si="7"/>
        <v>1</v>
      </c>
      <c r="BF30" s="60">
        <f t="shared" si="7"/>
        <v>1</v>
      </c>
      <c r="BG30" s="60">
        <f t="shared" si="7"/>
        <v>1</v>
      </c>
      <c r="BH30" s="60">
        <f t="shared" si="7"/>
        <v>1</v>
      </c>
      <c r="BI30" s="60">
        <f t="shared" si="7"/>
        <v>1</v>
      </c>
      <c r="BJ30" s="60">
        <f t="shared" si="7"/>
        <v>1</v>
      </c>
      <c r="BK30" s="60">
        <f t="shared" si="7"/>
        <v>1</v>
      </c>
      <c r="BL30" s="60">
        <f t="shared" si="7"/>
        <v>1</v>
      </c>
      <c r="BM30" s="60">
        <f t="shared" si="7"/>
        <v>1</v>
      </c>
      <c r="BN30" s="60">
        <f t="shared" si="7"/>
        <v>1</v>
      </c>
      <c r="BO30" s="60">
        <f t="shared" si="7"/>
        <v>1</v>
      </c>
      <c r="BP30" s="60">
        <f t="shared" si="7"/>
        <v>1</v>
      </c>
      <c r="BQ30" s="60">
        <f t="shared" si="7"/>
        <v>1</v>
      </c>
    </row>
    <row r="31" spans="1:69" s="55" customFormat="1" ht="12" hidden="1">
      <c r="A31" s="53"/>
      <c r="B31" s="54"/>
      <c r="C31" s="68" t="s">
        <v>98</v>
      </c>
      <c r="D31" s="68"/>
      <c r="E31" s="68"/>
      <c r="F31" s="115" t="s">
        <v>275</v>
      </c>
      <c r="G31" s="54"/>
      <c r="H31" s="54"/>
      <c r="I31" s="54"/>
      <c r="J31" s="54"/>
      <c r="K31" s="54"/>
      <c r="L31" s="54"/>
      <c r="M31" s="54"/>
      <c r="N31" s="54"/>
      <c r="O31" s="61">
        <f>SUM(O30:R30)</f>
        <v>4</v>
      </c>
      <c r="P31" s="59"/>
      <c r="Q31" s="59"/>
      <c r="R31" s="59"/>
      <c r="S31" s="61">
        <f>SUM(S30:U30)</f>
        <v>3</v>
      </c>
      <c r="T31" s="59"/>
      <c r="U31" s="59"/>
      <c r="V31" s="61">
        <f>SUM(V30:AB30)</f>
        <v>7</v>
      </c>
      <c r="W31" s="59"/>
      <c r="X31" s="59"/>
      <c r="Y31" s="59"/>
      <c r="Z31" s="59"/>
      <c r="AA31" s="59"/>
      <c r="AB31" s="59"/>
      <c r="AC31" s="61">
        <f>SUM(AC30:AE30)</f>
        <v>3</v>
      </c>
      <c r="AD31" s="59"/>
      <c r="AE31" s="59"/>
      <c r="AF31" s="61">
        <f>SUM(AF30:AJ30)</f>
        <v>5</v>
      </c>
      <c r="AG31" s="59"/>
      <c r="AH31" s="59"/>
      <c r="AI31" s="59"/>
      <c r="AJ31" s="59"/>
      <c r="AK31" s="61">
        <f>SUM(AK30:AN30)</f>
        <v>4</v>
      </c>
      <c r="AL31" s="59"/>
      <c r="AM31" s="59"/>
      <c r="AN31" s="59"/>
      <c r="AO31" s="61">
        <f>SUM(AO30:AX30)</f>
        <v>10</v>
      </c>
      <c r="AP31" s="59"/>
      <c r="AQ31" s="59"/>
      <c r="AR31" s="59"/>
      <c r="AS31" s="59"/>
      <c r="AT31" s="59"/>
      <c r="AU31" s="59"/>
      <c r="AV31" s="59"/>
      <c r="AW31" s="59"/>
      <c r="AX31" s="59"/>
      <c r="AY31" s="61">
        <f>SUM(AY30:BH30)</f>
        <v>10</v>
      </c>
      <c r="AZ31" s="59"/>
      <c r="BA31" s="59"/>
      <c r="BB31" s="59"/>
      <c r="BC31" s="59"/>
      <c r="BD31" s="59"/>
      <c r="BE31" s="59"/>
      <c r="BF31" s="59"/>
      <c r="BG31" s="59"/>
      <c r="BH31" s="59"/>
      <c r="BI31" s="61">
        <f>SUM(BI30:BK30)</f>
        <v>3</v>
      </c>
      <c r="BJ31" s="59"/>
      <c r="BK31" s="59"/>
      <c r="BL31" s="61">
        <f>SUM(BL30:BN30)</f>
        <v>3</v>
      </c>
      <c r="BM31" s="59"/>
      <c r="BN31" s="59"/>
      <c r="BO31" s="61">
        <f>SUM(BO30:BQ30)</f>
        <v>3</v>
      </c>
      <c r="BP31" s="59"/>
      <c r="BQ31" s="59"/>
    </row>
    <row r="32" spans="1:69" s="55" customFormat="1" ht="12" hidden="1">
      <c r="A32" s="53"/>
      <c r="B32" s="54"/>
      <c r="C32" s="54"/>
      <c r="D32" s="117" t="s">
        <v>288</v>
      </c>
      <c r="E32" s="54"/>
      <c r="F32" s="115" t="s">
        <v>276</v>
      </c>
      <c r="G32" s="54"/>
      <c r="H32" s="54"/>
      <c r="I32" s="54"/>
      <c r="J32" s="54"/>
      <c r="K32" s="54"/>
      <c r="L32" s="54"/>
      <c r="M32" s="54"/>
      <c r="N32" s="54"/>
      <c r="O32" s="62">
        <f>O29/O31</f>
        <v>0</v>
      </c>
      <c r="P32" s="59"/>
      <c r="Q32" s="59"/>
      <c r="R32" s="59"/>
      <c r="S32" s="62">
        <f>S29/S31</f>
        <v>0</v>
      </c>
      <c r="T32" s="59"/>
      <c r="U32" s="59"/>
      <c r="V32" s="62">
        <f>V29/V31</f>
        <v>0</v>
      </c>
      <c r="W32" s="59"/>
      <c r="X32" s="59"/>
      <c r="Y32" s="59"/>
      <c r="Z32" s="59"/>
      <c r="AA32" s="59"/>
      <c r="AB32" s="59"/>
      <c r="AC32" s="62">
        <f>AC29/AC31</f>
        <v>0</v>
      </c>
      <c r="AD32" s="59"/>
      <c r="AE32" s="59"/>
      <c r="AF32" s="62">
        <f>AF29/AF31</f>
        <v>0</v>
      </c>
      <c r="AG32" s="59"/>
      <c r="AH32" s="59"/>
      <c r="AI32" s="59"/>
      <c r="AJ32" s="59"/>
      <c r="AK32" s="62">
        <f>AK29/AK31</f>
        <v>0</v>
      </c>
      <c r="AL32" s="59"/>
      <c r="AM32" s="59"/>
      <c r="AN32" s="59"/>
      <c r="AO32" s="62">
        <f>AO29/AO31</f>
        <v>0</v>
      </c>
      <c r="AP32" s="59"/>
      <c r="AQ32" s="59"/>
      <c r="AR32" s="59"/>
      <c r="AS32" s="59"/>
      <c r="AT32" s="59"/>
      <c r="AU32" s="59"/>
      <c r="AV32" s="59"/>
      <c r="AW32" s="59"/>
      <c r="AX32" s="59"/>
      <c r="AY32" s="62">
        <f>AY29/AY31</f>
        <v>0</v>
      </c>
      <c r="AZ32" s="59"/>
      <c r="BA32" s="59"/>
      <c r="BB32" s="59"/>
      <c r="BC32" s="59"/>
      <c r="BD32" s="59"/>
      <c r="BE32" s="59"/>
      <c r="BF32" s="59"/>
      <c r="BG32" s="59"/>
      <c r="BH32" s="59"/>
      <c r="BI32" s="62">
        <f>BI29/BI31</f>
        <v>0</v>
      </c>
      <c r="BJ32" s="59"/>
      <c r="BK32" s="59"/>
      <c r="BL32" s="62">
        <f>BL29/BL31</f>
        <v>0</v>
      </c>
      <c r="BM32" s="59"/>
      <c r="BN32" s="59"/>
      <c r="BO32" s="62">
        <f>BO29/BO31</f>
        <v>0</v>
      </c>
      <c r="BP32" s="59"/>
      <c r="BQ32" s="59"/>
    </row>
    <row r="33" spans="1:69" s="55" customFormat="1" ht="12" hidden="1">
      <c r="A33" s="53"/>
      <c r="B33" s="54"/>
      <c r="C33" s="75" t="s">
        <v>190</v>
      </c>
      <c r="D33" s="117" t="s">
        <v>289</v>
      </c>
      <c r="E33" s="54"/>
      <c r="F33" s="115" t="s">
        <v>302</v>
      </c>
      <c r="G33" s="54"/>
      <c r="H33" s="54"/>
      <c r="I33" s="54"/>
      <c r="J33" s="54"/>
      <c r="K33" s="54"/>
      <c r="L33" s="54"/>
      <c r="M33" s="54"/>
      <c r="N33" s="54"/>
      <c r="O33" s="63">
        <f>MIN(O4:R4)</f>
        <v>0</v>
      </c>
      <c r="P33" s="64"/>
      <c r="Q33" s="64"/>
      <c r="R33" s="64"/>
      <c r="S33" s="63">
        <f>MIN(S4:U4)</f>
        <v>0</v>
      </c>
      <c r="T33" s="64"/>
      <c r="U33" s="64"/>
      <c r="V33" s="63">
        <f>MIN(V4:AB4)</f>
        <v>0</v>
      </c>
      <c r="W33" s="64"/>
      <c r="X33" s="64"/>
      <c r="Y33" s="64"/>
      <c r="Z33" s="64"/>
      <c r="AA33" s="64"/>
      <c r="AB33" s="64"/>
      <c r="AC33" s="63">
        <f>MIN(AC4:AE4)</f>
        <v>0</v>
      </c>
      <c r="AD33" s="64"/>
      <c r="AE33" s="64"/>
      <c r="AF33" s="63">
        <f>MIN(AF4:AJ4)</f>
        <v>0</v>
      </c>
      <c r="AG33" s="64"/>
      <c r="AH33" s="64"/>
      <c r="AI33" s="64"/>
      <c r="AJ33" s="64"/>
      <c r="AK33" s="63">
        <f>MIN(AK4:AN4)</f>
        <v>0</v>
      </c>
      <c r="AL33" s="64"/>
      <c r="AM33" s="64"/>
      <c r="AN33" s="64"/>
      <c r="AO33" s="63">
        <f>MIN(AO4:AX4)</f>
        <v>0</v>
      </c>
      <c r="AP33" s="64"/>
      <c r="AQ33" s="64"/>
      <c r="AR33" s="64"/>
      <c r="AS33" s="64"/>
      <c r="AT33" s="64"/>
      <c r="AU33" s="64"/>
      <c r="AV33" s="64"/>
      <c r="AW33" s="64"/>
      <c r="AX33" s="64"/>
      <c r="AY33" s="63">
        <f>MIN(AY4:BH4)</f>
        <v>0</v>
      </c>
      <c r="AZ33" s="64"/>
      <c r="BA33" s="64"/>
      <c r="BB33" s="64"/>
      <c r="BC33" s="64"/>
      <c r="BD33" s="64"/>
      <c r="BE33" s="64"/>
      <c r="BF33" s="64"/>
      <c r="BG33" s="64"/>
      <c r="BH33" s="64"/>
      <c r="BI33" s="63">
        <f>MIN(BI4:BK4)</f>
        <v>0</v>
      </c>
      <c r="BJ33" s="64"/>
      <c r="BK33" s="64"/>
      <c r="BL33" s="63">
        <f>MIN(BL4:BN4)</f>
        <v>0</v>
      </c>
      <c r="BM33" s="64"/>
      <c r="BN33" s="64"/>
      <c r="BO33" s="63">
        <f>MIN(BO4:BQ4)</f>
        <v>0</v>
      </c>
      <c r="BP33" s="64"/>
      <c r="BQ33" s="64"/>
    </row>
    <row r="34" spans="1:69" s="55" customFormat="1" ht="12" hidden="1">
      <c r="A34" s="53"/>
      <c r="B34" s="54"/>
      <c r="C34" s="76" t="s">
        <v>191</v>
      </c>
      <c r="D34" s="54"/>
      <c r="E34" s="54"/>
      <c r="F34" s="115" t="s">
        <v>277</v>
      </c>
      <c r="G34" s="54"/>
      <c r="H34" s="54"/>
      <c r="I34" s="54"/>
      <c r="J34" s="54"/>
      <c r="K34" s="54"/>
      <c r="L34" s="54"/>
      <c r="M34" s="54"/>
      <c r="N34" s="54"/>
      <c r="O34" s="60" t="b">
        <f>IF(O33=4,FALSE,TRUE)</f>
        <v>1</v>
      </c>
      <c r="P34" s="64"/>
      <c r="Q34" s="64"/>
      <c r="R34" s="64"/>
      <c r="S34" s="60" t="b">
        <f>IF(S33=4,FALSE,TRUE)</f>
        <v>1</v>
      </c>
      <c r="T34" s="64"/>
      <c r="U34" s="64"/>
      <c r="V34" s="60" t="b">
        <f>IF(V33=4,FALSE,TRUE)</f>
        <v>1</v>
      </c>
      <c r="W34" s="64"/>
      <c r="X34" s="64"/>
      <c r="Y34" s="64"/>
      <c r="Z34" s="64"/>
      <c r="AA34" s="64"/>
      <c r="AB34" s="64"/>
      <c r="AC34" s="60" t="b">
        <f>IF(AC33=4,FALSE,TRUE)</f>
        <v>1</v>
      </c>
      <c r="AD34" s="64"/>
      <c r="AE34" s="64"/>
      <c r="AF34" s="60" t="b">
        <f>IF(AF33=4,FALSE,TRUE)</f>
        <v>1</v>
      </c>
      <c r="AG34" s="64"/>
      <c r="AH34" s="64"/>
      <c r="AI34" s="64"/>
      <c r="AJ34" s="64"/>
      <c r="AK34" s="60" t="b">
        <f>IF(AK33=4,FALSE,TRUE)</f>
        <v>1</v>
      </c>
      <c r="AL34" s="64"/>
      <c r="AM34" s="64"/>
      <c r="AN34" s="64"/>
      <c r="AO34" s="60" t="b">
        <f>IF(AO33=4,FALSE,TRUE)</f>
        <v>1</v>
      </c>
      <c r="AP34" s="64"/>
      <c r="AQ34" s="64"/>
      <c r="AR34" s="64"/>
      <c r="AS34" s="64"/>
      <c r="AT34" s="64"/>
      <c r="AU34" s="64"/>
      <c r="AV34" s="64"/>
      <c r="AW34" s="64"/>
      <c r="AX34" s="64"/>
      <c r="AY34" s="60" t="b">
        <f>IF(AY33=4,FALSE,TRUE)</f>
        <v>1</v>
      </c>
      <c r="AZ34" s="64"/>
      <c r="BA34" s="64"/>
      <c r="BB34" s="64"/>
      <c r="BC34" s="64"/>
      <c r="BD34" s="64"/>
      <c r="BE34" s="64"/>
      <c r="BF34" s="64"/>
      <c r="BG34" s="64"/>
      <c r="BH34" s="64"/>
      <c r="BI34" s="60" t="b">
        <f>IF(BI33=4,FALSE,TRUE)</f>
        <v>1</v>
      </c>
      <c r="BJ34" s="64"/>
      <c r="BK34" s="64"/>
      <c r="BL34" s="60" t="b">
        <f>IF(BL33=4,FALSE,TRUE)</f>
        <v>1</v>
      </c>
      <c r="BM34" s="64"/>
      <c r="BN34" s="64"/>
      <c r="BO34" s="60" t="b">
        <f>IF(BO33=4,FALSE,TRUE)</f>
        <v>1</v>
      </c>
      <c r="BP34" s="64"/>
      <c r="BQ34" s="64"/>
    </row>
    <row r="35" spans="1:69" hidden="1">
      <c r="C35" s="77" t="s">
        <v>192</v>
      </c>
      <c r="F35" s="115" t="s">
        <v>278</v>
      </c>
    </row>
    <row r="36" spans="1:69" hidden="1">
      <c r="F36" s="116" t="s">
        <v>279</v>
      </c>
      <c r="N36" s="71" t="str">
        <f>IF(SUM(O58:BQ58)=0,"",SUM(O36:BQ36)/SUM(O58:BQ58))</f>
        <v/>
      </c>
      <c r="O36" s="71">
        <f>O5*O$28</f>
        <v>0</v>
      </c>
      <c r="P36" s="71">
        <f t="shared" ref="P36:BQ40" si="8">P5*P$28</f>
        <v>0</v>
      </c>
      <c r="Q36" s="71">
        <f t="shared" si="8"/>
        <v>0</v>
      </c>
      <c r="R36" s="71">
        <f t="shared" si="8"/>
        <v>0</v>
      </c>
      <c r="S36" s="71">
        <f t="shared" si="8"/>
        <v>0</v>
      </c>
      <c r="T36" s="71">
        <f t="shared" si="8"/>
        <v>0</v>
      </c>
      <c r="U36" s="71">
        <f t="shared" si="8"/>
        <v>0</v>
      </c>
      <c r="V36" s="71">
        <f t="shared" si="8"/>
        <v>0</v>
      </c>
      <c r="W36" s="71">
        <f t="shared" si="8"/>
        <v>0</v>
      </c>
      <c r="X36" s="71">
        <f t="shared" si="8"/>
        <v>0</v>
      </c>
      <c r="Y36" s="71">
        <f t="shared" si="8"/>
        <v>0</v>
      </c>
      <c r="Z36" s="71">
        <f t="shared" si="8"/>
        <v>0</v>
      </c>
      <c r="AA36" s="71">
        <f t="shared" si="8"/>
        <v>0</v>
      </c>
      <c r="AB36" s="71">
        <f t="shared" si="8"/>
        <v>0</v>
      </c>
      <c r="AC36" s="71">
        <f t="shared" si="8"/>
        <v>0</v>
      </c>
      <c r="AD36" s="71">
        <f t="shared" si="8"/>
        <v>0</v>
      </c>
      <c r="AE36" s="71">
        <f t="shared" si="8"/>
        <v>0</v>
      </c>
      <c r="AF36" s="71">
        <f t="shared" si="8"/>
        <v>0</v>
      </c>
      <c r="AG36" s="71">
        <f t="shared" si="8"/>
        <v>0</v>
      </c>
      <c r="AH36" s="71">
        <f t="shared" si="8"/>
        <v>0</v>
      </c>
      <c r="AI36" s="71">
        <f t="shared" si="8"/>
        <v>0</v>
      </c>
      <c r="AJ36" s="71">
        <f t="shared" si="8"/>
        <v>0</v>
      </c>
      <c r="AK36" s="71">
        <f t="shared" si="8"/>
        <v>0</v>
      </c>
      <c r="AL36" s="71">
        <f t="shared" si="8"/>
        <v>0</v>
      </c>
      <c r="AM36" s="71">
        <f t="shared" si="8"/>
        <v>0</v>
      </c>
      <c r="AN36" s="71">
        <f t="shared" si="8"/>
        <v>0</v>
      </c>
      <c r="AO36" s="71">
        <f t="shared" si="8"/>
        <v>0</v>
      </c>
      <c r="AP36" s="71">
        <f t="shared" si="8"/>
        <v>0</v>
      </c>
      <c r="AQ36" s="71">
        <f t="shared" si="8"/>
        <v>0</v>
      </c>
      <c r="AR36" s="71">
        <f t="shared" si="8"/>
        <v>0</v>
      </c>
      <c r="AS36" s="71">
        <f t="shared" si="8"/>
        <v>0</v>
      </c>
      <c r="AT36" s="71">
        <f t="shared" si="8"/>
        <v>0</v>
      </c>
      <c r="AU36" s="71">
        <f t="shared" si="8"/>
        <v>0</v>
      </c>
      <c r="AV36" s="71">
        <f t="shared" si="8"/>
        <v>0</v>
      </c>
      <c r="AW36" s="71">
        <f t="shared" si="8"/>
        <v>0</v>
      </c>
      <c r="AX36" s="71">
        <f t="shared" si="8"/>
        <v>0</v>
      </c>
      <c r="AY36" s="71">
        <f t="shared" si="8"/>
        <v>0</v>
      </c>
      <c r="AZ36" s="71">
        <f t="shared" si="8"/>
        <v>0</v>
      </c>
      <c r="BA36" s="71">
        <f t="shared" si="8"/>
        <v>0</v>
      </c>
      <c r="BB36" s="71">
        <f t="shared" si="8"/>
        <v>0</v>
      </c>
      <c r="BC36" s="71">
        <f t="shared" si="8"/>
        <v>0</v>
      </c>
      <c r="BD36" s="71">
        <f t="shared" si="8"/>
        <v>0</v>
      </c>
      <c r="BE36" s="71">
        <f t="shared" si="8"/>
        <v>0</v>
      </c>
      <c r="BF36" s="71">
        <f t="shared" si="8"/>
        <v>0</v>
      </c>
      <c r="BG36" s="71">
        <f t="shared" si="8"/>
        <v>0</v>
      </c>
      <c r="BH36" s="71">
        <f t="shared" si="8"/>
        <v>0</v>
      </c>
      <c r="BI36" s="71">
        <f t="shared" si="8"/>
        <v>0</v>
      </c>
      <c r="BJ36" s="71">
        <f t="shared" si="8"/>
        <v>0</v>
      </c>
      <c r="BK36" s="71">
        <f t="shared" si="8"/>
        <v>0</v>
      </c>
      <c r="BL36" s="71">
        <f t="shared" si="8"/>
        <v>0</v>
      </c>
      <c r="BM36" s="71">
        <f t="shared" si="8"/>
        <v>0</v>
      </c>
      <c r="BN36" s="71">
        <f t="shared" si="8"/>
        <v>0</v>
      </c>
      <c r="BO36" s="71">
        <f t="shared" si="8"/>
        <v>0</v>
      </c>
      <c r="BP36" s="71">
        <f t="shared" si="8"/>
        <v>0</v>
      </c>
      <c r="BQ36" s="71">
        <f t="shared" si="8"/>
        <v>0</v>
      </c>
    </row>
    <row r="37" spans="1:69" hidden="1">
      <c r="F37" s="115" t="s">
        <v>280</v>
      </c>
      <c r="N37" s="71" t="str">
        <f t="shared" ref="N37:N56" si="9">IF(SUM(O59:BQ59)=0,"",SUM(O37:BQ37)/SUM(O59:BQ59))</f>
        <v/>
      </c>
      <c r="O37" s="71">
        <f t="shared" ref="O37:AD56" si="10">O6*O$28</f>
        <v>0</v>
      </c>
      <c r="P37" s="71">
        <f t="shared" si="10"/>
        <v>0</v>
      </c>
      <c r="Q37" s="71">
        <f t="shared" si="10"/>
        <v>0</v>
      </c>
      <c r="R37" s="71">
        <f t="shared" si="10"/>
        <v>0</v>
      </c>
      <c r="S37" s="71">
        <f t="shared" si="10"/>
        <v>0</v>
      </c>
      <c r="T37" s="71">
        <f t="shared" si="10"/>
        <v>0</v>
      </c>
      <c r="U37" s="71">
        <f t="shared" si="10"/>
        <v>0</v>
      </c>
      <c r="V37" s="71">
        <f t="shared" si="10"/>
        <v>0</v>
      </c>
      <c r="W37" s="71">
        <f t="shared" si="10"/>
        <v>0</v>
      </c>
      <c r="X37" s="71">
        <f t="shared" si="10"/>
        <v>0</v>
      </c>
      <c r="Y37" s="71">
        <f t="shared" si="10"/>
        <v>0</v>
      </c>
      <c r="Z37" s="71">
        <f t="shared" si="10"/>
        <v>0</v>
      </c>
      <c r="AA37" s="71">
        <f t="shared" si="10"/>
        <v>0</v>
      </c>
      <c r="AB37" s="71">
        <f t="shared" si="10"/>
        <v>0</v>
      </c>
      <c r="AC37" s="71">
        <f t="shared" si="10"/>
        <v>0</v>
      </c>
      <c r="AD37" s="71">
        <f t="shared" si="10"/>
        <v>0</v>
      </c>
      <c r="AE37" s="71">
        <f t="shared" si="8"/>
        <v>0</v>
      </c>
      <c r="AF37" s="71">
        <f t="shared" si="8"/>
        <v>0</v>
      </c>
      <c r="AG37" s="71">
        <f t="shared" si="8"/>
        <v>0</v>
      </c>
      <c r="AH37" s="71">
        <f t="shared" si="8"/>
        <v>0</v>
      </c>
      <c r="AI37" s="71">
        <f t="shared" si="8"/>
        <v>0</v>
      </c>
      <c r="AJ37" s="71">
        <f t="shared" si="8"/>
        <v>0</v>
      </c>
      <c r="AK37" s="71">
        <f t="shared" si="8"/>
        <v>0</v>
      </c>
      <c r="AL37" s="71">
        <f t="shared" si="8"/>
        <v>0</v>
      </c>
      <c r="AM37" s="71">
        <f t="shared" si="8"/>
        <v>0</v>
      </c>
      <c r="AN37" s="71">
        <f t="shared" si="8"/>
        <v>0</v>
      </c>
      <c r="AO37" s="71">
        <f t="shared" si="8"/>
        <v>0</v>
      </c>
      <c r="AP37" s="71">
        <f t="shared" si="8"/>
        <v>0</v>
      </c>
      <c r="AQ37" s="71">
        <f t="shared" si="8"/>
        <v>0</v>
      </c>
      <c r="AR37" s="71">
        <f t="shared" si="8"/>
        <v>0</v>
      </c>
      <c r="AS37" s="71">
        <f t="shared" si="8"/>
        <v>0</v>
      </c>
      <c r="AT37" s="71">
        <f t="shared" si="8"/>
        <v>0</v>
      </c>
      <c r="AU37" s="71">
        <f t="shared" si="8"/>
        <v>0</v>
      </c>
      <c r="AV37" s="71">
        <f t="shared" si="8"/>
        <v>0</v>
      </c>
      <c r="AW37" s="71">
        <f t="shared" si="8"/>
        <v>0</v>
      </c>
      <c r="AX37" s="71">
        <f t="shared" si="8"/>
        <v>0</v>
      </c>
      <c r="AY37" s="71">
        <f t="shared" si="8"/>
        <v>0</v>
      </c>
      <c r="AZ37" s="71">
        <f t="shared" si="8"/>
        <v>0</v>
      </c>
      <c r="BA37" s="71">
        <f t="shared" si="8"/>
        <v>0</v>
      </c>
      <c r="BB37" s="71">
        <f t="shared" si="8"/>
        <v>0</v>
      </c>
      <c r="BC37" s="71">
        <f t="shared" si="8"/>
        <v>0</v>
      </c>
      <c r="BD37" s="71">
        <f t="shared" si="8"/>
        <v>0</v>
      </c>
      <c r="BE37" s="71">
        <f t="shared" si="8"/>
        <v>0</v>
      </c>
      <c r="BF37" s="71">
        <f t="shared" si="8"/>
        <v>0</v>
      </c>
      <c r="BG37" s="71">
        <f t="shared" si="8"/>
        <v>0</v>
      </c>
      <c r="BH37" s="71">
        <f t="shared" si="8"/>
        <v>0</v>
      </c>
      <c r="BI37" s="71">
        <f t="shared" si="8"/>
        <v>0</v>
      </c>
      <c r="BJ37" s="71">
        <f t="shared" si="8"/>
        <v>0</v>
      </c>
      <c r="BK37" s="71">
        <f t="shared" si="8"/>
        <v>0</v>
      </c>
      <c r="BL37" s="71">
        <f t="shared" si="8"/>
        <v>0</v>
      </c>
      <c r="BM37" s="71">
        <f t="shared" si="8"/>
        <v>0</v>
      </c>
      <c r="BN37" s="71">
        <f t="shared" si="8"/>
        <v>0</v>
      </c>
      <c r="BO37" s="71">
        <f t="shared" si="8"/>
        <v>0</v>
      </c>
      <c r="BP37" s="71">
        <f t="shared" si="8"/>
        <v>0</v>
      </c>
      <c r="BQ37" s="71">
        <f t="shared" si="8"/>
        <v>0</v>
      </c>
    </row>
    <row r="38" spans="1:69" hidden="1">
      <c r="F38" s="116" t="s">
        <v>281</v>
      </c>
      <c r="N38" s="71" t="str">
        <f t="shared" si="9"/>
        <v/>
      </c>
      <c r="O38" s="71">
        <f t="shared" si="10"/>
        <v>0</v>
      </c>
      <c r="P38" s="71">
        <f t="shared" si="8"/>
        <v>0</v>
      </c>
      <c r="Q38" s="71">
        <f t="shared" si="8"/>
        <v>0</v>
      </c>
      <c r="R38" s="71">
        <f t="shared" si="8"/>
        <v>0</v>
      </c>
      <c r="S38" s="71">
        <f t="shared" si="8"/>
        <v>0</v>
      </c>
      <c r="T38" s="71">
        <f t="shared" si="8"/>
        <v>0</v>
      </c>
      <c r="U38" s="71">
        <f t="shared" si="8"/>
        <v>0</v>
      </c>
      <c r="V38" s="71">
        <f t="shared" si="8"/>
        <v>0</v>
      </c>
      <c r="W38" s="71">
        <f t="shared" si="8"/>
        <v>0</v>
      </c>
      <c r="X38" s="71">
        <f t="shared" si="8"/>
        <v>0</v>
      </c>
      <c r="Y38" s="71">
        <f t="shared" si="8"/>
        <v>0</v>
      </c>
      <c r="Z38" s="71">
        <f t="shared" si="8"/>
        <v>0</v>
      </c>
      <c r="AA38" s="71">
        <f t="shared" si="8"/>
        <v>0</v>
      </c>
      <c r="AB38" s="71">
        <f t="shared" si="8"/>
        <v>0</v>
      </c>
      <c r="AC38" s="71">
        <f t="shared" si="8"/>
        <v>0</v>
      </c>
      <c r="AD38" s="71">
        <f t="shared" si="8"/>
        <v>0</v>
      </c>
      <c r="AE38" s="71">
        <f t="shared" si="8"/>
        <v>0</v>
      </c>
      <c r="AF38" s="71">
        <f t="shared" si="8"/>
        <v>0</v>
      </c>
      <c r="AG38" s="71">
        <f t="shared" si="8"/>
        <v>0</v>
      </c>
      <c r="AH38" s="71">
        <f t="shared" si="8"/>
        <v>0</v>
      </c>
      <c r="AI38" s="71">
        <f t="shared" si="8"/>
        <v>0</v>
      </c>
      <c r="AJ38" s="71">
        <f t="shared" si="8"/>
        <v>0</v>
      </c>
      <c r="AK38" s="71">
        <f t="shared" si="8"/>
        <v>0</v>
      </c>
      <c r="AL38" s="71">
        <f t="shared" si="8"/>
        <v>0</v>
      </c>
      <c r="AM38" s="71">
        <f t="shared" si="8"/>
        <v>0</v>
      </c>
      <c r="AN38" s="71">
        <f t="shared" si="8"/>
        <v>0</v>
      </c>
      <c r="AO38" s="71">
        <f t="shared" si="8"/>
        <v>0</v>
      </c>
      <c r="AP38" s="71">
        <f t="shared" si="8"/>
        <v>0</v>
      </c>
      <c r="AQ38" s="71">
        <f t="shared" si="8"/>
        <v>0</v>
      </c>
      <c r="AR38" s="71">
        <f t="shared" si="8"/>
        <v>0</v>
      </c>
      <c r="AS38" s="71">
        <f t="shared" si="8"/>
        <v>0</v>
      </c>
      <c r="AT38" s="71">
        <f t="shared" si="8"/>
        <v>0</v>
      </c>
      <c r="AU38" s="71">
        <f t="shared" si="8"/>
        <v>0</v>
      </c>
      <c r="AV38" s="71">
        <f t="shared" si="8"/>
        <v>0</v>
      </c>
      <c r="AW38" s="71">
        <f t="shared" si="8"/>
        <v>0</v>
      </c>
      <c r="AX38" s="71">
        <f t="shared" si="8"/>
        <v>0</v>
      </c>
      <c r="AY38" s="71">
        <f t="shared" si="8"/>
        <v>0</v>
      </c>
      <c r="AZ38" s="71">
        <f t="shared" si="8"/>
        <v>0</v>
      </c>
      <c r="BA38" s="71">
        <f t="shared" si="8"/>
        <v>0</v>
      </c>
      <c r="BB38" s="71">
        <f t="shared" si="8"/>
        <v>0</v>
      </c>
      <c r="BC38" s="71">
        <f t="shared" si="8"/>
        <v>0</v>
      </c>
      <c r="BD38" s="71">
        <f t="shared" si="8"/>
        <v>0</v>
      </c>
      <c r="BE38" s="71">
        <f t="shared" si="8"/>
        <v>0</v>
      </c>
      <c r="BF38" s="71">
        <f t="shared" si="8"/>
        <v>0</v>
      </c>
      <c r="BG38" s="71">
        <f t="shared" si="8"/>
        <v>0</v>
      </c>
      <c r="BH38" s="71">
        <f t="shared" si="8"/>
        <v>0</v>
      </c>
      <c r="BI38" s="71">
        <f t="shared" si="8"/>
        <v>0</v>
      </c>
      <c r="BJ38" s="71">
        <f t="shared" si="8"/>
        <v>0</v>
      </c>
      <c r="BK38" s="71">
        <f t="shared" si="8"/>
        <v>0</v>
      </c>
      <c r="BL38" s="71">
        <f t="shared" si="8"/>
        <v>0</v>
      </c>
      <c r="BM38" s="71">
        <f t="shared" si="8"/>
        <v>0</v>
      </c>
      <c r="BN38" s="71">
        <f t="shared" si="8"/>
        <v>0</v>
      </c>
      <c r="BO38" s="71">
        <f t="shared" si="8"/>
        <v>0</v>
      </c>
      <c r="BP38" s="71">
        <f t="shared" si="8"/>
        <v>0</v>
      </c>
      <c r="BQ38" s="71">
        <f t="shared" si="8"/>
        <v>0</v>
      </c>
    </row>
    <row r="39" spans="1:69" hidden="1">
      <c r="F39" s="116" t="s">
        <v>282</v>
      </c>
      <c r="N39" s="71" t="str">
        <f t="shared" si="9"/>
        <v/>
      </c>
      <c r="O39" s="71">
        <f t="shared" si="10"/>
        <v>0</v>
      </c>
      <c r="P39" s="71">
        <f t="shared" si="8"/>
        <v>0</v>
      </c>
      <c r="Q39" s="71">
        <f t="shared" si="8"/>
        <v>0</v>
      </c>
      <c r="R39" s="71">
        <f t="shared" si="8"/>
        <v>0</v>
      </c>
      <c r="S39" s="71">
        <f t="shared" si="8"/>
        <v>0</v>
      </c>
      <c r="T39" s="71">
        <f t="shared" si="8"/>
        <v>0</v>
      </c>
      <c r="U39" s="71">
        <f t="shared" si="8"/>
        <v>0</v>
      </c>
      <c r="V39" s="71">
        <f t="shared" si="8"/>
        <v>0</v>
      </c>
      <c r="W39" s="71">
        <f t="shared" si="8"/>
        <v>0</v>
      </c>
      <c r="X39" s="71">
        <f t="shared" si="8"/>
        <v>0</v>
      </c>
      <c r="Y39" s="71">
        <f t="shared" si="8"/>
        <v>0</v>
      </c>
      <c r="Z39" s="71">
        <f t="shared" si="8"/>
        <v>0</v>
      </c>
      <c r="AA39" s="71">
        <f t="shared" si="8"/>
        <v>0</v>
      </c>
      <c r="AB39" s="71">
        <f t="shared" si="8"/>
        <v>0</v>
      </c>
      <c r="AC39" s="71">
        <f t="shared" si="8"/>
        <v>0</v>
      </c>
      <c r="AD39" s="71">
        <f t="shared" si="8"/>
        <v>0</v>
      </c>
      <c r="AE39" s="71">
        <f t="shared" si="8"/>
        <v>0</v>
      </c>
      <c r="AF39" s="71">
        <f t="shared" si="8"/>
        <v>0</v>
      </c>
      <c r="AG39" s="71">
        <f t="shared" si="8"/>
        <v>0</v>
      </c>
      <c r="AH39" s="71">
        <f t="shared" si="8"/>
        <v>0</v>
      </c>
      <c r="AI39" s="71">
        <f t="shared" si="8"/>
        <v>0</v>
      </c>
      <c r="AJ39" s="71">
        <f t="shared" si="8"/>
        <v>0</v>
      </c>
      <c r="AK39" s="71">
        <f t="shared" si="8"/>
        <v>0</v>
      </c>
      <c r="AL39" s="71">
        <f t="shared" si="8"/>
        <v>0</v>
      </c>
      <c r="AM39" s="71">
        <f t="shared" si="8"/>
        <v>0</v>
      </c>
      <c r="AN39" s="71">
        <f t="shared" si="8"/>
        <v>0</v>
      </c>
      <c r="AO39" s="71">
        <f t="shared" si="8"/>
        <v>0</v>
      </c>
      <c r="AP39" s="71">
        <f t="shared" si="8"/>
        <v>0</v>
      </c>
      <c r="AQ39" s="71">
        <f t="shared" si="8"/>
        <v>0</v>
      </c>
      <c r="AR39" s="71">
        <f t="shared" si="8"/>
        <v>0</v>
      </c>
      <c r="AS39" s="71">
        <f t="shared" si="8"/>
        <v>0</v>
      </c>
      <c r="AT39" s="71">
        <f t="shared" si="8"/>
        <v>0</v>
      </c>
      <c r="AU39" s="71">
        <f t="shared" si="8"/>
        <v>0</v>
      </c>
      <c r="AV39" s="71">
        <f t="shared" si="8"/>
        <v>0</v>
      </c>
      <c r="AW39" s="71">
        <f t="shared" si="8"/>
        <v>0</v>
      </c>
      <c r="AX39" s="71">
        <f t="shared" si="8"/>
        <v>0</v>
      </c>
      <c r="AY39" s="71">
        <f t="shared" si="8"/>
        <v>0</v>
      </c>
      <c r="AZ39" s="71">
        <f t="shared" si="8"/>
        <v>0</v>
      </c>
      <c r="BA39" s="71">
        <f t="shared" si="8"/>
        <v>0</v>
      </c>
      <c r="BB39" s="71">
        <f t="shared" si="8"/>
        <v>0</v>
      </c>
      <c r="BC39" s="71">
        <f t="shared" si="8"/>
        <v>0</v>
      </c>
      <c r="BD39" s="71">
        <f t="shared" si="8"/>
        <v>0</v>
      </c>
      <c r="BE39" s="71">
        <f t="shared" si="8"/>
        <v>0</v>
      </c>
      <c r="BF39" s="71">
        <f t="shared" si="8"/>
        <v>0</v>
      </c>
      <c r="BG39" s="71">
        <f t="shared" si="8"/>
        <v>0</v>
      </c>
      <c r="BH39" s="71">
        <f t="shared" si="8"/>
        <v>0</v>
      </c>
      <c r="BI39" s="71">
        <f t="shared" si="8"/>
        <v>0</v>
      </c>
      <c r="BJ39" s="71">
        <f t="shared" si="8"/>
        <v>0</v>
      </c>
      <c r="BK39" s="71">
        <f t="shared" si="8"/>
        <v>0</v>
      </c>
      <c r="BL39" s="71">
        <f t="shared" si="8"/>
        <v>0</v>
      </c>
      <c r="BM39" s="71">
        <f t="shared" si="8"/>
        <v>0</v>
      </c>
      <c r="BN39" s="71">
        <f t="shared" si="8"/>
        <v>0</v>
      </c>
      <c r="BO39" s="71">
        <f t="shared" si="8"/>
        <v>0</v>
      </c>
      <c r="BP39" s="71">
        <f t="shared" si="8"/>
        <v>0</v>
      </c>
      <c r="BQ39" s="71">
        <f t="shared" si="8"/>
        <v>0</v>
      </c>
    </row>
    <row r="40" spans="1:69" hidden="1">
      <c r="F40" s="116" t="s">
        <v>283</v>
      </c>
      <c r="N40" s="71" t="str">
        <f t="shared" si="9"/>
        <v/>
      </c>
      <c r="O40" s="71">
        <f t="shared" si="10"/>
        <v>0</v>
      </c>
      <c r="P40" s="71">
        <f t="shared" si="8"/>
        <v>0</v>
      </c>
      <c r="Q40" s="71">
        <f t="shared" si="8"/>
        <v>0</v>
      </c>
      <c r="R40" s="71">
        <f t="shared" si="8"/>
        <v>0</v>
      </c>
      <c r="S40" s="71">
        <f t="shared" si="8"/>
        <v>0</v>
      </c>
      <c r="T40" s="71">
        <f t="shared" si="8"/>
        <v>0</v>
      </c>
      <c r="U40" s="71">
        <f t="shared" si="8"/>
        <v>0</v>
      </c>
      <c r="V40" s="71">
        <f t="shared" si="8"/>
        <v>0</v>
      </c>
      <c r="W40" s="71">
        <f t="shared" si="8"/>
        <v>0</v>
      </c>
      <c r="X40" s="71">
        <f t="shared" si="8"/>
        <v>0</v>
      </c>
      <c r="Y40" s="71">
        <f t="shared" si="8"/>
        <v>0</v>
      </c>
      <c r="Z40" s="71">
        <f t="shared" si="8"/>
        <v>0</v>
      </c>
      <c r="AA40" s="71">
        <f t="shared" si="8"/>
        <v>0</v>
      </c>
      <c r="AB40" s="71">
        <f t="shared" si="8"/>
        <v>0</v>
      </c>
      <c r="AC40" s="71">
        <f t="shared" si="8"/>
        <v>0</v>
      </c>
      <c r="AD40" s="71">
        <f t="shared" si="8"/>
        <v>0</v>
      </c>
      <c r="AE40" s="71">
        <f t="shared" si="8"/>
        <v>0</v>
      </c>
      <c r="AF40" s="71">
        <f t="shared" si="8"/>
        <v>0</v>
      </c>
      <c r="AG40" s="71">
        <f t="shared" si="8"/>
        <v>0</v>
      </c>
      <c r="AH40" s="71">
        <f t="shared" si="8"/>
        <v>0</v>
      </c>
      <c r="AI40" s="71">
        <f t="shared" si="8"/>
        <v>0</v>
      </c>
      <c r="AJ40" s="71">
        <f t="shared" si="8"/>
        <v>0</v>
      </c>
      <c r="AK40" s="71">
        <f t="shared" si="8"/>
        <v>0</v>
      </c>
      <c r="AL40" s="71">
        <f t="shared" si="8"/>
        <v>0</v>
      </c>
      <c r="AM40" s="71">
        <f t="shared" si="8"/>
        <v>0</v>
      </c>
      <c r="AN40" s="71">
        <f t="shared" si="8"/>
        <v>0</v>
      </c>
      <c r="AO40" s="71">
        <f t="shared" si="8"/>
        <v>0</v>
      </c>
      <c r="AP40" s="71">
        <f t="shared" si="8"/>
        <v>0</v>
      </c>
      <c r="AQ40" s="71">
        <f t="shared" si="8"/>
        <v>0</v>
      </c>
      <c r="AR40" s="71">
        <f t="shared" si="8"/>
        <v>0</v>
      </c>
      <c r="AS40" s="71">
        <f t="shared" si="8"/>
        <v>0</v>
      </c>
      <c r="AT40" s="71">
        <f t="shared" si="8"/>
        <v>0</v>
      </c>
      <c r="AU40" s="71">
        <f t="shared" si="8"/>
        <v>0</v>
      </c>
      <c r="AV40" s="71">
        <f t="shared" si="8"/>
        <v>0</v>
      </c>
      <c r="AW40" s="71">
        <f t="shared" si="8"/>
        <v>0</v>
      </c>
      <c r="AX40" s="71">
        <f t="shared" si="8"/>
        <v>0</v>
      </c>
      <c r="AY40" s="71">
        <f t="shared" si="8"/>
        <v>0</v>
      </c>
      <c r="AZ40" s="71">
        <f t="shared" si="8"/>
        <v>0</v>
      </c>
      <c r="BA40" s="71">
        <f t="shared" si="8"/>
        <v>0</v>
      </c>
      <c r="BB40" s="71">
        <f t="shared" si="8"/>
        <v>0</v>
      </c>
      <c r="BC40" s="71">
        <f t="shared" si="8"/>
        <v>0</v>
      </c>
      <c r="BD40" s="71">
        <f t="shared" si="8"/>
        <v>0</v>
      </c>
      <c r="BE40" s="71">
        <f t="shared" si="8"/>
        <v>0</v>
      </c>
      <c r="BF40" s="71">
        <f t="shared" si="8"/>
        <v>0</v>
      </c>
      <c r="BG40" s="71">
        <f t="shared" si="8"/>
        <v>0</v>
      </c>
      <c r="BH40" s="71">
        <f t="shared" si="8"/>
        <v>0</v>
      </c>
      <c r="BI40" s="71">
        <f t="shared" si="8"/>
        <v>0</v>
      </c>
      <c r="BJ40" s="71">
        <f t="shared" si="8"/>
        <v>0</v>
      </c>
      <c r="BK40" s="71">
        <f t="shared" si="8"/>
        <v>0</v>
      </c>
      <c r="BL40" s="71">
        <f t="shared" si="8"/>
        <v>0</v>
      </c>
      <c r="BM40" s="71">
        <f t="shared" si="8"/>
        <v>0</v>
      </c>
      <c r="BN40" s="71">
        <f t="shared" si="8"/>
        <v>0</v>
      </c>
      <c r="BO40" s="71">
        <f t="shared" si="8"/>
        <v>0</v>
      </c>
      <c r="BP40" s="71">
        <f t="shared" si="8"/>
        <v>0</v>
      </c>
      <c r="BQ40" s="71">
        <f t="shared" si="8"/>
        <v>0</v>
      </c>
    </row>
    <row r="41" spans="1:69" hidden="1">
      <c r="F41" s="116" t="s">
        <v>284</v>
      </c>
      <c r="N41" s="71" t="str">
        <f t="shared" si="9"/>
        <v/>
      </c>
      <c r="O41" s="71">
        <f t="shared" si="10"/>
        <v>0</v>
      </c>
      <c r="P41" s="71">
        <f t="shared" ref="P41:BQ45" si="11">P10*P$28</f>
        <v>0</v>
      </c>
      <c r="Q41" s="71">
        <f t="shared" si="11"/>
        <v>0</v>
      </c>
      <c r="R41" s="71">
        <f t="shared" si="11"/>
        <v>0</v>
      </c>
      <c r="S41" s="71">
        <f t="shared" si="11"/>
        <v>0</v>
      </c>
      <c r="T41" s="71">
        <f t="shared" si="11"/>
        <v>0</v>
      </c>
      <c r="U41" s="71">
        <f t="shared" si="11"/>
        <v>0</v>
      </c>
      <c r="V41" s="71">
        <f t="shared" si="11"/>
        <v>0</v>
      </c>
      <c r="W41" s="71">
        <f t="shared" si="11"/>
        <v>0</v>
      </c>
      <c r="X41" s="71">
        <f t="shared" si="11"/>
        <v>0</v>
      </c>
      <c r="Y41" s="71">
        <f t="shared" si="11"/>
        <v>0</v>
      </c>
      <c r="Z41" s="71">
        <f t="shared" si="11"/>
        <v>0</v>
      </c>
      <c r="AA41" s="71">
        <f t="shared" si="11"/>
        <v>0</v>
      </c>
      <c r="AB41" s="71">
        <f t="shared" si="11"/>
        <v>0</v>
      </c>
      <c r="AC41" s="71">
        <f t="shared" si="11"/>
        <v>0</v>
      </c>
      <c r="AD41" s="71">
        <f t="shared" si="11"/>
        <v>0</v>
      </c>
      <c r="AE41" s="71">
        <f t="shared" si="11"/>
        <v>0</v>
      </c>
      <c r="AF41" s="71">
        <f t="shared" si="11"/>
        <v>0</v>
      </c>
      <c r="AG41" s="71">
        <f t="shared" si="11"/>
        <v>0</v>
      </c>
      <c r="AH41" s="71">
        <f t="shared" si="11"/>
        <v>0</v>
      </c>
      <c r="AI41" s="71">
        <f t="shared" si="11"/>
        <v>0</v>
      </c>
      <c r="AJ41" s="71">
        <f t="shared" si="11"/>
        <v>0</v>
      </c>
      <c r="AK41" s="71">
        <f t="shared" si="11"/>
        <v>0</v>
      </c>
      <c r="AL41" s="71">
        <f t="shared" si="11"/>
        <v>0</v>
      </c>
      <c r="AM41" s="71">
        <f t="shared" si="11"/>
        <v>0</v>
      </c>
      <c r="AN41" s="71">
        <f t="shared" si="11"/>
        <v>0</v>
      </c>
      <c r="AO41" s="71">
        <f t="shared" si="11"/>
        <v>0</v>
      </c>
      <c r="AP41" s="71">
        <f t="shared" si="11"/>
        <v>0</v>
      </c>
      <c r="AQ41" s="71">
        <f t="shared" si="11"/>
        <v>0</v>
      </c>
      <c r="AR41" s="71">
        <f t="shared" si="11"/>
        <v>0</v>
      </c>
      <c r="AS41" s="71">
        <f t="shared" si="11"/>
        <v>0</v>
      </c>
      <c r="AT41" s="71">
        <f t="shared" si="11"/>
        <v>0</v>
      </c>
      <c r="AU41" s="71">
        <f t="shared" si="11"/>
        <v>0</v>
      </c>
      <c r="AV41" s="71">
        <f t="shared" si="11"/>
        <v>0</v>
      </c>
      <c r="AW41" s="71">
        <f t="shared" si="11"/>
        <v>0</v>
      </c>
      <c r="AX41" s="71">
        <f t="shared" si="11"/>
        <v>0</v>
      </c>
      <c r="AY41" s="71">
        <f t="shared" si="11"/>
        <v>0</v>
      </c>
      <c r="AZ41" s="71">
        <f t="shared" si="11"/>
        <v>0</v>
      </c>
      <c r="BA41" s="71">
        <f t="shared" si="11"/>
        <v>0</v>
      </c>
      <c r="BB41" s="71">
        <f t="shared" si="11"/>
        <v>0</v>
      </c>
      <c r="BC41" s="71">
        <f t="shared" si="11"/>
        <v>0</v>
      </c>
      <c r="BD41" s="71">
        <f t="shared" si="11"/>
        <v>0</v>
      </c>
      <c r="BE41" s="71">
        <f t="shared" si="11"/>
        <v>0</v>
      </c>
      <c r="BF41" s="71">
        <f t="shared" si="11"/>
        <v>0</v>
      </c>
      <c r="BG41" s="71">
        <f t="shared" si="11"/>
        <v>0</v>
      </c>
      <c r="BH41" s="71">
        <f t="shared" si="11"/>
        <v>0</v>
      </c>
      <c r="BI41" s="71">
        <f t="shared" si="11"/>
        <v>0</v>
      </c>
      <c r="BJ41" s="71">
        <f t="shared" si="11"/>
        <v>0</v>
      </c>
      <c r="BK41" s="71">
        <f t="shared" si="11"/>
        <v>0</v>
      </c>
      <c r="BL41" s="71">
        <f t="shared" si="11"/>
        <v>0</v>
      </c>
      <c r="BM41" s="71">
        <f t="shared" si="11"/>
        <v>0</v>
      </c>
      <c r="BN41" s="71">
        <f t="shared" si="11"/>
        <v>0</v>
      </c>
      <c r="BO41" s="71">
        <f t="shared" si="11"/>
        <v>0</v>
      </c>
      <c r="BP41" s="71">
        <f t="shared" si="11"/>
        <v>0</v>
      </c>
      <c r="BQ41" s="71">
        <f t="shared" si="11"/>
        <v>0</v>
      </c>
    </row>
    <row r="42" spans="1:69" hidden="1">
      <c r="F42" s="116" t="s">
        <v>285</v>
      </c>
      <c r="N42" s="71" t="str">
        <f t="shared" si="9"/>
        <v/>
      </c>
      <c r="O42" s="71">
        <f t="shared" si="10"/>
        <v>0</v>
      </c>
      <c r="P42" s="71">
        <f t="shared" si="11"/>
        <v>0</v>
      </c>
      <c r="Q42" s="71">
        <f t="shared" si="11"/>
        <v>0</v>
      </c>
      <c r="R42" s="71">
        <f t="shared" si="11"/>
        <v>0</v>
      </c>
      <c r="S42" s="71">
        <f t="shared" si="11"/>
        <v>0</v>
      </c>
      <c r="T42" s="71">
        <f t="shared" si="11"/>
        <v>0</v>
      </c>
      <c r="U42" s="71">
        <f t="shared" si="11"/>
        <v>0</v>
      </c>
      <c r="V42" s="71">
        <f t="shared" si="11"/>
        <v>0</v>
      </c>
      <c r="W42" s="71">
        <f t="shared" si="11"/>
        <v>0</v>
      </c>
      <c r="X42" s="71">
        <f t="shared" si="11"/>
        <v>0</v>
      </c>
      <c r="Y42" s="71">
        <f t="shared" si="11"/>
        <v>0</v>
      </c>
      <c r="Z42" s="71">
        <f t="shared" si="11"/>
        <v>0</v>
      </c>
      <c r="AA42" s="71">
        <f t="shared" si="11"/>
        <v>0</v>
      </c>
      <c r="AB42" s="71">
        <f t="shared" si="11"/>
        <v>0</v>
      </c>
      <c r="AC42" s="71">
        <f t="shared" si="11"/>
        <v>0</v>
      </c>
      <c r="AD42" s="71">
        <f t="shared" si="11"/>
        <v>0</v>
      </c>
      <c r="AE42" s="71">
        <f t="shared" si="11"/>
        <v>0</v>
      </c>
      <c r="AF42" s="71">
        <f t="shared" si="11"/>
        <v>0</v>
      </c>
      <c r="AG42" s="71">
        <f t="shared" si="11"/>
        <v>0</v>
      </c>
      <c r="AH42" s="71">
        <f t="shared" si="11"/>
        <v>0</v>
      </c>
      <c r="AI42" s="71">
        <f t="shared" si="11"/>
        <v>0</v>
      </c>
      <c r="AJ42" s="71">
        <f t="shared" si="11"/>
        <v>0</v>
      </c>
      <c r="AK42" s="71">
        <f t="shared" si="11"/>
        <v>0</v>
      </c>
      <c r="AL42" s="71">
        <f t="shared" si="11"/>
        <v>0</v>
      </c>
      <c r="AM42" s="71">
        <f t="shared" si="11"/>
        <v>0</v>
      </c>
      <c r="AN42" s="71">
        <f t="shared" si="11"/>
        <v>0</v>
      </c>
      <c r="AO42" s="71">
        <f t="shared" si="11"/>
        <v>0</v>
      </c>
      <c r="AP42" s="71">
        <f t="shared" si="11"/>
        <v>0</v>
      </c>
      <c r="AQ42" s="71">
        <f t="shared" si="11"/>
        <v>0</v>
      </c>
      <c r="AR42" s="71">
        <f t="shared" si="11"/>
        <v>0</v>
      </c>
      <c r="AS42" s="71">
        <f t="shared" si="11"/>
        <v>0</v>
      </c>
      <c r="AT42" s="71">
        <f t="shared" si="11"/>
        <v>0</v>
      </c>
      <c r="AU42" s="71">
        <f t="shared" si="11"/>
        <v>0</v>
      </c>
      <c r="AV42" s="71">
        <f t="shared" si="11"/>
        <v>0</v>
      </c>
      <c r="AW42" s="71">
        <f t="shared" si="11"/>
        <v>0</v>
      </c>
      <c r="AX42" s="71">
        <f t="shared" si="11"/>
        <v>0</v>
      </c>
      <c r="AY42" s="71">
        <f t="shared" si="11"/>
        <v>0</v>
      </c>
      <c r="AZ42" s="71">
        <f t="shared" si="11"/>
        <v>0</v>
      </c>
      <c r="BA42" s="71">
        <f t="shared" si="11"/>
        <v>0</v>
      </c>
      <c r="BB42" s="71">
        <f t="shared" si="11"/>
        <v>0</v>
      </c>
      <c r="BC42" s="71">
        <f t="shared" si="11"/>
        <v>0</v>
      </c>
      <c r="BD42" s="71">
        <f t="shared" si="11"/>
        <v>0</v>
      </c>
      <c r="BE42" s="71">
        <f t="shared" si="11"/>
        <v>0</v>
      </c>
      <c r="BF42" s="71">
        <f t="shared" si="11"/>
        <v>0</v>
      </c>
      <c r="BG42" s="71">
        <f t="shared" si="11"/>
        <v>0</v>
      </c>
      <c r="BH42" s="71">
        <f t="shared" si="11"/>
        <v>0</v>
      </c>
      <c r="BI42" s="71">
        <f t="shared" si="11"/>
        <v>0</v>
      </c>
      <c r="BJ42" s="71">
        <f t="shared" si="11"/>
        <v>0</v>
      </c>
      <c r="BK42" s="71">
        <f t="shared" si="11"/>
        <v>0</v>
      </c>
      <c r="BL42" s="71">
        <f t="shared" si="11"/>
        <v>0</v>
      </c>
      <c r="BM42" s="71">
        <f t="shared" si="11"/>
        <v>0</v>
      </c>
      <c r="BN42" s="71">
        <f t="shared" si="11"/>
        <v>0</v>
      </c>
      <c r="BO42" s="71">
        <f t="shared" si="11"/>
        <v>0</v>
      </c>
      <c r="BP42" s="71">
        <f t="shared" si="11"/>
        <v>0</v>
      </c>
      <c r="BQ42" s="71">
        <f t="shared" si="11"/>
        <v>0</v>
      </c>
    </row>
    <row r="43" spans="1:69" hidden="1">
      <c r="F43" s="116" t="s">
        <v>286</v>
      </c>
      <c r="N43" s="71" t="str">
        <f t="shared" si="9"/>
        <v/>
      </c>
      <c r="O43" s="71">
        <f t="shared" si="10"/>
        <v>0</v>
      </c>
      <c r="P43" s="71">
        <f t="shared" si="11"/>
        <v>0</v>
      </c>
      <c r="Q43" s="71">
        <f t="shared" si="11"/>
        <v>0</v>
      </c>
      <c r="R43" s="71">
        <f t="shared" si="11"/>
        <v>0</v>
      </c>
      <c r="S43" s="71">
        <f t="shared" si="11"/>
        <v>0</v>
      </c>
      <c r="T43" s="71">
        <f t="shared" si="11"/>
        <v>0</v>
      </c>
      <c r="U43" s="71">
        <f t="shared" si="11"/>
        <v>0</v>
      </c>
      <c r="V43" s="71">
        <f t="shared" si="11"/>
        <v>0</v>
      </c>
      <c r="W43" s="71">
        <f t="shared" si="11"/>
        <v>0</v>
      </c>
      <c r="X43" s="71">
        <f t="shared" si="11"/>
        <v>0</v>
      </c>
      <c r="Y43" s="71">
        <f t="shared" si="11"/>
        <v>0</v>
      </c>
      <c r="Z43" s="71">
        <f t="shared" si="11"/>
        <v>0</v>
      </c>
      <c r="AA43" s="71">
        <f t="shared" si="11"/>
        <v>0</v>
      </c>
      <c r="AB43" s="71">
        <f t="shared" si="11"/>
        <v>0</v>
      </c>
      <c r="AC43" s="71">
        <f t="shared" si="11"/>
        <v>0</v>
      </c>
      <c r="AD43" s="71">
        <f t="shared" si="11"/>
        <v>0</v>
      </c>
      <c r="AE43" s="71">
        <f t="shared" si="11"/>
        <v>0</v>
      </c>
      <c r="AF43" s="71">
        <f t="shared" si="11"/>
        <v>0</v>
      </c>
      <c r="AG43" s="71">
        <f t="shared" si="11"/>
        <v>0</v>
      </c>
      <c r="AH43" s="71">
        <f t="shared" si="11"/>
        <v>0</v>
      </c>
      <c r="AI43" s="71">
        <f t="shared" si="11"/>
        <v>0</v>
      </c>
      <c r="AJ43" s="71">
        <f t="shared" si="11"/>
        <v>0</v>
      </c>
      <c r="AK43" s="71">
        <f t="shared" si="11"/>
        <v>0</v>
      </c>
      <c r="AL43" s="71">
        <f t="shared" si="11"/>
        <v>0</v>
      </c>
      <c r="AM43" s="71">
        <f t="shared" si="11"/>
        <v>0</v>
      </c>
      <c r="AN43" s="71">
        <f t="shared" si="11"/>
        <v>0</v>
      </c>
      <c r="AO43" s="71">
        <f t="shared" si="11"/>
        <v>0</v>
      </c>
      <c r="AP43" s="71">
        <f t="shared" si="11"/>
        <v>0</v>
      </c>
      <c r="AQ43" s="71">
        <f t="shared" si="11"/>
        <v>0</v>
      </c>
      <c r="AR43" s="71">
        <f t="shared" si="11"/>
        <v>0</v>
      </c>
      <c r="AS43" s="71">
        <f t="shared" si="11"/>
        <v>0</v>
      </c>
      <c r="AT43" s="71">
        <f t="shared" si="11"/>
        <v>0</v>
      </c>
      <c r="AU43" s="71">
        <f t="shared" si="11"/>
        <v>0</v>
      </c>
      <c r="AV43" s="71">
        <f t="shared" si="11"/>
        <v>0</v>
      </c>
      <c r="AW43" s="71">
        <f t="shared" si="11"/>
        <v>0</v>
      </c>
      <c r="AX43" s="71">
        <f t="shared" si="11"/>
        <v>0</v>
      </c>
      <c r="AY43" s="71">
        <f t="shared" si="11"/>
        <v>0</v>
      </c>
      <c r="AZ43" s="71">
        <f t="shared" si="11"/>
        <v>0</v>
      </c>
      <c r="BA43" s="71">
        <f t="shared" si="11"/>
        <v>0</v>
      </c>
      <c r="BB43" s="71">
        <f t="shared" si="11"/>
        <v>0</v>
      </c>
      <c r="BC43" s="71">
        <f t="shared" si="11"/>
        <v>0</v>
      </c>
      <c r="BD43" s="71">
        <f t="shared" si="11"/>
        <v>0</v>
      </c>
      <c r="BE43" s="71">
        <f t="shared" si="11"/>
        <v>0</v>
      </c>
      <c r="BF43" s="71">
        <f t="shared" si="11"/>
        <v>0</v>
      </c>
      <c r="BG43" s="71">
        <f t="shared" si="11"/>
        <v>0</v>
      </c>
      <c r="BH43" s="71">
        <f t="shared" si="11"/>
        <v>0</v>
      </c>
      <c r="BI43" s="71">
        <f t="shared" si="11"/>
        <v>0</v>
      </c>
      <c r="BJ43" s="71">
        <f t="shared" si="11"/>
        <v>0</v>
      </c>
      <c r="BK43" s="71">
        <f t="shared" si="11"/>
        <v>0</v>
      </c>
      <c r="BL43" s="71">
        <f t="shared" si="11"/>
        <v>0</v>
      </c>
      <c r="BM43" s="71">
        <f t="shared" si="11"/>
        <v>0</v>
      </c>
      <c r="BN43" s="71">
        <f t="shared" si="11"/>
        <v>0</v>
      </c>
      <c r="BO43" s="71">
        <f t="shared" si="11"/>
        <v>0</v>
      </c>
      <c r="BP43" s="71">
        <f t="shared" si="11"/>
        <v>0</v>
      </c>
      <c r="BQ43" s="71">
        <f t="shared" si="11"/>
        <v>0</v>
      </c>
    </row>
    <row r="44" spans="1:69" hidden="1">
      <c r="F44" s="116" t="s">
        <v>287</v>
      </c>
      <c r="N44" s="71" t="str">
        <f t="shared" si="9"/>
        <v/>
      </c>
      <c r="O44" s="71">
        <f t="shared" si="10"/>
        <v>0</v>
      </c>
      <c r="P44" s="71">
        <f t="shared" si="11"/>
        <v>0</v>
      </c>
      <c r="Q44" s="71">
        <f t="shared" si="11"/>
        <v>0</v>
      </c>
      <c r="R44" s="71">
        <f t="shared" si="11"/>
        <v>0</v>
      </c>
      <c r="S44" s="71">
        <f t="shared" si="11"/>
        <v>0</v>
      </c>
      <c r="T44" s="71">
        <f t="shared" si="11"/>
        <v>0</v>
      </c>
      <c r="U44" s="71">
        <f t="shared" si="11"/>
        <v>0</v>
      </c>
      <c r="V44" s="71">
        <f t="shared" si="11"/>
        <v>0</v>
      </c>
      <c r="W44" s="71">
        <f t="shared" si="11"/>
        <v>0</v>
      </c>
      <c r="X44" s="71">
        <f t="shared" si="11"/>
        <v>0</v>
      </c>
      <c r="Y44" s="71">
        <f t="shared" si="11"/>
        <v>0</v>
      </c>
      <c r="Z44" s="71">
        <f t="shared" si="11"/>
        <v>0</v>
      </c>
      <c r="AA44" s="71">
        <f t="shared" si="11"/>
        <v>0</v>
      </c>
      <c r="AB44" s="71">
        <f t="shared" si="11"/>
        <v>0</v>
      </c>
      <c r="AC44" s="71">
        <f t="shared" si="11"/>
        <v>0</v>
      </c>
      <c r="AD44" s="71">
        <f t="shared" si="11"/>
        <v>0</v>
      </c>
      <c r="AE44" s="71">
        <f t="shared" si="11"/>
        <v>0</v>
      </c>
      <c r="AF44" s="71">
        <f t="shared" si="11"/>
        <v>0</v>
      </c>
      <c r="AG44" s="71">
        <f t="shared" si="11"/>
        <v>0</v>
      </c>
      <c r="AH44" s="71">
        <f t="shared" si="11"/>
        <v>0</v>
      </c>
      <c r="AI44" s="71">
        <f t="shared" si="11"/>
        <v>0</v>
      </c>
      <c r="AJ44" s="71">
        <f t="shared" si="11"/>
        <v>0</v>
      </c>
      <c r="AK44" s="71">
        <f t="shared" si="11"/>
        <v>0</v>
      </c>
      <c r="AL44" s="71">
        <f t="shared" si="11"/>
        <v>0</v>
      </c>
      <c r="AM44" s="71">
        <f t="shared" si="11"/>
        <v>0</v>
      </c>
      <c r="AN44" s="71">
        <f t="shared" si="11"/>
        <v>0</v>
      </c>
      <c r="AO44" s="71">
        <f t="shared" si="11"/>
        <v>0</v>
      </c>
      <c r="AP44" s="71">
        <f t="shared" si="11"/>
        <v>0</v>
      </c>
      <c r="AQ44" s="71">
        <f t="shared" si="11"/>
        <v>0</v>
      </c>
      <c r="AR44" s="71">
        <f t="shared" si="11"/>
        <v>0</v>
      </c>
      <c r="AS44" s="71">
        <f t="shared" si="11"/>
        <v>0</v>
      </c>
      <c r="AT44" s="71">
        <f t="shared" si="11"/>
        <v>0</v>
      </c>
      <c r="AU44" s="71">
        <f t="shared" si="11"/>
        <v>0</v>
      </c>
      <c r="AV44" s="71">
        <f t="shared" si="11"/>
        <v>0</v>
      </c>
      <c r="AW44" s="71">
        <f t="shared" si="11"/>
        <v>0</v>
      </c>
      <c r="AX44" s="71">
        <f t="shared" si="11"/>
        <v>0</v>
      </c>
      <c r="AY44" s="71">
        <f t="shared" si="11"/>
        <v>0</v>
      </c>
      <c r="AZ44" s="71">
        <f t="shared" si="11"/>
        <v>0</v>
      </c>
      <c r="BA44" s="71">
        <f t="shared" si="11"/>
        <v>0</v>
      </c>
      <c r="BB44" s="71">
        <f t="shared" si="11"/>
        <v>0</v>
      </c>
      <c r="BC44" s="71">
        <f t="shared" si="11"/>
        <v>0</v>
      </c>
      <c r="BD44" s="71">
        <f t="shared" si="11"/>
        <v>0</v>
      </c>
      <c r="BE44" s="71">
        <f t="shared" si="11"/>
        <v>0</v>
      </c>
      <c r="BF44" s="71">
        <f t="shared" si="11"/>
        <v>0</v>
      </c>
      <c r="BG44" s="71">
        <f t="shared" si="11"/>
        <v>0</v>
      </c>
      <c r="BH44" s="71">
        <f t="shared" si="11"/>
        <v>0</v>
      </c>
      <c r="BI44" s="71">
        <f t="shared" si="11"/>
        <v>0</v>
      </c>
      <c r="BJ44" s="71">
        <f t="shared" si="11"/>
        <v>0</v>
      </c>
      <c r="BK44" s="71">
        <f t="shared" si="11"/>
        <v>0</v>
      </c>
      <c r="BL44" s="71">
        <f t="shared" si="11"/>
        <v>0</v>
      </c>
      <c r="BM44" s="71">
        <f t="shared" si="11"/>
        <v>0</v>
      </c>
      <c r="BN44" s="71">
        <f t="shared" si="11"/>
        <v>0</v>
      </c>
      <c r="BO44" s="71">
        <f t="shared" si="11"/>
        <v>0</v>
      </c>
      <c r="BP44" s="71">
        <f t="shared" si="11"/>
        <v>0</v>
      </c>
      <c r="BQ44" s="71">
        <f t="shared" si="11"/>
        <v>0</v>
      </c>
    </row>
    <row r="45" spans="1:69" hidden="1">
      <c r="F45" s="118"/>
      <c r="N45" s="71" t="str">
        <f t="shared" si="9"/>
        <v/>
      </c>
      <c r="O45" s="71">
        <f t="shared" si="10"/>
        <v>0</v>
      </c>
      <c r="P45" s="71">
        <f t="shared" si="11"/>
        <v>0</v>
      </c>
      <c r="Q45" s="71">
        <f t="shared" si="11"/>
        <v>0</v>
      </c>
      <c r="R45" s="71">
        <f t="shared" si="11"/>
        <v>0</v>
      </c>
      <c r="S45" s="71">
        <f t="shared" si="11"/>
        <v>0</v>
      </c>
      <c r="T45" s="71">
        <f t="shared" si="11"/>
        <v>0</v>
      </c>
      <c r="U45" s="71">
        <f t="shared" si="11"/>
        <v>0</v>
      </c>
      <c r="V45" s="71">
        <f t="shared" si="11"/>
        <v>0</v>
      </c>
      <c r="W45" s="71">
        <f t="shared" si="11"/>
        <v>0</v>
      </c>
      <c r="X45" s="71">
        <f t="shared" si="11"/>
        <v>0</v>
      </c>
      <c r="Y45" s="71">
        <f t="shared" si="11"/>
        <v>0</v>
      </c>
      <c r="Z45" s="71">
        <f t="shared" si="11"/>
        <v>0</v>
      </c>
      <c r="AA45" s="71">
        <f t="shared" si="11"/>
        <v>0</v>
      </c>
      <c r="AB45" s="71">
        <f t="shared" si="11"/>
        <v>0</v>
      </c>
      <c r="AC45" s="71">
        <f t="shared" si="11"/>
        <v>0</v>
      </c>
      <c r="AD45" s="71">
        <f t="shared" si="11"/>
        <v>0</v>
      </c>
      <c r="AE45" s="71">
        <f t="shared" si="11"/>
        <v>0</v>
      </c>
      <c r="AF45" s="71">
        <f t="shared" si="11"/>
        <v>0</v>
      </c>
      <c r="AG45" s="71">
        <f t="shared" si="11"/>
        <v>0</v>
      </c>
      <c r="AH45" s="71">
        <f t="shared" si="11"/>
        <v>0</v>
      </c>
      <c r="AI45" s="71">
        <f t="shared" si="11"/>
        <v>0</v>
      </c>
      <c r="AJ45" s="71">
        <f t="shared" si="11"/>
        <v>0</v>
      </c>
      <c r="AK45" s="71">
        <f t="shared" si="11"/>
        <v>0</v>
      </c>
      <c r="AL45" s="71">
        <f t="shared" si="11"/>
        <v>0</v>
      </c>
      <c r="AM45" s="71">
        <f t="shared" si="11"/>
        <v>0</v>
      </c>
      <c r="AN45" s="71">
        <f t="shared" si="11"/>
        <v>0</v>
      </c>
      <c r="AO45" s="71">
        <f t="shared" si="11"/>
        <v>0</v>
      </c>
      <c r="AP45" s="71">
        <f t="shared" si="11"/>
        <v>0</v>
      </c>
      <c r="AQ45" s="71">
        <f t="shared" si="11"/>
        <v>0</v>
      </c>
      <c r="AR45" s="71">
        <f t="shared" si="11"/>
        <v>0</v>
      </c>
      <c r="AS45" s="71">
        <f t="shared" si="11"/>
        <v>0</v>
      </c>
      <c r="AT45" s="71">
        <f t="shared" si="11"/>
        <v>0</v>
      </c>
      <c r="AU45" s="71">
        <f t="shared" si="11"/>
        <v>0</v>
      </c>
      <c r="AV45" s="71">
        <f t="shared" si="11"/>
        <v>0</v>
      </c>
      <c r="AW45" s="71">
        <f t="shared" si="11"/>
        <v>0</v>
      </c>
      <c r="AX45" s="71">
        <f t="shared" si="11"/>
        <v>0</v>
      </c>
      <c r="AY45" s="71">
        <f t="shared" si="11"/>
        <v>0</v>
      </c>
      <c r="AZ45" s="71">
        <f t="shared" si="11"/>
        <v>0</v>
      </c>
      <c r="BA45" s="71">
        <f t="shared" si="11"/>
        <v>0</v>
      </c>
      <c r="BB45" s="71">
        <f t="shared" si="11"/>
        <v>0</v>
      </c>
      <c r="BC45" s="71">
        <f t="shared" ref="P45:BQ50" si="12">BC14*BC$28</f>
        <v>0</v>
      </c>
      <c r="BD45" s="71">
        <f t="shared" si="12"/>
        <v>0</v>
      </c>
      <c r="BE45" s="71">
        <f t="shared" si="12"/>
        <v>0</v>
      </c>
      <c r="BF45" s="71">
        <f t="shared" si="12"/>
        <v>0</v>
      </c>
      <c r="BG45" s="71">
        <f t="shared" si="12"/>
        <v>0</v>
      </c>
      <c r="BH45" s="71">
        <f t="shared" si="12"/>
        <v>0</v>
      </c>
      <c r="BI45" s="71">
        <f t="shared" si="12"/>
        <v>0</v>
      </c>
      <c r="BJ45" s="71">
        <f t="shared" si="12"/>
        <v>0</v>
      </c>
      <c r="BK45" s="71">
        <f t="shared" si="12"/>
        <v>0</v>
      </c>
      <c r="BL45" s="71">
        <f t="shared" si="12"/>
        <v>0</v>
      </c>
      <c r="BM45" s="71">
        <f t="shared" si="12"/>
        <v>0</v>
      </c>
      <c r="BN45" s="71">
        <f t="shared" si="12"/>
        <v>0</v>
      </c>
      <c r="BO45" s="71">
        <f t="shared" si="12"/>
        <v>0</v>
      </c>
      <c r="BP45" s="71">
        <f t="shared" si="12"/>
        <v>0</v>
      </c>
      <c r="BQ45" s="71">
        <f t="shared" si="12"/>
        <v>0</v>
      </c>
    </row>
    <row r="46" spans="1:69" hidden="1">
      <c r="N46" s="71" t="str">
        <f t="shared" si="9"/>
        <v/>
      </c>
      <c r="O46" s="71">
        <f t="shared" si="10"/>
        <v>0</v>
      </c>
      <c r="P46" s="71">
        <f t="shared" si="12"/>
        <v>0</v>
      </c>
      <c r="Q46" s="71">
        <f t="shared" si="12"/>
        <v>0</v>
      </c>
      <c r="R46" s="71">
        <f t="shared" si="12"/>
        <v>0</v>
      </c>
      <c r="S46" s="71">
        <f t="shared" si="12"/>
        <v>0</v>
      </c>
      <c r="T46" s="71">
        <f t="shared" si="12"/>
        <v>0</v>
      </c>
      <c r="U46" s="71">
        <f t="shared" si="12"/>
        <v>0</v>
      </c>
      <c r="V46" s="71">
        <f t="shared" si="12"/>
        <v>0</v>
      </c>
      <c r="W46" s="71">
        <f t="shared" si="12"/>
        <v>0</v>
      </c>
      <c r="X46" s="71">
        <f t="shared" si="12"/>
        <v>0</v>
      </c>
      <c r="Y46" s="71">
        <f t="shared" si="12"/>
        <v>0</v>
      </c>
      <c r="Z46" s="71">
        <f t="shared" si="12"/>
        <v>0</v>
      </c>
      <c r="AA46" s="71">
        <f t="shared" si="12"/>
        <v>0</v>
      </c>
      <c r="AB46" s="71">
        <f t="shared" si="12"/>
        <v>0</v>
      </c>
      <c r="AC46" s="71">
        <f t="shared" si="12"/>
        <v>0</v>
      </c>
      <c r="AD46" s="71">
        <f t="shared" si="12"/>
        <v>0</v>
      </c>
      <c r="AE46" s="71">
        <f t="shared" si="12"/>
        <v>0</v>
      </c>
      <c r="AF46" s="71">
        <f t="shared" si="12"/>
        <v>0</v>
      </c>
      <c r="AG46" s="71">
        <f t="shared" si="12"/>
        <v>0</v>
      </c>
      <c r="AH46" s="71">
        <f t="shared" si="12"/>
        <v>0</v>
      </c>
      <c r="AI46" s="71">
        <f t="shared" si="12"/>
        <v>0</v>
      </c>
      <c r="AJ46" s="71">
        <f t="shared" si="12"/>
        <v>0</v>
      </c>
      <c r="AK46" s="71">
        <f t="shared" si="12"/>
        <v>0</v>
      </c>
      <c r="AL46" s="71">
        <f t="shared" si="12"/>
        <v>0</v>
      </c>
      <c r="AM46" s="71">
        <f t="shared" si="12"/>
        <v>0</v>
      </c>
      <c r="AN46" s="71">
        <f t="shared" si="12"/>
        <v>0</v>
      </c>
      <c r="AO46" s="71">
        <f t="shared" si="12"/>
        <v>0</v>
      </c>
      <c r="AP46" s="71">
        <f t="shared" si="12"/>
        <v>0</v>
      </c>
      <c r="AQ46" s="71">
        <f t="shared" si="12"/>
        <v>0</v>
      </c>
      <c r="AR46" s="71">
        <f t="shared" si="12"/>
        <v>0</v>
      </c>
      <c r="AS46" s="71">
        <f t="shared" si="12"/>
        <v>0</v>
      </c>
      <c r="AT46" s="71">
        <f t="shared" si="12"/>
        <v>0</v>
      </c>
      <c r="AU46" s="71">
        <f t="shared" si="12"/>
        <v>0</v>
      </c>
      <c r="AV46" s="71">
        <f t="shared" si="12"/>
        <v>0</v>
      </c>
      <c r="AW46" s="71">
        <f t="shared" si="12"/>
        <v>0</v>
      </c>
      <c r="AX46" s="71">
        <f t="shared" si="12"/>
        <v>0</v>
      </c>
      <c r="AY46" s="71">
        <f t="shared" si="12"/>
        <v>0</v>
      </c>
      <c r="AZ46" s="71">
        <f t="shared" si="12"/>
        <v>0</v>
      </c>
      <c r="BA46" s="71">
        <f t="shared" si="12"/>
        <v>0</v>
      </c>
      <c r="BB46" s="71">
        <f t="shared" si="12"/>
        <v>0</v>
      </c>
      <c r="BC46" s="71">
        <f t="shared" si="12"/>
        <v>0</v>
      </c>
      <c r="BD46" s="71">
        <f t="shared" si="12"/>
        <v>0</v>
      </c>
      <c r="BE46" s="71">
        <f t="shared" si="12"/>
        <v>0</v>
      </c>
      <c r="BF46" s="71">
        <f t="shared" si="12"/>
        <v>0</v>
      </c>
      <c r="BG46" s="71">
        <f t="shared" si="12"/>
        <v>0</v>
      </c>
      <c r="BH46" s="71">
        <f t="shared" si="12"/>
        <v>0</v>
      </c>
      <c r="BI46" s="71">
        <f t="shared" si="12"/>
        <v>0</v>
      </c>
      <c r="BJ46" s="71">
        <f t="shared" si="12"/>
        <v>0</v>
      </c>
      <c r="BK46" s="71">
        <f t="shared" si="12"/>
        <v>0</v>
      </c>
      <c r="BL46" s="71">
        <f t="shared" si="12"/>
        <v>0</v>
      </c>
      <c r="BM46" s="71">
        <f t="shared" si="12"/>
        <v>0</v>
      </c>
      <c r="BN46" s="71">
        <f t="shared" si="12"/>
        <v>0</v>
      </c>
      <c r="BO46" s="71">
        <f t="shared" si="12"/>
        <v>0</v>
      </c>
      <c r="BP46" s="71">
        <f t="shared" si="12"/>
        <v>0</v>
      </c>
      <c r="BQ46" s="71">
        <f t="shared" si="12"/>
        <v>0</v>
      </c>
    </row>
    <row r="47" spans="1:69" hidden="1">
      <c r="N47" s="71" t="str">
        <f t="shared" si="9"/>
        <v/>
      </c>
      <c r="O47" s="71">
        <f t="shared" si="10"/>
        <v>0</v>
      </c>
      <c r="P47" s="71">
        <f t="shared" si="12"/>
        <v>0</v>
      </c>
      <c r="Q47" s="71">
        <f t="shared" si="12"/>
        <v>0</v>
      </c>
      <c r="R47" s="71">
        <f t="shared" si="12"/>
        <v>0</v>
      </c>
      <c r="S47" s="71">
        <f t="shared" si="12"/>
        <v>0</v>
      </c>
      <c r="T47" s="71">
        <f t="shared" si="12"/>
        <v>0</v>
      </c>
      <c r="U47" s="71">
        <f t="shared" si="12"/>
        <v>0</v>
      </c>
      <c r="V47" s="71">
        <f t="shared" si="12"/>
        <v>0</v>
      </c>
      <c r="W47" s="71">
        <f t="shared" si="12"/>
        <v>0</v>
      </c>
      <c r="X47" s="71">
        <f t="shared" si="12"/>
        <v>0</v>
      </c>
      <c r="Y47" s="71">
        <f t="shared" si="12"/>
        <v>0</v>
      </c>
      <c r="Z47" s="71">
        <f t="shared" si="12"/>
        <v>0</v>
      </c>
      <c r="AA47" s="71">
        <f t="shared" si="12"/>
        <v>0</v>
      </c>
      <c r="AB47" s="71">
        <f t="shared" si="12"/>
        <v>0</v>
      </c>
      <c r="AC47" s="71">
        <f t="shared" si="12"/>
        <v>0</v>
      </c>
      <c r="AD47" s="71">
        <f t="shared" si="12"/>
        <v>0</v>
      </c>
      <c r="AE47" s="71">
        <f t="shared" si="12"/>
        <v>0</v>
      </c>
      <c r="AF47" s="71">
        <f t="shared" si="12"/>
        <v>0</v>
      </c>
      <c r="AG47" s="71">
        <f t="shared" si="12"/>
        <v>0</v>
      </c>
      <c r="AH47" s="71">
        <f t="shared" si="12"/>
        <v>0</v>
      </c>
      <c r="AI47" s="71">
        <f t="shared" si="12"/>
        <v>0</v>
      </c>
      <c r="AJ47" s="71">
        <f t="shared" si="12"/>
        <v>0</v>
      </c>
      <c r="AK47" s="71">
        <f t="shared" si="12"/>
        <v>0</v>
      </c>
      <c r="AL47" s="71">
        <f t="shared" si="12"/>
        <v>0</v>
      </c>
      <c r="AM47" s="71">
        <f t="shared" si="12"/>
        <v>0</v>
      </c>
      <c r="AN47" s="71">
        <f t="shared" si="12"/>
        <v>0</v>
      </c>
      <c r="AO47" s="71">
        <f t="shared" si="12"/>
        <v>0</v>
      </c>
      <c r="AP47" s="71">
        <f t="shared" si="12"/>
        <v>0</v>
      </c>
      <c r="AQ47" s="71">
        <f t="shared" si="12"/>
        <v>0</v>
      </c>
      <c r="AR47" s="71">
        <f t="shared" si="12"/>
        <v>0</v>
      </c>
      <c r="AS47" s="71">
        <f t="shared" si="12"/>
        <v>0</v>
      </c>
      <c r="AT47" s="71">
        <f t="shared" si="12"/>
        <v>0</v>
      </c>
      <c r="AU47" s="71">
        <f t="shared" si="12"/>
        <v>0</v>
      </c>
      <c r="AV47" s="71">
        <f t="shared" si="12"/>
        <v>0</v>
      </c>
      <c r="AW47" s="71">
        <f t="shared" si="12"/>
        <v>0</v>
      </c>
      <c r="AX47" s="71">
        <f t="shared" si="12"/>
        <v>0</v>
      </c>
      <c r="AY47" s="71">
        <f t="shared" si="12"/>
        <v>0</v>
      </c>
      <c r="AZ47" s="71">
        <f t="shared" si="12"/>
        <v>0</v>
      </c>
      <c r="BA47" s="71">
        <f t="shared" si="12"/>
        <v>0</v>
      </c>
      <c r="BB47" s="71">
        <f t="shared" si="12"/>
        <v>0</v>
      </c>
      <c r="BC47" s="71">
        <f t="shared" si="12"/>
        <v>0</v>
      </c>
      <c r="BD47" s="71">
        <f t="shared" si="12"/>
        <v>0</v>
      </c>
      <c r="BE47" s="71">
        <f t="shared" si="12"/>
        <v>0</v>
      </c>
      <c r="BF47" s="71">
        <f t="shared" si="12"/>
        <v>0</v>
      </c>
      <c r="BG47" s="71">
        <f t="shared" si="12"/>
        <v>0</v>
      </c>
      <c r="BH47" s="71">
        <f t="shared" si="12"/>
        <v>0</v>
      </c>
      <c r="BI47" s="71">
        <f t="shared" si="12"/>
        <v>0</v>
      </c>
      <c r="BJ47" s="71">
        <f t="shared" si="12"/>
        <v>0</v>
      </c>
      <c r="BK47" s="71">
        <f t="shared" si="12"/>
        <v>0</v>
      </c>
      <c r="BL47" s="71">
        <f t="shared" si="12"/>
        <v>0</v>
      </c>
      <c r="BM47" s="71">
        <f t="shared" si="12"/>
        <v>0</v>
      </c>
      <c r="BN47" s="71">
        <f t="shared" si="12"/>
        <v>0</v>
      </c>
      <c r="BO47" s="71">
        <f t="shared" si="12"/>
        <v>0</v>
      </c>
      <c r="BP47" s="71">
        <f t="shared" si="12"/>
        <v>0</v>
      </c>
      <c r="BQ47" s="71">
        <f t="shared" si="12"/>
        <v>0</v>
      </c>
    </row>
    <row r="48" spans="1:69" hidden="1">
      <c r="N48" s="71" t="str">
        <f t="shared" si="9"/>
        <v/>
      </c>
      <c r="O48" s="71">
        <f t="shared" si="10"/>
        <v>0</v>
      </c>
      <c r="P48" s="71">
        <f t="shared" si="12"/>
        <v>0</v>
      </c>
      <c r="Q48" s="71">
        <f t="shared" si="12"/>
        <v>0</v>
      </c>
      <c r="R48" s="71">
        <f t="shared" si="12"/>
        <v>0</v>
      </c>
      <c r="S48" s="71">
        <f t="shared" si="12"/>
        <v>0</v>
      </c>
      <c r="T48" s="71">
        <f t="shared" si="12"/>
        <v>0</v>
      </c>
      <c r="U48" s="71">
        <f t="shared" si="12"/>
        <v>0</v>
      </c>
      <c r="V48" s="71">
        <f t="shared" si="12"/>
        <v>0</v>
      </c>
      <c r="W48" s="71">
        <f t="shared" si="12"/>
        <v>0</v>
      </c>
      <c r="X48" s="71">
        <f t="shared" si="12"/>
        <v>0</v>
      </c>
      <c r="Y48" s="71">
        <f t="shared" si="12"/>
        <v>0</v>
      </c>
      <c r="Z48" s="71">
        <f t="shared" si="12"/>
        <v>0</v>
      </c>
      <c r="AA48" s="71">
        <f t="shared" si="12"/>
        <v>0</v>
      </c>
      <c r="AB48" s="71">
        <f t="shared" si="12"/>
        <v>0</v>
      </c>
      <c r="AC48" s="71">
        <f t="shared" si="12"/>
        <v>0</v>
      </c>
      <c r="AD48" s="71">
        <f t="shared" si="12"/>
        <v>0</v>
      </c>
      <c r="AE48" s="71">
        <f t="shared" si="12"/>
        <v>0</v>
      </c>
      <c r="AF48" s="71">
        <f t="shared" si="12"/>
        <v>0</v>
      </c>
      <c r="AG48" s="71">
        <f t="shared" si="12"/>
        <v>0</v>
      </c>
      <c r="AH48" s="71">
        <f t="shared" si="12"/>
        <v>0</v>
      </c>
      <c r="AI48" s="71">
        <f t="shared" si="12"/>
        <v>0</v>
      </c>
      <c r="AJ48" s="71">
        <f t="shared" si="12"/>
        <v>0</v>
      </c>
      <c r="AK48" s="71">
        <f t="shared" si="12"/>
        <v>0</v>
      </c>
      <c r="AL48" s="71">
        <f t="shared" si="12"/>
        <v>0</v>
      </c>
      <c r="AM48" s="71">
        <f t="shared" si="12"/>
        <v>0</v>
      </c>
      <c r="AN48" s="71">
        <f t="shared" si="12"/>
        <v>0</v>
      </c>
      <c r="AO48" s="71">
        <f t="shared" si="12"/>
        <v>0</v>
      </c>
      <c r="AP48" s="71">
        <f t="shared" si="12"/>
        <v>0</v>
      </c>
      <c r="AQ48" s="71">
        <f t="shared" si="12"/>
        <v>0</v>
      </c>
      <c r="AR48" s="71">
        <f t="shared" si="12"/>
        <v>0</v>
      </c>
      <c r="AS48" s="71">
        <f t="shared" si="12"/>
        <v>0</v>
      </c>
      <c r="AT48" s="71">
        <f t="shared" si="12"/>
        <v>0</v>
      </c>
      <c r="AU48" s="71">
        <f t="shared" si="12"/>
        <v>0</v>
      </c>
      <c r="AV48" s="71">
        <f t="shared" si="12"/>
        <v>0</v>
      </c>
      <c r="AW48" s="71">
        <f t="shared" si="12"/>
        <v>0</v>
      </c>
      <c r="AX48" s="71">
        <f t="shared" si="12"/>
        <v>0</v>
      </c>
      <c r="AY48" s="71">
        <f t="shared" si="12"/>
        <v>0</v>
      </c>
      <c r="AZ48" s="71">
        <f t="shared" si="12"/>
        <v>0</v>
      </c>
      <c r="BA48" s="71">
        <f t="shared" si="12"/>
        <v>0</v>
      </c>
      <c r="BB48" s="71">
        <f t="shared" si="12"/>
        <v>0</v>
      </c>
      <c r="BC48" s="71">
        <f t="shared" si="12"/>
        <v>0</v>
      </c>
      <c r="BD48" s="71">
        <f t="shared" si="12"/>
        <v>0</v>
      </c>
      <c r="BE48" s="71">
        <f t="shared" si="12"/>
        <v>0</v>
      </c>
      <c r="BF48" s="71">
        <f t="shared" si="12"/>
        <v>0</v>
      </c>
      <c r="BG48" s="71">
        <f t="shared" si="12"/>
        <v>0</v>
      </c>
      <c r="BH48" s="71">
        <f t="shared" si="12"/>
        <v>0</v>
      </c>
      <c r="BI48" s="71">
        <f t="shared" si="12"/>
        <v>0</v>
      </c>
      <c r="BJ48" s="71">
        <f t="shared" si="12"/>
        <v>0</v>
      </c>
      <c r="BK48" s="71">
        <f t="shared" si="12"/>
        <v>0</v>
      </c>
      <c r="BL48" s="71">
        <f t="shared" si="12"/>
        <v>0</v>
      </c>
      <c r="BM48" s="71">
        <f t="shared" si="12"/>
        <v>0</v>
      </c>
      <c r="BN48" s="71">
        <f t="shared" si="12"/>
        <v>0</v>
      </c>
      <c r="BO48" s="71">
        <f t="shared" si="12"/>
        <v>0</v>
      </c>
      <c r="BP48" s="71">
        <f t="shared" si="12"/>
        <v>0</v>
      </c>
      <c r="BQ48" s="71">
        <f t="shared" si="12"/>
        <v>0</v>
      </c>
    </row>
    <row r="49" spans="6:69" hidden="1">
      <c r="N49" s="71" t="str">
        <f t="shared" si="9"/>
        <v/>
      </c>
      <c r="O49" s="71">
        <f t="shared" si="10"/>
        <v>0</v>
      </c>
      <c r="P49" s="71">
        <f t="shared" si="12"/>
        <v>0</v>
      </c>
      <c r="Q49" s="71">
        <f t="shared" si="12"/>
        <v>0</v>
      </c>
      <c r="R49" s="71">
        <f t="shared" si="12"/>
        <v>0</v>
      </c>
      <c r="S49" s="71">
        <f t="shared" si="12"/>
        <v>0</v>
      </c>
      <c r="T49" s="71">
        <f t="shared" si="12"/>
        <v>0</v>
      </c>
      <c r="U49" s="71">
        <f t="shared" si="12"/>
        <v>0</v>
      </c>
      <c r="V49" s="71">
        <f t="shared" si="12"/>
        <v>0</v>
      </c>
      <c r="W49" s="71">
        <f t="shared" si="12"/>
        <v>0</v>
      </c>
      <c r="X49" s="71">
        <f t="shared" si="12"/>
        <v>0</v>
      </c>
      <c r="Y49" s="71">
        <f t="shared" si="12"/>
        <v>0</v>
      </c>
      <c r="Z49" s="71">
        <f t="shared" si="12"/>
        <v>0</v>
      </c>
      <c r="AA49" s="71">
        <f t="shared" si="12"/>
        <v>0</v>
      </c>
      <c r="AB49" s="71">
        <f t="shared" si="12"/>
        <v>0</v>
      </c>
      <c r="AC49" s="71">
        <f t="shared" si="12"/>
        <v>0</v>
      </c>
      <c r="AD49" s="71">
        <f t="shared" si="12"/>
        <v>0</v>
      </c>
      <c r="AE49" s="71">
        <f t="shared" si="12"/>
        <v>0</v>
      </c>
      <c r="AF49" s="71">
        <f t="shared" si="12"/>
        <v>0</v>
      </c>
      <c r="AG49" s="71">
        <f t="shared" si="12"/>
        <v>0</v>
      </c>
      <c r="AH49" s="71">
        <f t="shared" si="12"/>
        <v>0</v>
      </c>
      <c r="AI49" s="71">
        <f t="shared" si="12"/>
        <v>0</v>
      </c>
      <c r="AJ49" s="71">
        <f t="shared" si="12"/>
        <v>0</v>
      </c>
      <c r="AK49" s="71">
        <f t="shared" si="12"/>
        <v>0</v>
      </c>
      <c r="AL49" s="71">
        <f t="shared" si="12"/>
        <v>0</v>
      </c>
      <c r="AM49" s="71">
        <f t="shared" si="12"/>
        <v>0</v>
      </c>
      <c r="AN49" s="71">
        <f t="shared" si="12"/>
        <v>0</v>
      </c>
      <c r="AO49" s="71">
        <f t="shared" si="12"/>
        <v>0</v>
      </c>
      <c r="AP49" s="71">
        <f t="shared" si="12"/>
        <v>0</v>
      </c>
      <c r="AQ49" s="71">
        <f t="shared" si="12"/>
        <v>0</v>
      </c>
      <c r="AR49" s="71">
        <f t="shared" si="12"/>
        <v>0</v>
      </c>
      <c r="AS49" s="71">
        <f t="shared" si="12"/>
        <v>0</v>
      </c>
      <c r="AT49" s="71">
        <f t="shared" si="12"/>
        <v>0</v>
      </c>
      <c r="AU49" s="71">
        <f t="shared" si="12"/>
        <v>0</v>
      </c>
      <c r="AV49" s="71">
        <f t="shared" si="12"/>
        <v>0</v>
      </c>
      <c r="AW49" s="71">
        <f t="shared" si="12"/>
        <v>0</v>
      </c>
      <c r="AX49" s="71">
        <f t="shared" si="12"/>
        <v>0</v>
      </c>
      <c r="AY49" s="71">
        <f t="shared" si="12"/>
        <v>0</v>
      </c>
      <c r="AZ49" s="71">
        <f t="shared" si="12"/>
        <v>0</v>
      </c>
      <c r="BA49" s="71">
        <f t="shared" si="12"/>
        <v>0</v>
      </c>
      <c r="BB49" s="71">
        <f t="shared" si="12"/>
        <v>0</v>
      </c>
      <c r="BC49" s="71">
        <f t="shared" si="12"/>
        <v>0</v>
      </c>
      <c r="BD49" s="71">
        <f t="shared" si="12"/>
        <v>0</v>
      </c>
      <c r="BE49" s="71">
        <f t="shared" si="12"/>
        <v>0</v>
      </c>
      <c r="BF49" s="71">
        <f t="shared" si="12"/>
        <v>0</v>
      </c>
      <c r="BG49" s="71">
        <f t="shared" si="12"/>
        <v>0</v>
      </c>
      <c r="BH49" s="71">
        <f t="shared" si="12"/>
        <v>0</v>
      </c>
      <c r="BI49" s="71">
        <f t="shared" si="12"/>
        <v>0</v>
      </c>
      <c r="BJ49" s="71">
        <f t="shared" si="12"/>
        <v>0</v>
      </c>
      <c r="BK49" s="71">
        <f t="shared" si="12"/>
        <v>0</v>
      </c>
      <c r="BL49" s="71">
        <f t="shared" si="12"/>
        <v>0</v>
      </c>
      <c r="BM49" s="71">
        <f t="shared" si="12"/>
        <v>0</v>
      </c>
      <c r="BN49" s="71">
        <f t="shared" si="12"/>
        <v>0</v>
      </c>
      <c r="BO49" s="71">
        <f t="shared" si="12"/>
        <v>0</v>
      </c>
      <c r="BP49" s="71">
        <f t="shared" si="12"/>
        <v>0</v>
      </c>
      <c r="BQ49" s="71">
        <f t="shared" si="12"/>
        <v>0</v>
      </c>
    </row>
    <row r="50" spans="6:69" hidden="1">
      <c r="N50" s="71" t="str">
        <f t="shared" si="9"/>
        <v/>
      </c>
      <c r="O50" s="71">
        <f t="shared" si="10"/>
        <v>0</v>
      </c>
      <c r="P50" s="71">
        <f t="shared" si="12"/>
        <v>0</v>
      </c>
      <c r="Q50" s="71">
        <f t="shared" si="12"/>
        <v>0</v>
      </c>
      <c r="R50" s="71">
        <f t="shared" si="12"/>
        <v>0</v>
      </c>
      <c r="S50" s="71">
        <f t="shared" si="12"/>
        <v>0</v>
      </c>
      <c r="T50" s="71">
        <f t="shared" si="12"/>
        <v>0</v>
      </c>
      <c r="U50" s="71">
        <f t="shared" si="12"/>
        <v>0</v>
      </c>
      <c r="V50" s="71">
        <f t="shared" si="12"/>
        <v>0</v>
      </c>
      <c r="W50" s="71">
        <f t="shared" si="12"/>
        <v>0</v>
      </c>
      <c r="X50" s="71">
        <f t="shared" si="12"/>
        <v>0</v>
      </c>
      <c r="Y50" s="71">
        <f t="shared" si="12"/>
        <v>0</v>
      </c>
      <c r="Z50" s="71">
        <f t="shared" si="12"/>
        <v>0</v>
      </c>
      <c r="AA50" s="71">
        <f t="shared" si="12"/>
        <v>0</v>
      </c>
      <c r="AB50" s="71">
        <f t="shared" si="12"/>
        <v>0</v>
      </c>
      <c r="AC50" s="71">
        <f t="shared" si="12"/>
        <v>0</v>
      </c>
      <c r="AD50" s="71">
        <f t="shared" si="12"/>
        <v>0</v>
      </c>
      <c r="AE50" s="71">
        <f t="shared" si="12"/>
        <v>0</v>
      </c>
      <c r="AF50" s="71">
        <f t="shared" si="12"/>
        <v>0</v>
      </c>
      <c r="AG50" s="71">
        <f t="shared" si="12"/>
        <v>0</v>
      </c>
      <c r="AH50" s="71">
        <f t="shared" si="12"/>
        <v>0</v>
      </c>
      <c r="AI50" s="71">
        <f t="shared" si="12"/>
        <v>0</v>
      </c>
      <c r="AJ50" s="71">
        <f t="shared" si="12"/>
        <v>0</v>
      </c>
      <c r="AK50" s="71">
        <f t="shared" si="12"/>
        <v>0</v>
      </c>
      <c r="AL50" s="71">
        <f t="shared" si="12"/>
        <v>0</v>
      </c>
      <c r="AM50" s="71">
        <f t="shared" si="12"/>
        <v>0</v>
      </c>
      <c r="AN50" s="71">
        <f t="shared" ref="P50:BQ55" si="13">AN19*AN$28</f>
        <v>0</v>
      </c>
      <c r="AO50" s="71">
        <f t="shared" si="13"/>
        <v>0</v>
      </c>
      <c r="AP50" s="71">
        <f t="shared" si="13"/>
        <v>0</v>
      </c>
      <c r="AQ50" s="71">
        <f t="shared" si="13"/>
        <v>0</v>
      </c>
      <c r="AR50" s="71">
        <f t="shared" si="13"/>
        <v>0</v>
      </c>
      <c r="AS50" s="71">
        <f t="shared" si="13"/>
        <v>0</v>
      </c>
      <c r="AT50" s="71">
        <f t="shared" si="13"/>
        <v>0</v>
      </c>
      <c r="AU50" s="71">
        <f t="shared" si="13"/>
        <v>0</v>
      </c>
      <c r="AV50" s="71">
        <f t="shared" si="13"/>
        <v>0</v>
      </c>
      <c r="AW50" s="71">
        <f t="shared" si="13"/>
        <v>0</v>
      </c>
      <c r="AX50" s="71">
        <f t="shared" si="13"/>
        <v>0</v>
      </c>
      <c r="AY50" s="71">
        <f t="shared" si="13"/>
        <v>0</v>
      </c>
      <c r="AZ50" s="71">
        <f t="shared" si="13"/>
        <v>0</v>
      </c>
      <c r="BA50" s="71">
        <f t="shared" si="13"/>
        <v>0</v>
      </c>
      <c r="BB50" s="71">
        <f t="shared" si="13"/>
        <v>0</v>
      </c>
      <c r="BC50" s="71">
        <f t="shared" si="13"/>
        <v>0</v>
      </c>
      <c r="BD50" s="71">
        <f t="shared" si="13"/>
        <v>0</v>
      </c>
      <c r="BE50" s="71">
        <f t="shared" si="13"/>
        <v>0</v>
      </c>
      <c r="BF50" s="71">
        <f t="shared" si="13"/>
        <v>0</v>
      </c>
      <c r="BG50" s="71">
        <f t="shared" si="13"/>
        <v>0</v>
      </c>
      <c r="BH50" s="71">
        <f t="shared" si="13"/>
        <v>0</v>
      </c>
      <c r="BI50" s="71">
        <f t="shared" si="13"/>
        <v>0</v>
      </c>
      <c r="BJ50" s="71">
        <f t="shared" si="13"/>
        <v>0</v>
      </c>
      <c r="BK50" s="71">
        <f t="shared" si="13"/>
        <v>0</v>
      </c>
      <c r="BL50" s="71">
        <f t="shared" si="13"/>
        <v>0</v>
      </c>
      <c r="BM50" s="71">
        <f t="shared" si="13"/>
        <v>0</v>
      </c>
      <c r="BN50" s="71">
        <f t="shared" si="13"/>
        <v>0</v>
      </c>
      <c r="BO50" s="71">
        <f t="shared" si="13"/>
        <v>0</v>
      </c>
      <c r="BP50" s="71">
        <f t="shared" si="13"/>
        <v>0</v>
      </c>
      <c r="BQ50" s="71">
        <f t="shared" si="13"/>
        <v>0</v>
      </c>
    </row>
    <row r="51" spans="6:69" hidden="1">
      <c r="N51" s="71" t="str">
        <f t="shared" si="9"/>
        <v/>
      </c>
      <c r="O51" s="71">
        <f t="shared" si="10"/>
        <v>0</v>
      </c>
      <c r="P51" s="71">
        <f t="shared" si="13"/>
        <v>0</v>
      </c>
      <c r="Q51" s="71">
        <f t="shared" si="13"/>
        <v>0</v>
      </c>
      <c r="R51" s="71">
        <f t="shared" si="13"/>
        <v>0</v>
      </c>
      <c r="S51" s="71">
        <f t="shared" si="13"/>
        <v>0</v>
      </c>
      <c r="T51" s="71">
        <f t="shared" si="13"/>
        <v>0</v>
      </c>
      <c r="U51" s="71">
        <f t="shared" si="13"/>
        <v>0</v>
      </c>
      <c r="V51" s="71">
        <f t="shared" si="13"/>
        <v>0</v>
      </c>
      <c r="W51" s="71">
        <f t="shared" si="13"/>
        <v>0</v>
      </c>
      <c r="X51" s="71">
        <f t="shared" si="13"/>
        <v>0</v>
      </c>
      <c r="Y51" s="71">
        <f t="shared" si="13"/>
        <v>0</v>
      </c>
      <c r="Z51" s="71">
        <f t="shared" si="13"/>
        <v>0</v>
      </c>
      <c r="AA51" s="71">
        <f t="shared" si="13"/>
        <v>0</v>
      </c>
      <c r="AB51" s="71">
        <f t="shared" si="13"/>
        <v>0</v>
      </c>
      <c r="AC51" s="71">
        <f t="shared" si="13"/>
        <v>0</v>
      </c>
      <c r="AD51" s="71">
        <f t="shared" si="13"/>
        <v>0</v>
      </c>
      <c r="AE51" s="71">
        <f t="shared" si="13"/>
        <v>0</v>
      </c>
      <c r="AF51" s="71">
        <f t="shared" si="13"/>
        <v>0</v>
      </c>
      <c r="AG51" s="71">
        <f t="shared" si="13"/>
        <v>0</v>
      </c>
      <c r="AH51" s="71">
        <f t="shared" si="13"/>
        <v>0</v>
      </c>
      <c r="AI51" s="71">
        <f t="shared" si="13"/>
        <v>0</v>
      </c>
      <c r="AJ51" s="71">
        <f t="shared" si="13"/>
        <v>0</v>
      </c>
      <c r="AK51" s="71">
        <f t="shared" si="13"/>
        <v>0</v>
      </c>
      <c r="AL51" s="71">
        <f t="shared" si="13"/>
        <v>0</v>
      </c>
      <c r="AM51" s="71">
        <f t="shared" si="13"/>
        <v>0</v>
      </c>
      <c r="AN51" s="71">
        <f t="shared" si="13"/>
        <v>0</v>
      </c>
      <c r="AO51" s="71">
        <f t="shared" si="13"/>
        <v>0</v>
      </c>
      <c r="AP51" s="71">
        <f t="shared" si="13"/>
        <v>0</v>
      </c>
      <c r="AQ51" s="71">
        <f t="shared" si="13"/>
        <v>0</v>
      </c>
      <c r="AR51" s="71">
        <f t="shared" si="13"/>
        <v>0</v>
      </c>
      <c r="AS51" s="71">
        <f t="shared" si="13"/>
        <v>0</v>
      </c>
      <c r="AT51" s="71">
        <f t="shared" si="13"/>
        <v>0</v>
      </c>
      <c r="AU51" s="71">
        <f t="shared" si="13"/>
        <v>0</v>
      </c>
      <c r="AV51" s="71">
        <f t="shared" si="13"/>
        <v>0</v>
      </c>
      <c r="AW51" s="71">
        <f t="shared" si="13"/>
        <v>0</v>
      </c>
      <c r="AX51" s="71">
        <f t="shared" si="13"/>
        <v>0</v>
      </c>
      <c r="AY51" s="71">
        <f t="shared" si="13"/>
        <v>0</v>
      </c>
      <c r="AZ51" s="71">
        <f t="shared" si="13"/>
        <v>0</v>
      </c>
      <c r="BA51" s="71">
        <f t="shared" si="13"/>
        <v>0</v>
      </c>
      <c r="BB51" s="71">
        <f t="shared" si="13"/>
        <v>0</v>
      </c>
      <c r="BC51" s="71">
        <f t="shared" si="13"/>
        <v>0</v>
      </c>
      <c r="BD51" s="71">
        <f t="shared" si="13"/>
        <v>0</v>
      </c>
      <c r="BE51" s="71">
        <f t="shared" si="13"/>
        <v>0</v>
      </c>
      <c r="BF51" s="71">
        <f t="shared" si="13"/>
        <v>0</v>
      </c>
      <c r="BG51" s="71">
        <f t="shared" si="13"/>
        <v>0</v>
      </c>
      <c r="BH51" s="71">
        <f t="shared" si="13"/>
        <v>0</v>
      </c>
      <c r="BI51" s="71">
        <f t="shared" si="13"/>
        <v>0</v>
      </c>
      <c r="BJ51" s="71">
        <f t="shared" si="13"/>
        <v>0</v>
      </c>
      <c r="BK51" s="71">
        <f t="shared" si="13"/>
        <v>0</v>
      </c>
      <c r="BL51" s="71">
        <f t="shared" si="13"/>
        <v>0</v>
      </c>
      <c r="BM51" s="71">
        <f t="shared" si="13"/>
        <v>0</v>
      </c>
      <c r="BN51" s="71">
        <f t="shared" si="13"/>
        <v>0</v>
      </c>
      <c r="BO51" s="71">
        <f t="shared" si="13"/>
        <v>0</v>
      </c>
      <c r="BP51" s="71">
        <f t="shared" si="13"/>
        <v>0</v>
      </c>
      <c r="BQ51" s="71">
        <f t="shared" si="13"/>
        <v>0</v>
      </c>
    </row>
    <row r="52" spans="6:69" hidden="1">
      <c r="N52" s="71" t="str">
        <f t="shared" si="9"/>
        <v/>
      </c>
      <c r="O52" s="71">
        <f t="shared" si="10"/>
        <v>0</v>
      </c>
      <c r="P52" s="71">
        <f t="shared" si="13"/>
        <v>0</v>
      </c>
      <c r="Q52" s="71">
        <f t="shared" si="13"/>
        <v>0</v>
      </c>
      <c r="R52" s="71">
        <f t="shared" si="13"/>
        <v>0</v>
      </c>
      <c r="S52" s="71">
        <f t="shared" si="13"/>
        <v>0</v>
      </c>
      <c r="T52" s="71">
        <f t="shared" si="13"/>
        <v>0</v>
      </c>
      <c r="U52" s="71">
        <f t="shared" si="13"/>
        <v>0</v>
      </c>
      <c r="V52" s="71">
        <f t="shared" si="13"/>
        <v>0</v>
      </c>
      <c r="W52" s="71">
        <f t="shared" si="13"/>
        <v>0</v>
      </c>
      <c r="X52" s="71">
        <f t="shared" si="13"/>
        <v>0</v>
      </c>
      <c r="Y52" s="71">
        <f t="shared" si="13"/>
        <v>0</v>
      </c>
      <c r="Z52" s="71">
        <f t="shared" si="13"/>
        <v>0</v>
      </c>
      <c r="AA52" s="71">
        <f t="shared" si="13"/>
        <v>0</v>
      </c>
      <c r="AB52" s="71">
        <f t="shared" si="13"/>
        <v>0</v>
      </c>
      <c r="AC52" s="71">
        <f t="shared" si="13"/>
        <v>0</v>
      </c>
      <c r="AD52" s="71">
        <f t="shared" si="13"/>
        <v>0</v>
      </c>
      <c r="AE52" s="71">
        <f t="shared" si="13"/>
        <v>0</v>
      </c>
      <c r="AF52" s="71">
        <f t="shared" si="13"/>
        <v>0</v>
      </c>
      <c r="AG52" s="71">
        <f t="shared" si="13"/>
        <v>0</v>
      </c>
      <c r="AH52" s="71">
        <f t="shared" si="13"/>
        <v>0</v>
      </c>
      <c r="AI52" s="71">
        <f t="shared" si="13"/>
        <v>0</v>
      </c>
      <c r="AJ52" s="71">
        <f t="shared" si="13"/>
        <v>0</v>
      </c>
      <c r="AK52" s="71">
        <f t="shared" si="13"/>
        <v>0</v>
      </c>
      <c r="AL52" s="71">
        <f t="shared" si="13"/>
        <v>0</v>
      </c>
      <c r="AM52" s="71">
        <f t="shared" si="13"/>
        <v>0</v>
      </c>
      <c r="AN52" s="71">
        <f t="shared" si="13"/>
        <v>0</v>
      </c>
      <c r="AO52" s="71">
        <f t="shared" si="13"/>
        <v>0</v>
      </c>
      <c r="AP52" s="71">
        <f t="shared" si="13"/>
        <v>0</v>
      </c>
      <c r="AQ52" s="71">
        <f t="shared" si="13"/>
        <v>0</v>
      </c>
      <c r="AR52" s="71">
        <f t="shared" si="13"/>
        <v>0</v>
      </c>
      <c r="AS52" s="71">
        <f t="shared" si="13"/>
        <v>0</v>
      </c>
      <c r="AT52" s="71">
        <f t="shared" si="13"/>
        <v>0</v>
      </c>
      <c r="AU52" s="71">
        <f t="shared" si="13"/>
        <v>0</v>
      </c>
      <c r="AV52" s="71">
        <f t="shared" si="13"/>
        <v>0</v>
      </c>
      <c r="AW52" s="71">
        <f t="shared" si="13"/>
        <v>0</v>
      </c>
      <c r="AX52" s="71">
        <f t="shared" si="13"/>
        <v>0</v>
      </c>
      <c r="AY52" s="71">
        <f t="shared" si="13"/>
        <v>0</v>
      </c>
      <c r="AZ52" s="71">
        <f t="shared" si="13"/>
        <v>0</v>
      </c>
      <c r="BA52" s="71">
        <f t="shared" si="13"/>
        <v>0</v>
      </c>
      <c r="BB52" s="71">
        <f t="shared" si="13"/>
        <v>0</v>
      </c>
      <c r="BC52" s="71">
        <f t="shared" si="13"/>
        <v>0</v>
      </c>
      <c r="BD52" s="71">
        <f t="shared" si="13"/>
        <v>0</v>
      </c>
      <c r="BE52" s="71">
        <f t="shared" si="13"/>
        <v>0</v>
      </c>
      <c r="BF52" s="71">
        <f t="shared" si="13"/>
        <v>0</v>
      </c>
      <c r="BG52" s="71">
        <f t="shared" si="13"/>
        <v>0</v>
      </c>
      <c r="BH52" s="71">
        <f t="shared" si="13"/>
        <v>0</v>
      </c>
      <c r="BI52" s="71">
        <f t="shared" si="13"/>
        <v>0</v>
      </c>
      <c r="BJ52" s="71">
        <f t="shared" si="13"/>
        <v>0</v>
      </c>
      <c r="BK52" s="71">
        <f t="shared" si="13"/>
        <v>0</v>
      </c>
      <c r="BL52" s="71">
        <f t="shared" si="13"/>
        <v>0</v>
      </c>
      <c r="BM52" s="71">
        <f t="shared" si="13"/>
        <v>0</v>
      </c>
      <c r="BN52" s="71">
        <f t="shared" si="13"/>
        <v>0</v>
      </c>
      <c r="BO52" s="71">
        <f t="shared" si="13"/>
        <v>0</v>
      </c>
      <c r="BP52" s="71">
        <f t="shared" si="13"/>
        <v>0</v>
      </c>
      <c r="BQ52" s="71">
        <f t="shared" si="13"/>
        <v>0</v>
      </c>
    </row>
    <row r="53" spans="6:69" hidden="1">
      <c r="N53" s="71" t="str">
        <f t="shared" si="9"/>
        <v/>
      </c>
      <c r="O53" s="71">
        <f t="shared" si="10"/>
        <v>0</v>
      </c>
      <c r="P53" s="71">
        <f t="shared" si="13"/>
        <v>0</v>
      </c>
      <c r="Q53" s="71">
        <f t="shared" si="13"/>
        <v>0</v>
      </c>
      <c r="R53" s="71">
        <f t="shared" si="13"/>
        <v>0</v>
      </c>
      <c r="S53" s="71">
        <f t="shared" si="13"/>
        <v>0</v>
      </c>
      <c r="T53" s="71">
        <f t="shared" si="13"/>
        <v>0</v>
      </c>
      <c r="U53" s="71">
        <f t="shared" si="13"/>
        <v>0</v>
      </c>
      <c r="V53" s="71">
        <f t="shared" si="13"/>
        <v>0</v>
      </c>
      <c r="W53" s="71">
        <f t="shared" si="13"/>
        <v>0</v>
      </c>
      <c r="X53" s="71">
        <f t="shared" si="13"/>
        <v>0</v>
      </c>
      <c r="Y53" s="71">
        <f t="shared" si="13"/>
        <v>0</v>
      </c>
      <c r="Z53" s="71">
        <f t="shared" si="13"/>
        <v>0</v>
      </c>
      <c r="AA53" s="71">
        <f t="shared" si="13"/>
        <v>0</v>
      </c>
      <c r="AB53" s="71">
        <f t="shared" si="13"/>
        <v>0</v>
      </c>
      <c r="AC53" s="71">
        <f t="shared" si="13"/>
        <v>0</v>
      </c>
      <c r="AD53" s="71">
        <f t="shared" si="13"/>
        <v>0</v>
      </c>
      <c r="AE53" s="71">
        <f t="shared" si="13"/>
        <v>0</v>
      </c>
      <c r="AF53" s="71">
        <f t="shared" si="13"/>
        <v>0</v>
      </c>
      <c r="AG53" s="71">
        <f t="shared" si="13"/>
        <v>0</v>
      </c>
      <c r="AH53" s="71">
        <f t="shared" si="13"/>
        <v>0</v>
      </c>
      <c r="AI53" s="71">
        <f t="shared" si="13"/>
        <v>0</v>
      </c>
      <c r="AJ53" s="71">
        <f t="shared" si="13"/>
        <v>0</v>
      </c>
      <c r="AK53" s="71">
        <f t="shared" si="13"/>
        <v>0</v>
      </c>
      <c r="AL53" s="71">
        <f t="shared" si="13"/>
        <v>0</v>
      </c>
      <c r="AM53" s="71">
        <f t="shared" si="13"/>
        <v>0</v>
      </c>
      <c r="AN53" s="71">
        <f t="shared" si="13"/>
        <v>0</v>
      </c>
      <c r="AO53" s="71">
        <f t="shared" si="13"/>
        <v>0</v>
      </c>
      <c r="AP53" s="71">
        <f t="shared" si="13"/>
        <v>0</v>
      </c>
      <c r="AQ53" s="71">
        <f t="shared" si="13"/>
        <v>0</v>
      </c>
      <c r="AR53" s="71">
        <f t="shared" si="13"/>
        <v>0</v>
      </c>
      <c r="AS53" s="71">
        <f t="shared" si="13"/>
        <v>0</v>
      </c>
      <c r="AT53" s="71">
        <f t="shared" si="13"/>
        <v>0</v>
      </c>
      <c r="AU53" s="71">
        <f t="shared" si="13"/>
        <v>0</v>
      </c>
      <c r="AV53" s="71">
        <f t="shared" si="13"/>
        <v>0</v>
      </c>
      <c r="AW53" s="71">
        <f t="shared" si="13"/>
        <v>0</v>
      </c>
      <c r="AX53" s="71">
        <f t="shared" si="13"/>
        <v>0</v>
      </c>
      <c r="AY53" s="71">
        <f t="shared" si="13"/>
        <v>0</v>
      </c>
      <c r="AZ53" s="71">
        <f t="shared" si="13"/>
        <v>0</v>
      </c>
      <c r="BA53" s="71">
        <f t="shared" si="13"/>
        <v>0</v>
      </c>
      <c r="BB53" s="71">
        <f t="shared" si="13"/>
        <v>0</v>
      </c>
      <c r="BC53" s="71">
        <f t="shared" si="13"/>
        <v>0</v>
      </c>
      <c r="BD53" s="71">
        <f t="shared" si="13"/>
        <v>0</v>
      </c>
      <c r="BE53" s="71">
        <f t="shared" si="13"/>
        <v>0</v>
      </c>
      <c r="BF53" s="71">
        <f t="shared" si="13"/>
        <v>0</v>
      </c>
      <c r="BG53" s="71">
        <f t="shared" si="13"/>
        <v>0</v>
      </c>
      <c r="BH53" s="71">
        <f t="shared" si="13"/>
        <v>0</v>
      </c>
      <c r="BI53" s="71">
        <f t="shared" si="13"/>
        <v>0</v>
      </c>
      <c r="BJ53" s="71">
        <f t="shared" si="13"/>
        <v>0</v>
      </c>
      <c r="BK53" s="71">
        <f t="shared" si="13"/>
        <v>0</v>
      </c>
      <c r="BL53" s="71">
        <f t="shared" si="13"/>
        <v>0</v>
      </c>
      <c r="BM53" s="71">
        <f t="shared" si="13"/>
        <v>0</v>
      </c>
      <c r="BN53" s="71">
        <f t="shared" si="13"/>
        <v>0</v>
      </c>
      <c r="BO53" s="71">
        <f t="shared" si="13"/>
        <v>0</v>
      </c>
      <c r="BP53" s="71">
        <f t="shared" si="13"/>
        <v>0</v>
      </c>
      <c r="BQ53" s="71">
        <f t="shared" si="13"/>
        <v>0</v>
      </c>
    </row>
    <row r="54" spans="6:69" hidden="1">
      <c r="N54" s="71" t="str">
        <f t="shared" si="9"/>
        <v/>
      </c>
      <c r="O54" s="71">
        <f t="shared" si="10"/>
        <v>0</v>
      </c>
      <c r="P54" s="71">
        <f t="shared" si="13"/>
        <v>0</v>
      </c>
      <c r="Q54" s="71">
        <f t="shared" si="13"/>
        <v>0</v>
      </c>
      <c r="R54" s="71">
        <f t="shared" si="13"/>
        <v>0</v>
      </c>
      <c r="S54" s="71">
        <f t="shared" si="13"/>
        <v>0</v>
      </c>
      <c r="T54" s="71">
        <f t="shared" si="13"/>
        <v>0</v>
      </c>
      <c r="U54" s="71">
        <f t="shared" si="13"/>
        <v>0</v>
      </c>
      <c r="V54" s="71">
        <f t="shared" si="13"/>
        <v>0</v>
      </c>
      <c r="W54" s="71">
        <f t="shared" si="13"/>
        <v>0</v>
      </c>
      <c r="X54" s="71">
        <f t="shared" si="13"/>
        <v>0</v>
      </c>
      <c r="Y54" s="71">
        <f t="shared" si="13"/>
        <v>0</v>
      </c>
      <c r="Z54" s="71">
        <f t="shared" si="13"/>
        <v>0</v>
      </c>
      <c r="AA54" s="71">
        <f t="shared" si="13"/>
        <v>0</v>
      </c>
      <c r="AB54" s="71">
        <f t="shared" si="13"/>
        <v>0</v>
      </c>
      <c r="AC54" s="71">
        <f t="shared" si="13"/>
        <v>0</v>
      </c>
      <c r="AD54" s="71">
        <f t="shared" si="13"/>
        <v>0</v>
      </c>
      <c r="AE54" s="71">
        <f t="shared" si="13"/>
        <v>0</v>
      </c>
      <c r="AF54" s="71">
        <f t="shared" si="13"/>
        <v>0</v>
      </c>
      <c r="AG54" s="71">
        <f t="shared" si="13"/>
        <v>0</v>
      </c>
      <c r="AH54" s="71">
        <f t="shared" si="13"/>
        <v>0</v>
      </c>
      <c r="AI54" s="71">
        <f t="shared" si="13"/>
        <v>0</v>
      </c>
      <c r="AJ54" s="71">
        <f t="shared" si="13"/>
        <v>0</v>
      </c>
      <c r="AK54" s="71">
        <f t="shared" si="13"/>
        <v>0</v>
      </c>
      <c r="AL54" s="71">
        <f t="shared" si="13"/>
        <v>0</v>
      </c>
      <c r="AM54" s="71">
        <f t="shared" si="13"/>
        <v>0</v>
      </c>
      <c r="AN54" s="71">
        <f t="shared" si="13"/>
        <v>0</v>
      </c>
      <c r="AO54" s="71">
        <f t="shared" si="13"/>
        <v>0</v>
      </c>
      <c r="AP54" s="71">
        <f t="shared" si="13"/>
        <v>0</v>
      </c>
      <c r="AQ54" s="71">
        <f t="shared" si="13"/>
        <v>0</v>
      </c>
      <c r="AR54" s="71">
        <f t="shared" si="13"/>
        <v>0</v>
      </c>
      <c r="AS54" s="71">
        <f t="shared" si="13"/>
        <v>0</v>
      </c>
      <c r="AT54" s="71">
        <f t="shared" si="13"/>
        <v>0</v>
      </c>
      <c r="AU54" s="71">
        <f t="shared" si="13"/>
        <v>0</v>
      </c>
      <c r="AV54" s="71">
        <f t="shared" si="13"/>
        <v>0</v>
      </c>
      <c r="AW54" s="71">
        <f t="shared" si="13"/>
        <v>0</v>
      </c>
      <c r="AX54" s="71">
        <f t="shared" si="13"/>
        <v>0</v>
      </c>
      <c r="AY54" s="71">
        <f t="shared" si="13"/>
        <v>0</v>
      </c>
      <c r="AZ54" s="71">
        <f t="shared" si="13"/>
        <v>0</v>
      </c>
      <c r="BA54" s="71">
        <f t="shared" si="13"/>
        <v>0</v>
      </c>
      <c r="BB54" s="71">
        <f t="shared" si="13"/>
        <v>0</v>
      </c>
      <c r="BC54" s="71">
        <f t="shared" si="13"/>
        <v>0</v>
      </c>
      <c r="BD54" s="71">
        <f t="shared" si="13"/>
        <v>0</v>
      </c>
      <c r="BE54" s="71">
        <f t="shared" si="13"/>
        <v>0</v>
      </c>
      <c r="BF54" s="71">
        <f t="shared" si="13"/>
        <v>0</v>
      </c>
      <c r="BG54" s="71">
        <f t="shared" si="13"/>
        <v>0</v>
      </c>
      <c r="BH54" s="71">
        <f t="shared" si="13"/>
        <v>0</v>
      </c>
      <c r="BI54" s="71">
        <f t="shared" si="13"/>
        <v>0</v>
      </c>
      <c r="BJ54" s="71">
        <f t="shared" si="13"/>
        <v>0</v>
      </c>
      <c r="BK54" s="71">
        <f t="shared" si="13"/>
        <v>0</v>
      </c>
      <c r="BL54" s="71">
        <f t="shared" si="13"/>
        <v>0</v>
      </c>
      <c r="BM54" s="71">
        <f t="shared" si="13"/>
        <v>0</v>
      </c>
      <c r="BN54" s="71">
        <f t="shared" si="13"/>
        <v>0</v>
      </c>
      <c r="BO54" s="71">
        <f t="shared" si="13"/>
        <v>0</v>
      </c>
      <c r="BP54" s="71">
        <f t="shared" si="13"/>
        <v>0</v>
      </c>
      <c r="BQ54" s="71">
        <f t="shared" si="13"/>
        <v>0</v>
      </c>
    </row>
    <row r="55" spans="6:69" hidden="1">
      <c r="N55" s="71" t="str">
        <f t="shared" si="9"/>
        <v/>
      </c>
      <c r="O55" s="71">
        <f t="shared" si="10"/>
        <v>0</v>
      </c>
      <c r="P55" s="71">
        <f t="shared" si="13"/>
        <v>0</v>
      </c>
      <c r="Q55" s="71">
        <f t="shared" si="13"/>
        <v>0</v>
      </c>
      <c r="R55" s="71">
        <f t="shared" si="13"/>
        <v>0</v>
      </c>
      <c r="S55" s="71">
        <f t="shared" si="13"/>
        <v>0</v>
      </c>
      <c r="T55" s="71">
        <f t="shared" si="13"/>
        <v>0</v>
      </c>
      <c r="U55" s="71">
        <f t="shared" si="13"/>
        <v>0</v>
      </c>
      <c r="V55" s="71">
        <f t="shared" si="13"/>
        <v>0</v>
      </c>
      <c r="W55" s="71">
        <f t="shared" si="13"/>
        <v>0</v>
      </c>
      <c r="X55" s="71">
        <f t="shared" si="13"/>
        <v>0</v>
      </c>
      <c r="Y55" s="71">
        <f t="shared" ref="P55:BQ56" si="14">Y24*Y$28</f>
        <v>0</v>
      </c>
      <c r="Z55" s="71">
        <f t="shared" si="14"/>
        <v>0</v>
      </c>
      <c r="AA55" s="71">
        <f t="shared" si="14"/>
        <v>0</v>
      </c>
      <c r="AB55" s="71">
        <f t="shared" si="14"/>
        <v>0</v>
      </c>
      <c r="AC55" s="71">
        <f t="shared" si="14"/>
        <v>0</v>
      </c>
      <c r="AD55" s="71">
        <f t="shared" si="14"/>
        <v>0</v>
      </c>
      <c r="AE55" s="71">
        <f t="shared" si="14"/>
        <v>0</v>
      </c>
      <c r="AF55" s="71">
        <f t="shared" si="14"/>
        <v>0</v>
      </c>
      <c r="AG55" s="71">
        <f t="shared" si="14"/>
        <v>0</v>
      </c>
      <c r="AH55" s="71">
        <f t="shared" si="14"/>
        <v>0</v>
      </c>
      <c r="AI55" s="71">
        <f t="shared" si="14"/>
        <v>0</v>
      </c>
      <c r="AJ55" s="71">
        <f t="shared" si="14"/>
        <v>0</v>
      </c>
      <c r="AK55" s="71">
        <f t="shared" si="14"/>
        <v>0</v>
      </c>
      <c r="AL55" s="71">
        <f t="shared" si="14"/>
        <v>0</v>
      </c>
      <c r="AM55" s="71">
        <f t="shared" si="14"/>
        <v>0</v>
      </c>
      <c r="AN55" s="71">
        <f t="shared" si="14"/>
        <v>0</v>
      </c>
      <c r="AO55" s="71">
        <f t="shared" si="14"/>
        <v>0</v>
      </c>
      <c r="AP55" s="71">
        <f t="shared" si="14"/>
        <v>0</v>
      </c>
      <c r="AQ55" s="71">
        <f t="shared" si="14"/>
        <v>0</v>
      </c>
      <c r="AR55" s="71">
        <f t="shared" si="14"/>
        <v>0</v>
      </c>
      <c r="AS55" s="71">
        <f t="shared" si="14"/>
        <v>0</v>
      </c>
      <c r="AT55" s="71">
        <f t="shared" si="14"/>
        <v>0</v>
      </c>
      <c r="AU55" s="71">
        <f t="shared" si="14"/>
        <v>0</v>
      </c>
      <c r="AV55" s="71">
        <f t="shared" si="14"/>
        <v>0</v>
      </c>
      <c r="AW55" s="71">
        <f t="shared" si="14"/>
        <v>0</v>
      </c>
      <c r="AX55" s="71">
        <f t="shared" si="14"/>
        <v>0</v>
      </c>
      <c r="AY55" s="71">
        <f t="shared" si="14"/>
        <v>0</v>
      </c>
      <c r="AZ55" s="71">
        <f t="shared" si="14"/>
        <v>0</v>
      </c>
      <c r="BA55" s="71">
        <f t="shared" si="14"/>
        <v>0</v>
      </c>
      <c r="BB55" s="71">
        <f t="shared" si="14"/>
        <v>0</v>
      </c>
      <c r="BC55" s="71">
        <f t="shared" si="14"/>
        <v>0</v>
      </c>
      <c r="BD55" s="71">
        <f t="shared" si="14"/>
        <v>0</v>
      </c>
      <c r="BE55" s="71">
        <f t="shared" si="14"/>
        <v>0</v>
      </c>
      <c r="BF55" s="71">
        <f t="shared" si="14"/>
        <v>0</v>
      </c>
      <c r="BG55" s="71">
        <f t="shared" si="14"/>
        <v>0</v>
      </c>
      <c r="BH55" s="71">
        <f t="shared" si="14"/>
        <v>0</v>
      </c>
      <c r="BI55" s="71">
        <f t="shared" si="14"/>
        <v>0</v>
      </c>
      <c r="BJ55" s="71">
        <f t="shared" si="14"/>
        <v>0</v>
      </c>
      <c r="BK55" s="71">
        <f t="shared" si="14"/>
        <v>0</v>
      </c>
      <c r="BL55" s="71">
        <f t="shared" si="14"/>
        <v>0</v>
      </c>
      <c r="BM55" s="71">
        <f t="shared" si="14"/>
        <v>0</v>
      </c>
      <c r="BN55" s="71">
        <f t="shared" si="14"/>
        <v>0</v>
      </c>
      <c r="BO55" s="71">
        <f t="shared" si="14"/>
        <v>0</v>
      </c>
      <c r="BP55" s="71">
        <f t="shared" si="14"/>
        <v>0</v>
      </c>
      <c r="BQ55" s="71">
        <f t="shared" si="14"/>
        <v>0</v>
      </c>
    </row>
    <row r="56" spans="6:69" hidden="1">
      <c r="N56" s="71" t="str">
        <f t="shared" si="9"/>
        <v/>
      </c>
      <c r="O56" s="71">
        <f t="shared" si="10"/>
        <v>0</v>
      </c>
      <c r="P56" s="71">
        <f t="shared" si="14"/>
        <v>0</v>
      </c>
      <c r="Q56" s="71">
        <f t="shared" si="14"/>
        <v>0</v>
      </c>
      <c r="R56" s="71">
        <f t="shared" si="14"/>
        <v>0</v>
      </c>
      <c r="S56" s="71">
        <f t="shared" si="14"/>
        <v>0</v>
      </c>
      <c r="T56" s="71">
        <f t="shared" si="14"/>
        <v>0</v>
      </c>
      <c r="U56" s="71">
        <f t="shared" si="14"/>
        <v>0</v>
      </c>
      <c r="V56" s="71">
        <f t="shared" si="14"/>
        <v>0</v>
      </c>
      <c r="W56" s="71">
        <f t="shared" si="14"/>
        <v>0</v>
      </c>
      <c r="X56" s="71">
        <f t="shared" si="14"/>
        <v>0</v>
      </c>
      <c r="Y56" s="71">
        <f t="shared" si="14"/>
        <v>0</v>
      </c>
      <c r="Z56" s="71">
        <f t="shared" si="14"/>
        <v>0</v>
      </c>
      <c r="AA56" s="71">
        <f t="shared" si="14"/>
        <v>0</v>
      </c>
      <c r="AB56" s="71">
        <f t="shared" si="14"/>
        <v>0</v>
      </c>
      <c r="AC56" s="71">
        <f t="shared" si="14"/>
        <v>0</v>
      </c>
      <c r="AD56" s="71">
        <f t="shared" si="14"/>
        <v>0</v>
      </c>
      <c r="AE56" s="71">
        <f t="shared" si="14"/>
        <v>0</v>
      </c>
      <c r="AF56" s="71">
        <f t="shared" si="14"/>
        <v>0</v>
      </c>
      <c r="AG56" s="71">
        <f t="shared" si="14"/>
        <v>0</v>
      </c>
      <c r="AH56" s="71">
        <f t="shared" si="14"/>
        <v>0</v>
      </c>
      <c r="AI56" s="71">
        <f t="shared" si="14"/>
        <v>0</v>
      </c>
      <c r="AJ56" s="71">
        <f t="shared" si="14"/>
        <v>0</v>
      </c>
      <c r="AK56" s="71">
        <f t="shared" si="14"/>
        <v>0</v>
      </c>
      <c r="AL56" s="71">
        <f t="shared" si="14"/>
        <v>0</v>
      </c>
      <c r="AM56" s="71">
        <f t="shared" si="14"/>
        <v>0</v>
      </c>
      <c r="AN56" s="71">
        <f t="shared" si="14"/>
        <v>0</v>
      </c>
      <c r="AO56" s="71">
        <f t="shared" si="14"/>
        <v>0</v>
      </c>
      <c r="AP56" s="71">
        <f t="shared" si="14"/>
        <v>0</v>
      </c>
      <c r="AQ56" s="71">
        <f t="shared" si="14"/>
        <v>0</v>
      </c>
      <c r="AR56" s="71">
        <f t="shared" si="14"/>
        <v>0</v>
      </c>
      <c r="AS56" s="71">
        <f t="shared" si="14"/>
        <v>0</v>
      </c>
      <c r="AT56" s="71">
        <f t="shared" si="14"/>
        <v>0</v>
      </c>
      <c r="AU56" s="71">
        <f t="shared" si="14"/>
        <v>0</v>
      </c>
      <c r="AV56" s="71">
        <f t="shared" si="14"/>
        <v>0</v>
      </c>
      <c r="AW56" s="71">
        <f t="shared" si="14"/>
        <v>0</v>
      </c>
      <c r="AX56" s="71">
        <f t="shared" si="14"/>
        <v>0</v>
      </c>
      <c r="AY56" s="71">
        <f t="shared" si="14"/>
        <v>0</v>
      </c>
      <c r="AZ56" s="71">
        <f t="shared" si="14"/>
        <v>0</v>
      </c>
      <c r="BA56" s="71">
        <f t="shared" si="14"/>
        <v>0</v>
      </c>
      <c r="BB56" s="71">
        <f t="shared" si="14"/>
        <v>0</v>
      </c>
      <c r="BC56" s="71">
        <f t="shared" si="14"/>
        <v>0</v>
      </c>
      <c r="BD56" s="71">
        <f t="shared" si="14"/>
        <v>0</v>
      </c>
      <c r="BE56" s="71">
        <f t="shared" si="14"/>
        <v>0</v>
      </c>
      <c r="BF56" s="71">
        <f t="shared" si="14"/>
        <v>0</v>
      </c>
      <c r="BG56" s="71">
        <f t="shared" si="14"/>
        <v>0</v>
      </c>
      <c r="BH56" s="71">
        <f t="shared" si="14"/>
        <v>0</v>
      </c>
      <c r="BI56" s="71">
        <f t="shared" si="14"/>
        <v>0</v>
      </c>
      <c r="BJ56" s="71">
        <f t="shared" si="14"/>
        <v>0</v>
      </c>
      <c r="BK56" s="71">
        <f t="shared" si="14"/>
        <v>0</v>
      </c>
      <c r="BL56" s="71">
        <f t="shared" si="14"/>
        <v>0</v>
      </c>
      <c r="BM56" s="71">
        <f t="shared" si="14"/>
        <v>0</v>
      </c>
      <c r="BN56" s="71">
        <f t="shared" si="14"/>
        <v>0</v>
      </c>
      <c r="BO56" s="71">
        <f t="shared" si="14"/>
        <v>0</v>
      </c>
      <c r="BP56" s="71">
        <f t="shared" si="14"/>
        <v>0</v>
      </c>
      <c r="BQ56" s="71">
        <f t="shared" si="14"/>
        <v>0</v>
      </c>
    </row>
    <row r="57" spans="6:69" hidden="1">
      <c r="O57" s="71"/>
      <c r="P57" s="71"/>
      <c r="Q57" s="71"/>
      <c r="R57" s="71"/>
      <c r="S57" s="71"/>
      <c r="T57" s="71"/>
      <c r="U57" s="71"/>
      <c r="V57" s="71"/>
      <c r="W57" s="71"/>
      <c r="X57" s="71"/>
      <c r="Y57" s="71"/>
      <c r="Z57" s="71"/>
      <c r="AA57" s="71"/>
      <c r="AB57" s="71"/>
      <c r="AC57" s="71"/>
      <c r="AD57" s="71"/>
      <c r="AE57" s="71"/>
      <c r="AF57" s="71"/>
      <c r="AG57" s="71"/>
      <c r="AH57" s="71"/>
      <c r="AI57" s="71"/>
      <c r="AJ57" s="71"/>
      <c r="AK57" s="71"/>
      <c r="AL57" s="71"/>
      <c r="AM57" s="71"/>
      <c r="AN57" s="71"/>
      <c r="AO57" s="71"/>
      <c r="AP57" s="71"/>
      <c r="AQ57" s="71"/>
      <c r="AR57" s="71"/>
      <c r="AS57" s="71"/>
      <c r="AT57" s="71"/>
      <c r="AU57" s="71"/>
      <c r="AV57" s="71"/>
      <c r="AW57" s="71"/>
      <c r="AX57" s="71"/>
      <c r="AY57" s="71"/>
      <c r="AZ57" s="71"/>
      <c r="BA57" s="71"/>
      <c r="BB57" s="71"/>
      <c r="BC57" s="71"/>
      <c r="BD57" s="71"/>
      <c r="BE57" s="71"/>
      <c r="BF57" s="71"/>
      <c r="BG57" s="71"/>
      <c r="BH57" s="71"/>
      <c r="BI57" s="71"/>
      <c r="BJ57" s="71"/>
      <c r="BK57" s="71"/>
      <c r="BL57" s="71"/>
      <c r="BM57" s="71"/>
      <c r="BN57" s="71"/>
      <c r="BO57" s="71"/>
      <c r="BP57" s="71"/>
      <c r="BQ57" s="71"/>
    </row>
    <row r="58" spans="6:69" hidden="1">
      <c r="F58" s="116" t="s">
        <v>297</v>
      </c>
      <c r="O58" s="71">
        <f>O5*IF(OR(O$4=0,O$4=4),0,1)</f>
        <v>0</v>
      </c>
      <c r="P58" s="71">
        <f t="shared" ref="P58:BQ58" si="15">P5*IF(OR(P$4=0,P$4=4),0,1)</f>
        <v>0</v>
      </c>
      <c r="Q58" s="71">
        <f t="shared" si="15"/>
        <v>0</v>
      </c>
      <c r="R58" s="71">
        <f t="shared" si="15"/>
        <v>0</v>
      </c>
      <c r="S58" s="71">
        <f t="shared" si="15"/>
        <v>0</v>
      </c>
      <c r="T58" s="71">
        <f>T5*IF(OR(T$4=0,T$4=4),0,1)</f>
        <v>0</v>
      </c>
      <c r="U58" s="71">
        <f t="shared" si="15"/>
        <v>0</v>
      </c>
      <c r="V58" s="71">
        <f t="shared" si="15"/>
        <v>0</v>
      </c>
      <c r="W58" s="71">
        <f t="shared" si="15"/>
        <v>0</v>
      </c>
      <c r="X58" s="71">
        <f t="shared" si="15"/>
        <v>0</v>
      </c>
      <c r="Y58" s="71">
        <f t="shared" si="15"/>
        <v>0</v>
      </c>
      <c r="Z58" s="71">
        <f t="shared" si="15"/>
        <v>0</v>
      </c>
      <c r="AA58" s="71">
        <f t="shared" si="15"/>
        <v>0</v>
      </c>
      <c r="AB58" s="71">
        <f t="shared" si="15"/>
        <v>0</v>
      </c>
      <c r="AC58" s="71">
        <f t="shared" si="15"/>
        <v>0</v>
      </c>
      <c r="AD58" s="71">
        <f t="shared" si="15"/>
        <v>0</v>
      </c>
      <c r="AE58" s="71">
        <f t="shared" si="15"/>
        <v>0</v>
      </c>
      <c r="AF58" s="71">
        <f t="shared" si="15"/>
        <v>0</v>
      </c>
      <c r="AG58" s="71">
        <f t="shared" si="15"/>
        <v>0</v>
      </c>
      <c r="AH58" s="71">
        <f t="shared" si="15"/>
        <v>0</v>
      </c>
      <c r="AI58" s="71">
        <f t="shared" si="15"/>
        <v>0</v>
      </c>
      <c r="AJ58" s="71">
        <f t="shared" si="15"/>
        <v>0</v>
      </c>
      <c r="AK58" s="71">
        <f t="shared" si="15"/>
        <v>0</v>
      </c>
      <c r="AL58" s="71">
        <f t="shared" si="15"/>
        <v>0</v>
      </c>
      <c r="AM58" s="71">
        <f t="shared" si="15"/>
        <v>0</v>
      </c>
      <c r="AN58" s="71">
        <f t="shared" si="15"/>
        <v>0</v>
      </c>
      <c r="AO58" s="71">
        <f t="shared" si="15"/>
        <v>0</v>
      </c>
      <c r="AP58" s="71">
        <f t="shared" si="15"/>
        <v>0</v>
      </c>
      <c r="AQ58" s="71">
        <f t="shared" si="15"/>
        <v>0</v>
      </c>
      <c r="AR58" s="71">
        <f t="shared" si="15"/>
        <v>0</v>
      </c>
      <c r="AS58" s="71">
        <f t="shared" si="15"/>
        <v>0</v>
      </c>
      <c r="AT58" s="71">
        <f t="shared" si="15"/>
        <v>0</v>
      </c>
      <c r="AU58" s="71">
        <f t="shared" si="15"/>
        <v>0</v>
      </c>
      <c r="AV58" s="71">
        <f t="shared" si="15"/>
        <v>0</v>
      </c>
      <c r="AW58" s="71">
        <f t="shared" si="15"/>
        <v>0</v>
      </c>
      <c r="AX58" s="71">
        <f t="shared" si="15"/>
        <v>0</v>
      </c>
      <c r="AY58" s="71">
        <f t="shared" si="15"/>
        <v>0</v>
      </c>
      <c r="AZ58" s="71">
        <f t="shared" si="15"/>
        <v>0</v>
      </c>
      <c r="BA58" s="71">
        <f t="shared" si="15"/>
        <v>0</v>
      </c>
      <c r="BB58" s="71">
        <f t="shared" si="15"/>
        <v>0</v>
      </c>
      <c r="BC58" s="71">
        <f t="shared" si="15"/>
        <v>0</v>
      </c>
      <c r="BD58" s="71">
        <f t="shared" si="15"/>
        <v>0</v>
      </c>
      <c r="BE58" s="71">
        <f t="shared" si="15"/>
        <v>0</v>
      </c>
      <c r="BF58" s="71">
        <f t="shared" si="15"/>
        <v>0</v>
      </c>
      <c r="BG58" s="71">
        <f t="shared" si="15"/>
        <v>0</v>
      </c>
      <c r="BH58" s="71">
        <f t="shared" si="15"/>
        <v>0</v>
      </c>
      <c r="BI58" s="71">
        <f t="shared" si="15"/>
        <v>0</v>
      </c>
      <c r="BJ58" s="71">
        <f t="shared" si="15"/>
        <v>0</v>
      </c>
      <c r="BK58" s="71">
        <f t="shared" si="15"/>
        <v>0</v>
      </c>
      <c r="BL58" s="71">
        <f t="shared" si="15"/>
        <v>0</v>
      </c>
      <c r="BM58" s="71">
        <f t="shared" si="15"/>
        <v>0</v>
      </c>
      <c r="BN58" s="71">
        <f t="shared" si="15"/>
        <v>0</v>
      </c>
      <c r="BO58" s="71">
        <f t="shared" si="15"/>
        <v>0</v>
      </c>
      <c r="BP58" s="71">
        <f t="shared" si="15"/>
        <v>0</v>
      </c>
      <c r="BQ58" s="71">
        <f t="shared" si="15"/>
        <v>0</v>
      </c>
    </row>
    <row r="59" spans="6:69" hidden="1">
      <c r="F59" s="116" t="s">
        <v>298</v>
      </c>
      <c r="O59" s="71">
        <f t="shared" ref="O59:BQ59" si="16">O6*IF(OR(O$4=0,O$4=4),0,1)</f>
        <v>0</v>
      </c>
      <c r="P59" s="71">
        <f t="shared" si="16"/>
        <v>0</v>
      </c>
      <c r="Q59" s="71">
        <f t="shared" si="16"/>
        <v>0</v>
      </c>
      <c r="R59" s="71">
        <f t="shared" si="16"/>
        <v>0</v>
      </c>
      <c r="S59" s="71">
        <f t="shared" si="16"/>
        <v>0</v>
      </c>
      <c r="T59" s="71">
        <f t="shared" si="16"/>
        <v>0</v>
      </c>
      <c r="U59" s="71">
        <f t="shared" si="16"/>
        <v>0</v>
      </c>
      <c r="V59" s="71">
        <f t="shared" si="16"/>
        <v>0</v>
      </c>
      <c r="W59" s="71">
        <f t="shared" si="16"/>
        <v>0</v>
      </c>
      <c r="X59" s="71">
        <f t="shared" si="16"/>
        <v>0</v>
      </c>
      <c r="Y59" s="71">
        <f t="shared" si="16"/>
        <v>0</v>
      </c>
      <c r="Z59" s="71">
        <f t="shared" si="16"/>
        <v>0</v>
      </c>
      <c r="AA59" s="71">
        <f t="shared" si="16"/>
        <v>0</v>
      </c>
      <c r="AB59" s="71">
        <f t="shared" si="16"/>
        <v>0</v>
      </c>
      <c r="AC59" s="71">
        <f t="shared" si="16"/>
        <v>0</v>
      </c>
      <c r="AD59" s="71">
        <f t="shared" si="16"/>
        <v>0</v>
      </c>
      <c r="AE59" s="71">
        <f t="shared" si="16"/>
        <v>0</v>
      </c>
      <c r="AF59" s="71">
        <f t="shared" si="16"/>
        <v>0</v>
      </c>
      <c r="AG59" s="71">
        <f t="shared" si="16"/>
        <v>0</v>
      </c>
      <c r="AH59" s="71">
        <f t="shared" si="16"/>
        <v>0</v>
      </c>
      <c r="AI59" s="71">
        <f t="shared" si="16"/>
        <v>0</v>
      </c>
      <c r="AJ59" s="71">
        <f t="shared" si="16"/>
        <v>0</v>
      </c>
      <c r="AK59" s="71">
        <f t="shared" si="16"/>
        <v>0</v>
      </c>
      <c r="AL59" s="71">
        <f t="shared" si="16"/>
        <v>0</v>
      </c>
      <c r="AM59" s="71">
        <f t="shared" si="16"/>
        <v>0</v>
      </c>
      <c r="AN59" s="71">
        <f t="shared" si="16"/>
        <v>0</v>
      </c>
      <c r="AO59" s="71">
        <f t="shared" si="16"/>
        <v>0</v>
      </c>
      <c r="AP59" s="71">
        <f t="shared" si="16"/>
        <v>0</v>
      </c>
      <c r="AQ59" s="71">
        <f t="shared" si="16"/>
        <v>0</v>
      </c>
      <c r="AR59" s="71">
        <f t="shared" si="16"/>
        <v>0</v>
      </c>
      <c r="AS59" s="71">
        <f t="shared" si="16"/>
        <v>0</v>
      </c>
      <c r="AT59" s="71">
        <f t="shared" si="16"/>
        <v>0</v>
      </c>
      <c r="AU59" s="71">
        <f t="shared" si="16"/>
        <v>0</v>
      </c>
      <c r="AV59" s="71">
        <f t="shared" si="16"/>
        <v>0</v>
      </c>
      <c r="AW59" s="71">
        <f t="shared" si="16"/>
        <v>0</v>
      </c>
      <c r="AX59" s="71">
        <f t="shared" si="16"/>
        <v>0</v>
      </c>
      <c r="AY59" s="71">
        <f t="shared" si="16"/>
        <v>0</v>
      </c>
      <c r="AZ59" s="71">
        <f t="shared" si="16"/>
        <v>0</v>
      </c>
      <c r="BA59" s="71">
        <f t="shared" si="16"/>
        <v>0</v>
      </c>
      <c r="BB59" s="71">
        <f t="shared" si="16"/>
        <v>0</v>
      </c>
      <c r="BC59" s="71">
        <f t="shared" si="16"/>
        <v>0</v>
      </c>
      <c r="BD59" s="71">
        <f t="shared" si="16"/>
        <v>0</v>
      </c>
      <c r="BE59" s="71">
        <f t="shared" si="16"/>
        <v>0</v>
      </c>
      <c r="BF59" s="71">
        <f t="shared" si="16"/>
        <v>0</v>
      </c>
      <c r="BG59" s="71">
        <f t="shared" si="16"/>
        <v>0</v>
      </c>
      <c r="BH59" s="71">
        <f t="shared" si="16"/>
        <v>0</v>
      </c>
      <c r="BI59" s="71">
        <f t="shared" si="16"/>
        <v>0</v>
      </c>
      <c r="BJ59" s="71">
        <f t="shared" si="16"/>
        <v>0</v>
      </c>
      <c r="BK59" s="71">
        <f t="shared" si="16"/>
        <v>0</v>
      </c>
      <c r="BL59" s="71">
        <f t="shared" si="16"/>
        <v>0</v>
      </c>
      <c r="BM59" s="71">
        <f t="shared" si="16"/>
        <v>0</v>
      </c>
      <c r="BN59" s="71">
        <f t="shared" si="16"/>
        <v>0</v>
      </c>
      <c r="BO59" s="71">
        <f t="shared" si="16"/>
        <v>0</v>
      </c>
      <c r="BP59" s="71">
        <f t="shared" si="16"/>
        <v>0</v>
      </c>
      <c r="BQ59" s="71">
        <f t="shared" si="16"/>
        <v>0</v>
      </c>
    </row>
    <row r="60" spans="6:69" hidden="1">
      <c r="F60" s="116" t="s">
        <v>299</v>
      </c>
      <c r="O60" s="71">
        <f t="shared" ref="O60:BQ60" si="17">O7*IF(OR(O$4=0,O$4=4),0,1)</f>
        <v>0</v>
      </c>
      <c r="P60" s="71">
        <f t="shared" si="17"/>
        <v>0</v>
      </c>
      <c r="Q60" s="71">
        <f t="shared" si="17"/>
        <v>0</v>
      </c>
      <c r="R60" s="71">
        <f t="shared" si="17"/>
        <v>0</v>
      </c>
      <c r="S60" s="71">
        <f t="shared" si="17"/>
        <v>0</v>
      </c>
      <c r="T60" s="71">
        <f t="shared" si="17"/>
        <v>0</v>
      </c>
      <c r="U60" s="71">
        <f t="shared" si="17"/>
        <v>0</v>
      </c>
      <c r="V60" s="71">
        <f t="shared" si="17"/>
        <v>0</v>
      </c>
      <c r="W60" s="71">
        <f t="shared" si="17"/>
        <v>0</v>
      </c>
      <c r="X60" s="71">
        <f t="shared" si="17"/>
        <v>0</v>
      </c>
      <c r="Y60" s="71">
        <f t="shared" si="17"/>
        <v>0</v>
      </c>
      <c r="Z60" s="71">
        <f t="shared" si="17"/>
        <v>0</v>
      </c>
      <c r="AA60" s="71">
        <f t="shared" si="17"/>
        <v>0</v>
      </c>
      <c r="AB60" s="71">
        <f t="shared" si="17"/>
        <v>0</v>
      </c>
      <c r="AC60" s="71">
        <f t="shared" si="17"/>
        <v>0</v>
      </c>
      <c r="AD60" s="71">
        <f t="shared" si="17"/>
        <v>0</v>
      </c>
      <c r="AE60" s="71">
        <f t="shared" si="17"/>
        <v>0</v>
      </c>
      <c r="AF60" s="71">
        <f t="shared" si="17"/>
        <v>0</v>
      </c>
      <c r="AG60" s="71">
        <f t="shared" si="17"/>
        <v>0</v>
      </c>
      <c r="AH60" s="71">
        <f t="shared" si="17"/>
        <v>0</v>
      </c>
      <c r="AI60" s="71">
        <f t="shared" si="17"/>
        <v>0</v>
      </c>
      <c r="AJ60" s="71">
        <f t="shared" si="17"/>
        <v>0</v>
      </c>
      <c r="AK60" s="71">
        <f t="shared" si="17"/>
        <v>0</v>
      </c>
      <c r="AL60" s="71">
        <f t="shared" si="17"/>
        <v>0</v>
      </c>
      <c r="AM60" s="71">
        <f t="shared" si="17"/>
        <v>0</v>
      </c>
      <c r="AN60" s="71">
        <f t="shared" si="17"/>
        <v>0</v>
      </c>
      <c r="AO60" s="71">
        <f t="shared" si="17"/>
        <v>0</v>
      </c>
      <c r="AP60" s="71">
        <f t="shared" si="17"/>
        <v>0</v>
      </c>
      <c r="AQ60" s="71">
        <f t="shared" si="17"/>
        <v>0</v>
      </c>
      <c r="AR60" s="71">
        <f t="shared" si="17"/>
        <v>0</v>
      </c>
      <c r="AS60" s="71">
        <f t="shared" si="17"/>
        <v>0</v>
      </c>
      <c r="AT60" s="71">
        <f t="shared" si="17"/>
        <v>0</v>
      </c>
      <c r="AU60" s="71">
        <f t="shared" si="17"/>
        <v>0</v>
      </c>
      <c r="AV60" s="71">
        <f t="shared" si="17"/>
        <v>0</v>
      </c>
      <c r="AW60" s="71">
        <f t="shared" si="17"/>
        <v>0</v>
      </c>
      <c r="AX60" s="71">
        <f t="shared" si="17"/>
        <v>0</v>
      </c>
      <c r="AY60" s="71">
        <f t="shared" si="17"/>
        <v>0</v>
      </c>
      <c r="AZ60" s="71">
        <f t="shared" si="17"/>
        <v>0</v>
      </c>
      <c r="BA60" s="71">
        <f t="shared" si="17"/>
        <v>0</v>
      </c>
      <c r="BB60" s="71">
        <f t="shared" si="17"/>
        <v>0</v>
      </c>
      <c r="BC60" s="71">
        <f t="shared" si="17"/>
        <v>0</v>
      </c>
      <c r="BD60" s="71">
        <f t="shared" si="17"/>
        <v>0</v>
      </c>
      <c r="BE60" s="71">
        <f t="shared" si="17"/>
        <v>0</v>
      </c>
      <c r="BF60" s="71">
        <f t="shared" si="17"/>
        <v>0</v>
      </c>
      <c r="BG60" s="71">
        <f t="shared" si="17"/>
        <v>0</v>
      </c>
      <c r="BH60" s="71">
        <f t="shared" si="17"/>
        <v>0</v>
      </c>
      <c r="BI60" s="71">
        <f t="shared" si="17"/>
        <v>0</v>
      </c>
      <c r="BJ60" s="71">
        <f t="shared" si="17"/>
        <v>0</v>
      </c>
      <c r="BK60" s="71">
        <f t="shared" si="17"/>
        <v>0</v>
      </c>
      <c r="BL60" s="71">
        <f t="shared" si="17"/>
        <v>0</v>
      </c>
      <c r="BM60" s="71">
        <f t="shared" si="17"/>
        <v>0</v>
      </c>
      <c r="BN60" s="71">
        <f t="shared" si="17"/>
        <v>0</v>
      </c>
      <c r="BO60" s="71">
        <f t="shared" si="17"/>
        <v>0</v>
      </c>
      <c r="BP60" s="71">
        <f t="shared" si="17"/>
        <v>0</v>
      </c>
      <c r="BQ60" s="71">
        <f t="shared" si="17"/>
        <v>0</v>
      </c>
    </row>
    <row r="61" spans="6:69" hidden="1">
      <c r="F61" s="116" t="s">
        <v>300</v>
      </c>
      <c r="O61" s="71">
        <f t="shared" ref="O61:BQ61" si="18">O8*IF(OR(O$4=0,O$4=4),0,1)</f>
        <v>0</v>
      </c>
      <c r="P61" s="71">
        <f t="shared" si="18"/>
        <v>0</v>
      </c>
      <c r="Q61" s="71">
        <f t="shared" si="18"/>
        <v>0</v>
      </c>
      <c r="R61" s="71">
        <f t="shared" si="18"/>
        <v>0</v>
      </c>
      <c r="S61" s="71">
        <f t="shared" si="18"/>
        <v>0</v>
      </c>
      <c r="T61" s="71">
        <f t="shared" si="18"/>
        <v>0</v>
      </c>
      <c r="U61" s="71">
        <f t="shared" si="18"/>
        <v>0</v>
      </c>
      <c r="V61" s="71">
        <f t="shared" si="18"/>
        <v>0</v>
      </c>
      <c r="W61" s="71">
        <f t="shared" si="18"/>
        <v>0</v>
      </c>
      <c r="X61" s="71">
        <f t="shared" si="18"/>
        <v>0</v>
      </c>
      <c r="Y61" s="71">
        <f t="shared" si="18"/>
        <v>0</v>
      </c>
      <c r="Z61" s="71">
        <f t="shared" si="18"/>
        <v>0</v>
      </c>
      <c r="AA61" s="71">
        <f t="shared" si="18"/>
        <v>0</v>
      </c>
      <c r="AB61" s="71">
        <f t="shared" si="18"/>
        <v>0</v>
      </c>
      <c r="AC61" s="71">
        <f t="shared" si="18"/>
        <v>0</v>
      </c>
      <c r="AD61" s="71">
        <f t="shared" si="18"/>
        <v>0</v>
      </c>
      <c r="AE61" s="71">
        <f t="shared" si="18"/>
        <v>0</v>
      </c>
      <c r="AF61" s="71">
        <f t="shared" si="18"/>
        <v>0</v>
      </c>
      <c r="AG61" s="71">
        <f t="shared" si="18"/>
        <v>0</v>
      </c>
      <c r="AH61" s="71">
        <f t="shared" si="18"/>
        <v>0</v>
      </c>
      <c r="AI61" s="71">
        <f t="shared" si="18"/>
        <v>0</v>
      </c>
      <c r="AJ61" s="71">
        <f t="shared" si="18"/>
        <v>0</v>
      </c>
      <c r="AK61" s="71">
        <f t="shared" si="18"/>
        <v>0</v>
      </c>
      <c r="AL61" s="71">
        <f t="shared" si="18"/>
        <v>0</v>
      </c>
      <c r="AM61" s="71">
        <f t="shared" si="18"/>
        <v>0</v>
      </c>
      <c r="AN61" s="71">
        <f t="shared" si="18"/>
        <v>0</v>
      </c>
      <c r="AO61" s="71">
        <f t="shared" si="18"/>
        <v>0</v>
      </c>
      <c r="AP61" s="71">
        <f t="shared" si="18"/>
        <v>0</v>
      </c>
      <c r="AQ61" s="71">
        <f t="shared" si="18"/>
        <v>0</v>
      </c>
      <c r="AR61" s="71">
        <f t="shared" si="18"/>
        <v>0</v>
      </c>
      <c r="AS61" s="71">
        <f t="shared" si="18"/>
        <v>0</v>
      </c>
      <c r="AT61" s="71">
        <f t="shared" si="18"/>
        <v>0</v>
      </c>
      <c r="AU61" s="71">
        <f t="shared" si="18"/>
        <v>0</v>
      </c>
      <c r="AV61" s="71">
        <f t="shared" si="18"/>
        <v>0</v>
      </c>
      <c r="AW61" s="71">
        <f t="shared" si="18"/>
        <v>0</v>
      </c>
      <c r="AX61" s="71">
        <f t="shared" si="18"/>
        <v>0</v>
      </c>
      <c r="AY61" s="71">
        <f t="shared" si="18"/>
        <v>0</v>
      </c>
      <c r="AZ61" s="71">
        <f t="shared" si="18"/>
        <v>0</v>
      </c>
      <c r="BA61" s="71">
        <f t="shared" si="18"/>
        <v>0</v>
      </c>
      <c r="BB61" s="71">
        <f t="shared" si="18"/>
        <v>0</v>
      </c>
      <c r="BC61" s="71">
        <f t="shared" si="18"/>
        <v>0</v>
      </c>
      <c r="BD61" s="71">
        <f t="shared" si="18"/>
        <v>0</v>
      </c>
      <c r="BE61" s="71">
        <f t="shared" si="18"/>
        <v>0</v>
      </c>
      <c r="BF61" s="71">
        <f t="shared" si="18"/>
        <v>0</v>
      </c>
      <c r="BG61" s="71">
        <f t="shared" si="18"/>
        <v>0</v>
      </c>
      <c r="BH61" s="71">
        <f t="shared" si="18"/>
        <v>0</v>
      </c>
      <c r="BI61" s="71">
        <f t="shared" si="18"/>
        <v>0</v>
      </c>
      <c r="BJ61" s="71">
        <f t="shared" si="18"/>
        <v>0</v>
      </c>
      <c r="BK61" s="71">
        <f t="shared" si="18"/>
        <v>0</v>
      </c>
      <c r="BL61" s="71">
        <f t="shared" si="18"/>
        <v>0</v>
      </c>
      <c r="BM61" s="71">
        <f t="shared" si="18"/>
        <v>0</v>
      </c>
      <c r="BN61" s="71">
        <f t="shared" si="18"/>
        <v>0</v>
      </c>
      <c r="BO61" s="71">
        <f t="shared" si="18"/>
        <v>0</v>
      </c>
      <c r="BP61" s="71">
        <f t="shared" si="18"/>
        <v>0</v>
      </c>
      <c r="BQ61" s="71">
        <f t="shared" si="18"/>
        <v>0</v>
      </c>
    </row>
    <row r="62" spans="6:69" hidden="1">
      <c r="F62" s="116" t="s">
        <v>301</v>
      </c>
      <c r="O62" s="71">
        <f t="shared" ref="O62:BQ62" si="19">O9*IF(OR(O$4=0,O$4=4),0,1)</f>
        <v>0</v>
      </c>
      <c r="P62" s="71">
        <f t="shared" si="19"/>
        <v>0</v>
      </c>
      <c r="Q62" s="71">
        <f t="shared" si="19"/>
        <v>0</v>
      </c>
      <c r="R62" s="71">
        <f t="shared" si="19"/>
        <v>0</v>
      </c>
      <c r="S62" s="71">
        <f t="shared" si="19"/>
        <v>0</v>
      </c>
      <c r="T62" s="71">
        <f t="shared" si="19"/>
        <v>0</v>
      </c>
      <c r="U62" s="71">
        <f t="shared" si="19"/>
        <v>0</v>
      </c>
      <c r="V62" s="71">
        <f t="shared" si="19"/>
        <v>0</v>
      </c>
      <c r="W62" s="71">
        <f t="shared" si="19"/>
        <v>0</v>
      </c>
      <c r="X62" s="71">
        <f t="shared" si="19"/>
        <v>0</v>
      </c>
      <c r="Y62" s="71">
        <f t="shared" si="19"/>
        <v>0</v>
      </c>
      <c r="Z62" s="71">
        <f t="shared" si="19"/>
        <v>0</v>
      </c>
      <c r="AA62" s="71">
        <f t="shared" si="19"/>
        <v>0</v>
      </c>
      <c r="AB62" s="71">
        <f t="shared" si="19"/>
        <v>0</v>
      </c>
      <c r="AC62" s="71">
        <f t="shared" si="19"/>
        <v>0</v>
      </c>
      <c r="AD62" s="71">
        <f t="shared" si="19"/>
        <v>0</v>
      </c>
      <c r="AE62" s="71">
        <f t="shared" si="19"/>
        <v>0</v>
      </c>
      <c r="AF62" s="71">
        <f t="shared" si="19"/>
        <v>0</v>
      </c>
      <c r="AG62" s="71">
        <f t="shared" si="19"/>
        <v>0</v>
      </c>
      <c r="AH62" s="71">
        <f t="shared" si="19"/>
        <v>0</v>
      </c>
      <c r="AI62" s="71">
        <f t="shared" si="19"/>
        <v>0</v>
      </c>
      <c r="AJ62" s="71">
        <f t="shared" si="19"/>
        <v>0</v>
      </c>
      <c r="AK62" s="71">
        <f t="shared" si="19"/>
        <v>0</v>
      </c>
      <c r="AL62" s="71">
        <f t="shared" si="19"/>
        <v>0</v>
      </c>
      <c r="AM62" s="71">
        <f t="shared" si="19"/>
        <v>0</v>
      </c>
      <c r="AN62" s="71">
        <f t="shared" si="19"/>
        <v>0</v>
      </c>
      <c r="AO62" s="71">
        <f t="shared" si="19"/>
        <v>0</v>
      </c>
      <c r="AP62" s="71">
        <f t="shared" si="19"/>
        <v>0</v>
      </c>
      <c r="AQ62" s="71">
        <f t="shared" si="19"/>
        <v>0</v>
      </c>
      <c r="AR62" s="71">
        <f t="shared" si="19"/>
        <v>0</v>
      </c>
      <c r="AS62" s="71">
        <f t="shared" si="19"/>
        <v>0</v>
      </c>
      <c r="AT62" s="71">
        <f t="shared" si="19"/>
        <v>0</v>
      </c>
      <c r="AU62" s="71">
        <f t="shared" si="19"/>
        <v>0</v>
      </c>
      <c r="AV62" s="71">
        <f t="shared" si="19"/>
        <v>0</v>
      </c>
      <c r="AW62" s="71">
        <f t="shared" si="19"/>
        <v>0</v>
      </c>
      <c r="AX62" s="71">
        <f t="shared" si="19"/>
        <v>0</v>
      </c>
      <c r="AY62" s="71">
        <f t="shared" si="19"/>
        <v>0</v>
      </c>
      <c r="AZ62" s="71">
        <f t="shared" si="19"/>
        <v>0</v>
      </c>
      <c r="BA62" s="71">
        <f t="shared" si="19"/>
        <v>0</v>
      </c>
      <c r="BB62" s="71">
        <f t="shared" si="19"/>
        <v>0</v>
      </c>
      <c r="BC62" s="71">
        <f t="shared" si="19"/>
        <v>0</v>
      </c>
      <c r="BD62" s="71">
        <f t="shared" si="19"/>
        <v>0</v>
      </c>
      <c r="BE62" s="71">
        <f t="shared" si="19"/>
        <v>0</v>
      </c>
      <c r="BF62" s="71">
        <f t="shared" si="19"/>
        <v>0</v>
      </c>
      <c r="BG62" s="71">
        <f t="shared" si="19"/>
        <v>0</v>
      </c>
      <c r="BH62" s="71">
        <f t="shared" si="19"/>
        <v>0</v>
      </c>
      <c r="BI62" s="71">
        <f t="shared" si="19"/>
        <v>0</v>
      </c>
      <c r="BJ62" s="71">
        <f t="shared" si="19"/>
        <v>0</v>
      </c>
      <c r="BK62" s="71">
        <f t="shared" si="19"/>
        <v>0</v>
      </c>
      <c r="BL62" s="71">
        <f t="shared" si="19"/>
        <v>0</v>
      </c>
      <c r="BM62" s="71">
        <f t="shared" si="19"/>
        <v>0</v>
      </c>
      <c r="BN62" s="71">
        <f t="shared" si="19"/>
        <v>0</v>
      </c>
      <c r="BO62" s="71">
        <f t="shared" si="19"/>
        <v>0</v>
      </c>
      <c r="BP62" s="71">
        <f t="shared" si="19"/>
        <v>0</v>
      </c>
      <c r="BQ62" s="71">
        <f t="shared" si="19"/>
        <v>0</v>
      </c>
    </row>
    <row r="63" spans="6:69" hidden="1">
      <c r="O63" s="71">
        <f t="shared" ref="O63:BQ63" si="20">O10*IF(OR(O$4=0,O$4=4),0,1)</f>
        <v>0</v>
      </c>
      <c r="P63" s="71">
        <f t="shared" si="20"/>
        <v>0</v>
      </c>
      <c r="Q63" s="71">
        <f t="shared" si="20"/>
        <v>0</v>
      </c>
      <c r="R63" s="71">
        <f t="shared" si="20"/>
        <v>0</v>
      </c>
      <c r="S63" s="71">
        <f t="shared" si="20"/>
        <v>0</v>
      </c>
      <c r="T63" s="71">
        <f t="shared" si="20"/>
        <v>0</v>
      </c>
      <c r="U63" s="71">
        <f t="shared" si="20"/>
        <v>0</v>
      </c>
      <c r="V63" s="71">
        <f t="shared" si="20"/>
        <v>0</v>
      </c>
      <c r="W63" s="71">
        <f t="shared" si="20"/>
        <v>0</v>
      </c>
      <c r="X63" s="71">
        <f t="shared" si="20"/>
        <v>0</v>
      </c>
      <c r="Y63" s="71">
        <f t="shared" si="20"/>
        <v>0</v>
      </c>
      <c r="Z63" s="71">
        <f t="shared" si="20"/>
        <v>0</v>
      </c>
      <c r="AA63" s="71">
        <f t="shared" si="20"/>
        <v>0</v>
      </c>
      <c r="AB63" s="71">
        <f t="shared" si="20"/>
        <v>0</v>
      </c>
      <c r="AC63" s="71">
        <f t="shared" si="20"/>
        <v>0</v>
      </c>
      <c r="AD63" s="71">
        <f t="shared" si="20"/>
        <v>0</v>
      </c>
      <c r="AE63" s="71">
        <f t="shared" si="20"/>
        <v>0</v>
      </c>
      <c r="AF63" s="71">
        <f t="shared" si="20"/>
        <v>0</v>
      </c>
      <c r="AG63" s="71">
        <f t="shared" si="20"/>
        <v>0</v>
      </c>
      <c r="AH63" s="71">
        <f t="shared" si="20"/>
        <v>0</v>
      </c>
      <c r="AI63" s="71">
        <f t="shared" si="20"/>
        <v>0</v>
      </c>
      <c r="AJ63" s="71">
        <f t="shared" si="20"/>
        <v>0</v>
      </c>
      <c r="AK63" s="71">
        <f t="shared" si="20"/>
        <v>0</v>
      </c>
      <c r="AL63" s="71">
        <f t="shared" si="20"/>
        <v>0</v>
      </c>
      <c r="AM63" s="71">
        <f t="shared" si="20"/>
        <v>0</v>
      </c>
      <c r="AN63" s="71">
        <f t="shared" si="20"/>
        <v>0</v>
      </c>
      <c r="AO63" s="71">
        <f t="shared" si="20"/>
        <v>0</v>
      </c>
      <c r="AP63" s="71">
        <f t="shared" si="20"/>
        <v>0</v>
      </c>
      <c r="AQ63" s="71">
        <f t="shared" si="20"/>
        <v>0</v>
      </c>
      <c r="AR63" s="71">
        <f t="shared" si="20"/>
        <v>0</v>
      </c>
      <c r="AS63" s="71">
        <f t="shared" si="20"/>
        <v>0</v>
      </c>
      <c r="AT63" s="71">
        <f t="shared" si="20"/>
        <v>0</v>
      </c>
      <c r="AU63" s="71">
        <f t="shared" si="20"/>
        <v>0</v>
      </c>
      <c r="AV63" s="71">
        <f t="shared" si="20"/>
        <v>0</v>
      </c>
      <c r="AW63" s="71">
        <f t="shared" si="20"/>
        <v>0</v>
      </c>
      <c r="AX63" s="71">
        <f t="shared" si="20"/>
        <v>0</v>
      </c>
      <c r="AY63" s="71">
        <f t="shared" si="20"/>
        <v>0</v>
      </c>
      <c r="AZ63" s="71">
        <f t="shared" si="20"/>
        <v>0</v>
      </c>
      <c r="BA63" s="71">
        <f t="shared" si="20"/>
        <v>0</v>
      </c>
      <c r="BB63" s="71">
        <f t="shared" si="20"/>
        <v>0</v>
      </c>
      <c r="BC63" s="71">
        <f t="shared" si="20"/>
        <v>0</v>
      </c>
      <c r="BD63" s="71">
        <f t="shared" si="20"/>
        <v>0</v>
      </c>
      <c r="BE63" s="71">
        <f t="shared" si="20"/>
        <v>0</v>
      </c>
      <c r="BF63" s="71">
        <f t="shared" si="20"/>
        <v>0</v>
      </c>
      <c r="BG63" s="71">
        <f t="shared" si="20"/>
        <v>0</v>
      </c>
      <c r="BH63" s="71">
        <f t="shared" si="20"/>
        <v>0</v>
      </c>
      <c r="BI63" s="71">
        <f t="shared" si="20"/>
        <v>0</v>
      </c>
      <c r="BJ63" s="71">
        <f t="shared" si="20"/>
        <v>0</v>
      </c>
      <c r="BK63" s="71">
        <f t="shared" si="20"/>
        <v>0</v>
      </c>
      <c r="BL63" s="71">
        <f t="shared" si="20"/>
        <v>0</v>
      </c>
      <c r="BM63" s="71">
        <f t="shared" si="20"/>
        <v>0</v>
      </c>
      <c r="BN63" s="71">
        <f t="shared" si="20"/>
        <v>0</v>
      </c>
      <c r="BO63" s="71">
        <f t="shared" si="20"/>
        <v>0</v>
      </c>
      <c r="BP63" s="71">
        <f t="shared" si="20"/>
        <v>0</v>
      </c>
      <c r="BQ63" s="71">
        <f t="shared" si="20"/>
        <v>0</v>
      </c>
    </row>
    <row r="64" spans="6:69" hidden="1">
      <c r="O64" s="71">
        <f t="shared" ref="O64:BQ64" si="21">O11*IF(OR(O$4=0,O$4=4),0,1)</f>
        <v>0</v>
      </c>
      <c r="P64" s="71">
        <f t="shared" si="21"/>
        <v>0</v>
      </c>
      <c r="Q64" s="71">
        <f t="shared" si="21"/>
        <v>0</v>
      </c>
      <c r="R64" s="71">
        <f t="shared" si="21"/>
        <v>0</v>
      </c>
      <c r="S64" s="71">
        <f t="shared" si="21"/>
        <v>0</v>
      </c>
      <c r="T64" s="71">
        <f t="shared" si="21"/>
        <v>0</v>
      </c>
      <c r="U64" s="71">
        <f t="shared" si="21"/>
        <v>0</v>
      </c>
      <c r="V64" s="71">
        <f t="shared" si="21"/>
        <v>0</v>
      </c>
      <c r="W64" s="71">
        <f t="shared" si="21"/>
        <v>0</v>
      </c>
      <c r="X64" s="71">
        <f t="shared" si="21"/>
        <v>0</v>
      </c>
      <c r="Y64" s="71">
        <f t="shared" si="21"/>
        <v>0</v>
      </c>
      <c r="Z64" s="71">
        <f t="shared" si="21"/>
        <v>0</v>
      </c>
      <c r="AA64" s="71">
        <f t="shared" si="21"/>
        <v>0</v>
      </c>
      <c r="AB64" s="71">
        <f t="shared" si="21"/>
        <v>0</v>
      </c>
      <c r="AC64" s="71">
        <f t="shared" si="21"/>
        <v>0</v>
      </c>
      <c r="AD64" s="71">
        <f t="shared" si="21"/>
        <v>0</v>
      </c>
      <c r="AE64" s="71">
        <f t="shared" si="21"/>
        <v>0</v>
      </c>
      <c r="AF64" s="71">
        <f t="shared" si="21"/>
        <v>0</v>
      </c>
      <c r="AG64" s="71">
        <f t="shared" si="21"/>
        <v>0</v>
      </c>
      <c r="AH64" s="71">
        <f t="shared" si="21"/>
        <v>0</v>
      </c>
      <c r="AI64" s="71">
        <f t="shared" si="21"/>
        <v>0</v>
      </c>
      <c r="AJ64" s="71">
        <f t="shared" si="21"/>
        <v>0</v>
      </c>
      <c r="AK64" s="71">
        <f t="shared" si="21"/>
        <v>0</v>
      </c>
      <c r="AL64" s="71">
        <f t="shared" si="21"/>
        <v>0</v>
      </c>
      <c r="AM64" s="71">
        <f t="shared" si="21"/>
        <v>0</v>
      </c>
      <c r="AN64" s="71">
        <f t="shared" si="21"/>
        <v>0</v>
      </c>
      <c r="AO64" s="71">
        <f t="shared" si="21"/>
        <v>0</v>
      </c>
      <c r="AP64" s="71">
        <f t="shared" si="21"/>
        <v>0</v>
      </c>
      <c r="AQ64" s="71">
        <f t="shared" si="21"/>
        <v>0</v>
      </c>
      <c r="AR64" s="71">
        <f t="shared" si="21"/>
        <v>0</v>
      </c>
      <c r="AS64" s="71">
        <f t="shared" si="21"/>
        <v>0</v>
      </c>
      <c r="AT64" s="71">
        <f t="shared" si="21"/>
        <v>0</v>
      </c>
      <c r="AU64" s="71">
        <f t="shared" si="21"/>
        <v>0</v>
      </c>
      <c r="AV64" s="71">
        <f t="shared" si="21"/>
        <v>0</v>
      </c>
      <c r="AW64" s="71">
        <f t="shared" si="21"/>
        <v>0</v>
      </c>
      <c r="AX64" s="71">
        <f t="shared" si="21"/>
        <v>0</v>
      </c>
      <c r="AY64" s="71">
        <f t="shared" si="21"/>
        <v>0</v>
      </c>
      <c r="AZ64" s="71">
        <f t="shared" si="21"/>
        <v>0</v>
      </c>
      <c r="BA64" s="71">
        <f t="shared" si="21"/>
        <v>0</v>
      </c>
      <c r="BB64" s="71">
        <f t="shared" si="21"/>
        <v>0</v>
      </c>
      <c r="BC64" s="71">
        <f t="shared" si="21"/>
        <v>0</v>
      </c>
      <c r="BD64" s="71">
        <f t="shared" si="21"/>
        <v>0</v>
      </c>
      <c r="BE64" s="71">
        <f t="shared" si="21"/>
        <v>0</v>
      </c>
      <c r="BF64" s="71">
        <f t="shared" si="21"/>
        <v>0</v>
      </c>
      <c r="BG64" s="71">
        <f t="shared" si="21"/>
        <v>0</v>
      </c>
      <c r="BH64" s="71">
        <f t="shared" si="21"/>
        <v>0</v>
      </c>
      <c r="BI64" s="71">
        <f t="shared" si="21"/>
        <v>0</v>
      </c>
      <c r="BJ64" s="71">
        <f t="shared" si="21"/>
        <v>0</v>
      </c>
      <c r="BK64" s="71">
        <f t="shared" si="21"/>
        <v>0</v>
      </c>
      <c r="BL64" s="71">
        <f t="shared" si="21"/>
        <v>0</v>
      </c>
      <c r="BM64" s="71">
        <f t="shared" si="21"/>
        <v>0</v>
      </c>
      <c r="BN64" s="71">
        <f t="shared" si="21"/>
        <v>0</v>
      </c>
      <c r="BO64" s="71">
        <f t="shared" si="21"/>
        <v>0</v>
      </c>
      <c r="BP64" s="71">
        <f t="shared" si="21"/>
        <v>0</v>
      </c>
      <c r="BQ64" s="71">
        <f t="shared" si="21"/>
        <v>0</v>
      </c>
    </row>
    <row r="65" spans="15:69" hidden="1">
      <c r="O65" s="71">
        <f t="shared" ref="O65:BQ65" si="22">O12*IF(OR(O$4=0,O$4=4),0,1)</f>
        <v>0</v>
      </c>
      <c r="P65" s="71">
        <f t="shared" si="22"/>
        <v>0</v>
      </c>
      <c r="Q65" s="71">
        <f t="shared" si="22"/>
        <v>0</v>
      </c>
      <c r="R65" s="71">
        <f t="shared" si="22"/>
        <v>0</v>
      </c>
      <c r="S65" s="71">
        <f t="shared" si="22"/>
        <v>0</v>
      </c>
      <c r="T65" s="71">
        <f t="shared" si="22"/>
        <v>0</v>
      </c>
      <c r="U65" s="71">
        <f t="shared" si="22"/>
        <v>0</v>
      </c>
      <c r="V65" s="71">
        <f t="shared" si="22"/>
        <v>0</v>
      </c>
      <c r="W65" s="71">
        <f t="shared" si="22"/>
        <v>0</v>
      </c>
      <c r="X65" s="71">
        <f t="shared" si="22"/>
        <v>0</v>
      </c>
      <c r="Y65" s="71">
        <f t="shared" si="22"/>
        <v>0</v>
      </c>
      <c r="Z65" s="71">
        <f t="shared" si="22"/>
        <v>0</v>
      </c>
      <c r="AA65" s="71">
        <f t="shared" si="22"/>
        <v>0</v>
      </c>
      <c r="AB65" s="71">
        <f t="shared" si="22"/>
        <v>0</v>
      </c>
      <c r="AC65" s="71">
        <f t="shared" si="22"/>
        <v>0</v>
      </c>
      <c r="AD65" s="71">
        <f t="shared" si="22"/>
        <v>0</v>
      </c>
      <c r="AE65" s="71">
        <f t="shared" si="22"/>
        <v>0</v>
      </c>
      <c r="AF65" s="71">
        <f t="shared" si="22"/>
        <v>0</v>
      </c>
      <c r="AG65" s="71">
        <f t="shared" si="22"/>
        <v>0</v>
      </c>
      <c r="AH65" s="71">
        <f t="shared" si="22"/>
        <v>0</v>
      </c>
      <c r="AI65" s="71">
        <f t="shared" si="22"/>
        <v>0</v>
      </c>
      <c r="AJ65" s="71">
        <f t="shared" si="22"/>
        <v>0</v>
      </c>
      <c r="AK65" s="71">
        <f t="shared" si="22"/>
        <v>0</v>
      </c>
      <c r="AL65" s="71">
        <f t="shared" si="22"/>
        <v>0</v>
      </c>
      <c r="AM65" s="71">
        <f t="shared" si="22"/>
        <v>0</v>
      </c>
      <c r="AN65" s="71">
        <f t="shared" si="22"/>
        <v>0</v>
      </c>
      <c r="AO65" s="71">
        <f t="shared" si="22"/>
        <v>0</v>
      </c>
      <c r="AP65" s="71">
        <f t="shared" si="22"/>
        <v>0</v>
      </c>
      <c r="AQ65" s="71">
        <f t="shared" si="22"/>
        <v>0</v>
      </c>
      <c r="AR65" s="71">
        <f t="shared" si="22"/>
        <v>0</v>
      </c>
      <c r="AS65" s="71">
        <f t="shared" si="22"/>
        <v>0</v>
      </c>
      <c r="AT65" s="71">
        <f t="shared" si="22"/>
        <v>0</v>
      </c>
      <c r="AU65" s="71">
        <f t="shared" si="22"/>
        <v>0</v>
      </c>
      <c r="AV65" s="71">
        <f t="shared" si="22"/>
        <v>0</v>
      </c>
      <c r="AW65" s="71">
        <f t="shared" si="22"/>
        <v>0</v>
      </c>
      <c r="AX65" s="71">
        <f t="shared" si="22"/>
        <v>0</v>
      </c>
      <c r="AY65" s="71">
        <f t="shared" si="22"/>
        <v>0</v>
      </c>
      <c r="AZ65" s="71">
        <f t="shared" si="22"/>
        <v>0</v>
      </c>
      <c r="BA65" s="71">
        <f t="shared" si="22"/>
        <v>0</v>
      </c>
      <c r="BB65" s="71">
        <f t="shared" si="22"/>
        <v>0</v>
      </c>
      <c r="BC65" s="71">
        <f t="shared" si="22"/>
        <v>0</v>
      </c>
      <c r="BD65" s="71">
        <f t="shared" si="22"/>
        <v>0</v>
      </c>
      <c r="BE65" s="71">
        <f t="shared" si="22"/>
        <v>0</v>
      </c>
      <c r="BF65" s="71">
        <f t="shared" si="22"/>
        <v>0</v>
      </c>
      <c r="BG65" s="71">
        <f t="shared" si="22"/>
        <v>0</v>
      </c>
      <c r="BH65" s="71">
        <f t="shared" si="22"/>
        <v>0</v>
      </c>
      <c r="BI65" s="71">
        <f t="shared" si="22"/>
        <v>0</v>
      </c>
      <c r="BJ65" s="71">
        <f t="shared" si="22"/>
        <v>0</v>
      </c>
      <c r="BK65" s="71">
        <f t="shared" si="22"/>
        <v>0</v>
      </c>
      <c r="BL65" s="71">
        <f t="shared" si="22"/>
        <v>0</v>
      </c>
      <c r="BM65" s="71">
        <f t="shared" si="22"/>
        <v>0</v>
      </c>
      <c r="BN65" s="71">
        <f t="shared" si="22"/>
        <v>0</v>
      </c>
      <c r="BO65" s="71">
        <f t="shared" si="22"/>
        <v>0</v>
      </c>
      <c r="BP65" s="71">
        <f t="shared" si="22"/>
        <v>0</v>
      </c>
      <c r="BQ65" s="71">
        <f t="shared" si="22"/>
        <v>0</v>
      </c>
    </row>
    <row r="66" spans="15:69" hidden="1">
      <c r="O66" s="71">
        <f t="shared" ref="O66:BQ66" si="23">O13*IF(OR(O$4=0,O$4=4),0,1)</f>
        <v>0</v>
      </c>
      <c r="P66" s="71">
        <f t="shared" si="23"/>
        <v>0</v>
      </c>
      <c r="Q66" s="71">
        <f t="shared" si="23"/>
        <v>0</v>
      </c>
      <c r="R66" s="71">
        <f t="shared" si="23"/>
        <v>0</v>
      </c>
      <c r="S66" s="71">
        <f t="shared" si="23"/>
        <v>0</v>
      </c>
      <c r="T66" s="71">
        <f t="shared" si="23"/>
        <v>0</v>
      </c>
      <c r="U66" s="71">
        <f t="shared" si="23"/>
        <v>0</v>
      </c>
      <c r="V66" s="71">
        <f t="shared" si="23"/>
        <v>0</v>
      </c>
      <c r="W66" s="71">
        <f t="shared" si="23"/>
        <v>0</v>
      </c>
      <c r="X66" s="71">
        <f t="shared" si="23"/>
        <v>0</v>
      </c>
      <c r="Y66" s="71">
        <f t="shared" si="23"/>
        <v>0</v>
      </c>
      <c r="Z66" s="71">
        <f t="shared" si="23"/>
        <v>0</v>
      </c>
      <c r="AA66" s="71">
        <f t="shared" si="23"/>
        <v>0</v>
      </c>
      <c r="AB66" s="71">
        <f t="shared" si="23"/>
        <v>0</v>
      </c>
      <c r="AC66" s="71">
        <f t="shared" si="23"/>
        <v>0</v>
      </c>
      <c r="AD66" s="71">
        <f t="shared" si="23"/>
        <v>0</v>
      </c>
      <c r="AE66" s="71">
        <f t="shared" si="23"/>
        <v>0</v>
      </c>
      <c r="AF66" s="71">
        <f t="shared" si="23"/>
        <v>0</v>
      </c>
      <c r="AG66" s="71">
        <f t="shared" si="23"/>
        <v>0</v>
      </c>
      <c r="AH66" s="71">
        <f t="shared" si="23"/>
        <v>0</v>
      </c>
      <c r="AI66" s="71">
        <f t="shared" si="23"/>
        <v>0</v>
      </c>
      <c r="AJ66" s="71">
        <f t="shared" si="23"/>
        <v>0</v>
      </c>
      <c r="AK66" s="71">
        <f t="shared" si="23"/>
        <v>0</v>
      </c>
      <c r="AL66" s="71">
        <f t="shared" si="23"/>
        <v>0</v>
      </c>
      <c r="AM66" s="71">
        <f t="shared" si="23"/>
        <v>0</v>
      </c>
      <c r="AN66" s="71">
        <f t="shared" si="23"/>
        <v>0</v>
      </c>
      <c r="AO66" s="71">
        <f t="shared" si="23"/>
        <v>0</v>
      </c>
      <c r="AP66" s="71">
        <f t="shared" si="23"/>
        <v>0</v>
      </c>
      <c r="AQ66" s="71">
        <f t="shared" si="23"/>
        <v>0</v>
      </c>
      <c r="AR66" s="71">
        <f t="shared" si="23"/>
        <v>0</v>
      </c>
      <c r="AS66" s="71">
        <f t="shared" si="23"/>
        <v>0</v>
      </c>
      <c r="AT66" s="71">
        <f t="shared" si="23"/>
        <v>0</v>
      </c>
      <c r="AU66" s="71">
        <f t="shared" si="23"/>
        <v>0</v>
      </c>
      <c r="AV66" s="71">
        <f t="shared" si="23"/>
        <v>0</v>
      </c>
      <c r="AW66" s="71">
        <f t="shared" si="23"/>
        <v>0</v>
      </c>
      <c r="AX66" s="71">
        <f t="shared" si="23"/>
        <v>0</v>
      </c>
      <c r="AY66" s="71">
        <f t="shared" si="23"/>
        <v>0</v>
      </c>
      <c r="AZ66" s="71">
        <f t="shared" si="23"/>
        <v>0</v>
      </c>
      <c r="BA66" s="71">
        <f t="shared" si="23"/>
        <v>0</v>
      </c>
      <c r="BB66" s="71">
        <f t="shared" si="23"/>
        <v>0</v>
      </c>
      <c r="BC66" s="71">
        <f t="shared" si="23"/>
        <v>0</v>
      </c>
      <c r="BD66" s="71">
        <f t="shared" si="23"/>
        <v>0</v>
      </c>
      <c r="BE66" s="71">
        <f t="shared" si="23"/>
        <v>0</v>
      </c>
      <c r="BF66" s="71">
        <f t="shared" si="23"/>
        <v>0</v>
      </c>
      <c r="BG66" s="71">
        <f t="shared" si="23"/>
        <v>0</v>
      </c>
      <c r="BH66" s="71">
        <f t="shared" si="23"/>
        <v>0</v>
      </c>
      <c r="BI66" s="71">
        <f t="shared" si="23"/>
        <v>0</v>
      </c>
      <c r="BJ66" s="71">
        <f t="shared" si="23"/>
        <v>0</v>
      </c>
      <c r="BK66" s="71">
        <f t="shared" si="23"/>
        <v>0</v>
      </c>
      <c r="BL66" s="71">
        <f t="shared" si="23"/>
        <v>0</v>
      </c>
      <c r="BM66" s="71">
        <f t="shared" si="23"/>
        <v>0</v>
      </c>
      <c r="BN66" s="71">
        <f t="shared" si="23"/>
        <v>0</v>
      </c>
      <c r="BO66" s="71">
        <f t="shared" si="23"/>
        <v>0</v>
      </c>
      <c r="BP66" s="71">
        <f t="shared" si="23"/>
        <v>0</v>
      </c>
      <c r="BQ66" s="71">
        <f t="shared" si="23"/>
        <v>0</v>
      </c>
    </row>
    <row r="67" spans="15:69" hidden="1">
      <c r="O67" s="71">
        <f t="shared" ref="O67:BQ67" si="24">O14*IF(OR(O$4=0,O$4=4),0,1)</f>
        <v>0</v>
      </c>
      <c r="P67" s="71">
        <f t="shared" si="24"/>
        <v>0</v>
      </c>
      <c r="Q67" s="71">
        <f t="shared" si="24"/>
        <v>0</v>
      </c>
      <c r="R67" s="71">
        <f t="shared" si="24"/>
        <v>0</v>
      </c>
      <c r="S67" s="71">
        <f t="shared" si="24"/>
        <v>0</v>
      </c>
      <c r="T67" s="71">
        <f t="shared" si="24"/>
        <v>0</v>
      </c>
      <c r="U67" s="71">
        <f t="shared" si="24"/>
        <v>0</v>
      </c>
      <c r="V67" s="71">
        <f t="shared" si="24"/>
        <v>0</v>
      </c>
      <c r="W67" s="71">
        <f t="shared" si="24"/>
        <v>0</v>
      </c>
      <c r="X67" s="71">
        <f t="shared" si="24"/>
        <v>0</v>
      </c>
      <c r="Y67" s="71">
        <f t="shared" si="24"/>
        <v>0</v>
      </c>
      <c r="Z67" s="71">
        <f t="shared" si="24"/>
        <v>0</v>
      </c>
      <c r="AA67" s="71">
        <f t="shared" si="24"/>
        <v>0</v>
      </c>
      <c r="AB67" s="71">
        <f t="shared" si="24"/>
        <v>0</v>
      </c>
      <c r="AC67" s="71">
        <f t="shared" si="24"/>
        <v>0</v>
      </c>
      <c r="AD67" s="71">
        <f t="shared" si="24"/>
        <v>0</v>
      </c>
      <c r="AE67" s="71">
        <f t="shared" si="24"/>
        <v>0</v>
      </c>
      <c r="AF67" s="71">
        <f t="shared" si="24"/>
        <v>0</v>
      </c>
      <c r="AG67" s="71">
        <f t="shared" si="24"/>
        <v>0</v>
      </c>
      <c r="AH67" s="71">
        <f t="shared" si="24"/>
        <v>0</v>
      </c>
      <c r="AI67" s="71">
        <f t="shared" si="24"/>
        <v>0</v>
      </c>
      <c r="AJ67" s="71">
        <f t="shared" si="24"/>
        <v>0</v>
      </c>
      <c r="AK67" s="71">
        <f t="shared" si="24"/>
        <v>0</v>
      </c>
      <c r="AL67" s="71">
        <f t="shared" si="24"/>
        <v>0</v>
      </c>
      <c r="AM67" s="71">
        <f t="shared" si="24"/>
        <v>0</v>
      </c>
      <c r="AN67" s="71">
        <f t="shared" si="24"/>
        <v>0</v>
      </c>
      <c r="AO67" s="71">
        <f t="shared" si="24"/>
        <v>0</v>
      </c>
      <c r="AP67" s="71">
        <f t="shared" si="24"/>
        <v>0</v>
      </c>
      <c r="AQ67" s="71">
        <f t="shared" si="24"/>
        <v>0</v>
      </c>
      <c r="AR67" s="71">
        <f t="shared" si="24"/>
        <v>0</v>
      </c>
      <c r="AS67" s="71">
        <f t="shared" si="24"/>
        <v>0</v>
      </c>
      <c r="AT67" s="71">
        <f t="shared" si="24"/>
        <v>0</v>
      </c>
      <c r="AU67" s="71">
        <f t="shared" si="24"/>
        <v>0</v>
      </c>
      <c r="AV67" s="71">
        <f t="shared" si="24"/>
        <v>0</v>
      </c>
      <c r="AW67" s="71">
        <f t="shared" si="24"/>
        <v>0</v>
      </c>
      <c r="AX67" s="71">
        <f t="shared" si="24"/>
        <v>0</v>
      </c>
      <c r="AY67" s="71">
        <f t="shared" si="24"/>
        <v>0</v>
      </c>
      <c r="AZ67" s="71">
        <f t="shared" si="24"/>
        <v>0</v>
      </c>
      <c r="BA67" s="71">
        <f t="shared" si="24"/>
        <v>0</v>
      </c>
      <c r="BB67" s="71">
        <f t="shared" si="24"/>
        <v>0</v>
      </c>
      <c r="BC67" s="71">
        <f t="shared" si="24"/>
        <v>0</v>
      </c>
      <c r="BD67" s="71">
        <f t="shared" si="24"/>
        <v>0</v>
      </c>
      <c r="BE67" s="71">
        <f t="shared" si="24"/>
        <v>0</v>
      </c>
      <c r="BF67" s="71">
        <f t="shared" si="24"/>
        <v>0</v>
      </c>
      <c r="BG67" s="71">
        <f t="shared" si="24"/>
        <v>0</v>
      </c>
      <c r="BH67" s="71">
        <f t="shared" si="24"/>
        <v>0</v>
      </c>
      <c r="BI67" s="71">
        <f t="shared" si="24"/>
        <v>0</v>
      </c>
      <c r="BJ67" s="71">
        <f t="shared" si="24"/>
        <v>0</v>
      </c>
      <c r="BK67" s="71">
        <f t="shared" si="24"/>
        <v>0</v>
      </c>
      <c r="BL67" s="71">
        <f t="shared" si="24"/>
        <v>0</v>
      </c>
      <c r="BM67" s="71">
        <f t="shared" si="24"/>
        <v>0</v>
      </c>
      <c r="BN67" s="71">
        <f t="shared" si="24"/>
        <v>0</v>
      </c>
      <c r="BO67" s="71">
        <f t="shared" si="24"/>
        <v>0</v>
      </c>
      <c r="BP67" s="71">
        <f t="shared" si="24"/>
        <v>0</v>
      </c>
      <c r="BQ67" s="71">
        <f t="shared" si="24"/>
        <v>0</v>
      </c>
    </row>
    <row r="68" spans="15:69" hidden="1">
      <c r="O68" s="71">
        <f t="shared" ref="O68:BQ68" si="25">O15*IF(OR(O$4=0,O$4=4),0,1)</f>
        <v>0</v>
      </c>
      <c r="P68" s="71">
        <f t="shared" si="25"/>
        <v>0</v>
      </c>
      <c r="Q68" s="71">
        <f t="shared" si="25"/>
        <v>0</v>
      </c>
      <c r="R68" s="71">
        <f t="shared" si="25"/>
        <v>0</v>
      </c>
      <c r="S68" s="71">
        <f t="shared" si="25"/>
        <v>0</v>
      </c>
      <c r="T68" s="71">
        <f t="shared" si="25"/>
        <v>0</v>
      </c>
      <c r="U68" s="71">
        <f t="shared" si="25"/>
        <v>0</v>
      </c>
      <c r="V68" s="71">
        <f t="shared" si="25"/>
        <v>0</v>
      </c>
      <c r="W68" s="71">
        <f t="shared" si="25"/>
        <v>0</v>
      </c>
      <c r="X68" s="71">
        <f t="shared" si="25"/>
        <v>0</v>
      </c>
      <c r="Y68" s="71">
        <f t="shared" si="25"/>
        <v>0</v>
      </c>
      <c r="Z68" s="71">
        <f t="shared" si="25"/>
        <v>0</v>
      </c>
      <c r="AA68" s="71">
        <f t="shared" si="25"/>
        <v>0</v>
      </c>
      <c r="AB68" s="71">
        <f t="shared" si="25"/>
        <v>0</v>
      </c>
      <c r="AC68" s="71">
        <f t="shared" si="25"/>
        <v>0</v>
      </c>
      <c r="AD68" s="71">
        <f t="shared" si="25"/>
        <v>0</v>
      </c>
      <c r="AE68" s="71">
        <f t="shared" si="25"/>
        <v>0</v>
      </c>
      <c r="AF68" s="71">
        <f t="shared" si="25"/>
        <v>0</v>
      </c>
      <c r="AG68" s="71">
        <f t="shared" si="25"/>
        <v>0</v>
      </c>
      <c r="AH68" s="71">
        <f t="shared" si="25"/>
        <v>0</v>
      </c>
      <c r="AI68" s="71">
        <f t="shared" si="25"/>
        <v>0</v>
      </c>
      <c r="AJ68" s="71">
        <f t="shared" si="25"/>
        <v>0</v>
      </c>
      <c r="AK68" s="71">
        <f t="shared" si="25"/>
        <v>0</v>
      </c>
      <c r="AL68" s="71">
        <f t="shared" si="25"/>
        <v>0</v>
      </c>
      <c r="AM68" s="71">
        <f t="shared" si="25"/>
        <v>0</v>
      </c>
      <c r="AN68" s="71">
        <f t="shared" si="25"/>
        <v>0</v>
      </c>
      <c r="AO68" s="71">
        <f t="shared" si="25"/>
        <v>0</v>
      </c>
      <c r="AP68" s="71">
        <f t="shared" si="25"/>
        <v>0</v>
      </c>
      <c r="AQ68" s="71">
        <f t="shared" si="25"/>
        <v>0</v>
      </c>
      <c r="AR68" s="71">
        <f t="shared" si="25"/>
        <v>0</v>
      </c>
      <c r="AS68" s="71">
        <f t="shared" si="25"/>
        <v>0</v>
      </c>
      <c r="AT68" s="71">
        <f t="shared" si="25"/>
        <v>0</v>
      </c>
      <c r="AU68" s="71">
        <f t="shared" si="25"/>
        <v>0</v>
      </c>
      <c r="AV68" s="71">
        <f t="shared" si="25"/>
        <v>0</v>
      </c>
      <c r="AW68" s="71">
        <f t="shared" si="25"/>
        <v>0</v>
      </c>
      <c r="AX68" s="71">
        <f t="shared" si="25"/>
        <v>0</v>
      </c>
      <c r="AY68" s="71">
        <f t="shared" si="25"/>
        <v>0</v>
      </c>
      <c r="AZ68" s="71">
        <f t="shared" si="25"/>
        <v>0</v>
      </c>
      <c r="BA68" s="71">
        <f t="shared" si="25"/>
        <v>0</v>
      </c>
      <c r="BB68" s="71">
        <f t="shared" si="25"/>
        <v>0</v>
      </c>
      <c r="BC68" s="71">
        <f t="shared" si="25"/>
        <v>0</v>
      </c>
      <c r="BD68" s="71">
        <f t="shared" si="25"/>
        <v>0</v>
      </c>
      <c r="BE68" s="71">
        <f t="shared" si="25"/>
        <v>0</v>
      </c>
      <c r="BF68" s="71">
        <f t="shared" si="25"/>
        <v>0</v>
      </c>
      <c r="BG68" s="71">
        <f t="shared" si="25"/>
        <v>0</v>
      </c>
      <c r="BH68" s="71">
        <f t="shared" si="25"/>
        <v>0</v>
      </c>
      <c r="BI68" s="71">
        <f t="shared" si="25"/>
        <v>0</v>
      </c>
      <c r="BJ68" s="71">
        <f t="shared" si="25"/>
        <v>0</v>
      </c>
      <c r="BK68" s="71">
        <f t="shared" si="25"/>
        <v>0</v>
      </c>
      <c r="BL68" s="71">
        <f t="shared" si="25"/>
        <v>0</v>
      </c>
      <c r="BM68" s="71">
        <f t="shared" si="25"/>
        <v>0</v>
      </c>
      <c r="BN68" s="71">
        <f t="shared" si="25"/>
        <v>0</v>
      </c>
      <c r="BO68" s="71">
        <f t="shared" si="25"/>
        <v>0</v>
      </c>
      <c r="BP68" s="71">
        <f t="shared" si="25"/>
        <v>0</v>
      </c>
      <c r="BQ68" s="71">
        <f t="shared" si="25"/>
        <v>0</v>
      </c>
    </row>
    <row r="69" spans="15:69" hidden="1">
      <c r="O69" s="71">
        <f t="shared" ref="O69:BQ69" si="26">O16*IF(OR(O$4=0,O$4=4),0,1)</f>
        <v>0</v>
      </c>
      <c r="P69" s="71">
        <f t="shared" si="26"/>
        <v>0</v>
      </c>
      <c r="Q69" s="71">
        <f t="shared" si="26"/>
        <v>0</v>
      </c>
      <c r="R69" s="71">
        <f t="shared" si="26"/>
        <v>0</v>
      </c>
      <c r="S69" s="71">
        <f t="shared" si="26"/>
        <v>0</v>
      </c>
      <c r="T69" s="71">
        <f t="shared" si="26"/>
        <v>0</v>
      </c>
      <c r="U69" s="71">
        <f t="shared" si="26"/>
        <v>0</v>
      </c>
      <c r="V69" s="71">
        <f t="shared" si="26"/>
        <v>0</v>
      </c>
      <c r="W69" s="71">
        <f t="shared" si="26"/>
        <v>0</v>
      </c>
      <c r="X69" s="71">
        <f t="shared" si="26"/>
        <v>0</v>
      </c>
      <c r="Y69" s="71">
        <f t="shared" si="26"/>
        <v>0</v>
      </c>
      <c r="Z69" s="71">
        <f t="shared" si="26"/>
        <v>0</v>
      </c>
      <c r="AA69" s="71">
        <f t="shared" si="26"/>
        <v>0</v>
      </c>
      <c r="AB69" s="71">
        <f t="shared" si="26"/>
        <v>0</v>
      </c>
      <c r="AC69" s="71">
        <f t="shared" si="26"/>
        <v>0</v>
      </c>
      <c r="AD69" s="71">
        <f t="shared" si="26"/>
        <v>0</v>
      </c>
      <c r="AE69" s="71">
        <f t="shared" si="26"/>
        <v>0</v>
      </c>
      <c r="AF69" s="71">
        <f t="shared" si="26"/>
        <v>0</v>
      </c>
      <c r="AG69" s="71">
        <f t="shared" si="26"/>
        <v>0</v>
      </c>
      <c r="AH69" s="71">
        <f t="shared" si="26"/>
        <v>0</v>
      </c>
      <c r="AI69" s="71">
        <f t="shared" si="26"/>
        <v>0</v>
      </c>
      <c r="AJ69" s="71">
        <f t="shared" si="26"/>
        <v>0</v>
      </c>
      <c r="AK69" s="71">
        <f t="shared" si="26"/>
        <v>0</v>
      </c>
      <c r="AL69" s="71">
        <f t="shared" si="26"/>
        <v>0</v>
      </c>
      <c r="AM69" s="71">
        <f t="shared" si="26"/>
        <v>0</v>
      </c>
      <c r="AN69" s="71">
        <f t="shared" si="26"/>
        <v>0</v>
      </c>
      <c r="AO69" s="71">
        <f t="shared" si="26"/>
        <v>0</v>
      </c>
      <c r="AP69" s="71">
        <f t="shared" si="26"/>
        <v>0</v>
      </c>
      <c r="AQ69" s="71">
        <f t="shared" si="26"/>
        <v>0</v>
      </c>
      <c r="AR69" s="71">
        <f t="shared" si="26"/>
        <v>0</v>
      </c>
      <c r="AS69" s="71">
        <f t="shared" si="26"/>
        <v>0</v>
      </c>
      <c r="AT69" s="71">
        <f t="shared" si="26"/>
        <v>0</v>
      </c>
      <c r="AU69" s="71">
        <f t="shared" si="26"/>
        <v>0</v>
      </c>
      <c r="AV69" s="71">
        <f t="shared" si="26"/>
        <v>0</v>
      </c>
      <c r="AW69" s="71">
        <f t="shared" si="26"/>
        <v>0</v>
      </c>
      <c r="AX69" s="71">
        <f t="shared" si="26"/>
        <v>0</v>
      </c>
      <c r="AY69" s="71">
        <f t="shared" si="26"/>
        <v>0</v>
      </c>
      <c r="AZ69" s="71">
        <f t="shared" si="26"/>
        <v>0</v>
      </c>
      <c r="BA69" s="71">
        <f t="shared" si="26"/>
        <v>0</v>
      </c>
      <c r="BB69" s="71">
        <f t="shared" si="26"/>
        <v>0</v>
      </c>
      <c r="BC69" s="71">
        <f t="shared" si="26"/>
        <v>0</v>
      </c>
      <c r="BD69" s="71">
        <f t="shared" si="26"/>
        <v>0</v>
      </c>
      <c r="BE69" s="71">
        <f t="shared" si="26"/>
        <v>0</v>
      </c>
      <c r="BF69" s="71">
        <f t="shared" si="26"/>
        <v>0</v>
      </c>
      <c r="BG69" s="71">
        <f t="shared" si="26"/>
        <v>0</v>
      </c>
      <c r="BH69" s="71">
        <f t="shared" si="26"/>
        <v>0</v>
      </c>
      <c r="BI69" s="71">
        <f t="shared" si="26"/>
        <v>0</v>
      </c>
      <c r="BJ69" s="71">
        <f t="shared" si="26"/>
        <v>0</v>
      </c>
      <c r="BK69" s="71">
        <f t="shared" si="26"/>
        <v>0</v>
      </c>
      <c r="BL69" s="71">
        <f t="shared" si="26"/>
        <v>0</v>
      </c>
      <c r="BM69" s="71">
        <f t="shared" si="26"/>
        <v>0</v>
      </c>
      <c r="BN69" s="71">
        <f t="shared" si="26"/>
        <v>0</v>
      </c>
      <c r="BO69" s="71">
        <f t="shared" si="26"/>
        <v>0</v>
      </c>
      <c r="BP69" s="71">
        <f t="shared" si="26"/>
        <v>0</v>
      </c>
      <c r="BQ69" s="71">
        <f t="shared" si="26"/>
        <v>0</v>
      </c>
    </row>
    <row r="70" spans="15:69" hidden="1">
      <c r="O70" s="71">
        <f t="shared" ref="O70:BQ70" si="27">O17*IF(OR(O$4=0,O$4=4),0,1)</f>
        <v>0</v>
      </c>
      <c r="P70" s="71">
        <f t="shared" si="27"/>
        <v>0</v>
      </c>
      <c r="Q70" s="71">
        <f t="shared" si="27"/>
        <v>0</v>
      </c>
      <c r="R70" s="71">
        <f t="shared" si="27"/>
        <v>0</v>
      </c>
      <c r="S70" s="71">
        <f t="shared" si="27"/>
        <v>0</v>
      </c>
      <c r="T70" s="71">
        <f t="shared" si="27"/>
        <v>0</v>
      </c>
      <c r="U70" s="71">
        <f t="shared" si="27"/>
        <v>0</v>
      </c>
      <c r="V70" s="71">
        <f t="shared" si="27"/>
        <v>0</v>
      </c>
      <c r="W70" s="71">
        <f t="shared" si="27"/>
        <v>0</v>
      </c>
      <c r="X70" s="71">
        <f t="shared" si="27"/>
        <v>0</v>
      </c>
      <c r="Y70" s="71">
        <f t="shared" si="27"/>
        <v>0</v>
      </c>
      <c r="Z70" s="71">
        <f t="shared" si="27"/>
        <v>0</v>
      </c>
      <c r="AA70" s="71">
        <f t="shared" si="27"/>
        <v>0</v>
      </c>
      <c r="AB70" s="71">
        <f t="shared" si="27"/>
        <v>0</v>
      </c>
      <c r="AC70" s="71">
        <f t="shared" si="27"/>
        <v>0</v>
      </c>
      <c r="AD70" s="71">
        <f t="shared" si="27"/>
        <v>0</v>
      </c>
      <c r="AE70" s="71">
        <f t="shared" si="27"/>
        <v>0</v>
      </c>
      <c r="AF70" s="71">
        <f t="shared" si="27"/>
        <v>0</v>
      </c>
      <c r="AG70" s="71">
        <f t="shared" si="27"/>
        <v>0</v>
      </c>
      <c r="AH70" s="71">
        <f t="shared" si="27"/>
        <v>0</v>
      </c>
      <c r="AI70" s="71">
        <f t="shared" si="27"/>
        <v>0</v>
      </c>
      <c r="AJ70" s="71">
        <f t="shared" si="27"/>
        <v>0</v>
      </c>
      <c r="AK70" s="71">
        <f t="shared" si="27"/>
        <v>0</v>
      </c>
      <c r="AL70" s="71">
        <f t="shared" si="27"/>
        <v>0</v>
      </c>
      <c r="AM70" s="71">
        <f t="shared" si="27"/>
        <v>0</v>
      </c>
      <c r="AN70" s="71">
        <f t="shared" si="27"/>
        <v>0</v>
      </c>
      <c r="AO70" s="71">
        <f t="shared" si="27"/>
        <v>0</v>
      </c>
      <c r="AP70" s="71">
        <f t="shared" si="27"/>
        <v>0</v>
      </c>
      <c r="AQ70" s="71">
        <f t="shared" si="27"/>
        <v>0</v>
      </c>
      <c r="AR70" s="71">
        <f t="shared" si="27"/>
        <v>0</v>
      </c>
      <c r="AS70" s="71">
        <f t="shared" si="27"/>
        <v>0</v>
      </c>
      <c r="AT70" s="71">
        <f t="shared" si="27"/>
        <v>0</v>
      </c>
      <c r="AU70" s="71">
        <f t="shared" si="27"/>
        <v>0</v>
      </c>
      <c r="AV70" s="71">
        <f t="shared" si="27"/>
        <v>0</v>
      </c>
      <c r="AW70" s="71">
        <f t="shared" si="27"/>
        <v>0</v>
      </c>
      <c r="AX70" s="71">
        <f t="shared" si="27"/>
        <v>0</v>
      </c>
      <c r="AY70" s="71">
        <f t="shared" si="27"/>
        <v>0</v>
      </c>
      <c r="AZ70" s="71">
        <f t="shared" si="27"/>
        <v>0</v>
      </c>
      <c r="BA70" s="71">
        <f t="shared" si="27"/>
        <v>0</v>
      </c>
      <c r="BB70" s="71">
        <f t="shared" si="27"/>
        <v>0</v>
      </c>
      <c r="BC70" s="71">
        <f t="shared" si="27"/>
        <v>0</v>
      </c>
      <c r="BD70" s="71">
        <f t="shared" si="27"/>
        <v>0</v>
      </c>
      <c r="BE70" s="71">
        <f t="shared" si="27"/>
        <v>0</v>
      </c>
      <c r="BF70" s="71">
        <f t="shared" si="27"/>
        <v>0</v>
      </c>
      <c r="BG70" s="71">
        <f t="shared" si="27"/>
        <v>0</v>
      </c>
      <c r="BH70" s="71">
        <f t="shared" si="27"/>
        <v>0</v>
      </c>
      <c r="BI70" s="71">
        <f t="shared" si="27"/>
        <v>0</v>
      </c>
      <c r="BJ70" s="71">
        <f t="shared" si="27"/>
        <v>0</v>
      </c>
      <c r="BK70" s="71">
        <f t="shared" si="27"/>
        <v>0</v>
      </c>
      <c r="BL70" s="71">
        <f t="shared" si="27"/>
        <v>0</v>
      </c>
      <c r="BM70" s="71">
        <f t="shared" si="27"/>
        <v>0</v>
      </c>
      <c r="BN70" s="71">
        <f t="shared" si="27"/>
        <v>0</v>
      </c>
      <c r="BO70" s="71">
        <f t="shared" si="27"/>
        <v>0</v>
      </c>
      <c r="BP70" s="71">
        <f t="shared" si="27"/>
        <v>0</v>
      </c>
      <c r="BQ70" s="71">
        <f t="shared" si="27"/>
        <v>0</v>
      </c>
    </row>
    <row r="71" spans="15:69" hidden="1">
      <c r="O71" s="71">
        <f t="shared" ref="O71:BQ71" si="28">O18*IF(OR(O$4=0,O$4=4),0,1)</f>
        <v>0</v>
      </c>
      <c r="P71" s="71">
        <f t="shared" si="28"/>
        <v>0</v>
      </c>
      <c r="Q71" s="71">
        <f t="shared" si="28"/>
        <v>0</v>
      </c>
      <c r="R71" s="71">
        <f t="shared" si="28"/>
        <v>0</v>
      </c>
      <c r="S71" s="71">
        <f t="shared" si="28"/>
        <v>0</v>
      </c>
      <c r="T71" s="71">
        <f t="shared" si="28"/>
        <v>0</v>
      </c>
      <c r="U71" s="71">
        <f t="shared" si="28"/>
        <v>0</v>
      </c>
      <c r="V71" s="71">
        <f t="shared" si="28"/>
        <v>0</v>
      </c>
      <c r="W71" s="71">
        <f t="shared" si="28"/>
        <v>0</v>
      </c>
      <c r="X71" s="71">
        <f t="shared" si="28"/>
        <v>0</v>
      </c>
      <c r="Y71" s="71">
        <f t="shared" si="28"/>
        <v>0</v>
      </c>
      <c r="Z71" s="71">
        <f t="shared" si="28"/>
        <v>0</v>
      </c>
      <c r="AA71" s="71">
        <f t="shared" si="28"/>
        <v>0</v>
      </c>
      <c r="AB71" s="71">
        <f t="shared" si="28"/>
        <v>0</v>
      </c>
      <c r="AC71" s="71">
        <f t="shared" si="28"/>
        <v>0</v>
      </c>
      <c r="AD71" s="71">
        <f t="shared" si="28"/>
        <v>0</v>
      </c>
      <c r="AE71" s="71">
        <f t="shared" si="28"/>
        <v>0</v>
      </c>
      <c r="AF71" s="71">
        <f t="shared" si="28"/>
        <v>0</v>
      </c>
      <c r="AG71" s="71">
        <f t="shared" si="28"/>
        <v>0</v>
      </c>
      <c r="AH71" s="71">
        <f t="shared" si="28"/>
        <v>0</v>
      </c>
      <c r="AI71" s="71">
        <f t="shared" si="28"/>
        <v>0</v>
      </c>
      <c r="AJ71" s="71">
        <f t="shared" si="28"/>
        <v>0</v>
      </c>
      <c r="AK71" s="71">
        <f t="shared" si="28"/>
        <v>0</v>
      </c>
      <c r="AL71" s="71">
        <f t="shared" si="28"/>
        <v>0</v>
      </c>
      <c r="AM71" s="71">
        <f t="shared" si="28"/>
        <v>0</v>
      </c>
      <c r="AN71" s="71">
        <f t="shared" si="28"/>
        <v>0</v>
      </c>
      <c r="AO71" s="71">
        <f t="shared" si="28"/>
        <v>0</v>
      </c>
      <c r="AP71" s="71">
        <f t="shared" si="28"/>
        <v>0</v>
      </c>
      <c r="AQ71" s="71">
        <f t="shared" si="28"/>
        <v>0</v>
      </c>
      <c r="AR71" s="71">
        <f t="shared" si="28"/>
        <v>0</v>
      </c>
      <c r="AS71" s="71">
        <f t="shared" si="28"/>
        <v>0</v>
      </c>
      <c r="AT71" s="71">
        <f t="shared" si="28"/>
        <v>0</v>
      </c>
      <c r="AU71" s="71">
        <f t="shared" si="28"/>
        <v>0</v>
      </c>
      <c r="AV71" s="71">
        <f t="shared" si="28"/>
        <v>0</v>
      </c>
      <c r="AW71" s="71">
        <f t="shared" si="28"/>
        <v>0</v>
      </c>
      <c r="AX71" s="71">
        <f t="shared" si="28"/>
        <v>0</v>
      </c>
      <c r="AY71" s="71">
        <f t="shared" si="28"/>
        <v>0</v>
      </c>
      <c r="AZ71" s="71">
        <f t="shared" si="28"/>
        <v>0</v>
      </c>
      <c r="BA71" s="71">
        <f t="shared" si="28"/>
        <v>0</v>
      </c>
      <c r="BB71" s="71">
        <f t="shared" si="28"/>
        <v>0</v>
      </c>
      <c r="BC71" s="71">
        <f t="shared" si="28"/>
        <v>0</v>
      </c>
      <c r="BD71" s="71">
        <f t="shared" si="28"/>
        <v>0</v>
      </c>
      <c r="BE71" s="71">
        <f t="shared" si="28"/>
        <v>0</v>
      </c>
      <c r="BF71" s="71">
        <f t="shared" si="28"/>
        <v>0</v>
      </c>
      <c r="BG71" s="71">
        <f t="shared" si="28"/>
        <v>0</v>
      </c>
      <c r="BH71" s="71">
        <f t="shared" si="28"/>
        <v>0</v>
      </c>
      <c r="BI71" s="71">
        <f t="shared" si="28"/>
        <v>0</v>
      </c>
      <c r="BJ71" s="71">
        <f t="shared" si="28"/>
        <v>0</v>
      </c>
      <c r="BK71" s="71">
        <f t="shared" si="28"/>
        <v>0</v>
      </c>
      <c r="BL71" s="71">
        <f t="shared" si="28"/>
        <v>0</v>
      </c>
      <c r="BM71" s="71">
        <f t="shared" si="28"/>
        <v>0</v>
      </c>
      <c r="BN71" s="71">
        <f t="shared" si="28"/>
        <v>0</v>
      </c>
      <c r="BO71" s="71">
        <f t="shared" si="28"/>
        <v>0</v>
      </c>
      <c r="BP71" s="71">
        <f t="shared" si="28"/>
        <v>0</v>
      </c>
      <c r="BQ71" s="71">
        <f t="shared" si="28"/>
        <v>0</v>
      </c>
    </row>
    <row r="72" spans="15:69" hidden="1">
      <c r="O72" s="71">
        <f t="shared" ref="O72:BQ72" si="29">O19*IF(OR(O$4=0,O$4=4),0,1)</f>
        <v>0</v>
      </c>
      <c r="P72" s="71">
        <f t="shared" si="29"/>
        <v>0</v>
      </c>
      <c r="Q72" s="71">
        <f t="shared" si="29"/>
        <v>0</v>
      </c>
      <c r="R72" s="71">
        <f t="shared" si="29"/>
        <v>0</v>
      </c>
      <c r="S72" s="71">
        <f t="shared" si="29"/>
        <v>0</v>
      </c>
      <c r="T72" s="71">
        <f t="shared" si="29"/>
        <v>0</v>
      </c>
      <c r="U72" s="71">
        <f t="shared" si="29"/>
        <v>0</v>
      </c>
      <c r="V72" s="71">
        <f t="shared" si="29"/>
        <v>0</v>
      </c>
      <c r="W72" s="71">
        <f t="shared" si="29"/>
        <v>0</v>
      </c>
      <c r="X72" s="71">
        <f t="shared" si="29"/>
        <v>0</v>
      </c>
      <c r="Y72" s="71">
        <f t="shared" si="29"/>
        <v>0</v>
      </c>
      <c r="Z72" s="71">
        <f t="shared" si="29"/>
        <v>0</v>
      </c>
      <c r="AA72" s="71">
        <f t="shared" si="29"/>
        <v>0</v>
      </c>
      <c r="AB72" s="71">
        <f t="shared" si="29"/>
        <v>0</v>
      </c>
      <c r="AC72" s="71">
        <f t="shared" si="29"/>
        <v>0</v>
      </c>
      <c r="AD72" s="71">
        <f t="shared" si="29"/>
        <v>0</v>
      </c>
      <c r="AE72" s="71">
        <f t="shared" si="29"/>
        <v>0</v>
      </c>
      <c r="AF72" s="71">
        <f t="shared" si="29"/>
        <v>0</v>
      </c>
      <c r="AG72" s="71">
        <f t="shared" si="29"/>
        <v>0</v>
      </c>
      <c r="AH72" s="71">
        <f t="shared" si="29"/>
        <v>0</v>
      </c>
      <c r="AI72" s="71">
        <f t="shared" si="29"/>
        <v>0</v>
      </c>
      <c r="AJ72" s="71">
        <f t="shared" si="29"/>
        <v>0</v>
      </c>
      <c r="AK72" s="71">
        <f t="shared" si="29"/>
        <v>0</v>
      </c>
      <c r="AL72" s="71">
        <f t="shared" si="29"/>
        <v>0</v>
      </c>
      <c r="AM72" s="71">
        <f t="shared" si="29"/>
        <v>0</v>
      </c>
      <c r="AN72" s="71">
        <f t="shared" si="29"/>
        <v>0</v>
      </c>
      <c r="AO72" s="71">
        <f t="shared" si="29"/>
        <v>0</v>
      </c>
      <c r="AP72" s="71">
        <f t="shared" si="29"/>
        <v>0</v>
      </c>
      <c r="AQ72" s="71">
        <f t="shared" si="29"/>
        <v>0</v>
      </c>
      <c r="AR72" s="71">
        <f t="shared" si="29"/>
        <v>0</v>
      </c>
      <c r="AS72" s="71">
        <f t="shared" si="29"/>
        <v>0</v>
      </c>
      <c r="AT72" s="71">
        <f t="shared" si="29"/>
        <v>0</v>
      </c>
      <c r="AU72" s="71">
        <f t="shared" si="29"/>
        <v>0</v>
      </c>
      <c r="AV72" s="71">
        <f t="shared" si="29"/>
        <v>0</v>
      </c>
      <c r="AW72" s="71">
        <f t="shared" si="29"/>
        <v>0</v>
      </c>
      <c r="AX72" s="71">
        <f t="shared" si="29"/>
        <v>0</v>
      </c>
      <c r="AY72" s="71">
        <f t="shared" si="29"/>
        <v>0</v>
      </c>
      <c r="AZ72" s="71">
        <f t="shared" si="29"/>
        <v>0</v>
      </c>
      <c r="BA72" s="71">
        <f t="shared" si="29"/>
        <v>0</v>
      </c>
      <c r="BB72" s="71">
        <f t="shared" si="29"/>
        <v>0</v>
      </c>
      <c r="BC72" s="71">
        <f t="shared" si="29"/>
        <v>0</v>
      </c>
      <c r="BD72" s="71">
        <f t="shared" si="29"/>
        <v>0</v>
      </c>
      <c r="BE72" s="71">
        <f t="shared" si="29"/>
        <v>0</v>
      </c>
      <c r="BF72" s="71">
        <f t="shared" si="29"/>
        <v>0</v>
      </c>
      <c r="BG72" s="71">
        <f t="shared" si="29"/>
        <v>0</v>
      </c>
      <c r="BH72" s="71">
        <f t="shared" si="29"/>
        <v>0</v>
      </c>
      <c r="BI72" s="71">
        <f t="shared" si="29"/>
        <v>0</v>
      </c>
      <c r="BJ72" s="71">
        <f t="shared" si="29"/>
        <v>0</v>
      </c>
      <c r="BK72" s="71">
        <f t="shared" si="29"/>
        <v>0</v>
      </c>
      <c r="BL72" s="71">
        <f t="shared" si="29"/>
        <v>0</v>
      </c>
      <c r="BM72" s="71">
        <f t="shared" si="29"/>
        <v>0</v>
      </c>
      <c r="BN72" s="71">
        <f t="shared" si="29"/>
        <v>0</v>
      </c>
      <c r="BO72" s="71">
        <f t="shared" si="29"/>
        <v>0</v>
      </c>
      <c r="BP72" s="71">
        <f t="shared" si="29"/>
        <v>0</v>
      </c>
      <c r="BQ72" s="71">
        <f t="shared" si="29"/>
        <v>0</v>
      </c>
    </row>
    <row r="73" spans="15:69" hidden="1">
      <c r="O73" s="71">
        <f t="shared" ref="O73:BQ73" si="30">O20*IF(OR(O$4=0,O$4=4),0,1)</f>
        <v>0</v>
      </c>
      <c r="P73" s="71">
        <f t="shared" si="30"/>
        <v>0</v>
      </c>
      <c r="Q73" s="71">
        <f t="shared" si="30"/>
        <v>0</v>
      </c>
      <c r="R73" s="71">
        <f t="shared" si="30"/>
        <v>0</v>
      </c>
      <c r="S73" s="71">
        <f t="shared" si="30"/>
        <v>0</v>
      </c>
      <c r="T73" s="71">
        <f t="shared" si="30"/>
        <v>0</v>
      </c>
      <c r="U73" s="71">
        <f t="shared" si="30"/>
        <v>0</v>
      </c>
      <c r="V73" s="71">
        <f t="shared" si="30"/>
        <v>0</v>
      </c>
      <c r="W73" s="71">
        <f t="shared" si="30"/>
        <v>0</v>
      </c>
      <c r="X73" s="71">
        <f t="shared" si="30"/>
        <v>0</v>
      </c>
      <c r="Y73" s="71">
        <f t="shared" si="30"/>
        <v>0</v>
      </c>
      <c r="Z73" s="71">
        <f t="shared" si="30"/>
        <v>0</v>
      </c>
      <c r="AA73" s="71">
        <f t="shared" si="30"/>
        <v>0</v>
      </c>
      <c r="AB73" s="71">
        <f t="shared" si="30"/>
        <v>0</v>
      </c>
      <c r="AC73" s="71">
        <f t="shared" si="30"/>
        <v>0</v>
      </c>
      <c r="AD73" s="71">
        <f t="shared" si="30"/>
        <v>0</v>
      </c>
      <c r="AE73" s="71">
        <f t="shared" si="30"/>
        <v>0</v>
      </c>
      <c r="AF73" s="71">
        <f t="shared" si="30"/>
        <v>0</v>
      </c>
      <c r="AG73" s="71">
        <f t="shared" si="30"/>
        <v>0</v>
      </c>
      <c r="AH73" s="71">
        <f t="shared" si="30"/>
        <v>0</v>
      </c>
      <c r="AI73" s="71">
        <f t="shared" si="30"/>
        <v>0</v>
      </c>
      <c r="AJ73" s="71">
        <f t="shared" si="30"/>
        <v>0</v>
      </c>
      <c r="AK73" s="71">
        <f t="shared" si="30"/>
        <v>0</v>
      </c>
      <c r="AL73" s="71">
        <f t="shared" si="30"/>
        <v>0</v>
      </c>
      <c r="AM73" s="71">
        <f t="shared" si="30"/>
        <v>0</v>
      </c>
      <c r="AN73" s="71">
        <f t="shared" si="30"/>
        <v>0</v>
      </c>
      <c r="AO73" s="71">
        <f t="shared" si="30"/>
        <v>0</v>
      </c>
      <c r="AP73" s="71">
        <f t="shared" si="30"/>
        <v>0</v>
      </c>
      <c r="AQ73" s="71">
        <f t="shared" si="30"/>
        <v>0</v>
      </c>
      <c r="AR73" s="71">
        <f t="shared" si="30"/>
        <v>0</v>
      </c>
      <c r="AS73" s="71">
        <f t="shared" si="30"/>
        <v>0</v>
      </c>
      <c r="AT73" s="71">
        <f t="shared" si="30"/>
        <v>0</v>
      </c>
      <c r="AU73" s="71">
        <f t="shared" si="30"/>
        <v>0</v>
      </c>
      <c r="AV73" s="71">
        <f t="shared" si="30"/>
        <v>0</v>
      </c>
      <c r="AW73" s="71">
        <f t="shared" si="30"/>
        <v>0</v>
      </c>
      <c r="AX73" s="71">
        <f t="shared" si="30"/>
        <v>0</v>
      </c>
      <c r="AY73" s="71">
        <f t="shared" si="30"/>
        <v>0</v>
      </c>
      <c r="AZ73" s="71">
        <f t="shared" si="30"/>
        <v>0</v>
      </c>
      <c r="BA73" s="71">
        <f t="shared" si="30"/>
        <v>0</v>
      </c>
      <c r="BB73" s="71">
        <f t="shared" si="30"/>
        <v>0</v>
      </c>
      <c r="BC73" s="71">
        <f t="shared" si="30"/>
        <v>0</v>
      </c>
      <c r="BD73" s="71">
        <f t="shared" si="30"/>
        <v>0</v>
      </c>
      <c r="BE73" s="71">
        <f t="shared" si="30"/>
        <v>0</v>
      </c>
      <c r="BF73" s="71">
        <f t="shared" si="30"/>
        <v>0</v>
      </c>
      <c r="BG73" s="71">
        <f t="shared" si="30"/>
        <v>0</v>
      </c>
      <c r="BH73" s="71">
        <f t="shared" si="30"/>
        <v>0</v>
      </c>
      <c r="BI73" s="71">
        <f t="shared" si="30"/>
        <v>0</v>
      </c>
      <c r="BJ73" s="71">
        <f t="shared" si="30"/>
        <v>0</v>
      </c>
      <c r="BK73" s="71">
        <f t="shared" si="30"/>
        <v>0</v>
      </c>
      <c r="BL73" s="71">
        <f t="shared" si="30"/>
        <v>0</v>
      </c>
      <c r="BM73" s="71">
        <f t="shared" si="30"/>
        <v>0</v>
      </c>
      <c r="BN73" s="71">
        <f t="shared" si="30"/>
        <v>0</v>
      </c>
      <c r="BO73" s="71">
        <f t="shared" si="30"/>
        <v>0</v>
      </c>
      <c r="BP73" s="71">
        <f t="shared" si="30"/>
        <v>0</v>
      </c>
      <c r="BQ73" s="71">
        <f t="shared" si="30"/>
        <v>0</v>
      </c>
    </row>
    <row r="74" spans="15:69" hidden="1">
      <c r="O74" s="71">
        <f t="shared" ref="O74:BQ74" si="31">O21*IF(OR(O$4=0,O$4=4),0,1)</f>
        <v>0</v>
      </c>
      <c r="P74" s="71">
        <f t="shared" si="31"/>
        <v>0</v>
      </c>
      <c r="Q74" s="71">
        <f t="shared" si="31"/>
        <v>0</v>
      </c>
      <c r="R74" s="71">
        <f t="shared" si="31"/>
        <v>0</v>
      </c>
      <c r="S74" s="71">
        <f t="shared" si="31"/>
        <v>0</v>
      </c>
      <c r="T74" s="71">
        <f t="shared" si="31"/>
        <v>0</v>
      </c>
      <c r="U74" s="71">
        <f t="shared" si="31"/>
        <v>0</v>
      </c>
      <c r="V74" s="71">
        <f t="shared" si="31"/>
        <v>0</v>
      </c>
      <c r="W74" s="71">
        <f t="shared" si="31"/>
        <v>0</v>
      </c>
      <c r="X74" s="71">
        <f t="shared" si="31"/>
        <v>0</v>
      </c>
      <c r="Y74" s="71">
        <f t="shared" si="31"/>
        <v>0</v>
      </c>
      <c r="Z74" s="71">
        <f t="shared" si="31"/>
        <v>0</v>
      </c>
      <c r="AA74" s="71">
        <f t="shared" si="31"/>
        <v>0</v>
      </c>
      <c r="AB74" s="71">
        <f t="shared" si="31"/>
        <v>0</v>
      </c>
      <c r="AC74" s="71">
        <f t="shared" si="31"/>
        <v>0</v>
      </c>
      <c r="AD74" s="71">
        <f t="shared" si="31"/>
        <v>0</v>
      </c>
      <c r="AE74" s="71">
        <f t="shared" si="31"/>
        <v>0</v>
      </c>
      <c r="AF74" s="71">
        <f t="shared" si="31"/>
        <v>0</v>
      </c>
      <c r="AG74" s="71">
        <f t="shared" si="31"/>
        <v>0</v>
      </c>
      <c r="AH74" s="71">
        <f t="shared" si="31"/>
        <v>0</v>
      </c>
      <c r="AI74" s="71">
        <f t="shared" si="31"/>
        <v>0</v>
      </c>
      <c r="AJ74" s="71">
        <f t="shared" si="31"/>
        <v>0</v>
      </c>
      <c r="AK74" s="71">
        <f t="shared" si="31"/>
        <v>0</v>
      </c>
      <c r="AL74" s="71">
        <f t="shared" si="31"/>
        <v>0</v>
      </c>
      <c r="AM74" s="71">
        <f t="shared" si="31"/>
        <v>0</v>
      </c>
      <c r="AN74" s="71">
        <f t="shared" si="31"/>
        <v>0</v>
      </c>
      <c r="AO74" s="71">
        <f t="shared" si="31"/>
        <v>0</v>
      </c>
      <c r="AP74" s="71">
        <f t="shared" si="31"/>
        <v>0</v>
      </c>
      <c r="AQ74" s="71">
        <f t="shared" si="31"/>
        <v>0</v>
      </c>
      <c r="AR74" s="71">
        <f t="shared" si="31"/>
        <v>0</v>
      </c>
      <c r="AS74" s="71">
        <f t="shared" si="31"/>
        <v>0</v>
      </c>
      <c r="AT74" s="71">
        <f t="shared" si="31"/>
        <v>0</v>
      </c>
      <c r="AU74" s="71">
        <f t="shared" si="31"/>
        <v>0</v>
      </c>
      <c r="AV74" s="71">
        <f t="shared" si="31"/>
        <v>0</v>
      </c>
      <c r="AW74" s="71">
        <f t="shared" si="31"/>
        <v>0</v>
      </c>
      <c r="AX74" s="71">
        <f t="shared" si="31"/>
        <v>0</v>
      </c>
      <c r="AY74" s="71">
        <f t="shared" si="31"/>
        <v>0</v>
      </c>
      <c r="AZ74" s="71">
        <f t="shared" si="31"/>
        <v>0</v>
      </c>
      <c r="BA74" s="71">
        <f t="shared" si="31"/>
        <v>0</v>
      </c>
      <c r="BB74" s="71">
        <f t="shared" si="31"/>
        <v>0</v>
      </c>
      <c r="BC74" s="71">
        <f t="shared" si="31"/>
        <v>0</v>
      </c>
      <c r="BD74" s="71">
        <f t="shared" si="31"/>
        <v>0</v>
      </c>
      <c r="BE74" s="71">
        <f t="shared" si="31"/>
        <v>0</v>
      </c>
      <c r="BF74" s="71">
        <f t="shared" si="31"/>
        <v>0</v>
      </c>
      <c r="BG74" s="71">
        <f t="shared" si="31"/>
        <v>0</v>
      </c>
      <c r="BH74" s="71">
        <f t="shared" si="31"/>
        <v>0</v>
      </c>
      <c r="BI74" s="71">
        <f t="shared" si="31"/>
        <v>0</v>
      </c>
      <c r="BJ74" s="71">
        <f t="shared" si="31"/>
        <v>0</v>
      </c>
      <c r="BK74" s="71">
        <f t="shared" si="31"/>
        <v>0</v>
      </c>
      <c r="BL74" s="71">
        <f t="shared" si="31"/>
        <v>0</v>
      </c>
      <c r="BM74" s="71">
        <f t="shared" si="31"/>
        <v>0</v>
      </c>
      <c r="BN74" s="71">
        <f t="shared" si="31"/>
        <v>0</v>
      </c>
      <c r="BO74" s="71">
        <f t="shared" si="31"/>
        <v>0</v>
      </c>
      <c r="BP74" s="71">
        <f t="shared" si="31"/>
        <v>0</v>
      </c>
      <c r="BQ74" s="71">
        <f t="shared" si="31"/>
        <v>0</v>
      </c>
    </row>
    <row r="75" spans="15:69" hidden="1">
      <c r="O75" s="71">
        <f t="shared" ref="O75:BQ75" si="32">O22*IF(OR(O$4=0,O$4=4),0,1)</f>
        <v>0</v>
      </c>
      <c r="P75" s="71">
        <f t="shared" si="32"/>
        <v>0</v>
      </c>
      <c r="Q75" s="71">
        <f t="shared" si="32"/>
        <v>0</v>
      </c>
      <c r="R75" s="71">
        <f t="shared" si="32"/>
        <v>0</v>
      </c>
      <c r="S75" s="71">
        <f t="shared" si="32"/>
        <v>0</v>
      </c>
      <c r="T75" s="71">
        <f t="shared" si="32"/>
        <v>0</v>
      </c>
      <c r="U75" s="71">
        <f t="shared" si="32"/>
        <v>0</v>
      </c>
      <c r="V75" s="71">
        <f t="shared" si="32"/>
        <v>0</v>
      </c>
      <c r="W75" s="71">
        <f t="shared" si="32"/>
        <v>0</v>
      </c>
      <c r="X75" s="71">
        <f t="shared" si="32"/>
        <v>0</v>
      </c>
      <c r="Y75" s="71">
        <f t="shared" si="32"/>
        <v>0</v>
      </c>
      <c r="Z75" s="71">
        <f t="shared" si="32"/>
        <v>0</v>
      </c>
      <c r="AA75" s="71">
        <f t="shared" si="32"/>
        <v>0</v>
      </c>
      <c r="AB75" s="71">
        <f t="shared" si="32"/>
        <v>0</v>
      </c>
      <c r="AC75" s="71">
        <f t="shared" si="32"/>
        <v>0</v>
      </c>
      <c r="AD75" s="71">
        <f t="shared" si="32"/>
        <v>0</v>
      </c>
      <c r="AE75" s="71">
        <f t="shared" si="32"/>
        <v>0</v>
      </c>
      <c r="AF75" s="71">
        <f t="shared" si="32"/>
        <v>0</v>
      </c>
      <c r="AG75" s="71">
        <f t="shared" si="32"/>
        <v>0</v>
      </c>
      <c r="AH75" s="71">
        <f t="shared" si="32"/>
        <v>0</v>
      </c>
      <c r="AI75" s="71">
        <f t="shared" si="32"/>
        <v>0</v>
      </c>
      <c r="AJ75" s="71">
        <f t="shared" si="32"/>
        <v>0</v>
      </c>
      <c r="AK75" s="71">
        <f t="shared" si="32"/>
        <v>0</v>
      </c>
      <c r="AL75" s="71">
        <f t="shared" si="32"/>
        <v>0</v>
      </c>
      <c r="AM75" s="71">
        <f t="shared" si="32"/>
        <v>0</v>
      </c>
      <c r="AN75" s="71">
        <f t="shared" si="32"/>
        <v>0</v>
      </c>
      <c r="AO75" s="71">
        <f t="shared" si="32"/>
        <v>0</v>
      </c>
      <c r="AP75" s="71">
        <f t="shared" si="32"/>
        <v>0</v>
      </c>
      <c r="AQ75" s="71">
        <f t="shared" si="32"/>
        <v>0</v>
      </c>
      <c r="AR75" s="71">
        <f t="shared" si="32"/>
        <v>0</v>
      </c>
      <c r="AS75" s="71">
        <f t="shared" si="32"/>
        <v>0</v>
      </c>
      <c r="AT75" s="71">
        <f t="shared" si="32"/>
        <v>0</v>
      </c>
      <c r="AU75" s="71">
        <f t="shared" si="32"/>
        <v>0</v>
      </c>
      <c r="AV75" s="71">
        <f t="shared" si="32"/>
        <v>0</v>
      </c>
      <c r="AW75" s="71">
        <f t="shared" si="32"/>
        <v>0</v>
      </c>
      <c r="AX75" s="71">
        <f t="shared" si="32"/>
        <v>0</v>
      </c>
      <c r="AY75" s="71">
        <f t="shared" si="32"/>
        <v>0</v>
      </c>
      <c r="AZ75" s="71">
        <f t="shared" si="32"/>
        <v>0</v>
      </c>
      <c r="BA75" s="71">
        <f t="shared" si="32"/>
        <v>0</v>
      </c>
      <c r="BB75" s="71">
        <f t="shared" si="32"/>
        <v>0</v>
      </c>
      <c r="BC75" s="71">
        <f t="shared" si="32"/>
        <v>0</v>
      </c>
      <c r="BD75" s="71">
        <f t="shared" si="32"/>
        <v>0</v>
      </c>
      <c r="BE75" s="71">
        <f t="shared" si="32"/>
        <v>0</v>
      </c>
      <c r="BF75" s="71">
        <f t="shared" si="32"/>
        <v>0</v>
      </c>
      <c r="BG75" s="71">
        <f t="shared" si="32"/>
        <v>0</v>
      </c>
      <c r="BH75" s="71">
        <f t="shared" si="32"/>
        <v>0</v>
      </c>
      <c r="BI75" s="71">
        <f t="shared" si="32"/>
        <v>0</v>
      </c>
      <c r="BJ75" s="71">
        <f t="shared" si="32"/>
        <v>0</v>
      </c>
      <c r="BK75" s="71">
        <f t="shared" si="32"/>
        <v>0</v>
      </c>
      <c r="BL75" s="71">
        <f t="shared" si="32"/>
        <v>0</v>
      </c>
      <c r="BM75" s="71">
        <f t="shared" si="32"/>
        <v>0</v>
      </c>
      <c r="BN75" s="71">
        <f t="shared" si="32"/>
        <v>0</v>
      </c>
      <c r="BO75" s="71">
        <f t="shared" si="32"/>
        <v>0</v>
      </c>
      <c r="BP75" s="71">
        <f t="shared" si="32"/>
        <v>0</v>
      </c>
      <c r="BQ75" s="71">
        <f t="shared" si="32"/>
        <v>0</v>
      </c>
    </row>
    <row r="76" spans="15:69" hidden="1">
      <c r="O76" s="71">
        <f t="shared" ref="O76:BQ76" si="33">O23*IF(OR(O$4=0,O$4=4),0,1)</f>
        <v>0</v>
      </c>
      <c r="P76" s="71">
        <f t="shared" si="33"/>
        <v>0</v>
      </c>
      <c r="Q76" s="71">
        <f t="shared" si="33"/>
        <v>0</v>
      </c>
      <c r="R76" s="71">
        <f t="shared" si="33"/>
        <v>0</v>
      </c>
      <c r="S76" s="71">
        <f t="shared" si="33"/>
        <v>0</v>
      </c>
      <c r="T76" s="71">
        <f t="shared" si="33"/>
        <v>0</v>
      </c>
      <c r="U76" s="71">
        <f t="shared" si="33"/>
        <v>0</v>
      </c>
      <c r="V76" s="71">
        <f t="shared" si="33"/>
        <v>0</v>
      </c>
      <c r="W76" s="71">
        <f t="shared" si="33"/>
        <v>0</v>
      </c>
      <c r="X76" s="71">
        <f t="shared" si="33"/>
        <v>0</v>
      </c>
      <c r="Y76" s="71">
        <f t="shared" si="33"/>
        <v>0</v>
      </c>
      <c r="Z76" s="71">
        <f t="shared" si="33"/>
        <v>0</v>
      </c>
      <c r="AA76" s="71">
        <f t="shared" si="33"/>
        <v>0</v>
      </c>
      <c r="AB76" s="71">
        <f t="shared" si="33"/>
        <v>0</v>
      </c>
      <c r="AC76" s="71">
        <f t="shared" si="33"/>
        <v>0</v>
      </c>
      <c r="AD76" s="71">
        <f t="shared" si="33"/>
        <v>0</v>
      </c>
      <c r="AE76" s="71">
        <f t="shared" si="33"/>
        <v>0</v>
      </c>
      <c r="AF76" s="71">
        <f t="shared" si="33"/>
        <v>0</v>
      </c>
      <c r="AG76" s="71">
        <f t="shared" si="33"/>
        <v>0</v>
      </c>
      <c r="AH76" s="71">
        <f t="shared" si="33"/>
        <v>0</v>
      </c>
      <c r="AI76" s="71">
        <f t="shared" si="33"/>
        <v>0</v>
      </c>
      <c r="AJ76" s="71">
        <f t="shared" si="33"/>
        <v>0</v>
      </c>
      <c r="AK76" s="71">
        <f t="shared" si="33"/>
        <v>0</v>
      </c>
      <c r="AL76" s="71">
        <f t="shared" si="33"/>
        <v>0</v>
      </c>
      <c r="AM76" s="71">
        <f t="shared" si="33"/>
        <v>0</v>
      </c>
      <c r="AN76" s="71">
        <f t="shared" si="33"/>
        <v>0</v>
      </c>
      <c r="AO76" s="71">
        <f t="shared" si="33"/>
        <v>0</v>
      </c>
      <c r="AP76" s="71">
        <f t="shared" si="33"/>
        <v>0</v>
      </c>
      <c r="AQ76" s="71">
        <f t="shared" si="33"/>
        <v>0</v>
      </c>
      <c r="AR76" s="71">
        <f t="shared" si="33"/>
        <v>0</v>
      </c>
      <c r="AS76" s="71">
        <f t="shared" si="33"/>
        <v>0</v>
      </c>
      <c r="AT76" s="71">
        <f t="shared" si="33"/>
        <v>0</v>
      </c>
      <c r="AU76" s="71">
        <f t="shared" si="33"/>
        <v>0</v>
      </c>
      <c r="AV76" s="71">
        <f t="shared" si="33"/>
        <v>0</v>
      </c>
      <c r="AW76" s="71">
        <f t="shared" si="33"/>
        <v>0</v>
      </c>
      <c r="AX76" s="71">
        <f t="shared" si="33"/>
        <v>0</v>
      </c>
      <c r="AY76" s="71">
        <f t="shared" si="33"/>
        <v>0</v>
      </c>
      <c r="AZ76" s="71">
        <f t="shared" si="33"/>
        <v>0</v>
      </c>
      <c r="BA76" s="71">
        <f t="shared" si="33"/>
        <v>0</v>
      </c>
      <c r="BB76" s="71">
        <f t="shared" si="33"/>
        <v>0</v>
      </c>
      <c r="BC76" s="71">
        <f t="shared" si="33"/>
        <v>0</v>
      </c>
      <c r="BD76" s="71">
        <f t="shared" si="33"/>
        <v>0</v>
      </c>
      <c r="BE76" s="71">
        <f t="shared" si="33"/>
        <v>0</v>
      </c>
      <c r="BF76" s="71">
        <f t="shared" si="33"/>
        <v>0</v>
      </c>
      <c r="BG76" s="71">
        <f t="shared" si="33"/>
        <v>0</v>
      </c>
      <c r="BH76" s="71">
        <f t="shared" si="33"/>
        <v>0</v>
      </c>
      <c r="BI76" s="71">
        <f t="shared" si="33"/>
        <v>0</v>
      </c>
      <c r="BJ76" s="71">
        <f t="shared" si="33"/>
        <v>0</v>
      </c>
      <c r="BK76" s="71">
        <f t="shared" si="33"/>
        <v>0</v>
      </c>
      <c r="BL76" s="71">
        <f t="shared" si="33"/>
        <v>0</v>
      </c>
      <c r="BM76" s="71">
        <f t="shared" si="33"/>
        <v>0</v>
      </c>
      <c r="BN76" s="71">
        <f t="shared" si="33"/>
        <v>0</v>
      </c>
      <c r="BO76" s="71">
        <f t="shared" si="33"/>
        <v>0</v>
      </c>
      <c r="BP76" s="71">
        <f t="shared" si="33"/>
        <v>0</v>
      </c>
      <c r="BQ76" s="71">
        <f t="shared" si="33"/>
        <v>0</v>
      </c>
    </row>
    <row r="77" spans="15:69" hidden="1">
      <c r="O77" s="71">
        <f t="shared" ref="O77:BQ77" si="34">O24*IF(OR(O$4=0,O$4=4),0,1)</f>
        <v>0</v>
      </c>
      <c r="P77" s="71">
        <f t="shared" si="34"/>
        <v>0</v>
      </c>
      <c r="Q77" s="71">
        <f t="shared" si="34"/>
        <v>0</v>
      </c>
      <c r="R77" s="71">
        <f t="shared" si="34"/>
        <v>0</v>
      </c>
      <c r="S77" s="71">
        <f t="shared" si="34"/>
        <v>0</v>
      </c>
      <c r="T77" s="71">
        <f t="shared" si="34"/>
        <v>0</v>
      </c>
      <c r="U77" s="71">
        <f t="shared" si="34"/>
        <v>0</v>
      </c>
      <c r="V77" s="71">
        <f t="shared" si="34"/>
        <v>0</v>
      </c>
      <c r="W77" s="71">
        <f t="shared" si="34"/>
        <v>0</v>
      </c>
      <c r="X77" s="71">
        <f t="shared" si="34"/>
        <v>0</v>
      </c>
      <c r="Y77" s="71">
        <f t="shared" si="34"/>
        <v>0</v>
      </c>
      <c r="Z77" s="71">
        <f t="shared" si="34"/>
        <v>0</v>
      </c>
      <c r="AA77" s="71">
        <f t="shared" si="34"/>
        <v>0</v>
      </c>
      <c r="AB77" s="71">
        <f t="shared" si="34"/>
        <v>0</v>
      </c>
      <c r="AC77" s="71">
        <f t="shared" si="34"/>
        <v>0</v>
      </c>
      <c r="AD77" s="71">
        <f t="shared" si="34"/>
        <v>0</v>
      </c>
      <c r="AE77" s="71">
        <f t="shared" si="34"/>
        <v>0</v>
      </c>
      <c r="AF77" s="71">
        <f t="shared" si="34"/>
        <v>0</v>
      </c>
      <c r="AG77" s="71">
        <f t="shared" si="34"/>
        <v>0</v>
      </c>
      <c r="AH77" s="71">
        <f t="shared" si="34"/>
        <v>0</v>
      </c>
      <c r="AI77" s="71">
        <f t="shared" si="34"/>
        <v>0</v>
      </c>
      <c r="AJ77" s="71">
        <f t="shared" si="34"/>
        <v>0</v>
      </c>
      <c r="AK77" s="71">
        <f t="shared" si="34"/>
        <v>0</v>
      </c>
      <c r="AL77" s="71">
        <f t="shared" si="34"/>
        <v>0</v>
      </c>
      <c r="AM77" s="71">
        <f t="shared" si="34"/>
        <v>0</v>
      </c>
      <c r="AN77" s="71">
        <f t="shared" si="34"/>
        <v>0</v>
      </c>
      <c r="AO77" s="71">
        <f t="shared" si="34"/>
        <v>0</v>
      </c>
      <c r="AP77" s="71">
        <f t="shared" si="34"/>
        <v>0</v>
      </c>
      <c r="AQ77" s="71">
        <f t="shared" si="34"/>
        <v>0</v>
      </c>
      <c r="AR77" s="71">
        <f t="shared" si="34"/>
        <v>0</v>
      </c>
      <c r="AS77" s="71">
        <f t="shared" si="34"/>
        <v>0</v>
      </c>
      <c r="AT77" s="71">
        <f t="shared" si="34"/>
        <v>0</v>
      </c>
      <c r="AU77" s="71">
        <f t="shared" si="34"/>
        <v>0</v>
      </c>
      <c r="AV77" s="71">
        <f t="shared" si="34"/>
        <v>0</v>
      </c>
      <c r="AW77" s="71">
        <f t="shared" si="34"/>
        <v>0</v>
      </c>
      <c r="AX77" s="71">
        <f t="shared" si="34"/>
        <v>0</v>
      </c>
      <c r="AY77" s="71">
        <f t="shared" si="34"/>
        <v>0</v>
      </c>
      <c r="AZ77" s="71">
        <f t="shared" si="34"/>
        <v>0</v>
      </c>
      <c r="BA77" s="71">
        <f t="shared" si="34"/>
        <v>0</v>
      </c>
      <c r="BB77" s="71">
        <f t="shared" si="34"/>
        <v>0</v>
      </c>
      <c r="BC77" s="71">
        <f t="shared" si="34"/>
        <v>0</v>
      </c>
      <c r="BD77" s="71">
        <f t="shared" si="34"/>
        <v>0</v>
      </c>
      <c r="BE77" s="71">
        <f t="shared" si="34"/>
        <v>0</v>
      </c>
      <c r="BF77" s="71">
        <f t="shared" si="34"/>
        <v>0</v>
      </c>
      <c r="BG77" s="71">
        <f t="shared" si="34"/>
        <v>0</v>
      </c>
      <c r="BH77" s="71">
        <f t="shared" si="34"/>
        <v>0</v>
      </c>
      <c r="BI77" s="71">
        <f t="shared" si="34"/>
        <v>0</v>
      </c>
      <c r="BJ77" s="71">
        <f t="shared" si="34"/>
        <v>0</v>
      </c>
      <c r="BK77" s="71">
        <f t="shared" si="34"/>
        <v>0</v>
      </c>
      <c r="BL77" s="71">
        <f t="shared" si="34"/>
        <v>0</v>
      </c>
      <c r="BM77" s="71">
        <f t="shared" si="34"/>
        <v>0</v>
      </c>
      <c r="BN77" s="71">
        <f t="shared" si="34"/>
        <v>0</v>
      </c>
      <c r="BO77" s="71">
        <f t="shared" si="34"/>
        <v>0</v>
      </c>
      <c r="BP77" s="71">
        <f t="shared" si="34"/>
        <v>0</v>
      </c>
      <c r="BQ77" s="71">
        <f t="shared" si="34"/>
        <v>0</v>
      </c>
    </row>
    <row r="78" spans="15:69" hidden="1">
      <c r="O78" s="71">
        <f t="shared" ref="O78:BQ78" si="35">O25*IF(OR(O$4=0,O$4=4),0,1)</f>
        <v>0</v>
      </c>
      <c r="P78" s="71">
        <f t="shared" si="35"/>
        <v>0</v>
      </c>
      <c r="Q78" s="71">
        <f t="shared" si="35"/>
        <v>0</v>
      </c>
      <c r="R78" s="71">
        <f t="shared" si="35"/>
        <v>0</v>
      </c>
      <c r="S78" s="71">
        <f t="shared" si="35"/>
        <v>0</v>
      </c>
      <c r="T78" s="71">
        <f t="shared" si="35"/>
        <v>0</v>
      </c>
      <c r="U78" s="71">
        <f t="shared" si="35"/>
        <v>0</v>
      </c>
      <c r="V78" s="71">
        <f t="shared" si="35"/>
        <v>0</v>
      </c>
      <c r="W78" s="71">
        <f t="shared" si="35"/>
        <v>0</v>
      </c>
      <c r="X78" s="71">
        <f t="shared" si="35"/>
        <v>0</v>
      </c>
      <c r="Y78" s="71">
        <f t="shared" si="35"/>
        <v>0</v>
      </c>
      <c r="Z78" s="71">
        <f t="shared" si="35"/>
        <v>0</v>
      </c>
      <c r="AA78" s="71">
        <f t="shared" si="35"/>
        <v>0</v>
      </c>
      <c r="AB78" s="71">
        <f t="shared" si="35"/>
        <v>0</v>
      </c>
      <c r="AC78" s="71">
        <f t="shared" si="35"/>
        <v>0</v>
      </c>
      <c r="AD78" s="71">
        <f t="shared" si="35"/>
        <v>0</v>
      </c>
      <c r="AE78" s="71">
        <f t="shared" si="35"/>
        <v>0</v>
      </c>
      <c r="AF78" s="71">
        <f t="shared" si="35"/>
        <v>0</v>
      </c>
      <c r="AG78" s="71">
        <f t="shared" si="35"/>
        <v>0</v>
      </c>
      <c r="AH78" s="71">
        <f t="shared" si="35"/>
        <v>0</v>
      </c>
      <c r="AI78" s="71">
        <f t="shared" si="35"/>
        <v>0</v>
      </c>
      <c r="AJ78" s="71">
        <f t="shared" si="35"/>
        <v>0</v>
      </c>
      <c r="AK78" s="71">
        <f t="shared" si="35"/>
        <v>0</v>
      </c>
      <c r="AL78" s="71">
        <f t="shared" si="35"/>
        <v>0</v>
      </c>
      <c r="AM78" s="71">
        <f t="shared" si="35"/>
        <v>0</v>
      </c>
      <c r="AN78" s="71">
        <f t="shared" si="35"/>
        <v>0</v>
      </c>
      <c r="AO78" s="71">
        <f t="shared" si="35"/>
        <v>0</v>
      </c>
      <c r="AP78" s="71">
        <f t="shared" si="35"/>
        <v>0</v>
      </c>
      <c r="AQ78" s="71">
        <f t="shared" si="35"/>
        <v>0</v>
      </c>
      <c r="AR78" s="71">
        <f t="shared" si="35"/>
        <v>0</v>
      </c>
      <c r="AS78" s="71">
        <f t="shared" si="35"/>
        <v>0</v>
      </c>
      <c r="AT78" s="71">
        <f t="shared" si="35"/>
        <v>0</v>
      </c>
      <c r="AU78" s="71">
        <f t="shared" si="35"/>
        <v>0</v>
      </c>
      <c r="AV78" s="71">
        <f t="shared" si="35"/>
        <v>0</v>
      </c>
      <c r="AW78" s="71">
        <f t="shared" si="35"/>
        <v>0</v>
      </c>
      <c r="AX78" s="71">
        <f t="shared" si="35"/>
        <v>0</v>
      </c>
      <c r="AY78" s="71">
        <f t="shared" si="35"/>
        <v>0</v>
      </c>
      <c r="AZ78" s="71">
        <f t="shared" si="35"/>
        <v>0</v>
      </c>
      <c r="BA78" s="71">
        <f t="shared" si="35"/>
        <v>0</v>
      </c>
      <c r="BB78" s="71">
        <f t="shared" si="35"/>
        <v>0</v>
      </c>
      <c r="BC78" s="71">
        <f t="shared" si="35"/>
        <v>0</v>
      </c>
      <c r="BD78" s="71">
        <f t="shared" si="35"/>
        <v>0</v>
      </c>
      <c r="BE78" s="71">
        <f t="shared" si="35"/>
        <v>0</v>
      </c>
      <c r="BF78" s="71">
        <f t="shared" si="35"/>
        <v>0</v>
      </c>
      <c r="BG78" s="71">
        <f t="shared" si="35"/>
        <v>0</v>
      </c>
      <c r="BH78" s="71">
        <f t="shared" si="35"/>
        <v>0</v>
      </c>
      <c r="BI78" s="71">
        <f t="shared" si="35"/>
        <v>0</v>
      </c>
      <c r="BJ78" s="71">
        <f t="shared" si="35"/>
        <v>0</v>
      </c>
      <c r="BK78" s="71">
        <f t="shared" si="35"/>
        <v>0</v>
      </c>
      <c r="BL78" s="71">
        <f t="shared" si="35"/>
        <v>0</v>
      </c>
      <c r="BM78" s="71">
        <f t="shared" si="35"/>
        <v>0</v>
      </c>
      <c r="BN78" s="71">
        <f t="shared" si="35"/>
        <v>0</v>
      </c>
      <c r="BO78" s="71">
        <f t="shared" si="35"/>
        <v>0</v>
      </c>
      <c r="BP78" s="71">
        <f t="shared" si="35"/>
        <v>0</v>
      </c>
      <c r="BQ78" s="71">
        <f t="shared" si="35"/>
        <v>0</v>
      </c>
    </row>
    <row r="79" spans="15:69" hidden="1"/>
  </sheetData>
  <mergeCells count="17">
    <mergeCell ref="BO2:BQ2"/>
    <mergeCell ref="O2:R2"/>
    <mergeCell ref="S2:U2"/>
    <mergeCell ref="V2:AB2"/>
    <mergeCell ref="AC2:AE2"/>
    <mergeCell ref="AF2:AJ2"/>
    <mergeCell ref="AK2:AN2"/>
    <mergeCell ref="AO2:AX2"/>
    <mergeCell ref="AY2:BH2"/>
    <mergeCell ref="BI2:BK2"/>
    <mergeCell ref="BL2:BN2"/>
    <mergeCell ref="A21:A23"/>
    <mergeCell ref="A24:A25"/>
    <mergeCell ref="A5:A8"/>
    <mergeCell ref="A9:A12"/>
    <mergeCell ref="A13:A17"/>
    <mergeCell ref="A18:A20"/>
  </mergeCells>
  <phoneticPr fontId="7"/>
  <conditionalFormatting sqref="C5">
    <cfRule type="expression" dxfId="13" priority="7">
      <formula>AND(ROW()&gt;23,ROW()&lt;26)</formula>
    </cfRule>
    <cfRule type="expression" dxfId="12" priority="8">
      <formula>AND(ROW()&gt;20,ROW()&lt;24)</formula>
    </cfRule>
    <cfRule type="expression" dxfId="11" priority="9">
      <formula>AND(ROW()&gt;17,ROW()&lt;21)</formula>
    </cfRule>
    <cfRule type="expression" dxfId="10" priority="10">
      <formula>AND(ROW()&gt;12,ROW()&lt;18)</formula>
    </cfRule>
    <cfRule type="expression" dxfId="9" priority="11">
      <formula>AND(ROW()&gt;8,ROW()&lt;13)</formula>
    </cfRule>
    <cfRule type="expression" dxfId="8" priority="12">
      <formula>AND(ROW()&gt;4,ROW()&lt;9)</formula>
    </cfRule>
  </conditionalFormatting>
  <conditionalFormatting sqref="C6:C25">
    <cfRule type="expression" dxfId="7" priority="1">
      <formula>AND(ROW()&gt;23,ROW()&lt;26)</formula>
    </cfRule>
    <cfRule type="expression" dxfId="6" priority="2">
      <formula>AND(ROW()&gt;20,ROW()&lt;24)</formula>
    </cfRule>
    <cfRule type="expression" dxfId="5" priority="3">
      <formula>AND(ROW()&gt;17,ROW()&lt;21)</formula>
    </cfRule>
    <cfRule type="expression" dxfId="4" priority="4">
      <formula>AND(ROW()&gt;12,ROW()&lt;18)</formula>
    </cfRule>
    <cfRule type="expression" dxfId="3" priority="5">
      <formula>AND(ROW()&gt;8,ROW()&lt;13)</formula>
    </cfRule>
    <cfRule type="expression" dxfId="2" priority="6">
      <formula>AND(ROW()&gt;4,ROW()&lt;9)</formula>
    </cfRule>
  </conditionalFormatting>
  <dataValidations count="1">
    <dataValidation type="list" allowBlank="1" showInputMessage="1" showErrorMessage="1" sqref="C5:C25">
      <formula1>$C$28:$C$31</formula1>
    </dataValidation>
  </dataValidations>
  <pageMargins left="0" right="0" top="0.78740157480314965" bottom="0.78740157480314965" header="0.31496062992125984" footer="0.31496062992125984"/>
  <pageSetup paperSize="9" scale="98" orientation="landscape" r:id="rId1"/>
  <headerFooter>
    <oddHeader>&amp;C中小企業の情報セキュリティ対策ガイドライン 付録7　リスク分析シート「脅威の状況」</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pageSetUpPr fitToPage="1"/>
  </sheetPr>
  <dimension ref="A1:D97"/>
  <sheetViews>
    <sheetView showGridLines="0" showWhiteSpace="0" view="pageLayout" zoomScaleNormal="100" zoomScaleSheetLayoutView="100" workbookViewId="0"/>
  </sheetViews>
  <sheetFormatPr defaultColWidth="7" defaultRowHeight="11.25"/>
  <cols>
    <col min="1" max="1" width="28.625" style="26" customWidth="1"/>
    <col min="2" max="2" width="92.625" style="26" customWidth="1"/>
    <col min="3" max="3" width="28.25" style="27" hidden="1" customWidth="1"/>
    <col min="4" max="4" width="26.625" style="22" customWidth="1"/>
    <col min="5" max="16384" width="7" style="22"/>
  </cols>
  <sheetData>
    <row r="1" spans="1:4" ht="27.75" customHeight="1" thickBot="1">
      <c r="A1" s="87" t="s">
        <v>84</v>
      </c>
      <c r="B1" s="20"/>
      <c r="C1" s="21"/>
    </row>
    <row r="2" spans="1:4" ht="39.950000000000003" customHeight="1">
      <c r="A2" s="137" t="s">
        <v>309</v>
      </c>
      <c r="B2" s="138" t="s">
        <v>67</v>
      </c>
      <c r="C2" s="139"/>
      <c r="D2" s="123" t="s">
        <v>68</v>
      </c>
    </row>
    <row r="3" spans="1:4" ht="34.5" customHeight="1">
      <c r="A3" s="221" t="s">
        <v>314</v>
      </c>
      <c r="B3" s="127" t="s">
        <v>69</v>
      </c>
      <c r="C3" s="128">
        <f t="shared" ref="C3:C15" si="0">IF(OR(D3="　",ISBLANK(D3)),0,LEFT(D3,1))+0</f>
        <v>0</v>
      </c>
      <c r="D3" s="129"/>
    </row>
    <row r="4" spans="1:4" ht="34.5" customHeight="1">
      <c r="A4" s="221"/>
      <c r="B4" s="130" t="s">
        <v>151</v>
      </c>
      <c r="C4" s="128">
        <f t="shared" si="0"/>
        <v>0</v>
      </c>
      <c r="D4" s="131"/>
    </row>
    <row r="5" spans="1:4" ht="34.5" customHeight="1">
      <c r="A5" s="221"/>
      <c r="B5" s="132" t="s">
        <v>70</v>
      </c>
      <c r="C5" s="128">
        <f t="shared" si="0"/>
        <v>0</v>
      </c>
      <c r="D5" s="131"/>
    </row>
    <row r="6" spans="1:4" ht="34.5" customHeight="1">
      <c r="A6" s="221"/>
      <c r="B6" s="130" t="s">
        <v>71</v>
      </c>
      <c r="C6" s="128">
        <f t="shared" si="0"/>
        <v>0</v>
      </c>
      <c r="D6" s="131"/>
    </row>
    <row r="7" spans="1:4" ht="34.5" customHeight="1">
      <c r="A7" s="222" t="s">
        <v>228</v>
      </c>
      <c r="B7" s="132" t="s">
        <v>330</v>
      </c>
      <c r="C7" s="128">
        <f t="shared" si="0"/>
        <v>0</v>
      </c>
      <c r="D7" s="131"/>
    </row>
    <row r="8" spans="1:4" ht="34.5" customHeight="1">
      <c r="A8" s="223"/>
      <c r="B8" s="130" t="s">
        <v>237</v>
      </c>
      <c r="C8" s="128">
        <f t="shared" si="0"/>
        <v>0</v>
      </c>
      <c r="D8" s="131"/>
    </row>
    <row r="9" spans="1:4" ht="34.5" customHeight="1">
      <c r="A9" s="223"/>
      <c r="B9" s="132" t="s">
        <v>72</v>
      </c>
      <c r="C9" s="128">
        <f t="shared" si="0"/>
        <v>0</v>
      </c>
      <c r="D9" s="131"/>
    </row>
    <row r="10" spans="1:4" ht="34.5" customHeight="1">
      <c r="A10" s="221" t="s">
        <v>308</v>
      </c>
      <c r="B10" s="130" t="s">
        <v>238</v>
      </c>
      <c r="C10" s="128">
        <f t="shared" si="0"/>
        <v>0</v>
      </c>
      <c r="D10" s="131"/>
    </row>
    <row r="11" spans="1:4" ht="34.5" customHeight="1">
      <c r="A11" s="221"/>
      <c r="B11" s="132" t="s">
        <v>74</v>
      </c>
      <c r="C11" s="128">
        <f t="shared" si="0"/>
        <v>0</v>
      </c>
      <c r="D11" s="131"/>
    </row>
    <row r="12" spans="1:4" ht="34.5" customHeight="1">
      <c r="A12" s="221"/>
      <c r="B12" s="130" t="s">
        <v>239</v>
      </c>
      <c r="C12" s="128">
        <f t="shared" si="0"/>
        <v>0</v>
      </c>
      <c r="D12" s="131"/>
    </row>
    <row r="13" spans="1:4" ht="34.5" customHeight="1">
      <c r="A13" s="221"/>
      <c r="B13" s="132" t="s">
        <v>75</v>
      </c>
      <c r="C13" s="128">
        <f t="shared" si="0"/>
        <v>0</v>
      </c>
      <c r="D13" s="131"/>
    </row>
    <row r="14" spans="1:4" ht="34.5" customHeight="1">
      <c r="A14" s="221"/>
      <c r="B14" s="130" t="s">
        <v>229</v>
      </c>
      <c r="C14" s="128">
        <f t="shared" si="0"/>
        <v>0</v>
      </c>
      <c r="D14" s="131"/>
    </row>
    <row r="15" spans="1:4" ht="34.5" customHeight="1">
      <c r="A15" s="221"/>
      <c r="B15" s="132" t="s">
        <v>323</v>
      </c>
      <c r="C15" s="128">
        <f t="shared" si="0"/>
        <v>0</v>
      </c>
      <c r="D15" s="131"/>
    </row>
    <row r="16" spans="1:4" ht="54" customHeight="1">
      <c r="A16" s="221"/>
      <c r="B16" s="130" t="s">
        <v>248</v>
      </c>
      <c r="C16" s="128">
        <f>IF(OR(D16="　",ISBLANK(D16)),0,LEFT(D16,1))+0</f>
        <v>0</v>
      </c>
      <c r="D16" s="131"/>
    </row>
    <row r="17" spans="1:4" ht="35.1" customHeight="1">
      <c r="A17" s="220" t="s">
        <v>315</v>
      </c>
      <c r="B17" s="132" t="s">
        <v>240</v>
      </c>
      <c r="C17" s="128">
        <f t="shared" ref="C17:C54" si="1">IF(OR(D17="　",ISBLANK(D17)),0,LEFT(D17,1))+0</f>
        <v>0</v>
      </c>
      <c r="D17" s="131"/>
    </row>
    <row r="18" spans="1:4" ht="35.1" customHeight="1">
      <c r="A18" s="220"/>
      <c r="B18" s="130" t="s">
        <v>241</v>
      </c>
      <c r="C18" s="128">
        <f t="shared" si="1"/>
        <v>0</v>
      </c>
      <c r="D18" s="131"/>
    </row>
    <row r="19" spans="1:4" ht="54" customHeight="1">
      <c r="A19" s="220"/>
      <c r="B19" s="132" t="s">
        <v>325</v>
      </c>
      <c r="C19" s="128">
        <f t="shared" si="1"/>
        <v>0</v>
      </c>
      <c r="D19" s="131"/>
    </row>
    <row r="20" spans="1:4" ht="35.1" customHeight="1">
      <c r="A20" s="220"/>
      <c r="B20" s="130" t="s">
        <v>326</v>
      </c>
      <c r="C20" s="128">
        <f t="shared" si="1"/>
        <v>0</v>
      </c>
      <c r="D20" s="131"/>
    </row>
    <row r="21" spans="1:4" ht="35.1" customHeight="1">
      <c r="A21" s="220"/>
      <c r="B21" s="132" t="s">
        <v>242</v>
      </c>
      <c r="C21" s="128">
        <f t="shared" si="1"/>
        <v>0</v>
      </c>
      <c r="D21" s="131"/>
    </row>
    <row r="22" spans="1:4" ht="35.1" customHeight="1">
      <c r="A22" s="218" t="s">
        <v>316</v>
      </c>
      <c r="B22" s="130" t="s">
        <v>327</v>
      </c>
      <c r="C22" s="128">
        <f t="shared" si="1"/>
        <v>0</v>
      </c>
      <c r="D22" s="131"/>
    </row>
    <row r="23" spans="1:4" ht="35.1" customHeight="1">
      <c r="A23" s="218"/>
      <c r="B23" s="132" t="s">
        <v>152</v>
      </c>
      <c r="C23" s="128">
        <f t="shared" si="1"/>
        <v>0</v>
      </c>
      <c r="D23" s="131"/>
    </row>
    <row r="24" spans="1:4" ht="35.1" customHeight="1">
      <c r="A24" s="218"/>
      <c r="B24" s="130" t="s">
        <v>243</v>
      </c>
      <c r="C24" s="128">
        <f t="shared" si="1"/>
        <v>0</v>
      </c>
      <c r="D24" s="131"/>
    </row>
    <row r="25" spans="1:4" ht="35.1" customHeight="1">
      <c r="A25" s="218"/>
      <c r="B25" s="132" t="s">
        <v>324</v>
      </c>
      <c r="C25" s="128">
        <f t="shared" si="1"/>
        <v>0</v>
      </c>
      <c r="D25" s="131"/>
    </row>
    <row r="26" spans="1:4" ht="35.1" customHeight="1">
      <c r="A26" s="220" t="s">
        <v>317</v>
      </c>
      <c r="B26" s="130" t="s">
        <v>97</v>
      </c>
      <c r="C26" s="128">
        <f t="shared" si="1"/>
        <v>0</v>
      </c>
      <c r="D26" s="131"/>
    </row>
    <row r="27" spans="1:4" ht="35.1" customHeight="1">
      <c r="A27" s="220"/>
      <c r="B27" s="132" t="s">
        <v>100</v>
      </c>
      <c r="C27" s="128">
        <f t="shared" si="1"/>
        <v>0</v>
      </c>
      <c r="D27" s="131"/>
    </row>
    <row r="28" spans="1:4" ht="55.5" customHeight="1">
      <c r="A28" s="220"/>
      <c r="B28" s="130" t="s">
        <v>328</v>
      </c>
      <c r="C28" s="128">
        <f t="shared" si="1"/>
        <v>0</v>
      </c>
      <c r="D28" s="131"/>
    </row>
    <row r="29" spans="1:4" ht="55.5" customHeight="1">
      <c r="A29" s="220"/>
      <c r="B29" s="132" t="s">
        <v>329</v>
      </c>
      <c r="C29" s="128">
        <f t="shared" si="1"/>
        <v>0</v>
      </c>
      <c r="D29" s="131"/>
    </row>
    <row r="30" spans="1:4" ht="34.5" customHeight="1">
      <c r="A30" s="220"/>
      <c r="B30" s="130" t="s">
        <v>153</v>
      </c>
      <c r="C30" s="128">
        <f t="shared" si="1"/>
        <v>0</v>
      </c>
      <c r="D30" s="131"/>
    </row>
    <row r="31" spans="1:4" ht="34.5" customHeight="1">
      <c r="A31" s="220"/>
      <c r="B31" s="132" t="s">
        <v>230</v>
      </c>
      <c r="C31" s="128">
        <f t="shared" si="1"/>
        <v>0</v>
      </c>
      <c r="D31" s="131"/>
    </row>
    <row r="32" spans="1:4" ht="34.5" customHeight="1">
      <c r="A32" s="220"/>
      <c r="B32" s="130" t="s">
        <v>231</v>
      </c>
      <c r="C32" s="128">
        <f t="shared" si="1"/>
        <v>0</v>
      </c>
      <c r="D32" s="131"/>
    </row>
    <row r="33" spans="1:4" ht="34.5" customHeight="1">
      <c r="A33" s="220"/>
      <c r="B33" s="132" t="s">
        <v>154</v>
      </c>
      <c r="C33" s="128">
        <f t="shared" si="1"/>
        <v>0</v>
      </c>
      <c r="D33" s="131"/>
    </row>
    <row r="34" spans="1:4" ht="34.5" customHeight="1">
      <c r="A34" s="220"/>
      <c r="B34" s="130" t="s">
        <v>155</v>
      </c>
      <c r="C34" s="128">
        <f t="shared" si="1"/>
        <v>0</v>
      </c>
      <c r="D34" s="131"/>
    </row>
    <row r="35" spans="1:4" ht="34.5" customHeight="1">
      <c r="A35" s="220"/>
      <c r="B35" s="132" t="s">
        <v>77</v>
      </c>
      <c r="C35" s="128">
        <f t="shared" si="1"/>
        <v>0</v>
      </c>
      <c r="D35" s="131"/>
    </row>
    <row r="36" spans="1:4" ht="34.5" customHeight="1">
      <c r="A36" s="218" t="s">
        <v>318</v>
      </c>
      <c r="B36" s="130" t="s">
        <v>233</v>
      </c>
      <c r="C36" s="128">
        <f t="shared" si="1"/>
        <v>0</v>
      </c>
      <c r="D36" s="131"/>
    </row>
    <row r="37" spans="1:4" ht="34.5" customHeight="1">
      <c r="A37" s="218"/>
      <c r="B37" s="132" t="s">
        <v>244</v>
      </c>
      <c r="C37" s="128">
        <f t="shared" si="1"/>
        <v>0</v>
      </c>
      <c r="D37" s="131"/>
    </row>
    <row r="38" spans="1:4" ht="34.5" customHeight="1">
      <c r="A38" s="218"/>
      <c r="B38" s="130" t="s">
        <v>245</v>
      </c>
      <c r="C38" s="128">
        <f t="shared" si="1"/>
        <v>0</v>
      </c>
      <c r="D38" s="131"/>
    </row>
    <row r="39" spans="1:4" ht="40.5">
      <c r="A39" s="218"/>
      <c r="B39" s="132" t="s">
        <v>249</v>
      </c>
      <c r="C39" s="128">
        <f t="shared" si="1"/>
        <v>0</v>
      </c>
      <c r="D39" s="131"/>
    </row>
    <row r="40" spans="1:4" ht="34.5" customHeight="1">
      <c r="A40" s="218"/>
      <c r="B40" s="130" t="s">
        <v>246</v>
      </c>
      <c r="C40" s="128">
        <f t="shared" si="1"/>
        <v>0</v>
      </c>
      <c r="D40" s="131"/>
    </row>
    <row r="41" spans="1:4" ht="34.5" customHeight="1">
      <c r="A41" s="218"/>
      <c r="B41" s="132" t="s">
        <v>232</v>
      </c>
      <c r="C41" s="128">
        <f t="shared" si="1"/>
        <v>0</v>
      </c>
      <c r="D41" s="131"/>
    </row>
    <row r="42" spans="1:4" ht="34.5" customHeight="1">
      <c r="A42" s="218"/>
      <c r="B42" s="130" t="s">
        <v>236</v>
      </c>
      <c r="C42" s="128">
        <f t="shared" si="1"/>
        <v>0</v>
      </c>
      <c r="D42" s="131"/>
    </row>
    <row r="43" spans="1:4" ht="34.5" customHeight="1">
      <c r="A43" s="218"/>
      <c r="B43" s="132" t="s">
        <v>247</v>
      </c>
      <c r="C43" s="128">
        <f t="shared" si="1"/>
        <v>0</v>
      </c>
      <c r="D43" s="131"/>
    </row>
    <row r="44" spans="1:4" ht="34.5" customHeight="1">
      <c r="A44" s="218"/>
      <c r="B44" s="130" t="s">
        <v>270</v>
      </c>
      <c r="C44" s="128">
        <f t="shared" si="1"/>
        <v>0</v>
      </c>
      <c r="D44" s="131"/>
    </row>
    <row r="45" spans="1:4" ht="34.5" customHeight="1">
      <c r="A45" s="218"/>
      <c r="B45" s="132" t="s">
        <v>78</v>
      </c>
      <c r="C45" s="128">
        <f t="shared" si="1"/>
        <v>0</v>
      </c>
      <c r="D45" s="131"/>
    </row>
    <row r="46" spans="1:4" ht="34.5" customHeight="1">
      <c r="A46" s="220" t="s">
        <v>319</v>
      </c>
      <c r="B46" s="130" t="s">
        <v>79</v>
      </c>
      <c r="C46" s="128">
        <f t="shared" si="1"/>
        <v>0</v>
      </c>
      <c r="D46" s="131"/>
    </row>
    <row r="47" spans="1:4" ht="34.5" customHeight="1">
      <c r="A47" s="220"/>
      <c r="B47" s="132" t="s">
        <v>234</v>
      </c>
      <c r="C47" s="128">
        <f t="shared" si="1"/>
        <v>0</v>
      </c>
      <c r="D47" s="131"/>
    </row>
    <row r="48" spans="1:4" ht="34.5" customHeight="1">
      <c r="A48" s="220"/>
      <c r="B48" s="130" t="s">
        <v>80</v>
      </c>
      <c r="C48" s="128">
        <f t="shared" si="1"/>
        <v>0</v>
      </c>
      <c r="D48" s="131"/>
    </row>
    <row r="49" spans="1:4" ht="34.5" customHeight="1">
      <c r="A49" s="218" t="s">
        <v>320</v>
      </c>
      <c r="B49" s="132" t="s">
        <v>322</v>
      </c>
      <c r="C49" s="128">
        <f t="shared" si="1"/>
        <v>0</v>
      </c>
      <c r="D49" s="131"/>
    </row>
    <row r="50" spans="1:4" ht="34.5" customHeight="1">
      <c r="A50" s="218"/>
      <c r="B50" s="130" t="s">
        <v>81</v>
      </c>
      <c r="C50" s="128">
        <f t="shared" si="1"/>
        <v>0</v>
      </c>
      <c r="D50" s="131"/>
    </row>
    <row r="51" spans="1:4" ht="34.5" customHeight="1">
      <c r="A51" s="218"/>
      <c r="B51" s="132" t="s">
        <v>82</v>
      </c>
      <c r="C51" s="128">
        <f t="shared" si="1"/>
        <v>0</v>
      </c>
      <c r="D51" s="131"/>
    </row>
    <row r="52" spans="1:4" ht="34.5" customHeight="1">
      <c r="A52" s="220" t="s">
        <v>321</v>
      </c>
      <c r="B52" s="130" t="s">
        <v>156</v>
      </c>
      <c r="C52" s="128">
        <f t="shared" si="1"/>
        <v>0</v>
      </c>
      <c r="D52" s="131"/>
    </row>
    <row r="53" spans="1:4" ht="34.5" customHeight="1">
      <c r="A53" s="220"/>
      <c r="B53" s="132" t="s">
        <v>83</v>
      </c>
      <c r="C53" s="128">
        <f t="shared" si="1"/>
        <v>0</v>
      </c>
      <c r="D53" s="131"/>
    </row>
    <row r="54" spans="1:4" ht="34.5" customHeight="1">
      <c r="A54" s="220"/>
      <c r="B54" s="130" t="s">
        <v>235</v>
      </c>
      <c r="C54" s="128">
        <f t="shared" si="1"/>
        <v>0</v>
      </c>
      <c r="D54" s="131"/>
    </row>
    <row r="55" spans="1:4" ht="35.1" customHeight="1">
      <c r="A55" s="218" t="s">
        <v>334</v>
      </c>
      <c r="B55" s="132" t="s">
        <v>336</v>
      </c>
      <c r="C55" s="128">
        <f>IF(OR(D55="　",ISBLANK(D55)),0,LEFT(D55,1))+0</f>
        <v>0</v>
      </c>
      <c r="D55" s="131"/>
    </row>
    <row r="56" spans="1:4" ht="35.1" customHeight="1">
      <c r="A56" s="218"/>
      <c r="B56" s="130" t="s">
        <v>337</v>
      </c>
      <c r="C56" s="128">
        <f>IF(OR(D56="　",ISBLANK(D56)),0,LEFT(D56,1))+0</f>
        <v>0</v>
      </c>
      <c r="D56" s="131"/>
    </row>
    <row r="57" spans="1:4" ht="35.1" customHeight="1" thickBot="1">
      <c r="A57" s="219"/>
      <c r="B57" s="140" t="s">
        <v>338</v>
      </c>
      <c r="C57" s="141">
        <f>IF(OR(D57="　",ISBLANK(D57)),0,LEFT(D57,1))+0</f>
        <v>0</v>
      </c>
      <c r="D57" s="133"/>
    </row>
    <row r="58" spans="1:4" s="24" customFormat="1" ht="35.1" customHeight="1"/>
    <row r="59" spans="1:4" s="24" customFormat="1" ht="35.1" customHeight="1"/>
    <row r="60" spans="1:4" s="24" customFormat="1" ht="35.1" customHeight="1"/>
    <row r="61" spans="1:4" s="24" customFormat="1" ht="35.1" customHeight="1"/>
    <row r="62" spans="1:4" s="24" customFormat="1" ht="35.1" customHeight="1"/>
    <row r="63" spans="1:4" s="24" customFormat="1" ht="35.1" customHeight="1"/>
    <row r="64" spans="1:4" s="24" customFormat="1" ht="35.1" customHeight="1"/>
    <row r="65" s="24" customFormat="1" ht="35.1" customHeight="1"/>
    <row r="66" s="24" customFormat="1" ht="35.1" customHeight="1"/>
    <row r="67" s="24" customFormat="1" ht="35.1" customHeight="1"/>
    <row r="68" s="24" customFormat="1" ht="35.1" customHeight="1"/>
    <row r="69" s="24" customFormat="1" ht="35.1" customHeight="1"/>
    <row r="70" s="24" customFormat="1" ht="35.1" customHeight="1"/>
    <row r="71" s="24" customFormat="1" ht="35.1" customHeight="1"/>
    <row r="72" s="24" customFormat="1" ht="35.1" customHeight="1"/>
    <row r="73" s="24" customFormat="1" ht="35.1" customHeight="1"/>
    <row r="74" s="24" customFormat="1" ht="35.1" customHeight="1"/>
    <row r="75" s="24" customFormat="1" ht="35.1" customHeight="1"/>
    <row r="76" s="24" customFormat="1" ht="35.1" customHeight="1"/>
    <row r="77" s="24" customFormat="1" ht="35.1" customHeight="1"/>
    <row r="78" s="24" customFormat="1" ht="35.1" customHeight="1"/>
    <row r="79" s="24" customFormat="1" ht="35.1" customHeight="1"/>
    <row r="80" s="24" customFormat="1" ht="35.1" customHeight="1"/>
    <row r="81" s="24" customFormat="1" ht="35.1" customHeight="1"/>
    <row r="82" s="24" customFormat="1" ht="35.1" customHeight="1"/>
    <row r="83" s="24" customFormat="1" ht="35.1" customHeight="1"/>
    <row r="84" s="24" customFormat="1" ht="35.1" customHeight="1"/>
    <row r="85" s="24" customFormat="1" ht="35.1" customHeight="1"/>
    <row r="86" s="24" customFormat="1" ht="35.1" customHeight="1"/>
    <row r="87" s="24" customFormat="1" ht="35.1" customHeight="1"/>
    <row r="88" s="24" customFormat="1" ht="35.1" customHeight="1"/>
    <row r="89" s="24" customFormat="1" ht="35.1" customHeight="1"/>
    <row r="90" s="24" customFormat="1" ht="35.1" customHeight="1"/>
    <row r="91" s="24" customFormat="1" ht="35.1" customHeight="1"/>
    <row r="92" s="24" customFormat="1" ht="35.1" customHeight="1"/>
    <row r="93" s="24" customFormat="1" ht="35.1" customHeight="1"/>
    <row r="94" s="24" customFormat="1" ht="35.1" customHeight="1"/>
    <row r="95" s="24" customFormat="1" ht="35.1" customHeight="1"/>
    <row r="96" s="24" customFormat="1" ht="35.1" customHeight="1"/>
    <row r="97" s="24" customFormat="1"/>
  </sheetData>
  <mergeCells count="11">
    <mergeCell ref="A10:A16"/>
    <mergeCell ref="A3:A6"/>
    <mergeCell ref="A7:A9"/>
    <mergeCell ref="A49:A51"/>
    <mergeCell ref="A52:A54"/>
    <mergeCell ref="A55:A57"/>
    <mergeCell ref="A17:A21"/>
    <mergeCell ref="A22:A25"/>
    <mergeCell ref="A26:A35"/>
    <mergeCell ref="A36:A45"/>
    <mergeCell ref="A46:A48"/>
  </mergeCells>
  <phoneticPr fontId="7"/>
  <conditionalFormatting sqref="D3:D57">
    <cfRule type="expression" dxfId="1" priority="1">
      <formula>MOD(ROW(),2)=1</formula>
    </cfRule>
  </conditionalFormatting>
  <dataValidations count="1">
    <dataValidation type="list" showInputMessage="1" showErrorMessage="1" sqref="D3:D16 D17:D57">
      <formula1>"　,1:実施している,2:一部実施している,3:実施していない/わからない,4:自社に該当しない"</formula1>
    </dataValidation>
  </dataValidations>
  <pageMargins left="0" right="0" top="0.39370078740157483" bottom="0.31496062992125984" header="0" footer="0"/>
  <pageSetup paperSize="9" scale="69" fitToHeight="0" orientation="portrait" r:id="rId1"/>
  <headerFooter>
    <oddHeader>&amp;C中小企業の情報セキュリティ対策ガイドライン 付録7　リスク分析シート「対策状況チェック」</oddHeader>
    <oddFooter>&amp;C&amp;P / &amp;N ページ</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J36"/>
  <sheetViews>
    <sheetView showGridLines="0" view="pageLayout" zoomScaleNormal="100" workbookViewId="0">
      <selection activeCell="C3" sqref="C3"/>
    </sheetView>
  </sheetViews>
  <sheetFormatPr defaultColWidth="9" defaultRowHeight="11.25"/>
  <cols>
    <col min="1" max="2" width="17.625" style="24" customWidth="1"/>
    <col min="3" max="4" width="22.625" style="24" customWidth="1"/>
    <col min="5" max="5" width="30.5" style="24" bestFit="1" customWidth="1"/>
    <col min="6" max="6" width="4.125" style="24" customWidth="1"/>
    <col min="7" max="9" width="9" style="24" hidden="1" customWidth="1"/>
    <col min="10" max="16384" width="9" style="24"/>
  </cols>
  <sheetData>
    <row r="1" spans="1:9" s="25" customFormat="1" ht="90" customHeight="1">
      <c r="A1" s="88" t="s">
        <v>199</v>
      </c>
      <c r="B1" s="40"/>
      <c r="C1" s="134"/>
      <c r="D1" s="40"/>
      <c r="E1" s="40"/>
    </row>
    <row r="2" spans="1:9" ht="50.1" customHeight="1">
      <c r="A2" s="233" t="s">
        <v>335</v>
      </c>
      <c r="B2" s="234"/>
      <c r="C2" s="125" t="s">
        <v>312</v>
      </c>
      <c r="D2" s="126" t="s">
        <v>310</v>
      </c>
      <c r="E2" s="124" t="s">
        <v>313</v>
      </c>
    </row>
    <row r="3" spans="1:9" s="29" customFormat="1" ht="30" customHeight="1">
      <c r="A3" s="235" t="s">
        <v>438</v>
      </c>
      <c r="B3" s="236"/>
      <c r="C3" s="43" t="s">
        <v>96</v>
      </c>
      <c r="D3" s="44" t="str">
        <f>IF(H3,"",IF(AND(ISNUMBER(I3),$G$3),TEXT(I3,"0.0%"),"－"))</f>
        <v/>
      </c>
      <c r="E3" s="45" t="str">
        <f>IF(H3,"",IF(AND(C3&lt;&gt;"－",OR($G3,D3&lt;&gt;"－")),"対策を規定して下さい","対策の規定は不要です"))</f>
        <v/>
      </c>
      <c r="G3" s="29" t="b">
        <f>脅威の状況!$O$34</f>
        <v>1</v>
      </c>
      <c r="H3" s="29" t="b">
        <f>IF(SUM(対策状況チェック!C3:C6)&gt;0,FALSE,TRUE)</f>
        <v>1</v>
      </c>
      <c r="I3" s="30">
        <f>脅威の状況!O32</f>
        <v>0</v>
      </c>
    </row>
    <row r="4" spans="1:9" s="29" customFormat="1" ht="30" customHeight="1">
      <c r="A4" s="231" t="s">
        <v>228</v>
      </c>
      <c r="B4" s="232"/>
      <c r="C4" s="42" t="s">
        <v>96</v>
      </c>
      <c r="D4" s="32" t="str">
        <f>IF(H4,"",IF(AND(ISNUMBER(I4),$G$4),TEXT(I4,"0.0%"),"－"))</f>
        <v/>
      </c>
      <c r="E4" s="103" t="str">
        <f t="shared" ref="E4:E11" si="0">IF(H4,"",IF(AND(C4&lt;&gt;"－",OR($G4,D4&lt;&gt;"－")),"対策を規定して下さい","対策の規定は不要です"))</f>
        <v/>
      </c>
      <c r="G4" s="29" t="b">
        <f>脅威の状況!$S$34</f>
        <v>1</v>
      </c>
      <c r="H4" s="29" t="b">
        <f>IF(SUM(対策状況チェック!C7:C9)&gt;0,FALSE,TRUE)</f>
        <v>1</v>
      </c>
      <c r="I4" s="30">
        <f>脅威の状況!S32</f>
        <v>0</v>
      </c>
    </row>
    <row r="5" spans="1:9" s="29" customFormat="1" ht="30" customHeight="1">
      <c r="A5" s="224" t="s">
        <v>73</v>
      </c>
      <c r="B5" s="225"/>
      <c r="C5" s="43" t="str">
        <f>IF(SUM(C17:C22)&gt;0,"○","－")</f>
        <v>－</v>
      </c>
      <c r="D5" s="44" t="str">
        <f>IF(H5,"",IF(AND(ISNUMBER(I5),$G$5),TEXT(I5,"0.0%"),"－"))</f>
        <v/>
      </c>
      <c r="E5" s="45" t="str">
        <f t="shared" si="0"/>
        <v/>
      </c>
      <c r="G5" s="29" t="b">
        <f>脅威の状況!$V$34</f>
        <v>1</v>
      </c>
      <c r="H5" s="29" t="b">
        <f>IF(SUM(対策状況チェック!C10:C16)&gt;0,FALSE,TRUE)</f>
        <v>1</v>
      </c>
      <c r="I5" s="30">
        <f>脅威の状況!V32</f>
        <v>0</v>
      </c>
    </row>
    <row r="6" spans="1:9" s="29" customFormat="1" ht="30" customHeight="1">
      <c r="A6" s="231" t="s">
        <v>315</v>
      </c>
      <c r="B6" s="232"/>
      <c r="C6" s="42" t="str">
        <f>IF(C19+C21+C22&gt;0,"○","－")</f>
        <v>－</v>
      </c>
      <c r="D6" s="32" t="str">
        <f>IF(H6,"",IF(AND(ISNUMBER(I6),$G$6),TEXT(I6,"0.0%"),"－"))</f>
        <v/>
      </c>
      <c r="E6" s="103" t="str">
        <f t="shared" si="0"/>
        <v/>
      </c>
      <c r="G6" s="29" t="b">
        <f>脅威の状況!$AF$34</f>
        <v>1</v>
      </c>
      <c r="H6" s="29" t="b">
        <f>IF(SUM(対策状況チェック!C17:C21)&gt;0,FALSE,TRUE)</f>
        <v>1</v>
      </c>
      <c r="I6" s="30">
        <f>脅威の状況!AF32</f>
        <v>0</v>
      </c>
    </row>
    <row r="7" spans="1:9" s="29" customFormat="1" ht="30" customHeight="1">
      <c r="A7" s="224" t="s">
        <v>316</v>
      </c>
      <c r="B7" s="225"/>
      <c r="C7" s="43" t="s">
        <v>96</v>
      </c>
      <c r="D7" s="44" t="str">
        <f>IF(H7,"",IF(AND(ISNUMBER(I7),$G$7),TEXT(I7,"0.0%"),"－"))</f>
        <v/>
      </c>
      <c r="E7" s="45" t="str">
        <f t="shared" si="0"/>
        <v/>
      </c>
      <c r="G7" s="29" t="b">
        <f>脅威の状況!$AK$34</f>
        <v>1</v>
      </c>
      <c r="H7" s="29" t="b">
        <f>IF(SUM(対策状況チェック!C22:C25)&gt;0,FALSE,TRUE)</f>
        <v>1</v>
      </c>
      <c r="I7" s="30">
        <f>脅威の状況!AK32</f>
        <v>0</v>
      </c>
    </row>
    <row r="8" spans="1:9" s="29" customFormat="1" ht="30" customHeight="1">
      <c r="A8" s="231" t="s">
        <v>331</v>
      </c>
      <c r="B8" s="232"/>
      <c r="C8" s="42" t="str">
        <f>IF(C19+C20+C22&gt;0,"○","－")</f>
        <v>－</v>
      </c>
      <c r="D8" s="32" t="str">
        <f>IF(H8,"",IF(AND(ISNUMBER(I8),$G$8),TEXT(I8,"0.0%"),"－"))</f>
        <v/>
      </c>
      <c r="E8" s="103" t="str">
        <f t="shared" si="0"/>
        <v/>
      </c>
      <c r="G8" s="29" t="b">
        <f>脅威の状況!$AO$34</f>
        <v>1</v>
      </c>
      <c r="H8" s="29" t="b">
        <f>IF(SUM(対策状況チェック!C26:C35)&gt;0,FALSE,TRUE)</f>
        <v>1</v>
      </c>
      <c r="I8" s="30">
        <f>脅威の状況!AO32</f>
        <v>0</v>
      </c>
    </row>
    <row r="9" spans="1:9" s="29" customFormat="1" ht="30" customHeight="1">
      <c r="A9" s="224" t="s">
        <v>318</v>
      </c>
      <c r="B9" s="225"/>
      <c r="C9" s="43" t="str">
        <f>IF(C19+C21+C22&gt;0,"○","－")</f>
        <v>－</v>
      </c>
      <c r="D9" s="44" t="str">
        <f>IF(H9,"",IF(AND(ISNUMBER(I9),$G$9),TEXT(I9,"0.0%"),"－"))</f>
        <v/>
      </c>
      <c r="E9" s="45" t="str">
        <f t="shared" si="0"/>
        <v/>
      </c>
      <c r="G9" s="29" t="b">
        <f>脅威の状況!$AY$34</f>
        <v>1</v>
      </c>
      <c r="H9" s="29" t="b">
        <f>IF(SUM(対策状況チェック!C36:C45)&gt;0,FALSE,TRUE)</f>
        <v>1</v>
      </c>
      <c r="I9" s="30">
        <f>脅威の状況!AY32</f>
        <v>0</v>
      </c>
    </row>
    <row r="10" spans="1:9" s="29" customFormat="1" ht="30" customHeight="1">
      <c r="A10" s="231" t="s">
        <v>319</v>
      </c>
      <c r="B10" s="232"/>
      <c r="C10" s="42" t="s">
        <v>95</v>
      </c>
      <c r="D10" s="32" t="str">
        <f>IF(H10,"",IF(AND(ISNUMBER(I10),$G$10),TEXT(I10,"0.0%"),"－"))</f>
        <v/>
      </c>
      <c r="E10" s="103" t="str">
        <f t="shared" si="0"/>
        <v/>
      </c>
      <c r="G10" s="29" t="b">
        <f>脅威の状況!$BI$34</f>
        <v>1</v>
      </c>
      <c r="H10" s="29" t="b">
        <f>IF(SUM(対策状況チェック!C46:C48)&gt;0,FALSE,TRUE)</f>
        <v>1</v>
      </c>
      <c r="I10" s="30">
        <f>脅威の状況!BI32</f>
        <v>0</v>
      </c>
    </row>
    <row r="11" spans="1:9" s="29" customFormat="1" ht="30" customHeight="1">
      <c r="A11" s="224" t="s">
        <v>320</v>
      </c>
      <c r="B11" s="225"/>
      <c r="C11" s="43" t="s">
        <v>95</v>
      </c>
      <c r="D11" s="44" t="str">
        <f>IF(H11,"",IF(AND(ISNUMBER(I11),$G$11),TEXT(I11,"0.0%"),"－"))</f>
        <v/>
      </c>
      <c r="E11" s="45" t="str">
        <f t="shared" si="0"/>
        <v/>
      </c>
      <c r="G11" s="29" t="b">
        <f>脅威の状況!$BL$34</f>
        <v>1</v>
      </c>
      <c r="H11" s="29" t="b">
        <f>IF(SUM(対策状況チェック!C49:C51)&gt;0,FALSE,TRUE)</f>
        <v>1</v>
      </c>
      <c r="I11" s="30">
        <f>脅威の状況!BL32</f>
        <v>0</v>
      </c>
    </row>
    <row r="12" spans="1:9" s="29" customFormat="1" ht="30" customHeight="1">
      <c r="A12" s="231" t="s">
        <v>332</v>
      </c>
      <c r="B12" s="232"/>
      <c r="C12" s="42" t="s">
        <v>96</v>
      </c>
      <c r="D12" s="32" t="str">
        <f>IF(H12,"",IF(AND(ISNUMBER(I12),$G$12),TEXT(I12,"0.0%"),"－"))</f>
        <v/>
      </c>
      <c r="E12" s="103" t="str">
        <f>IF(H12,"",IF(AND(C12&lt;&gt;"－",OR($G12,D12&lt;&gt;"－")),"\対策を規定して下さい","対策の規定は不要です"))</f>
        <v/>
      </c>
      <c r="G12" s="29" t="b">
        <f>脅威の状況!$BO$34</f>
        <v>1</v>
      </c>
      <c r="H12" s="29" t="b">
        <f>IF(SUM(対策状況チェック!C52:C54)&gt;0,FALSE,TRUE)</f>
        <v>1</v>
      </c>
      <c r="I12" s="30">
        <f>脅威の状況!BO32</f>
        <v>0</v>
      </c>
    </row>
    <row r="13" spans="1:9" s="29" customFormat="1" ht="30" customHeight="1">
      <c r="A13" s="224" t="s">
        <v>333</v>
      </c>
      <c r="B13" s="225"/>
      <c r="C13" s="43" t="str">
        <f>IF(C27&gt;0,"○","－")</f>
        <v>－</v>
      </c>
      <c r="D13" s="44" t="str">
        <f>IF(H13,"",IF(AND(ISNUMBER(I13),$G$13),TEXT(I13,"0.0%"),"－"))</f>
        <v/>
      </c>
      <c r="E13" s="45" t="str">
        <f>IF(H13,"",IF(AND(C13&lt;&gt;"－",OR($G13,D13&lt;&gt;"－")),"対策を規定して下さい","対策の規定は不要です"))</f>
        <v/>
      </c>
      <c r="G13" s="29" t="b">
        <f>脅威の状況!$AC$34</f>
        <v>1</v>
      </c>
      <c r="H13" s="29" t="b">
        <f>IF(SUM(対策状況チェック!C55:C57)&gt;0,FALSE,TRUE)</f>
        <v>1</v>
      </c>
      <c r="I13" s="30">
        <f>脅威の状況!AC32</f>
        <v>0</v>
      </c>
    </row>
    <row r="14" spans="1:9" ht="9.9499999999999993" customHeight="1">
      <c r="A14" s="113"/>
      <c r="G14" s="116" t="s">
        <v>290</v>
      </c>
    </row>
    <row r="15" spans="1:9" ht="24" customHeight="1">
      <c r="A15" s="39" t="s">
        <v>88</v>
      </c>
      <c r="G15" s="119" t="s">
        <v>291</v>
      </c>
    </row>
    <row r="16" spans="1:9" ht="15" customHeight="1">
      <c r="A16" s="226"/>
      <c r="B16" s="227"/>
      <c r="C16" s="31" t="s">
        <v>256</v>
      </c>
      <c r="D16"/>
      <c r="E16"/>
      <c r="F16"/>
      <c r="G16" s="116" t="s">
        <v>292</v>
      </c>
    </row>
    <row r="17" spans="1:10" s="29" customFormat="1" ht="15" customHeight="1">
      <c r="A17" s="229" t="s">
        <v>89</v>
      </c>
      <c r="B17" s="37" t="s">
        <v>90</v>
      </c>
      <c r="C17" s="46">
        <f>COUNTIF(情報資産管理台帳!$F$4:$F$28,"書類")</f>
        <v>0</v>
      </c>
      <c r="D17"/>
      <c r="E17"/>
      <c r="F17"/>
      <c r="G17" s="116" t="s">
        <v>293</v>
      </c>
      <c r="H17"/>
      <c r="I17"/>
      <c r="J17"/>
    </row>
    <row r="18" spans="1:10" s="29" customFormat="1" ht="15" customHeight="1">
      <c r="A18" s="229"/>
      <c r="B18" s="38" t="s">
        <v>91</v>
      </c>
      <c r="C18" s="41">
        <f>COUNTIF(情報資産管理台帳!$F$4:$F$28,"可搬電子媒体")</f>
        <v>0</v>
      </c>
      <c r="D18"/>
      <c r="E18"/>
      <c r="F18"/>
      <c r="G18" s="116" t="s">
        <v>294</v>
      </c>
      <c r="H18"/>
      <c r="I18"/>
      <c r="J18"/>
    </row>
    <row r="19" spans="1:10" s="29" customFormat="1" ht="15" customHeight="1">
      <c r="A19" s="229"/>
      <c r="B19" s="37" t="s">
        <v>92</v>
      </c>
      <c r="C19" s="46">
        <f>COUNTIF(情報資産管理台帳!$F$4:$F$28,"事務所PC")</f>
        <v>0</v>
      </c>
      <c r="D19"/>
      <c r="E19"/>
      <c r="F19"/>
      <c r="G19" s="119" t="s">
        <v>295</v>
      </c>
      <c r="H19"/>
      <c r="I19"/>
      <c r="J19"/>
    </row>
    <row r="20" spans="1:10" s="29" customFormat="1" ht="15" customHeight="1">
      <c r="A20" s="229"/>
      <c r="B20" s="38" t="s">
        <v>93</v>
      </c>
      <c r="C20" s="41">
        <f>COUNTIF(情報資産管理台帳!$F$4:$F$28,"モバイル機器")</f>
        <v>0</v>
      </c>
      <c r="D20"/>
      <c r="E20"/>
      <c r="F20"/>
      <c r="G20"/>
      <c r="H20"/>
      <c r="I20"/>
      <c r="J20"/>
    </row>
    <row r="21" spans="1:10" s="29" customFormat="1" ht="15" customHeight="1">
      <c r="A21" s="229"/>
      <c r="B21" s="37" t="s">
        <v>94</v>
      </c>
      <c r="C21" s="46">
        <f>COUNTIF(情報資産管理台帳!$F$4:$F$28,"社内サーバー")</f>
        <v>0</v>
      </c>
      <c r="D21"/>
      <c r="E21"/>
      <c r="F21"/>
      <c r="G21"/>
      <c r="H21"/>
      <c r="I21"/>
      <c r="J21"/>
    </row>
    <row r="22" spans="1:10" s="29" customFormat="1" ht="15" customHeight="1">
      <c r="A22" s="229"/>
      <c r="B22" s="38" t="s">
        <v>271</v>
      </c>
      <c r="C22" s="41">
        <f>COUNTIF(情報資産管理台帳!$F$4:$F$28,"社外サーバー")</f>
        <v>0</v>
      </c>
      <c r="D22"/>
      <c r="E22"/>
      <c r="F22"/>
      <c r="G22"/>
      <c r="H22"/>
      <c r="I22"/>
      <c r="J22"/>
    </row>
    <row r="23" spans="1:10" ht="15" customHeight="1">
      <c r="A23" s="28"/>
      <c r="G23"/>
      <c r="H23"/>
      <c r="I23"/>
      <c r="J23"/>
    </row>
    <row r="24" spans="1:10" ht="15" customHeight="1">
      <c r="A24" s="226"/>
      <c r="B24" s="227"/>
      <c r="C24" s="31" t="s">
        <v>255</v>
      </c>
      <c r="D24"/>
      <c r="E24" s="33"/>
      <c r="G24"/>
      <c r="H24"/>
      <c r="I24"/>
      <c r="J24"/>
    </row>
    <row r="25" spans="1:10" s="29" customFormat="1" ht="15" customHeight="1">
      <c r="A25" s="230" t="s">
        <v>257</v>
      </c>
      <c r="B25" s="34" t="s">
        <v>85</v>
      </c>
      <c r="C25" s="46">
        <f>COUNTIF(情報資産管理台帳!$G$4:$G$28,"有")</f>
        <v>0</v>
      </c>
      <c r="D25"/>
      <c r="E25" s="33"/>
      <c r="G25" s="47"/>
      <c r="H25"/>
      <c r="I25"/>
      <c r="J25"/>
    </row>
    <row r="26" spans="1:10" s="29" customFormat="1" ht="15" customHeight="1">
      <c r="A26" s="230"/>
      <c r="B26" s="36" t="s">
        <v>86</v>
      </c>
      <c r="C26" s="41">
        <f>COUNTIF(情報資産管理台帳!$H$4:$H$28,"有")</f>
        <v>0</v>
      </c>
      <c r="D26"/>
      <c r="E26" s="33"/>
      <c r="G26"/>
      <c r="H26"/>
      <c r="I26"/>
      <c r="J26"/>
    </row>
    <row r="27" spans="1:10" s="29" customFormat="1" ht="15" customHeight="1">
      <c r="A27" s="230"/>
      <c r="B27" s="34" t="s">
        <v>87</v>
      </c>
      <c r="C27" s="46">
        <f>COUNTIF(情報資産管理台帳!$I$4:$I$28,"有")</f>
        <v>0</v>
      </c>
      <c r="D27"/>
      <c r="E27" s="33"/>
      <c r="G27" s="47"/>
      <c r="H27"/>
      <c r="I27"/>
      <c r="J27"/>
    </row>
    <row r="28" spans="1:10" ht="15" customHeight="1">
      <c r="A28" s="28"/>
      <c r="G28"/>
      <c r="H28"/>
      <c r="I28"/>
      <c r="J28"/>
    </row>
    <row r="29" spans="1:10" ht="15" customHeight="1">
      <c r="A29" s="226"/>
      <c r="B29" s="227"/>
      <c r="C29" s="31" t="s">
        <v>256</v>
      </c>
      <c r="D29" s="33"/>
      <c r="E29" s="33"/>
      <c r="G29"/>
      <c r="H29"/>
      <c r="I29"/>
      <c r="J29"/>
    </row>
    <row r="30" spans="1:10" s="29" customFormat="1" ht="15" customHeight="1">
      <c r="A30" s="228" t="s">
        <v>258</v>
      </c>
      <c r="B30" s="35" t="s">
        <v>259</v>
      </c>
      <c r="C30" s="46">
        <f>COUNTIF(情報資産管理台帳!$M$4:$M$28,"2")</f>
        <v>0</v>
      </c>
      <c r="D30" s="33"/>
      <c r="E30" s="33"/>
      <c r="G30"/>
      <c r="H30"/>
      <c r="I30"/>
      <c r="J30"/>
    </row>
    <row r="31" spans="1:10" s="29" customFormat="1" ht="15" customHeight="1">
      <c r="A31" s="228"/>
      <c r="B31" s="35" t="s">
        <v>260</v>
      </c>
      <c r="C31" s="41">
        <f>COUNTIF(情報資産管理台帳!$M$4:$M$28,"1")</f>
        <v>0</v>
      </c>
      <c r="D31" s="33"/>
      <c r="E31" s="33"/>
      <c r="G31"/>
      <c r="H31"/>
      <c r="I31"/>
      <c r="J31"/>
    </row>
    <row r="32" spans="1:10" s="29" customFormat="1" ht="15" customHeight="1">
      <c r="A32" s="228"/>
      <c r="B32" s="35" t="s">
        <v>261</v>
      </c>
      <c r="C32" s="46">
        <f>COUNTIF(情報資産管理台帳!$M$4:$M$28,"0")</f>
        <v>0</v>
      </c>
      <c r="D32" s="33"/>
      <c r="E32" s="33"/>
      <c r="G32"/>
      <c r="H32"/>
      <c r="I32"/>
      <c r="J32"/>
    </row>
    <row r="34" spans="3:3">
      <c r="C34" s="89"/>
    </row>
    <row r="35" spans="3:3">
      <c r="C35" s="89"/>
    </row>
    <row r="36" spans="3:3">
      <c r="C36" s="89"/>
    </row>
  </sheetData>
  <mergeCells count="18">
    <mergeCell ref="A8:B8"/>
    <mergeCell ref="A10:B10"/>
    <mergeCell ref="A9:B9"/>
    <mergeCell ref="A11:B11"/>
    <mergeCell ref="A12:B12"/>
    <mergeCell ref="A6:B6"/>
    <mergeCell ref="A7:B7"/>
    <mergeCell ref="A2:B2"/>
    <mergeCell ref="A3:B3"/>
    <mergeCell ref="A4:B4"/>
    <mergeCell ref="A5:B5"/>
    <mergeCell ref="A13:B13"/>
    <mergeCell ref="A29:B29"/>
    <mergeCell ref="A30:A32"/>
    <mergeCell ref="A16:B16"/>
    <mergeCell ref="A17:A22"/>
    <mergeCell ref="A25:A27"/>
    <mergeCell ref="A24:B24"/>
  </mergeCells>
  <phoneticPr fontId="7"/>
  <conditionalFormatting sqref="E3:E13">
    <cfRule type="cellIs" dxfId="0" priority="1" operator="equal">
      <formula>"ポリシーで対策を規定して下さい"</formula>
    </cfRule>
  </conditionalFormatting>
  <pageMargins left="0.70866141732283472" right="0.70866141732283472" top="0.74803149606299213" bottom="0.74803149606299213" header="0.31496062992125984" footer="0.31496062992125984"/>
  <pageSetup paperSize="9" scale="79" orientation="portrait" r:id="rId1"/>
  <headerFooter>
    <oddHeader>&amp;C中小企業の情報セキュリティ対策ガイドライン 付録7　リスク分析シート「診断結果」</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7</vt:i4>
      </vt:variant>
    </vt:vector>
  </HeadingPairs>
  <TitlesOfParts>
    <vt:vector size="13" baseType="lpstr">
      <vt:lpstr>利用方法</vt:lpstr>
      <vt:lpstr>台帳記入例</vt:lpstr>
      <vt:lpstr>情報資産管理台帳</vt:lpstr>
      <vt:lpstr>脅威の状況</vt:lpstr>
      <vt:lpstr>対策状況チェック</vt:lpstr>
      <vt:lpstr>診断結果</vt:lpstr>
      <vt:lpstr>脅威の状況!Print_Area</vt:lpstr>
      <vt:lpstr>情報資産管理台帳!Print_Area</vt:lpstr>
      <vt:lpstr>診断結果!Print_Area</vt:lpstr>
      <vt:lpstr>台帳記入例!Print_Area</vt:lpstr>
      <vt:lpstr>情報資産管理台帳!Print_Titles</vt:lpstr>
      <vt:lpstr>対策状況チェック!Print_Titles</vt:lpstr>
      <vt:lpstr>台帳記入例!Print_Titles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2016-09-21T00:13:38Z</dcterms:created>
  <dcterms:modified xsi:type="dcterms:W3CDTF">2019-03-20T00:45:17Z</dcterms:modified>
</cp:coreProperties>
</file>