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ior CF\Desktop\"/>
    </mc:Choice>
  </mc:AlternateContent>
  <xr:revisionPtr revIDLastSave="0" documentId="13_ncr:1_{C85B10A0-0577-4070-B5E5-BC6BCF57D48C}" xr6:coauthVersionLast="45" xr6:coauthVersionMax="45" xr10:uidLastSave="{00000000-0000-0000-0000-000000000000}"/>
  <bookViews>
    <workbookView xWindow="-120" yWindow="-120" windowWidth="20730" windowHeight="11160" activeTab="1" xr2:uid="{F5CD5117-698F-41C7-ABD3-DC1403F2B45B}"/>
  </bookViews>
  <sheets>
    <sheet name="Materias Primas" sheetId="1" r:id="rId1"/>
    <sheet name="Productos" sheetId="3" r:id="rId2"/>
    <sheet name="vent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C5" i="3"/>
  <c r="C4" i="3"/>
  <c r="C3" i="3"/>
  <c r="C2" i="3"/>
  <c r="B5" i="3"/>
  <c r="B4" i="3"/>
  <c r="B3" i="3"/>
  <c r="B2" i="3"/>
  <c r="L6" i="1"/>
  <c r="L10" i="1"/>
  <c r="K3" i="1"/>
  <c r="L3" i="1" s="1"/>
  <c r="K4" i="1"/>
  <c r="L4" i="1" s="1"/>
  <c r="K5" i="1"/>
  <c r="L5" i="1" s="1"/>
  <c r="K6" i="1"/>
  <c r="K7" i="1"/>
  <c r="L7" i="1" s="1"/>
  <c r="K8" i="1"/>
  <c r="L8" i="1" s="1"/>
  <c r="K9" i="1"/>
  <c r="L9" i="1" s="1"/>
  <c r="K10" i="1"/>
  <c r="C7" i="3" s="1"/>
  <c r="K2" i="1"/>
  <c r="L2" i="1" s="1"/>
  <c r="C6" i="3"/>
  <c r="D6" i="3"/>
  <c r="D7" i="3"/>
  <c r="C8" i="3"/>
  <c r="D8" i="3"/>
  <c r="C9" i="3"/>
  <c r="D9" i="3"/>
  <c r="D5" i="3"/>
  <c r="M3" i="1"/>
  <c r="M4" i="1"/>
  <c r="M5" i="1"/>
  <c r="M6" i="1"/>
  <c r="M7" i="1"/>
  <c r="M8" i="1"/>
  <c r="M9" i="1"/>
  <c r="M2" i="1"/>
  <c r="G6" i="3" l="1"/>
  <c r="H6" i="3" s="1"/>
  <c r="I6" i="3" s="1"/>
  <c r="G3" i="3"/>
  <c r="H3" i="3" s="1"/>
  <c r="I3" i="3" s="1"/>
  <c r="G7" i="3"/>
  <c r="H7" i="3" s="1"/>
  <c r="I7" i="3" s="1"/>
  <c r="M10" i="1"/>
  <c r="G4" i="3"/>
  <c r="H4" i="3" s="1"/>
  <c r="I4" i="3" s="1"/>
  <c r="G5" i="3"/>
  <c r="H5" i="3" s="1"/>
  <c r="I5" i="3" s="1"/>
  <c r="G9" i="3"/>
  <c r="H9" i="3" s="1"/>
  <c r="I9" i="3" s="1"/>
  <c r="G8" i="3"/>
  <c r="H8" i="3" s="1"/>
  <c r="I8" i="3" s="1"/>
  <c r="G2" i="3"/>
  <c r="H2" i="3" s="1"/>
  <c r="I2" i="3" l="1"/>
  <c r="E8" i="2"/>
  <c r="G8" i="2" s="1"/>
</calcChain>
</file>

<file path=xl/sharedStrings.xml><?xml version="1.0" encoding="utf-8"?>
<sst xmlns="http://schemas.openxmlformats.org/spreadsheetml/2006/main" count="76" uniqueCount="65">
  <si>
    <t>producto</t>
  </si>
  <si>
    <t>fecha de compra</t>
  </si>
  <si>
    <t>pieza</t>
  </si>
  <si>
    <t>cuero fino negro</t>
  </si>
  <si>
    <t>Limache Cueros</t>
  </si>
  <si>
    <t>los Aromos 234</t>
  </si>
  <si>
    <t>Botique La costa</t>
  </si>
  <si>
    <t>El aromo 1223</t>
  </si>
  <si>
    <t>hilo blanco</t>
  </si>
  <si>
    <t>hilo negro</t>
  </si>
  <si>
    <t>hilo café</t>
  </si>
  <si>
    <t>carrete</t>
  </si>
  <si>
    <t>cadena</t>
  </si>
  <si>
    <t>Santa Rosa 4560</t>
  </si>
  <si>
    <t>pegamento</t>
  </si>
  <si>
    <t>tineta</t>
  </si>
  <si>
    <t>Gomex</t>
  </si>
  <si>
    <t>Los robles Quilicura</t>
  </si>
  <si>
    <t>Materia Prima</t>
  </si>
  <si>
    <t>Material</t>
  </si>
  <si>
    <t>Proveedor</t>
  </si>
  <si>
    <t>Direccion de Proveedor</t>
  </si>
  <si>
    <t>Cantidad</t>
  </si>
  <si>
    <t>Total Materiales</t>
  </si>
  <si>
    <t>Cliente</t>
  </si>
  <si>
    <t>Direccion del Cliente</t>
  </si>
  <si>
    <t>Fecha de Venta</t>
  </si>
  <si>
    <t>Valor de Venta</t>
  </si>
  <si>
    <t>Total</t>
  </si>
  <si>
    <t>cuero retazo violeta</t>
  </si>
  <si>
    <t>cuero artificial blanco</t>
  </si>
  <si>
    <t xml:space="preserve">cuero sintetico </t>
  </si>
  <si>
    <t>cuero oferta azul</t>
  </si>
  <si>
    <t>los Aromos 235</t>
  </si>
  <si>
    <t>los Aromos 236</t>
  </si>
  <si>
    <t>chinos locos</t>
  </si>
  <si>
    <t>estacion central</t>
  </si>
  <si>
    <t>nombre</t>
  </si>
  <si>
    <t>Materia prima 1</t>
  </si>
  <si>
    <t>Materia Prima 2</t>
  </si>
  <si>
    <t>Materia prima 3</t>
  </si>
  <si>
    <t xml:space="preserve">Materia Prima 4 </t>
  </si>
  <si>
    <t>Materia prima 5</t>
  </si>
  <si>
    <t>Fecha de compra</t>
  </si>
  <si>
    <t>Cartera azul 1</t>
  </si>
  <si>
    <t>Cartera Negra 1</t>
  </si>
  <si>
    <t>Cartera violeta 1</t>
  </si>
  <si>
    <t>bolso hombre Negro 1</t>
  </si>
  <si>
    <t>bolso hombre azul 1</t>
  </si>
  <si>
    <t>cartera azul 1</t>
  </si>
  <si>
    <t>billetera 1</t>
  </si>
  <si>
    <t>billetera 2</t>
  </si>
  <si>
    <t>billetera 3</t>
  </si>
  <si>
    <t xml:space="preserve">precio venta </t>
  </si>
  <si>
    <t>precio costo</t>
  </si>
  <si>
    <t>margen de ganacia en peso</t>
  </si>
  <si>
    <t>Fabrica de Cueros "el Franky"</t>
  </si>
  <si>
    <t xml:space="preserve">           Rut 99.0000.899</t>
  </si>
  <si>
    <t xml:space="preserve">           Pleno centro 555</t>
  </si>
  <si>
    <t>"lo mejor de la artesania venezolana"</t>
  </si>
  <si>
    <t>Precio Promedio</t>
  </si>
  <si>
    <t>precio 1 compra</t>
  </si>
  <si>
    <t>precio 2compra</t>
  </si>
  <si>
    <t>precio 3compra</t>
  </si>
  <si>
    <t>precio 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</si>
</sst>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2" fontId="0" fillId="0" borderId="0" xfId="1" applyFont="1"/>
    <xf numFmtId="42" fontId="0" fillId="0" borderId="0" xfId="0" applyNumberFormat="1"/>
    <xf numFmtId="0" fontId="2" fillId="2" borderId="1" xfId="0" applyFont="1" applyFill="1" applyBorder="1"/>
    <xf numFmtId="42" fontId="2" fillId="2" borderId="1" xfId="1" applyFont="1" applyFill="1" applyBorder="1"/>
    <xf numFmtId="14" fontId="2" fillId="2" borderId="1" xfId="0" applyNumberFormat="1" applyFont="1" applyFill="1" applyBorder="1"/>
    <xf numFmtId="0" fontId="0" fillId="0" borderId="1" xfId="0" applyBorder="1"/>
    <xf numFmtId="42" fontId="0" fillId="0" borderId="1" xfId="1" applyFont="1" applyBorder="1"/>
    <xf numFmtId="14" fontId="0" fillId="0" borderId="1" xfId="0" applyNumberFormat="1" applyBorder="1"/>
    <xf numFmtId="0" fontId="4" fillId="2" borderId="1" xfId="0" applyFont="1" applyFill="1" applyBorder="1"/>
    <xf numFmtId="42" fontId="0" fillId="0" borderId="1" xfId="0" applyNumberFormat="1" applyBorder="1"/>
    <xf numFmtId="0" fontId="0" fillId="3" borderId="0" xfId="0" applyFill="1"/>
    <xf numFmtId="42" fontId="0" fillId="3" borderId="0" xfId="1" applyFont="1" applyFill="1"/>
    <xf numFmtId="0" fontId="0" fillId="3" borderId="1" xfId="0" applyFill="1" applyBorder="1"/>
    <xf numFmtId="14" fontId="0" fillId="3" borderId="1" xfId="0" applyNumberFormat="1" applyFill="1" applyBorder="1"/>
    <xf numFmtId="42" fontId="0" fillId="3" borderId="1" xfId="1" applyFont="1" applyFill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5" fillId="3" borderId="4" xfId="0" applyFont="1" applyFill="1" applyBorder="1"/>
    <xf numFmtId="0" fontId="2" fillId="4" borderId="1" xfId="0" applyFont="1" applyFill="1" applyBorder="1"/>
    <xf numFmtId="42" fontId="2" fillId="4" borderId="1" xfId="1" applyFont="1" applyFill="1" applyBorder="1"/>
    <xf numFmtId="0" fontId="2" fillId="4" borderId="0" xfId="0" applyFont="1" applyFill="1"/>
    <xf numFmtId="42" fontId="2" fillId="4" borderId="0" xfId="1" applyFont="1" applyFill="1"/>
    <xf numFmtId="0" fontId="0" fillId="0" borderId="0" xfId="0" applyBorder="1"/>
    <xf numFmtId="0" fontId="0" fillId="0" borderId="0" xfId="0" applyFill="1" applyBorder="1"/>
    <xf numFmtId="42" fontId="0" fillId="0" borderId="0" xfId="1" applyFont="1" applyFill="1" applyBorder="1"/>
    <xf numFmtId="42" fontId="0" fillId="0" borderId="0" xfId="1" applyFont="1" applyBorder="1"/>
    <xf numFmtId="14" fontId="0" fillId="0" borderId="0" xfId="0" applyNumberFormat="1" applyBorder="1"/>
    <xf numFmtId="42" fontId="0" fillId="0" borderId="0" xfId="0" applyNumberForma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9393-F76A-43E6-82C8-3A53789C03D2}">
  <dimension ref="A1:V26"/>
  <sheetViews>
    <sheetView topLeftCell="B1" workbookViewId="0">
      <selection activeCell="K17" sqref="K17"/>
    </sheetView>
  </sheetViews>
  <sheetFormatPr baseColWidth="10" defaultRowHeight="15" x14ac:dyDescent="0.25"/>
  <cols>
    <col min="1" max="1" width="18.42578125" bestFit="1" customWidth="1"/>
    <col min="2" max="2" width="20.140625" bestFit="1" customWidth="1"/>
    <col min="3" max="3" width="14.85546875" bestFit="1" customWidth="1"/>
    <col min="4" max="4" width="22" bestFit="1" customWidth="1"/>
    <col min="8" max="8" width="11.42578125" style="2"/>
    <col min="9" max="9" width="6.5703125" customWidth="1"/>
    <col min="10" max="10" width="11.42578125" style="2"/>
    <col min="11" max="11" width="8.85546875" customWidth="1"/>
    <col min="12" max="14" width="11.42578125" style="2"/>
    <col min="15" max="15" width="15.42578125" style="1" bestFit="1" customWidth="1"/>
    <col min="16" max="16" width="18.42578125" bestFit="1" customWidth="1"/>
    <col min="17" max="17" width="14.5703125" style="2" bestFit="1" customWidth="1"/>
    <col min="20" max="20" width="11.42578125" style="2"/>
    <col min="22" max="22" width="11.42578125" style="2"/>
  </cols>
  <sheetData>
    <row r="1" spans="1:22" x14ac:dyDescent="0.25">
      <c r="A1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61</v>
      </c>
      <c r="G1" s="6" t="s">
        <v>43</v>
      </c>
      <c r="H1" s="5" t="s">
        <v>62</v>
      </c>
      <c r="I1" s="4" t="s">
        <v>1</v>
      </c>
      <c r="J1" s="5" t="s">
        <v>63</v>
      </c>
      <c r="K1" s="5" t="s">
        <v>60</v>
      </c>
      <c r="L1" s="5" t="s">
        <v>64</v>
      </c>
      <c r="M1" s="5" t="s">
        <v>23</v>
      </c>
      <c r="P1" s="26"/>
      <c r="Q1" s="27"/>
    </row>
    <row r="2" spans="1:22" x14ac:dyDescent="0.25">
      <c r="A2" t="s">
        <v>2</v>
      </c>
      <c r="B2" s="7" t="s">
        <v>3</v>
      </c>
      <c r="C2" s="7" t="s">
        <v>4</v>
      </c>
      <c r="D2" s="7" t="s">
        <v>5</v>
      </c>
      <c r="E2" s="7">
        <v>3</v>
      </c>
      <c r="F2" s="8">
        <v>20000</v>
      </c>
      <c r="G2" s="9">
        <v>44097</v>
      </c>
      <c r="H2" s="8">
        <v>21200</v>
      </c>
      <c r="I2" s="7"/>
      <c r="J2" s="8">
        <v>23000</v>
      </c>
      <c r="K2" s="8">
        <f>(F2+H2+J2)/3</f>
        <v>21400</v>
      </c>
      <c r="L2" s="8">
        <f>IF(J2&gt;K2,J2,K2)</f>
        <v>23000</v>
      </c>
      <c r="M2" s="8">
        <f>E2*K2</f>
        <v>64200</v>
      </c>
      <c r="P2" s="3"/>
      <c r="S2" s="1"/>
    </row>
    <row r="3" spans="1:22" x14ac:dyDescent="0.25">
      <c r="B3" s="7" t="s">
        <v>29</v>
      </c>
      <c r="C3" s="7" t="s">
        <v>4</v>
      </c>
      <c r="D3" s="7" t="s">
        <v>33</v>
      </c>
      <c r="E3" s="7">
        <v>4</v>
      </c>
      <c r="F3" s="8">
        <v>10000</v>
      </c>
      <c r="G3" s="9">
        <v>44063</v>
      </c>
      <c r="H3" s="8">
        <v>11000</v>
      </c>
      <c r="I3" s="7"/>
      <c r="J3" s="8">
        <v>11500</v>
      </c>
      <c r="K3" s="8">
        <f>(F3+H3+J3)/3</f>
        <v>10833.333333333334</v>
      </c>
      <c r="L3" s="8">
        <f>IF(J3&gt;K3,J3,K3)</f>
        <v>11500</v>
      </c>
      <c r="M3" s="8">
        <f>E3*K3</f>
        <v>43333.333333333336</v>
      </c>
      <c r="P3" s="3"/>
      <c r="S3" s="1"/>
    </row>
    <row r="4" spans="1:22" x14ac:dyDescent="0.25">
      <c r="B4" s="7" t="s">
        <v>32</v>
      </c>
      <c r="C4" s="7" t="s">
        <v>4</v>
      </c>
      <c r="D4" s="7" t="s">
        <v>34</v>
      </c>
      <c r="E4" s="7">
        <v>5</v>
      </c>
      <c r="F4" s="8">
        <v>15000</v>
      </c>
      <c r="G4" s="9">
        <v>44063</v>
      </c>
      <c r="H4" s="8">
        <v>14600</v>
      </c>
      <c r="I4" s="7"/>
      <c r="J4" s="8">
        <v>16000</v>
      </c>
      <c r="K4" s="8">
        <f>(F4+H4+J4)/3</f>
        <v>15200</v>
      </c>
      <c r="L4" s="8">
        <f>IF(J4&gt;K4,J4,K4)</f>
        <v>16000</v>
      </c>
      <c r="M4" s="8">
        <f>E4*K4</f>
        <v>76000</v>
      </c>
      <c r="P4" s="3"/>
      <c r="S4" s="1"/>
    </row>
    <row r="5" spans="1:22" x14ac:dyDescent="0.25">
      <c r="B5" s="7" t="s">
        <v>31</v>
      </c>
      <c r="C5" s="7" t="s">
        <v>35</v>
      </c>
      <c r="D5" s="7" t="s">
        <v>36</v>
      </c>
      <c r="E5" s="7">
        <v>3</v>
      </c>
      <c r="F5" s="8">
        <v>6000</v>
      </c>
      <c r="G5" s="9">
        <v>44104</v>
      </c>
      <c r="H5" s="8">
        <v>6800</v>
      </c>
      <c r="I5" s="7"/>
      <c r="J5" s="8">
        <v>7100</v>
      </c>
      <c r="K5" s="8">
        <f>(F5+H5+J5)/3</f>
        <v>6633.333333333333</v>
      </c>
      <c r="L5" s="8">
        <f>IF(J5&gt;K5,J5,K5)</f>
        <v>7100</v>
      </c>
      <c r="M5" s="8">
        <f>E5*K5</f>
        <v>19900</v>
      </c>
      <c r="P5" s="3"/>
      <c r="S5" s="1"/>
    </row>
    <row r="6" spans="1:22" x14ac:dyDescent="0.25">
      <c r="B6" s="7" t="s">
        <v>30</v>
      </c>
      <c r="C6" s="7" t="s">
        <v>35</v>
      </c>
      <c r="D6" s="7" t="s">
        <v>36</v>
      </c>
      <c r="E6" s="7">
        <v>10</v>
      </c>
      <c r="F6" s="8">
        <v>3000</v>
      </c>
      <c r="G6" s="9">
        <v>44104</v>
      </c>
      <c r="H6" s="8">
        <v>3400</v>
      </c>
      <c r="I6" s="7"/>
      <c r="J6" s="8">
        <v>2890</v>
      </c>
      <c r="K6" s="8">
        <f>(F6+H6+J6)/3</f>
        <v>3096.6666666666665</v>
      </c>
      <c r="L6" s="8">
        <f>IF(J6&gt;K6,J6,K6)</f>
        <v>3096.6666666666665</v>
      </c>
      <c r="M6" s="8">
        <f>E6*K6</f>
        <v>30966.666666666664</v>
      </c>
      <c r="P6" s="3"/>
      <c r="S6" s="1"/>
    </row>
    <row r="7" spans="1:22" x14ac:dyDescent="0.25">
      <c r="A7" t="s">
        <v>8</v>
      </c>
      <c r="B7" s="7" t="s">
        <v>11</v>
      </c>
      <c r="C7" s="7" t="s">
        <v>12</v>
      </c>
      <c r="D7" s="7" t="s">
        <v>13</v>
      </c>
      <c r="E7" s="7">
        <v>50</v>
      </c>
      <c r="F7" s="8">
        <v>2000</v>
      </c>
      <c r="G7" s="9">
        <v>43981</v>
      </c>
      <c r="H7" s="8">
        <v>2250</v>
      </c>
      <c r="I7" s="7"/>
      <c r="J7" s="8">
        <v>3200</v>
      </c>
      <c r="K7" s="8">
        <f>(F7+H7+J7)/3</f>
        <v>2483.3333333333335</v>
      </c>
      <c r="L7" s="8">
        <f>IF(J7&gt;K7,J7,K7)</f>
        <v>3200</v>
      </c>
      <c r="M7" s="8">
        <f>E7*K7</f>
        <v>124166.66666666667</v>
      </c>
      <c r="P7" s="3"/>
    </row>
    <row r="8" spans="1:22" x14ac:dyDescent="0.25">
      <c r="A8" t="s">
        <v>9</v>
      </c>
      <c r="B8" s="7" t="s">
        <v>11</v>
      </c>
      <c r="C8" s="7" t="s">
        <v>12</v>
      </c>
      <c r="D8" s="7" t="s">
        <v>13</v>
      </c>
      <c r="E8" s="7">
        <v>50</v>
      </c>
      <c r="F8" s="8">
        <v>2000</v>
      </c>
      <c r="G8" s="9">
        <v>43981</v>
      </c>
      <c r="H8" s="8">
        <v>2250</v>
      </c>
      <c r="I8" s="7"/>
      <c r="J8" s="8">
        <v>3200</v>
      </c>
      <c r="K8" s="8">
        <f>(F8+H8+J8)/3</f>
        <v>2483.3333333333335</v>
      </c>
      <c r="L8" s="8">
        <f>IF(J8&gt;K8,J8,K8)</f>
        <v>3200</v>
      </c>
      <c r="M8" s="8">
        <f>E8*K8</f>
        <v>124166.66666666667</v>
      </c>
      <c r="P8" s="3"/>
    </row>
    <row r="9" spans="1:22" x14ac:dyDescent="0.25">
      <c r="A9" t="s">
        <v>10</v>
      </c>
      <c r="B9" s="7" t="s">
        <v>11</v>
      </c>
      <c r="C9" s="7" t="s">
        <v>12</v>
      </c>
      <c r="D9" s="7" t="s">
        <v>13</v>
      </c>
      <c r="E9" s="7">
        <v>50</v>
      </c>
      <c r="F9" s="8">
        <v>2000</v>
      </c>
      <c r="G9" s="9">
        <v>43981</v>
      </c>
      <c r="H9" s="8">
        <v>2250</v>
      </c>
      <c r="I9" s="7"/>
      <c r="J9" s="8">
        <v>3200</v>
      </c>
      <c r="K9" s="8">
        <f>(F9+H9+J9)/3</f>
        <v>2483.3333333333335</v>
      </c>
      <c r="L9" s="8">
        <f>IF(J9&gt;K9,J9,K9)</f>
        <v>3200</v>
      </c>
      <c r="M9" s="8">
        <f>E9*K9</f>
        <v>124166.66666666667</v>
      </c>
      <c r="P9" s="3"/>
    </row>
    <row r="10" spans="1:22" ht="19.5" customHeight="1" x14ac:dyDescent="0.25">
      <c r="A10" t="s">
        <v>14</v>
      </c>
      <c r="B10" s="7" t="s">
        <v>15</v>
      </c>
      <c r="C10" s="7" t="s">
        <v>16</v>
      </c>
      <c r="D10" s="7" t="s">
        <v>17</v>
      </c>
      <c r="E10" s="7">
        <v>10</v>
      </c>
      <c r="F10" s="8">
        <v>10000</v>
      </c>
      <c r="G10" s="9">
        <v>44073</v>
      </c>
      <c r="H10" s="8">
        <v>9900</v>
      </c>
      <c r="I10" s="7"/>
      <c r="J10" s="8">
        <v>12990</v>
      </c>
      <c r="K10" s="8">
        <f>(F10+H10+J10)/3</f>
        <v>10963.333333333334</v>
      </c>
      <c r="L10" s="8">
        <f>IF(J10&gt;K10,J10,K10)</f>
        <v>12990</v>
      </c>
      <c r="M10" s="8">
        <f>E10*K10</f>
        <v>109633.33333333334</v>
      </c>
      <c r="P10" s="3"/>
    </row>
    <row r="11" spans="1:22" s="28" customFormat="1" x14ac:dyDescent="0.25">
      <c r="E11" s="29"/>
      <c r="F11" s="29"/>
      <c r="G11" s="29"/>
      <c r="H11" s="30"/>
      <c r="I11" s="29"/>
      <c r="J11" s="30"/>
      <c r="K11" s="29"/>
      <c r="L11" s="31"/>
      <c r="M11" s="31"/>
      <c r="N11" s="31"/>
      <c r="O11" s="32"/>
      <c r="P11" s="33"/>
      <c r="Q11" s="31"/>
      <c r="T11" s="31"/>
      <c r="V11" s="31"/>
    </row>
    <row r="12" spans="1:22" s="28" customFormat="1" x14ac:dyDescent="0.25">
      <c r="E12" s="29"/>
      <c r="F12" s="29"/>
      <c r="G12" s="29"/>
      <c r="H12" s="30"/>
      <c r="I12" s="29"/>
      <c r="J12" s="30"/>
      <c r="K12" s="29"/>
      <c r="L12" s="31"/>
      <c r="M12" s="31"/>
      <c r="N12" s="31"/>
      <c r="O12" s="32"/>
      <c r="P12" s="33"/>
      <c r="Q12" s="31"/>
      <c r="T12" s="31"/>
      <c r="V12" s="31"/>
    </row>
    <row r="13" spans="1:22" s="28" customFormat="1" x14ac:dyDescent="0.25">
      <c r="E13" s="29"/>
      <c r="F13" s="29"/>
      <c r="G13" s="29"/>
      <c r="H13" s="30"/>
      <c r="I13" s="29"/>
      <c r="J13" s="30"/>
      <c r="K13" s="29"/>
      <c r="L13" s="31"/>
      <c r="M13" s="31"/>
      <c r="N13" s="31"/>
      <c r="O13" s="32"/>
      <c r="P13" s="33"/>
      <c r="Q13" s="31"/>
      <c r="T13" s="31"/>
      <c r="V13" s="31"/>
    </row>
    <row r="14" spans="1:22" s="28" customFormat="1" x14ac:dyDescent="0.25">
      <c r="E14" s="29"/>
      <c r="F14" s="29"/>
      <c r="G14" s="29"/>
      <c r="H14" s="30"/>
      <c r="I14" s="29"/>
      <c r="J14" s="30"/>
      <c r="K14" s="29"/>
      <c r="L14" s="31"/>
      <c r="M14" s="31"/>
      <c r="N14" s="31"/>
      <c r="O14" s="32"/>
      <c r="P14" s="33"/>
      <c r="Q14" s="31"/>
      <c r="T14" s="31"/>
      <c r="V14" s="31"/>
    </row>
    <row r="15" spans="1:22" s="28" customFormat="1" x14ac:dyDescent="0.25">
      <c r="E15" s="29"/>
      <c r="F15" s="29"/>
      <c r="G15" s="29"/>
      <c r="H15" s="30"/>
      <c r="I15" s="29"/>
      <c r="J15" s="30"/>
      <c r="K15" s="29"/>
      <c r="L15" s="31"/>
      <c r="M15" s="31"/>
      <c r="N15" s="31"/>
      <c r="O15" s="32"/>
      <c r="P15" s="33"/>
      <c r="Q15" s="31"/>
      <c r="T15" s="31"/>
      <c r="V15" s="31"/>
    </row>
    <row r="16" spans="1:22" s="28" customFormat="1" x14ac:dyDescent="0.25">
      <c r="E16" s="29"/>
      <c r="F16" s="29"/>
      <c r="G16" s="29"/>
      <c r="H16" s="30"/>
      <c r="I16" s="29"/>
      <c r="J16" s="30"/>
      <c r="K16" s="29"/>
      <c r="L16" s="31"/>
      <c r="M16" s="31"/>
      <c r="N16" s="31"/>
      <c r="O16" s="32"/>
      <c r="P16" s="33"/>
      <c r="Q16" s="31"/>
      <c r="T16" s="31"/>
      <c r="V16" s="31"/>
    </row>
    <row r="17" spans="5:22" s="28" customFormat="1" x14ac:dyDescent="0.25">
      <c r="E17" s="29"/>
      <c r="F17" s="29"/>
      <c r="G17" s="29"/>
      <c r="H17" s="30"/>
      <c r="I17" s="29"/>
      <c r="J17" s="30"/>
      <c r="K17" s="29"/>
      <c r="L17" s="31"/>
      <c r="M17" s="31"/>
      <c r="N17" s="31"/>
      <c r="O17" s="32"/>
      <c r="P17" s="33"/>
      <c r="Q17" s="31"/>
      <c r="T17" s="31"/>
      <c r="V17" s="31"/>
    </row>
    <row r="18" spans="5:22" s="28" customFormat="1" x14ac:dyDescent="0.25">
      <c r="E18" s="29"/>
      <c r="F18" s="29"/>
      <c r="G18" s="29"/>
      <c r="H18" s="30"/>
      <c r="I18" s="29"/>
      <c r="J18" s="30"/>
      <c r="K18" s="29"/>
      <c r="L18" s="31"/>
      <c r="M18" s="31"/>
      <c r="N18" s="31"/>
      <c r="O18" s="32"/>
      <c r="P18" s="33"/>
      <c r="Q18" s="31"/>
      <c r="T18" s="31"/>
      <c r="V18" s="31"/>
    </row>
    <row r="19" spans="5:22" s="28" customFormat="1" x14ac:dyDescent="0.25">
      <c r="E19" s="29"/>
      <c r="F19" s="29"/>
      <c r="G19" s="29"/>
      <c r="H19" s="30"/>
      <c r="I19" s="29"/>
      <c r="J19" s="30"/>
      <c r="K19" s="29"/>
      <c r="L19" s="31"/>
      <c r="M19" s="31"/>
      <c r="N19" s="31"/>
      <c r="O19" s="32"/>
      <c r="P19" s="33"/>
      <c r="Q19" s="31"/>
      <c r="T19" s="31"/>
      <c r="V19" s="31"/>
    </row>
    <row r="20" spans="5:22" s="28" customFormat="1" x14ac:dyDescent="0.25">
      <c r="H20" s="31"/>
      <c r="J20" s="31"/>
      <c r="L20" s="31"/>
      <c r="M20" s="31"/>
      <c r="N20" s="31"/>
      <c r="O20" s="32"/>
      <c r="Q20" s="31"/>
      <c r="T20" s="31"/>
      <c r="V20" s="31"/>
    </row>
    <row r="21" spans="5:22" s="28" customFormat="1" x14ac:dyDescent="0.25">
      <c r="H21" s="31"/>
      <c r="J21" s="31"/>
      <c r="L21" s="31"/>
      <c r="M21" s="31"/>
      <c r="N21" s="31"/>
      <c r="O21" s="32"/>
      <c r="Q21" s="31"/>
      <c r="T21" s="31"/>
      <c r="V21" s="31"/>
    </row>
    <row r="22" spans="5:22" s="28" customFormat="1" x14ac:dyDescent="0.25">
      <c r="H22" s="31"/>
      <c r="J22" s="31"/>
      <c r="L22" s="31"/>
      <c r="M22" s="31"/>
      <c r="N22" s="31"/>
      <c r="O22" s="32"/>
      <c r="Q22" s="31"/>
      <c r="T22" s="31"/>
      <c r="V22" s="31"/>
    </row>
    <row r="23" spans="5:22" s="28" customFormat="1" x14ac:dyDescent="0.25">
      <c r="H23" s="31"/>
      <c r="J23" s="31"/>
      <c r="L23" s="31"/>
      <c r="M23" s="31"/>
      <c r="N23" s="31"/>
      <c r="O23" s="32"/>
      <c r="Q23" s="31"/>
      <c r="T23" s="31"/>
      <c r="V23" s="31"/>
    </row>
    <row r="24" spans="5:22" s="28" customFormat="1" x14ac:dyDescent="0.25">
      <c r="H24" s="31"/>
      <c r="J24" s="31"/>
      <c r="L24" s="31"/>
      <c r="M24" s="31"/>
      <c r="N24" s="31"/>
      <c r="O24" s="32"/>
      <c r="Q24" s="31"/>
      <c r="T24" s="31"/>
      <c r="V24" s="31"/>
    </row>
    <row r="25" spans="5:22" s="28" customFormat="1" x14ac:dyDescent="0.25">
      <c r="H25" s="31"/>
      <c r="J25" s="31"/>
      <c r="L25" s="31"/>
      <c r="M25" s="31"/>
      <c r="N25" s="31"/>
      <c r="O25" s="32"/>
      <c r="Q25" s="31"/>
      <c r="T25" s="31"/>
      <c r="V25" s="31"/>
    </row>
    <row r="26" spans="5:22" s="28" customFormat="1" x14ac:dyDescent="0.25">
      <c r="H26" s="31"/>
      <c r="J26" s="31"/>
      <c r="L26" s="31"/>
      <c r="M26" s="31"/>
      <c r="N26" s="31"/>
      <c r="O26" s="32"/>
      <c r="Q26" s="31"/>
      <c r="T26" s="31"/>
      <c r="V26" s="31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4042-1472-41AE-A97D-A969D8D95DA2}">
  <dimension ref="A1:I9"/>
  <sheetViews>
    <sheetView tabSelected="1" workbookViewId="0">
      <selection activeCell="H2" sqref="H2"/>
    </sheetView>
  </sheetViews>
  <sheetFormatPr baseColWidth="10" defaultRowHeight="15" x14ac:dyDescent="0.25"/>
  <cols>
    <col min="1" max="1" width="20.7109375" bestFit="1" customWidth="1"/>
    <col min="2" max="3" width="14.85546875" bestFit="1" customWidth="1"/>
    <col min="4" max="4" width="15.7109375" customWidth="1"/>
    <col min="5" max="5" width="15.28515625" hidden="1" customWidth="1"/>
    <col min="6" max="6" width="0.28515625" customWidth="1"/>
    <col min="7" max="7" width="14.85546875" customWidth="1"/>
    <col min="8" max="8" width="12.42578125" bestFit="1" customWidth="1"/>
    <col min="9" max="9" width="25.140625" bestFit="1" customWidth="1"/>
  </cols>
  <sheetData>
    <row r="1" spans="1:9" x14ac:dyDescent="0.2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54</v>
      </c>
      <c r="H1" s="10" t="s">
        <v>53</v>
      </c>
      <c r="I1" s="10" t="s">
        <v>55</v>
      </c>
    </row>
    <row r="2" spans="1:9" x14ac:dyDescent="0.25">
      <c r="A2" s="7" t="s">
        <v>44</v>
      </c>
      <c r="B2" s="11">
        <f>'Materias Primas'!L4*0.5</f>
        <v>8000</v>
      </c>
      <c r="C2" s="11">
        <f>'Materias Primas'!L7*0.5</f>
        <v>1600</v>
      </c>
      <c r="D2" s="11">
        <f>'Materias Primas'!L10*0.1</f>
        <v>1299</v>
      </c>
      <c r="E2" s="7"/>
      <c r="F2" s="7"/>
      <c r="G2" s="11">
        <f>B2+C2+D2+E2+F2</f>
        <v>10899</v>
      </c>
      <c r="H2" s="11">
        <f>G2*2</f>
        <v>21798</v>
      </c>
      <c r="I2" s="11">
        <f>H2-G2</f>
        <v>10899</v>
      </c>
    </row>
    <row r="3" spans="1:9" x14ac:dyDescent="0.25">
      <c r="A3" s="7" t="s">
        <v>45</v>
      </c>
      <c r="B3" s="11">
        <f>'Materias Primas'!L2*0.5</f>
        <v>11500</v>
      </c>
      <c r="C3" s="11">
        <f>'Materias Primas'!L7*0.5</f>
        <v>1600</v>
      </c>
      <c r="D3" s="11">
        <f>'Materias Primas'!L10*0.1</f>
        <v>1299</v>
      </c>
      <c r="E3" s="7"/>
      <c r="F3" s="7"/>
      <c r="G3" s="11">
        <f t="shared" ref="G3:G9" si="0">B3+C3+D3+E3+F3</f>
        <v>14399</v>
      </c>
      <c r="H3" s="11">
        <f t="shared" ref="H3:H9" si="1">G3*2</f>
        <v>28798</v>
      </c>
      <c r="I3" s="11">
        <f t="shared" ref="I3:I9" si="2">H3-G3</f>
        <v>14399</v>
      </c>
    </row>
    <row r="4" spans="1:9" x14ac:dyDescent="0.25">
      <c r="A4" s="7" t="s">
        <v>46</v>
      </c>
      <c r="B4" s="11">
        <f>'Materias Primas'!L3*0.5</f>
        <v>5750</v>
      </c>
      <c r="C4" s="11">
        <f>'Materias Primas'!L7*0.5</f>
        <v>1600</v>
      </c>
      <c r="D4" s="11">
        <f>'Materias Primas'!L10*0.1</f>
        <v>1299</v>
      </c>
      <c r="E4" s="7"/>
      <c r="F4" s="7"/>
      <c r="G4" s="11">
        <f t="shared" si="0"/>
        <v>8649</v>
      </c>
      <c r="H4" s="11">
        <f t="shared" si="1"/>
        <v>17298</v>
      </c>
      <c r="I4" s="11">
        <f t="shared" si="2"/>
        <v>8649</v>
      </c>
    </row>
    <row r="5" spans="1:9" x14ac:dyDescent="0.25">
      <c r="A5" s="7" t="s">
        <v>47</v>
      </c>
      <c r="B5" s="11">
        <f>'Materias Primas'!L2*0.6</f>
        <v>13800</v>
      </c>
      <c r="C5" s="11">
        <f>'Materias Primas'!L8*0.5</f>
        <v>1600</v>
      </c>
      <c r="D5" s="11">
        <f>'Materias Primas'!L11*0.1</f>
        <v>0</v>
      </c>
      <c r="E5" s="7"/>
      <c r="F5" s="7"/>
      <c r="G5" s="11">
        <f t="shared" si="0"/>
        <v>15400</v>
      </c>
      <c r="H5" s="11">
        <f t="shared" si="1"/>
        <v>30800</v>
      </c>
      <c r="I5" s="11">
        <f t="shared" si="2"/>
        <v>15400</v>
      </c>
    </row>
    <row r="6" spans="1:9" x14ac:dyDescent="0.25">
      <c r="A6" s="7" t="s">
        <v>48</v>
      </c>
      <c r="B6" s="7"/>
      <c r="C6" s="11">
        <f>'Materias Primas'!K9*0.5</f>
        <v>1241.6666666666667</v>
      </c>
      <c r="D6" s="11">
        <f>'Materias Primas'!L12*0.1</f>
        <v>0</v>
      </c>
      <c r="E6" s="7"/>
      <c r="F6" s="7"/>
      <c r="G6" s="11">
        <f t="shared" si="0"/>
        <v>1241.6666666666667</v>
      </c>
      <c r="H6" s="11">
        <f t="shared" si="1"/>
        <v>2483.3333333333335</v>
      </c>
      <c r="I6" s="11">
        <f t="shared" si="2"/>
        <v>1241.6666666666667</v>
      </c>
    </row>
    <row r="7" spans="1:9" x14ac:dyDescent="0.25">
      <c r="A7" s="7" t="s">
        <v>50</v>
      </c>
      <c r="B7" s="7"/>
      <c r="C7" s="11">
        <f>'Materias Primas'!K10*0.5</f>
        <v>5481.666666666667</v>
      </c>
      <c r="D7" s="11">
        <f>'Materias Primas'!L13*0.1</f>
        <v>0</v>
      </c>
      <c r="E7" s="7"/>
      <c r="F7" s="7"/>
      <c r="G7" s="11">
        <f t="shared" si="0"/>
        <v>5481.666666666667</v>
      </c>
      <c r="H7" s="11">
        <f t="shared" si="1"/>
        <v>10963.333333333334</v>
      </c>
      <c r="I7" s="11">
        <f t="shared" si="2"/>
        <v>5481.666666666667</v>
      </c>
    </row>
    <row r="8" spans="1:9" x14ac:dyDescent="0.25">
      <c r="A8" s="7" t="s">
        <v>51</v>
      </c>
      <c r="B8" s="7"/>
      <c r="C8" s="11">
        <f>'Materias Primas'!L11*0.5</f>
        <v>0</v>
      </c>
      <c r="D8" s="11">
        <f>'Materias Primas'!L14*0.1</f>
        <v>0</v>
      </c>
      <c r="E8" s="7"/>
      <c r="F8" s="7"/>
      <c r="G8" s="11">
        <f t="shared" si="0"/>
        <v>0</v>
      </c>
      <c r="H8" s="11">
        <f t="shared" si="1"/>
        <v>0</v>
      </c>
      <c r="I8" s="11">
        <f t="shared" si="2"/>
        <v>0</v>
      </c>
    </row>
    <row r="9" spans="1:9" x14ac:dyDescent="0.25">
      <c r="A9" s="7" t="s">
        <v>52</v>
      </c>
      <c r="B9" s="7"/>
      <c r="C9" s="11">
        <f>'Materias Primas'!L12*0.5</f>
        <v>0</v>
      </c>
      <c r="D9" s="11">
        <f>'Materias Primas'!L15*0.1</f>
        <v>0</v>
      </c>
      <c r="E9" s="7"/>
      <c r="F9" s="7"/>
      <c r="G9" s="11">
        <f t="shared" si="0"/>
        <v>0</v>
      </c>
      <c r="H9" s="11">
        <f t="shared" si="1"/>
        <v>0</v>
      </c>
      <c r="I9" s="1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A50E-80B7-44DF-BB09-C2130888381B}">
  <dimension ref="A1:G17"/>
  <sheetViews>
    <sheetView workbookViewId="0">
      <selection activeCell="E8" sqref="E8"/>
    </sheetView>
  </sheetViews>
  <sheetFormatPr baseColWidth="10" defaultRowHeight="15" x14ac:dyDescent="0.25"/>
  <cols>
    <col min="1" max="1" width="18.42578125" style="12" bestFit="1" customWidth="1"/>
    <col min="2" max="2" width="15.140625" style="12" customWidth="1"/>
    <col min="3" max="3" width="19.5703125" style="12" bestFit="1" customWidth="1"/>
    <col min="4" max="4" width="14.5703125" style="12" bestFit="1" customWidth="1"/>
    <col min="5" max="5" width="11.42578125" style="13"/>
    <col min="6" max="6" width="11.42578125" style="12"/>
    <col min="7" max="7" width="11.42578125" style="13"/>
    <col min="8" max="16384" width="11.42578125" style="12"/>
  </cols>
  <sheetData>
    <row r="1" spans="1:7" ht="15.75" thickBot="1" x14ac:dyDescent="0.3"/>
    <row r="2" spans="1:7" x14ac:dyDescent="0.25">
      <c r="A2" s="17" t="s">
        <v>56</v>
      </c>
      <c r="B2" s="18"/>
    </row>
    <row r="3" spans="1:7" x14ac:dyDescent="0.25">
      <c r="A3" s="23" t="s">
        <v>59</v>
      </c>
      <c r="B3" s="20"/>
    </row>
    <row r="4" spans="1:7" x14ac:dyDescent="0.25">
      <c r="A4" s="19" t="s">
        <v>58</v>
      </c>
      <c r="B4" s="20"/>
    </row>
    <row r="5" spans="1:7" ht="15.75" thickBot="1" x14ac:dyDescent="0.3">
      <c r="A5" s="21" t="s">
        <v>57</v>
      </c>
      <c r="B5" s="22"/>
    </row>
    <row r="6" spans="1:7" ht="15.75" customHeight="1" x14ac:dyDescent="0.25"/>
    <row r="7" spans="1:7" ht="13.5" customHeight="1" x14ac:dyDescent="0.25">
      <c r="A7" s="24" t="s">
        <v>0</v>
      </c>
      <c r="B7" s="24" t="s">
        <v>24</v>
      </c>
      <c r="C7" s="24" t="s">
        <v>25</v>
      </c>
      <c r="D7" s="24" t="s">
        <v>26</v>
      </c>
      <c r="E7" s="25" t="s">
        <v>27</v>
      </c>
      <c r="F7" s="24" t="s">
        <v>22</v>
      </c>
      <c r="G7" s="25" t="s">
        <v>28</v>
      </c>
    </row>
    <row r="8" spans="1:7" x14ac:dyDescent="0.25">
      <c r="A8" s="14" t="s">
        <v>49</v>
      </c>
      <c r="B8" s="14" t="s">
        <v>6</v>
      </c>
      <c r="C8" s="14" t="s">
        <v>7</v>
      </c>
      <c r="D8" s="15">
        <v>44136</v>
      </c>
      <c r="E8" s="16">
        <f>Productos!H2</f>
        <v>21798</v>
      </c>
      <c r="F8" s="14">
        <v>10</v>
      </c>
      <c r="G8" s="16">
        <f>F8*E8</f>
        <v>217980</v>
      </c>
    </row>
    <row r="9" spans="1:7" x14ac:dyDescent="0.25">
      <c r="A9" s="14"/>
      <c r="B9" s="14"/>
      <c r="C9" s="14"/>
      <c r="D9" s="14"/>
      <c r="E9" s="16"/>
      <c r="F9" s="14"/>
      <c r="G9" s="16"/>
    </row>
    <row r="10" spans="1:7" x14ac:dyDescent="0.25">
      <c r="A10" s="14"/>
      <c r="B10" s="14"/>
      <c r="C10" s="14"/>
      <c r="D10" s="14"/>
      <c r="E10" s="16"/>
      <c r="F10" s="14"/>
      <c r="G10" s="16"/>
    </row>
    <row r="11" spans="1:7" x14ac:dyDescent="0.25">
      <c r="A11" s="14"/>
      <c r="B11" s="14"/>
      <c r="C11" s="14"/>
      <c r="D11" s="14"/>
      <c r="E11" s="16"/>
      <c r="F11" s="14"/>
      <c r="G11" s="16"/>
    </row>
    <row r="12" spans="1:7" x14ac:dyDescent="0.25">
      <c r="A12" s="14"/>
      <c r="B12" s="14"/>
      <c r="C12" s="14"/>
      <c r="D12" s="14"/>
      <c r="E12" s="16"/>
      <c r="F12" s="14"/>
      <c r="G12" s="16"/>
    </row>
    <row r="13" spans="1:7" x14ac:dyDescent="0.25">
      <c r="A13" s="14"/>
      <c r="B13" s="14"/>
      <c r="C13" s="14"/>
      <c r="D13" s="14"/>
      <c r="E13" s="16"/>
      <c r="F13" s="14"/>
      <c r="G13" s="16"/>
    </row>
    <row r="14" spans="1:7" x14ac:dyDescent="0.25">
      <c r="A14" s="14"/>
      <c r="B14" s="14"/>
      <c r="C14" s="14"/>
      <c r="D14" s="14"/>
      <c r="E14" s="16"/>
      <c r="F14" s="14"/>
      <c r="G14" s="16"/>
    </row>
    <row r="15" spans="1:7" x14ac:dyDescent="0.25">
      <c r="A15" s="14"/>
      <c r="B15" s="14"/>
      <c r="C15" s="14"/>
      <c r="D15" s="14"/>
      <c r="E15" s="16"/>
      <c r="F15" s="14"/>
      <c r="G15" s="16"/>
    </row>
    <row r="16" spans="1:7" x14ac:dyDescent="0.25">
      <c r="A16" s="14"/>
      <c r="B16" s="14"/>
      <c r="C16" s="14"/>
      <c r="D16" s="14"/>
      <c r="E16" s="16"/>
      <c r="F16" s="14"/>
      <c r="G16" s="16"/>
    </row>
    <row r="17" spans="1:7" x14ac:dyDescent="0.25">
      <c r="A17" s="14"/>
      <c r="B17" s="14"/>
      <c r="C17" s="14"/>
      <c r="D17" s="14"/>
      <c r="E17" s="16"/>
      <c r="F17" s="14"/>
      <c r="G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Materias Primas</vt:lpstr>
      <vt:lpstr>Productos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 CF</dc:creator>
  <cp:lastModifiedBy>Senior CF</cp:lastModifiedBy>
  <dcterms:created xsi:type="dcterms:W3CDTF">2020-11-30T21:13:38Z</dcterms:created>
  <dcterms:modified xsi:type="dcterms:W3CDTF">2020-12-01T00:24:47Z</dcterms:modified>
</cp:coreProperties>
</file>