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Research\RE_Reportes Especiales\Covered Call\"/>
    </mc:Choice>
  </mc:AlternateContent>
  <bookViews>
    <workbookView xWindow="0" yWindow="0" windowWidth="20490" windowHeight="7755"/>
  </bookViews>
  <sheets>
    <sheet name="Calculadora" sheetId="1" r:id="rId1"/>
    <sheet name="Glosario" sheetId="3" r:id="rId2"/>
    <sheet name="Tabla de Márgenes" sheetId="2" state="hidden" r:id="rId3"/>
  </sheets>
  <externalReferences>
    <externalReference r:id="rId4"/>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1" l="1"/>
  <c r="N32" i="1"/>
  <c r="X3" i="1" l="1"/>
  <c r="X4" i="1" s="1"/>
  <c r="X5" i="1" s="1"/>
  <c r="X6" i="1" s="1"/>
  <c r="X7" i="1" s="1"/>
  <c r="X8" i="1" s="1"/>
  <c r="X9" i="1" s="1"/>
  <c r="X10" i="1" s="1"/>
  <c r="X11" i="1" s="1"/>
  <c r="X12" i="1" s="1"/>
  <c r="X13" i="1" s="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X165" i="1" s="1"/>
  <c r="X166" i="1" s="1"/>
  <c r="X167" i="1" s="1"/>
  <c r="X168" i="1" s="1"/>
  <c r="X169" i="1" s="1"/>
  <c r="X170" i="1" s="1"/>
  <c r="X171" i="1" s="1"/>
  <c r="X172" i="1" s="1"/>
  <c r="X173" i="1" s="1"/>
  <c r="X174" i="1" s="1"/>
  <c r="X175" i="1" s="1"/>
  <c r="X176" i="1" s="1"/>
  <c r="X177" i="1" s="1"/>
  <c r="X178" i="1" s="1"/>
  <c r="X179" i="1" s="1"/>
  <c r="X180" i="1" s="1"/>
  <c r="X181" i="1" s="1"/>
  <c r="X182" i="1" s="1"/>
  <c r="X183" i="1" s="1"/>
  <c r="X184" i="1" s="1"/>
  <c r="X185" i="1" s="1"/>
  <c r="X186" i="1" s="1"/>
  <c r="X187" i="1" s="1"/>
  <c r="X188" i="1" s="1"/>
  <c r="X189" i="1" s="1"/>
  <c r="X190" i="1" s="1"/>
  <c r="X191" i="1" s="1"/>
  <c r="X192" i="1" s="1"/>
  <c r="X193" i="1" s="1"/>
  <c r="X194" i="1" s="1"/>
  <c r="X195" i="1" s="1"/>
  <c r="X196" i="1" s="1"/>
  <c r="X197" i="1" s="1"/>
  <c r="X198" i="1" s="1"/>
  <c r="X199" i="1" s="1"/>
  <c r="X200" i="1" s="1"/>
  <c r="X201" i="1" s="1"/>
  <c r="X202" i="1" s="1"/>
  <c r="X203" i="1" s="1"/>
  <c r="X204" i="1" s="1"/>
  <c r="X205" i="1" s="1"/>
  <c r="X206" i="1" s="1"/>
  <c r="X207" i="1" s="1"/>
  <c r="X208" i="1" s="1"/>
  <c r="X209" i="1" s="1"/>
  <c r="X210" i="1" s="1"/>
  <c r="X211" i="1" s="1"/>
  <c r="X212" i="1" s="1"/>
  <c r="X213" i="1" s="1"/>
  <c r="X214" i="1" s="1"/>
  <c r="X215" i="1" s="1"/>
  <c r="X216" i="1" s="1"/>
  <c r="X217" i="1" s="1"/>
  <c r="X218" i="1" s="1"/>
  <c r="X219" i="1" s="1"/>
  <c r="X220" i="1" s="1"/>
  <c r="X221" i="1" s="1"/>
  <c r="X222" i="1" s="1"/>
  <c r="X223" i="1" s="1"/>
  <c r="X224" i="1" s="1"/>
  <c r="X225" i="1" s="1"/>
  <c r="X226" i="1" s="1"/>
  <c r="X227" i="1" s="1"/>
  <c r="X228" i="1" s="1"/>
  <c r="X229" i="1" s="1"/>
  <c r="X230" i="1" s="1"/>
  <c r="X231" i="1" s="1"/>
  <c r="X232" i="1" s="1"/>
  <c r="X233" i="1" s="1"/>
  <c r="X234" i="1" s="1"/>
  <c r="X235" i="1" s="1"/>
  <c r="X236" i="1" s="1"/>
  <c r="X237" i="1" s="1"/>
  <c r="X238" i="1" s="1"/>
  <c r="X239" i="1" s="1"/>
  <c r="X240" i="1" s="1"/>
  <c r="X241" i="1" s="1"/>
  <c r="X242" i="1" s="1"/>
  <c r="X243" i="1" s="1"/>
  <c r="X244" i="1" s="1"/>
  <c r="X245" i="1" s="1"/>
  <c r="X246" i="1" s="1"/>
  <c r="X247" i="1" s="1"/>
  <c r="X248" i="1" s="1"/>
  <c r="X249" i="1" s="1"/>
  <c r="X250" i="1" s="1"/>
  <c r="X251" i="1" s="1"/>
  <c r="X252" i="1" s="1"/>
  <c r="X253" i="1" s="1"/>
  <c r="X254" i="1" s="1"/>
  <c r="X255" i="1" s="1"/>
  <c r="X256" i="1" s="1"/>
  <c r="X257" i="1" s="1"/>
  <c r="X258" i="1" s="1"/>
  <c r="X259" i="1" s="1"/>
  <c r="X260" i="1" s="1"/>
  <c r="X261" i="1" s="1"/>
  <c r="X262" i="1" s="1"/>
  <c r="X263" i="1" s="1"/>
  <c r="X264" i="1" s="1"/>
  <c r="X265" i="1" s="1"/>
  <c r="X266" i="1" s="1"/>
  <c r="X267" i="1" s="1"/>
  <c r="X268" i="1" s="1"/>
  <c r="X269" i="1" s="1"/>
  <c r="X270" i="1" s="1"/>
  <c r="X271" i="1" s="1"/>
  <c r="X272" i="1" s="1"/>
  <c r="X273" i="1" s="1"/>
  <c r="X274" i="1" s="1"/>
  <c r="X275" i="1" s="1"/>
  <c r="X276" i="1" s="1"/>
  <c r="X277" i="1" s="1"/>
  <c r="X278" i="1" s="1"/>
  <c r="X279" i="1" s="1"/>
  <c r="X280" i="1" s="1"/>
  <c r="X281" i="1" s="1"/>
  <c r="X282" i="1" s="1"/>
  <c r="X283" i="1" s="1"/>
  <c r="X284" i="1" s="1"/>
  <c r="X285" i="1" s="1"/>
  <c r="X286" i="1" s="1"/>
  <c r="X287" i="1" s="1"/>
  <c r="X288" i="1" s="1"/>
  <c r="X289" i="1" s="1"/>
  <c r="X290" i="1" s="1"/>
  <c r="X291" i="1" s="1"/>
  <c r="X292" i="1" s="1"/>
  <c r="X293" i="1" s="1"/>
  <c r="X294" i="1" s="1"/>
  <c r="X295" i="1" s="1"/>
  <c r="X296" i="1" s="1"/>
  <c r="X297" i="1" s="1"/>
  <c r="X298" i="1" s="1"/>
  <c r="X299" i="1" s="1"/>
  <c r="X300" i="1" s="1"/>
  <c r="X301" i="1" s="1"/>
  <c r="X302" i="1" s="1"/>
  <c r="X303" i="1" s="1"/>
  <c r="X304" i="1" s="1"/>
  <c r="X305" i="1" s="1"/>
  <c r="X306" i="1" s="1"/>
  <c r="X307" i="1" s="1"/>
  <c r="X308" i="1" s="1"/>
  <c r="X309" i="1" s="1"/>
  <c r="X310" i="1" s="1"/>
  <c r="X311" i="1" s="1"/>
  <c r="X312" i="1" s="1"/>
  <c r="X313" i="1" s="1"/>
  <c r="X314" i="1" s="1"/>
  <c r="X315" i="1" s="1"/>
  <c r="X316" i="1" s="1"/>
  <c r="X317" i="1" s="1"/>
  <c r="X318" i="1" s="1"/>
  <c r="X319" i="1" s="1"/>
  <c r="X320" i="1" s="1"/>
  <c r="X321" i="1" s="1"/>
  <c r="X322" i="1" s="1"/>
  <c r="X323" i="1" s="1"/>
  <c r="X324" i="1" s="1"/>
  <c r="X325" i="1" s="1"/>
  <c r="X326" i="1" s="1"/>
  <c r="X327" i="1" s="1"/>
  <c r="X328" i="1" s="1"/>
  <c r="X329" i="1" s="1"/>
  <c r="X330" i="1" s="1"/>
  <c r="X331" i="1" s="1"/>
  <c r="X332" i="1" s="1"/>
  <c r="X333" i="1" s="1"/>
  <c r="X334" i="1" s="1"/>
  <c r="X335" i="1" s="1"/>
  <c r="X336" i="1" s="1"/>
  <c r="X337" i="1" s="1"/>
  <c r="X338" i="1" s="1"/>
  <c r="X339" i="1" s="1"/>
  <c r="X340" i="1" s="1"/>
  <c r="X341" i="1" s="1"/>
  <c r="X342" i="1" s="1"/>
  <c r="X343" i="1" s="1"/>
  <c r="X344" i="1" s="1"/>
  <c r="X345" i="1" s="1"/>
  <c r="X346" i="1" s="1"/>
  <c r="X347" i="1" s="1"/>
  <c r="X348" i="1" s="1"/>
  <c r="X349" i="1" s="1"/>
  <c r="X350" i="1" s="1"/>
  <c r="X351" i="1" s="1"/>
  <c r="X352" i="1" s="1"/>
  <c r="X353" i="1" s="1"/>
  <c r="X354" i="1" s="1"/>
  <c r="X355" i="1" s="1"/>
  <c r="X356" i="1" s="1"/>
  <c r="X357" i="1" s="1"/>
  <c r="X358" i="1" s="1"/>
  <c r="X359" i="1" s="1"/>
  <c r="X360" i="1" s="1"/>
  <c r="X361" i="1" s="1"/>
  <c r="X362" i="1" s="1"/>
  <c r="X363" i="1" s="1"/>
  <c r="X364" i="1" s="1"/>
  <c r="X365" i="1" s="1"/>
  <c r="X366" i="1" s="1"/>
  <c r="X367" i="1" s="1"/>
  <c r="X368" i="1" s="1"/>
  <c r="X369" i="1" s="1"/>
  <c r="X370" i="1" s="1"/>
  <c r="X371" i="1" s="1"/>
  <c r="X372" i="1" s="1"/>
  <c r="X373" i="1" s="1"/>
  <c r="X374" i="1" s="1"/>
  <c r="X375" i="1" s="1"/>
  <c r="X376" i="1" s="1"/>
  <c r="X377" i="1" s="1"/>
  <c r="X378" i="1" s="1"/>
  <c r="X379" i="1" s="1"/>
  <c r="X380" i="1" s="1"/>
  <c r="X381" i="1" s="1"/>
  <c r="X382" i="1" s="1"/>
  <c r="X383" i="1" s="1"/>
  <c r="X384" i="1" s="1"/>
  <c r="X385" i="1" s="1"/>
  <c r="X386" i="1" s="1"/>
  <c r="X387" i="1" s="1"/>
  <c r="X388" i="1" s="1"/>
  <c r="X389" i="1" s="1"/>
  <c r="X390" i="1" s="1"/>
  <c r="X391" i="1" s="1"/>
  <c r="X392" i="1" s="1"/>
  <c r="X393" i="1" s="1"/>
  <c r="X394" i="1" s="1"/>
  <c r="X395" i="1" s="1"/>
  <c r="X396" i="1" s="1"/>
  <c r="X397" i="1" s="1"/>
  <c r="X398" i="1" s="1"/>
  <c r="X399" i="1" s="1"/>
  <c r="X400" i="1" s="1"/>
  <c r="X401" i="1" s="1"/>
  <c r="X402" i="1" s="1"/>
  <c r="X403" i="1" l="1"/>
  <c r="X404" i="1" s="1"/>
  <c r="X405" i="1" s="1"/>
  <c r="X406" i="1" s="1"/>
  <c r="X407" i="1" s="1"/>
  <c r="X408" i="1" s="1"/>
  <c r="X409" i="1" s="1"/>
  <c r="X410" i="1" s="1"/>
  <c r="X411" i="1" s="1"/>
  <c r="X412" i="1" s="1"/>
  <c r="X413" i="1" s="1"/>
  <c r="X414" i="1" s="1"/>
  <c r="X415" i="1" s="1"/>
  <c r="X416" i="1" s="1"/>
  <c r="X417" i="1" s="1"/>
  <c r="X418" i="1" s="1"/>
  <c r="X419" i="1" s="1"/>
  <c r="X420" i="1" s="1"/>
  <c r="X421" i="1" s="1"/>
  <c r="X422" i="1" s="1"/>
  <c r="X423" i="1" s="1"/>
  <c r="X424" i="1" s="1"/>
  <c r="X425" i="1" s="1"/>
  <c r="X426" i="1" s="1"/>
  <c r="X427" i="1" s="1"/>
  <c r="X428" i="1" s="1"/>
  <c r="X429" i="1" s="1"/>
  <c r="X430" i="1" s="1"/>
  <c r="X431" i="1" s="1"/>
  <c r="X432" i="1" s="1"/>
  <c r="X433" i="1" s="1"/>
  <c r="X434" i="1" s="1"/>
  <c r="X435" i="1" s="1"/>
  <c r="X436" i="1" s="1"/>
  <c r="X437" i="1" s="1"/>
  <c r="X438" i="1" s="1"/>
  <c r="X439" i="1" s="1"/>
  <c r="X440" i="1" s="1"/>
  <c r="X441" i="1" s="1"/>
  <c r="X442" i="1" s="1"/>
  <c r="X443" i="1" s="1"/>
  <c r="X444" i="1" s="1"/>
  <c r="X445" i="1" s="1"/>
  <c r="X446" i="1" s="1"/>
  <c r="X447" i="1" s="1"/>
  <c r="X448" i="1" s="1"/>
  <c r="X449" i="1" s="1"/>
  <c r="X450" i="1" s="1"/>
  <c r="X451" i="1" s="1"/>
  <c r="X452" i="1" s="1"/>
  <c r="X453" i="1" s="1"/>
  <c r="X454" i="1" s="1"/>
  <c r="X455" i="1" s="1"/>
  <c r="X456" i="1" s="1"/>
  <c r="X457" i="1" s="1"/>
  <c r="X458" i="1" s="1"/>
  <c r="X459" i="1" s="1"/>
  <c r="X460" i="1" s="1"/>
  <c r="X461" i="1" s="1"/>
  <c r="X462" i="1" s="1"/>
  <c r="X463" i="1" s="1"/>
  <c r="X464" i="1" s="1"/>
  <c r="X465" i="1" s="1"/>
  <c r="X466" i="1" s="1"/>
  <c r="X467" i="1" s="1"/>
  <c r="X468" i="1" s="1"/>
  <c r="X469" i="1" s="1"/>
  <c r="X470" i="1" s="1"/>
  <c r="X471" i="1" s="1"/>
  <c r="X472" i="1" s="1"/>
  <c r="X473" i="1" s="1"/>
  <c r="X474" i="1" s="1"/>
  <c r="X475" i="1" s="1"/>
  <c r="X476" i="1" s="1"/>
  <c r="X477" i="1" s="1"/>
  <c r="X478" i="1" s="1"/>
  <c r="X479" i="1" s="1"/>
  <c r="X480" i="1" s="1"/>
  <c r="X481" i="1" s="1"/>
  <c r="X482" i="1" s="1"/>
  <c r="X483" i="1" s="1"/>
  <c r="X484" i="1" s="1"/>
  <c r="X485" i="1" s="1"/>
  <c r="X486" i="1" s="1"/>
  <c r="X487" i="1" s="1"/>
  <c r="X488" i="1" s="1"/>
  <c r="X489" i="1" s="1"/>
  <c r="X490" i="1" s="1"/>
  <c r="X491" i="1" s="1"/>
  <c r="X492" i="1" s="1"/>
  <c r="X493" i="1" s="1"/>
  <c r="X494" i="1" s="1"/>
  <c r="X495" i="1" s="1"/>
  <c r="X496" i="1" s="1"/>
  <c r="X497" i="1" s="1"/>
  <c r="X498" i="1" s="1"/>
  <c r="X499" i="1" s="1"/>
  <c r="X500" i="1" s="1"/>
  <c r="X501" i="1" s="1"/>
  <c r="X502" i="1" s="1"/>
  <c r="X503" i="1" s="1"/>
  <c r="X504" i="1" s="1"/>
  <c r="X505" i="1" s="1"/>
  <c r="X506" i="1" s="1"/>
  <c r="X507" i="1" s="1"/>
  <c r="X508" i="1" s="1"/>
  <c r="X509" i="1" s="1"/>
  <c r="X510" i="1" s="1"/>
  <c r="X511" i="1" s="1"/>
  <c r="X512" i="1" s="1"/>
  <c r="X513" i="1" s="1"/>
  <c r="X514" i="1" s="1"/>
  <c r="X515" i="1" s="1"/>
  <c r="X516" i="1" s="1"/>
  <c r="X517" i="1" s="1"/>
  <c r="X518" i="1" s="1"/>
  <c r="X519" i="1" s="1"/>
  <c r="X520" i="1" s="1"/>
  <c r="X521" i="1" s="1"/>
  <c r="X522" i="1" s="1"/>
  <c r="X523" i="1" s="1"/>
  <c r="X524" i="1" s="1"/>
  <c r="X525" i="1" s="1"/>
  <c r="X526" i="1" s="1"/>
  <c r="X527" i="1" s="1"/>
  <c r="X528" i="1" s="1"/>
  <c r="X529" i="1" s="1"/>
  <c r="X530" i="1" s="1"/>
  <c r="X531" i="1" s="1"/>
  <c r="X532" i="1" s="1"/>
  <c r="X533" i="1" s="1"/>
  <c r="X534" i="1" s="1"/>
  <c r="X535" i="1" s="1"/>
  <c r="X536" i="1" s="1"/>
  <c r="X537" i="1" s="1"/>
  <c r="X538" i="1" s="1"/>
  <c r="X539" i="1" s="1"/>
  <c r="X540" i="1" s="1"/>
  <c r="X541" i="1" s="1"/>
  <c r="X542" i="1" s="1"/>
  <c r="X543" i="1" s="1"/>
  <c r="X544" i="1" s="1"/>
  <c r="X545" i="1" s="1"/>
  <c r="X546" i="1" s="1"/>
  <c r="X547" i="1" s="1"/>
  <c r="X548" i="1" s="1"/>
  <c r="X549" i="1" s="1"/>
  <c r="X550" i="1" s="1"/>
  <c r="X551" i="1" s="1"/>
  <c r="X552" i="1" s="1"/>
  <c r="X553" i="1" s="1"/>
  <c r="X554" i="1" s="1"/>
  <c r="X555" i="1" s="1"/>
  <c r="X556" i="1" s="1"/>
  <c r="X557" i="1" s="1"/>
  <c r="X558" i="1" s="1"/>
  <c r="X559" i="1" s="1"/>
  <c r="X560" i="1" s="1"/>
  <c r="X561" i="1" s="1"/>
  <c r="X562" i="1" s="1"/>
  <c r="X563" i="1" s="1"/>
  <c r="X564" i="1" s="1"/>
  <c r="X565" i="1" s="1"/>
  <c r="X566" i="1" s="1"/>
  <c r="X567" i="1" s="1"/>
  <c r="X568" i="1" s="1"/>
  <c r="X569" i="1" s="1"/>
  <c r="X570" i="1" s="1"/>
  <c r="X571" i="1" s="1"/>
  <c r="X572" i="1" s="1"/>
  <c r="X573" i="1" s="1"/>
  <c r="X574" i="1" s="1"/>
  <c r="X575" i="1" l="1"/>
  <c r="I6" i="1"/>
  <c r="C12" i="1"/>
  <c r="X576" i="1" l="1"/>
  <c r="C19" i="1"/>
  <c r="X577" i="1" l="1"/>
  <c r="C21" i="1"/>
  <c r="C20" i="1"/>
  <c r="L21" i="1"/>
  <c r="F8" i="1"/>
  <c r="C13" i="1"/>
  <c r="C14" i="1" s="1"/>
  <c r="C6" i="1"/>
  <c r="C18" i="1" s="1"/>
  <c r="F9" i="1" l="1"/>
  <c r="X578" i="1"/>
  <c r="F12" i="1"/>
  <c r="F13" i="1" s="1"/>
  <c r="F14" i="1" s="1"/>
  <c r="Y380" i="1" s="1"/>
  <c r="C22" i="1"/>
  <c r="Y575" i="1" l="1"/>
  <c r="Y574" i="1"/>
  <c r="Y577" i="1"/>
  <c r="Y576" i="1"/>
  <c r="X579" i="1"/>
  <c r="Y578" i="1"/>
  <c r="Y544" i="1"/>
  <c r="Y345" i="1"/>
  <c r="Y486" i="1"/>
  <c r="Y175" i="1"/>
  <c r="Y410" i="1"/>
  <c r="Y384" i="1"/>
  <c r="Y467" i="1"/>
  <c r="Y508" i="1"/>
  <c r="Y83" i="1"/>
  <c r="Y409" i="1"/>
  <c r="Y334" i="1"/>
  <c r="Y432" i="1"/>
  <c r="Y518" i="1"/>
  <c r="Y328" i="1"/>
  <c r="Y8" i="1"/>
  <c r="Y529" i="1"/>
  <c r="Y254" i="1"/>
  <c r="Y119" i="1"/>
  <c r="Y313" i="1"/>
  <c r="Y329" i="1"/>
  <c r="Y318" i="1"/>
  <c r="Y456" i="1"/>
  <c r="Y335" i="1"/>
  <c r="Y401" i="1"/>
  <c r="Y338" i="1"/>
  <c r="Y440" i="1"/>
  <c r="Y520" i="1"/>
  <c r="Y332" i="1"/>
  <c r="Y411" i="1"/>
  <c r="Y531" i="1"/>
  <c r="Y252" i="1"/>
  <c r="Y79" i="1"/>
  <c r="Y2" i="1"/>
  <c r="Y550" i="1"/>
  <c r="Y408" i="1"/>
  <c r="Y499" i="1"/>
  <c r="Y377" i="1"/>
  <c r="Y354" i="1"/>
  <c r="Y466" i="1"/>
  <c r="Y532" i="1"/>
  <c r="Y362" i="1"/>
  <c r="Y433" i="1"/>
  <c r="Y561" i="1"/>
  <c r="Y190" i="1"/>
  <c r="Y62" i="1"/>
  <c r="Y422" i="1"/>
  <c r="Y564" i="1"/>
  <c r="Y369" i="1"/>
  <c r="Y364" i="1"/>
  <c r="Y470" i="1"/>
  <c r="Y534" i="1"/>
  <c r="Y378" i="1"/>
  <c r="Y435" i="1"/>
  <c r="Y563" i="1"/>
  <c r="Y188" i="1"/>
  <c r="Y70" i="1"/>
  <c r="Y465" i="1"/>
  <c r="Y490" i="1"/>
  <c r="Y311" i="1"/>
  <c r="Y397" i="1"/>
  <c r="Y19" i="1"/>
  <c r="Y404" i="1"/>
  <c r="Y502" i="1"/>
  <c r="Y560" i="1"/>
  <c r="Y452" i="1"/>
  <c r="Y497" i="1"/>
  <c r="Y351" i="1"/>
  <c r="Y91" i="1"/>
  <c r="Y271" i="1"/>
  <c r="Y393" i="1"/>
  <c r="Y321" i="1"/>
  <c r="Y322" i="1"/>
  <c r="Y346" i="1"/>
  <c r="Y368" i="1"/>
  <c r="Y388" i="1"/>
  <c r="Y420" i="1"/>
  <c r="Y448" i="1"/>
  <c r="Y474" i="1"/>
  <c r="Y494" i="1"/>
  <c r="Y510" i="1"/>
  <c r="Y524" i="1"/>
  <c r="Y540" i="1"/>
  <c r="Y552" i="1"/>
  <c r="Y566" i="1"/>
  <c r="Y348" i="1"/>
  <c r="Y390" i="1"/>
  <c r="Y426" i="1"/>
  <c r="Y472" i="1"/>
  <c r="Y417" i="1"/>
  <c r="Y449" i="1"/>
  <c r="Y481" i="1"/>
  <c r="Y513" i="1"/>
  <c r="Y545" i="1"/>
  <c r="Y387" i="1"/>
  <c r="Y293" i="1"/>
  <c r="Y310" i="1"/>
  <c r="Y222" i="1"/>
  <c r="Y375" i="1"/>
  <c r="Y233" i="1"/>
  <c r="Y149" i="1"/>
  <c r="Y105" i="1"/>
  <c r="Y126" i="1"/>
  <c r="Y361" i="1"/>
  <c r="Y385" i="1"/>
  <c r="Y353" i="1"/>
  <c r="Y32" i="1"/>
  <c r="Y330" i="1"/>
  <c r="Y350" i="1"/>
  <c r="Y372" i="1"/>
  <c r="Y400" i="1"/>
  <c r="Y424" i="1"/>
  <c r="Y454" i="1"/>
  <c r="Y484" i="1"/>
  <c r="Y500" i="1"/>
  <c r="Y512" i="1"/>
  <c r="Y528" i="1"/>
  <c r="Y542" i="1"/>
  <c r="Y556" i="1"/>
  <c r="Y316" i="1"/>
  <c r="Y360" i="1"/>
  <c r="Y394" i="1"/>
  <c r="Y442" i="1"/>
  <c r="Y496" i="1"/>
  <c r="Y419" i="1"/>
  <c r="Y451" i="1"/>
  <c r="Y483" i="1"/>
  <c r="Y515" i="1"/>
  <c r="Y547" i="1"/>
  <c r="Y379" i="1"/>
  <c r="Y289" i="1"/>
  <c r="Y302" i="1"/>
  <c r="Y220" i="1"/>
  <c r="Y359" i="1"/>
  <c r="Y227" i="1"/>
  <c r="Y117" i="1"/>
  <c r="Y73" i="1"/>
  <c r="Y134" i="1"/>
  <c r="Y158" i="1"/>
  <c r="Y337" i="1"/>
  <c r="C25" i="1"/>
  <c r="L22" i="1" s="1"/>
  <c r="Y326" i="1"/>
  <c r="Y342" i="1"/>
  <c r="Y358" i="1"/>
  <c r="Y376" i="1"/>
  <c r="Y392" i="1"/>
  <c r="Y416" i="1"/>
  <c r="Y436" i="1"/>
  <c r="Y458" i="1"/>
  <c r="Y482" i="1"/>
  <c r="Y492" i="1"/>
  <c r="Y504" i="1"/>
  <c r="Y516" i="1"/>
  <c r="Y526" i="1"/>
  <c r="Y536" i="1"/>
  <c r="Y548" i="1"/>
  <c r="Y558" i="1"/>
  <c r="Y572" i="1"/>
  <c r="Y344" i="1"/>
  <c r="Y374" i="1"/>
  <c r="Y406" i="1"/>
  <c r="Y438" i="1"/>
  <c r="Y468" i="1"/>
  <c r="Y31" i="1"/>
  <c r="Y425" i="1"/>
  <c r="Y441" i="1"/>
  <c r="Y457" i="1"/>
  <c r="Y473" i="1"/>
  <c r="Y489" i="1"/>
  <c r="Y505" i="1"/>
  <c r="Y521" i="1"/>
  <c r="Y537" i="1"/>
  <c r="Y553" i="1"/>
  <c r="Y569" i="1"/>
  <c r="Y355" i="1"/>
  <c r="Y303" i="1"/>
  <c r="Y281" i="1"/>
  <c r="Y292" i="1"/>
  <c r="Y270" i="1"/>
  <c r="Y238" i="1"/>
  <c r="Y206" i="1"/>
  <c r="Y174" i="1"/>
  <c r="Y280" i="1"/>
  <c r="Y306" i="1"/>
  <c r="Y155" i="1"/>
  <c r="Y12" i="1"/>
  <c r="Y275" i="1"/>
  <c r="Y257" i="1"/>
  <c r="Y27" i="1"/>
  <c r="Y94" i="1"/>
  <c r="C23" i="1"/>
  <c r="Y427" i="1"/>
  <c r="Y443" i="1"/>
  <c r="Y459" i="1"/>
  <c r="Y475" i="1"/>
  <c r="Y491" i="1"/>
  <c r="Y507" i="1"/>
  <c r="Y523" i="1"/>
  <c r="Y539" i="1"/>
  <c r="Y555" i="1"/>
  <c r="Y571" i="1"/>
  <c r="Y339" i="1"/>
  <c r="Y301" i="1"/>
  <c r="Y279" i="1"/>
  <c r="Y22" i="1"/>
  <c r="Y268" i="1"/>
  <c r="Y236" i="1"/>
  <c r="Y204" i="1"/>
  <c r="Y172" i="1"/>
  <c r="Y25" i="1"/>
  <c r="Y298" i="1"/>
  <c r="Y147" i="1"/>
  <c r="Y267" i="1"/>
  <c r="Y237" i="1"/>
  <c r="Y219" i="1"/>
  <c r="Y38" i="1"/>
  <c r="Y102" i="1"/>
  <c r="C24" i="1"/>
  <c r="Y239" i="1"/>
  <c r="Y150" i="1"/>
  <c r="Y118" i="1"/>
  <c r="Y86" i="1"/>
  <c r="Y54" i="1"/>
  <c r="Y14" i="1"/>
  <c r="Y137" i="1"/>
  <c r="Y15" i="1"/>
  <c r="Y151" i="1"/>
  <c r="Y53" i="1"/>
  <c r="Y177" i="1"/>
  <c r="Y51" i="1"/>
  <c r="Y115" i="1"/>
  <c r="Y189" i="1"/>
  <c r="Y265" i="1"/>
  <c r="Y333" i="1"/>
  <c r="Y13" i="1"/>
  <c r="Y304" i="1"/>
  <c r="Y164" i="1"/>
  <c r="Y180" i="1"/>
  <c r="Y196" i="1"/>
  <c r="Y212" i="1"/>
  <c r="Y228" i="1"/>
  <c r="Y244" i="1"/>
  <c r="Y260" i="1"/>
  <c r="Y276" i="1"/>
  <c r="Y357" i="1"/>
  <c r="Y300" i="1"/>
  <c r="Y367" i="1"/>
  <c r="Y285" i="1"/>
  <c r="Y295" i="1"/>
  <c r="Y305" i="1"/>
  <c r="Y323" i="1"/>
  <c r="Y363" i="1"/>
  <c r="Y395" i="1"/>
  <c r="Y567" i="1"/>
  <c r="Y559" i="1"/>
  <c r="Y551" i="1"/>
  <c r="Y543" i="1"/>
  <c r="Y535" i="1"/>
  <c r="Y527" i="1"/>
  <c r="Y519" i="1"/>
  <c r="Y511" i="1"/>
  <c r="Y503" i="1"/>
  <c r="Y495" i="1"/>
  <c r="Y487" i="1"/>
  <c r="Y479" i="1"/>
  <c r="Y471" i="1"/>
  <c r="Y463" i="1"/>
  <c r="Y455" i="1"/>
  <c r="Y447" i="1"/>
  <c r="Y439" i="1"/>
  <c r="Y431" i="1"/>
  <c r="Y423" i="1"/>
  <c r="Y415" i="1"/>
  <c r="Y26" i="1"/>
  <c r="Y480" i="1"/>
  <c r="Y464" i="1"/>
  <c r="Y450" i="1"/>
  <c r="Y434" i="1"/>
  <c r="Y418" i="1"/>
  <c r="Y402" i="1"/>
  <c r="Y386" i="1"/>
  <c r="Y370" i="1"/>
  <c r="Y356" i="1"/>
  <c r="Y340" i="1"/>
  <c r="Y324" i="1"/>
  <c r="Y570" i="1"/>
  <c r="Y562" i="1"/>
  <c r="Y554" i="1"/>
  <c r="Y546" i="1"/>
  <c r="Y538" i="1"/>
  <c r="Y530" i="1"/>
  <c r="Y522" i="1"/>
  <c r="Y514" i="1"/>
  <c r="Y506" i="1"/>
  <c r="Y498" i="1"/>
  <c r="Y488" i="1"/>
  <c r="Y478" i="1"/>
  <c r="Y462" i="1"/>
  <c r="Y444" i="1"/>
  <c r="Y428" i="1"/>
  <c r="Y412" i="1"/>
  <c r="Y396" i="1"/>
  <c r="Y207" i="1"/>
  <c r="Y142" i="1"/>
  <c r="Y110" i="1"/>
  <c r="Y78" i="1"/>
  <c r="Y46" i="1"/>
  <c r="Y41" i="1"/>
  <c r="Y181" i="1"/>
  <c r="Y55" i="1"/>
  <c r="Y185" i="1"/>
  <c r="Y85" i="1"/>
  <c r="Y229" i="1"/>
  <c r="Y59" i="1"/>
  <c r="Y123" i="1"/>
  <c r="Y195" i="1"/>
  <c r="Y277" i="1"/>
  <c r="Y349" i="1"/>
  <c r="Y20" i="1"/>
  <c r="Y312" i="1"/>
  <c r="Y166" i="1"/>
  <c r="Y182" i="1"/>
  <c r="Y198" i="1"/>
  <c r="Y214" i="1"/>
  <c r="Y230" i="1"/>
  <c r="Y246" i="1"/>
  <c r="Y262" i="1"/>
  <c r="Y278" i="1"/>
  <c r="Y373" i="1"/>
  <c r="Y308" i="1"/>
  <c r="Y399" i="1"/>
  <c r="Y287" i="1"/>
  <c r="Y297" i="1"/>
  <c r="Y309" i="1"/>
  <c r="Y331" i="1"/>
  <c r="Y371" i="1"/>
  <c r="Y573" i="1"/>
  <c r="Y565" i="1"/>
  <c r="Y557" i="1"/>
  <c r="Y549" i="1"/>
  <c r="Y541" i="1"/>
  <c r="Y533" i="1"/>
  <c r="Y525" i="1"/>
  <c r="Y517" i="1"/>
  <c r="Y509" i="1"/>
  <c r="Y501" i="1"/>
  <c r="Y493" i="1"/>
  <c r="Y485" i="1"/>
  <c r="Y477" i="1"/>
  <c r="Y469" i="1"/>
  <c r="Y461" i="1"/>
  <c r="Y453" i="1"/>
  <c r="Y445" i="1"/>
  <c r="Y437" i="1"/>
  <c r="Y429" i="1"/>
  <c r="Y421" i="1"/>
  <c r="Y413" i="1"/>
  <c r="Y476" i="1"/>
  <c r="Y460" i="1"/>
  <c r="Y446" i="1"/>
  <c r="Y430" i="1"/>
  <c r="Y414" i="1"/>
  <c r="Y398" i="1"/>
  <c r="Y382" i="1"/>
  <c r="Y366" i="1"/>
  <c r="Y352" i="1"/>
  <c r="Y336" i="1"/>
  <c r="Y320" i="1"/>
  <c r="Y568" i="1"/>
  <c r="Y263" i="1"/>
  <c r="Y231" i="1"/>
  <c r="Y199" i="1"/>
  <c r="Y167" i="1"/>
  <c r="Y156" i="1"/>
  <c r="Y148" i="1"/>
  <c r="Y140" i="1"/>
  <c r="Y132" i="1"/>
  <c r="Y124" i="1"/>
  <c r="Y116" i="1"/>
  <c r="Y108" i="1"/>
  <c r="Y100" i="1"/>
  <c r="Y92" i="1"/>
  <c r="Y84" i="1"/>
  <c r="Y76" i="1"/>
  <c r="Y68" i="1"/>
  <c r="Y60" i="1"/>
  <c r="Y52" i="1"/>
  <c r="Y44" i="1"/>
  <c r="Y36" i="1"/>
  <c r="C26" i="1"/>
  <c r="C27" i="1" s="1"/>
  <c r="Y17" i="1"/>
  <c r="Y49" i="1"/>
  <c r="Y81" i="1"/>
  <c r="Y113" i="1"/>
  <c r="Y145" i="1"/>
  <c r="Y187" i="1"/>
  <c r="Y225" i="1"/>
  <c r="Y5" i="1"/>
  <c r="Y28" i="1"/>
  <c r="Y63" i="1"/>
  <c r="Y87" i="1"/>
  <c r="Y127" i="1"/>
  <c r="Y159" i="1"/>
  <c r="Y205" i="1"/>
  <c r="Y243" i="1"/>
  <c r="Y3" i="1"/>
  <c r="Y61" i="1"/>
  <c r="Y93" i="1"/>
  <c r="Y125" i="1"/>
  <c r="Y157" i="1"/>
  <c r="Y197" i="1"/>
  <c r="Y235" i="1"/>
  <c r="Y273" i="1"/>
  <c r="Y35" i="1"/>
  <c r="Y67" i="1"/>
  <c r="Y99" i="1"/>
  <c r="Y131" i="1"/>
  <c r="Y163" i="1"/>
  <c r="Y201" i="1"/>
  <c r="Y253" i="1"/>
  <c r="Y282" i="1"/>
  <c r="Y314" i="1"/>
  <c r="Y365" i="1"/>
  <c r="Y4" i="1"/>
  <c r="Y21" i="1"/>
  <c r="Y288" i="1"/>
  <c r="Y327" i="1"/>
  <c r="Y391" i="1"/>
  <c r="Y168" i="1"/>
  <c r="Y176" i="1"/>
  <c r="Y184" i="1"/>
  <c r="Y192" i="1"/>
  <c r="Y200" i="1"/>
  <c r="Y208" i="1"/>
  <c r="Y216" i="1"/>
  <c r="Y224" i="1"/>
  <c r="Y232" i="1"/>
  <c r="Y240" i="1"/>
  <c r="Y248" i="1"/>
  <c r="Y256" i="1"/>
  <c r="Y264" i="1"/>
  <c r="Y272" i="1"/>
  <c r="Y286" i="1"/>
  <c r="Y325" i="1"/>
  <c r="Y389" i="1"/>
  <c r="Y24" i="1"/>
  <c r="Y255" i="1"/>
  <c r="Y223" i="1"/>
  <c r="Y191" i="1"/>
  <c r="Y162" i="1"/>
  <c r="Y154" i="1"/>
  <c r="Y146" i="1"/>
  <c r="Y138" i="1"/>
  <c r="Y130" i="1"/>
  <c r="Y122" i="1"/>
  <c r="Y114" i="1"/>
  <c r="Y106" i="1"/>
  <c r="Y98" i="1"/>
  <c r="Y90" i="1"/>
  <c r="Y82" i="1"/>
  <c r="Y74" i="1"/>
  <c r="Y66" i="1"/>
  <c r="Y58" i="1"/>
  <c r="Y50" i="1"/>
  <c r="Y42" i="1"/>
  <c r="Y34" i="1"/>
  <c r="Y18" i="1"/>
  <c r="Y30" i="1"/>
  <c r="Y57" i="1"/>
  <c r="Y89" i="1"/>
  <c r="Y121" i="1"/>
  <c r="Y153" i="1"/>
  <c r="Y193" i="1"/>
  <c r="Y245" i="1"/>
  <c r="Y6" i="1"/>
  <c r="Y39" i="1"/>
  <c r="Y71" i="1"/>
  <c r="Y95" i="1"/>
  <c r="Y135" i="1"/>
  <c r="Y173" i="1"/>
  <c r="Y211" i="1"/>
  <c r="Y249" i="1"/>
  <c r="Y37" i="1"/>
  <c r="Y69" i="1"/>
  <c r="Y101" i="1"/>
  <c r="Y133" i="1"/>
  <c r="Y165" i="1"/>
  <c r="Y203" i="1"/>
  <c r="Y241" i="1"/>
  <c r="Y9" i="1"/>
  <c r="Y43" i="1"/>
  <c r="Y75" i="1"/>
  <c r="Y107" i="1"/>
  <c r="Y139" i="1"/>
  <c r="Y169" i="1"/>
  <c r="Y221" i="1"/>
  <c r="Y259" i="1"/>
  <c r="Y290" i="1"/>
  <c r="Y317" i="1"/>
  <c r="Y381" i="1"/>
  <c r="Y7" i="1"/>
  <c r="Y23" i="1"/>
  <c r="Y296" i="1"/>
  <c r="Y343" i="1"/>
  <c r="Y407" i="1"/>
  <c r="Y170" i="1"/>
  <c r="Y178" i="1"/>
  <c r="Y186" i="1"/>
  <c r="Y194" i="1"/>
  <c r="Y202" i="1"/>
  <c r="Y210" i="1"/>
  <c r="Y218" i="1"/>
  <c r="Y226" i="1"/>
  <c r="Y234" i="1"/>
  <c r="Y242" i="1"/>
  <c r="Y250" i="1"/>
  <c r="Y258" i="1"/>
  <c r="Y266" i="1"/>
  <c r="Y274" i="1"/>
  <c r="Y294" i="1"/>
  <c r="Y341" i="1"/>
  <c r="Y405" i="1"/>
  <c r="Y284" i="1"/>
  <c r="Y319" i="1"/>
  <c r="Y383" i="1"/>
  <c r="Y283" i="1"/>
  <c r="Y291" i="1"/>
  <c r="Y299" i="1"/>
  <c r="Y307" i="1"/>
  <c r="Y315" i="1"/>
  <c r="Y347" i="1"/>
  <c r="Y403" i="1"/>
  <c r="Y247" i="1"/>
  <c r="Y215" i="1"/>
  <c r="Y183" i="1"/>
  <c r="Y160" i="1"/>
  <c r="Y152" i="1"/>
  <c r="Y144" i="1"/>
  <c r="Y136" i="1"/>
  <c r="Y128" i="1"/>
  <c r="Y120" i="1"/>
  <c r="Y112" i="1"/>
  <c r="Y104" i="1"/>
  <c r="Y96" i="1"/>
  <c r="Y88" i="1"/>
  <c r="Y80" i="1"/>
  <c r="Y72" i="1"/>
  <c r="Y64" i="1"/>
  <c r="Y56" i="1"/>
  <c r="Y48" i="1"/>
  <c r="Y40" i="1"/>
  <c r="Y29" i="1"/>
  <c r="Y16" i="1"/>
  <c r="Y33" i="1"/>
  <c r="Y65" i="1"/>
  <c r="Y97" i="1"/>
  <c r="Y129" i="1"/>
  <c r="Y161" i="1"/>
  <c r="Y213" i="1"/>
  <c r="Y251" i="1"/>
  <c r="Y10" i="1"/>
  <c r="Y47" i="1"/>
  <c r="Y103" i="1"/>
  <c r="Y111" i="1"/>
  <c r="Y143" i="1"/>
  <c r="Y179" i="1"/>
  <c r="Y217" i="1"/>
  <c r="Y269" i="1"/>
  <c r="Y45" i="1"/>
  <c r="Y77" i="1"/>
  <c r="Y109" i="1"/>
  <c r="Y141" i="1"/>
  <c r="Y171" i="1"/>
  <c r="Y209" i="1"/>
  <c r="Y261" i="1"/>
  <c r="Y11" i="1"/>
  <c r="Y579" i="1" l="1"/>
  <c r="X580" i="1"/>
  <c r="L33" i="1"/>
  <c r="L30" i="1" s="1"/>
  <c r="L31" i="1" s="1"/>
  <c r="L19" i="1"/>
  <c r="L20" i="1" s="1"/>
  <c r="X581" i="1" l="1"/>
  <c r="Y580" i="1"/>
  <c r="Y581" i="1" l="1"/>
  <c r="X582" i="1"/>
  <c r="X583" i="1" l="1"/>
  <c r="Y582" i="1"/>
  <c r="Y583" i="1" l="1"/>
  <c r="X584" i="1"/>
  <c r="Y584" i="1" l="1"/>
  <c r="X585" i="1"/>
  <c r="Y585" i="1" l="1"/>
  <c r="X586" i="1"/>
  <c r="X587" i="1" l="1"/>
  <c r="Y586" i="1"/>
  <c r="Y587" i="1" l="1"/>
  <c r="X588" i="1"/>
  <c r="Y588" i="1" l="1"/>
  <c r="X589" i="1"/>
  <c r="Y589" i="1" l="1"/>
  <c r="X590" i="1"/>
  <c r="X591" i="1" l="1"/>
  <c r="Y590" i="1"/>
  <c r="Y591" i="1" l="1"/>
  <c r="X592" i="1"/>
  <c r="X593" i="1" l="1"/>
  <c r="Y592" i="1"/>
  <c r="Y593" i="1" l="1"/>
  <c r="X594" i="1"/>
  <c r="X595" i="1" l="1"/>
  <c r="Y594" i="1"/>
  <c r="Y595" i="1" l="1"/>
  <c r="X596" i="1"/>
  <c r="X597" i="1" l="1"/>
  <c r="Y596" i="1"/>
  <c r="Y597" i="1" l="1"/>
  <c r="X598" i="1"/>
  <c r="X599" i="1" l="1"/>
  <c r="Y598" i="1"/>
  <c r="Y599" i="1" l="1"/>
  <c r="X600" i="1"/>
  <c r="X601" i="1" l="1"/>
  <c r="Y600" i="1"/>
  <c r="Y601" i="1" l="1"/>
  <c r="X602" i="1"/>
  <c r="X603" i="1" l="1"/>
  <c r="Y602" i="1"/>
  <c r="Y603" i="1" l="1"/>
  <c r="X604" i="1"/>
  <c r="X605" i="1" l="1"/>
  <c r="Y604" i="1"/>
  <c r="Y605" i="1" l="1"/>
  <c r="X606" i="1"/>
  <c r="X607" i="1" l="1"/>
  <c r="Y606" i="1"/>
  <c r="Y607" i="1" l="1"/>
  <c r="X608" i="1"/>
  <c r="X609" i="1" l="1"/>
  <c r="Y608" i="1"/>
  <c r="Y609" i="1" l="1"/>
  <c r="X610" i="1"/>
  <c r="X611" i="1" l="1"/>
  <c r="Y610" i="1"/>
  <c r="Y611" i="1" l="1"/>
  <c r="X612" i="1"/>
  <c r="X613" i="1" l="1"/>
  <c r="Y612" i="1"/>
  <c r="Y613" i="1" l="1"/>
  <c r="X614" i="1"/>
  <c r="X615" i="1" l="1"/>
  <c r="Y614" i="1"/>
  <c r="Y615" i="1" l="1"/>
  <c r="X616" i="1"/>
  <c r="X617" i="1" l="1"/>
  <c r="Y616" i="1"/>
  <c r="Y617" i="1" l="1"/>
  <c r="X618" i="1"/>
  <c r="X619" i="1" l="1"/>
  <c r="Y618" i="1"/>
  <c r="Y619" i="1" l="1"/>
  <c r="X620" i="1"/>
  <c r="X621" i="1" l="1"/>
  <c r="Y620" i="1"/>
  <c r="Y621" i="1" l="1"/>
  <c r="X622" i="1"/>
  <c r="X623" i="1" l="1"/>
  <c r="Y622" i="1"/>
  <c r="Y623" i="1" l="1"/>
  <c r="X624" i="1"/>
  <c r="X625" i="1" l="1"/>
  <c r="Y624" i="1"/>
  <c r="Y625" i="1" l="1"/>
  <c r="X626" i="1"/>
  <c r="Y626" i="1" l="1"/>
  <c r="X627" i="1"/>
  <c r="Y627" i="1" l="1"/>
  <c r="X628" i="1"/>
  <c r="X629" i="1" l="1"/>
  <c r="Y628" i="1"/>
  <c r="Y629" i="1" l="1"/>
  <c r="X630" i="1"/>
  <c r="X631" i="1" l="1"/>
  <c r="Y630" i="1"/>
  <c r="X632" i="1" l="1"/>
  <c r="Y631" i="1"/>
  <c r="X633" i="1" l="1"/>
  <c r="Y632" i="1"/>
  <c r="X634" i="1" l="1"/>
  <c r="Y633" i="1"/>
  <c r="X635" i="1" l="1"/>
  <c r="Y634" i="1"/>
  <c r="X636" i="1" l="1"/>
  <c r="Y635" i="1"/>
  <c r="X637" i="1" l="1"/>
  <c r="Y636" i="1"/>
  <c r="X638" i="1" l="1"/>
  <c r="Y637" i="1"/>
  <c r="X639" i="1" l="1"/>
  <c r="Y638" i="1"/>
  <c r="X640" i="1" l="1"/>
  <c r="Y639" i="1"/>
  <c r="X641" i="1" l="1"/>
  <c r="Y640" i="1"/>
  <c r="X642" i="1" l="1"/>
  <c r="Y641" i="1"/>
  <c r="X643" i="1" l="1"/>
  <c r="Y642" i="1"/>
  <c r="X644" i="1" l="1"/>
  <c r="Y643" i="1"/>
  <c r="X645" i="1" l="1"/>
  <c r="Y644" i="1"/>
  <c r="X646" i="1" l="1"/>
  <c r="Y645" i="1"/>
  <c r="X647" i="1" l="1"/>
  <c r="Y646" i="1"/>
  <c r="X648" i="1" l="1"/>
  <c r="Y647" i="1"/>
  <c r="X649" i="1" l="1"/>
  <c r="Y648" i="1"/>
  <c r="X650" i="1" l="1"/>
  <c r="Y649" i="1"/>
  <c r="X651" i="1" l="1"/>
  <c r="Y650" i="1"/>
  <c r="X652" i="1" l="1"/>
  <c r="Y651" i="1"/>
  <c r="X653" i="1" l="1"/>
  <c r="Y652" i="1"/>
  <c r="X654" i="1" l="1"/>
  <c r="Y653" i="1"/>
  <c r="X655" i="1" l="1"/>
  <c r="Y654" i="1"/>
  <c r="X656" i="1" l="1"/>
  <c r="Y655" i="1"/>
  <c r="X657" i="1" l="1"/>
  <c r="Y656" i="1"/>
  <c r="X658" i="1" l="1"/>
  <c r="Y657" i="1"/>
  <c r="X659" i="1" l="1"/>
  <c r="Y658" i="1"/>
  <c r="X660" i="1" l="1"/>
  <c r="Y659" i="1"/>
  <c r="X661" i="1" l="1"/>
  <c r="Y660" i="1"/>
  <c r="X662" i="1" l="1"/>
  <c r="Y661" i="1"/>
  <c r="X663" i="1" l="1"/>
  <c r="Y662" i="1"/>
  <c r="X664" i="1" l="1"/>
  <c r="Y663" i="1"/>
  <c r="X665" i="1" l="1"/>
  <c r="Y664" i="1"/>
  <c r="X666" i="1" l="1"/>
  <c r="Y665" i="1"/>
  <c r="X667" i="1" l="1"/>
  <c r="Y666" i="1"/>
  <c r="X668" i="1" l="1"/>
  <c r="Y667" i="1"/>
  <c r="X669" i="1" l="1"/>
  <c r="Y668" i="1"/>
  <c r="X670" i="1" l="1"/>
  <c r="Y669" i="1"/>
  <c r="X671" i="1" l="1"/>
  <c r="Y670" i="1"/>
  <c r="X672" i="1" l="1"/>
  <c r="Y671" i="1"/>
  <c r="X673" i="1" l="1"/>
  <c r="Y672" i="1"/>
  <c r="X674" i="1" l="1"/>
  <c r="Y673" i="1"/>
  <c r="X675" i="1" l="1"/>
  <c r="Y674" i="1"/>
  <c r="X676" i="1" l="1"/>
  <c r="Y675" i="1"/>
  <c r="X677" i="1" l="1"/>
  <c r="Y676" i="1"/>
  <c r="X678" i="1" l="1"/>
  <c r="Y677" i="1"/>
  <c r="X679" i="1" l="1"/>
  <c r="Y678" i="1"/>
  <c r="X680" i="1" l="1"/>
  <c r="Y679" i="1"/>
  <c r="X681" i="1" l="1"/>
  <c r="Y680" i="1"/>
  <c r="X682" i="1" l="1"/>
  <c r="Y681" i="1"/>
  <c r="X683" i="1" l="1"/>
  <c r="Y682" i="1"/>
  <c r="X684" i="1" l="1"/>
  <c r="Y683" i="1"/>
  <c r="X685" i="1" l="1"/>
  <c r="Y684" i="1"/>
  <c r="X686" i="1" l="1"/>
  <c r="Y685" i="1"/>
  <c r="X687" i="1" l="1"/>
  <c r="Y686" i="1"/>
  <c r="X688" i="1" l="1"/>
  <c r="Y687" i="1"/>
  <c r="X689" i="1" l="1"/>
  <c r="Y688" i="1"/>
  <c r="X690" i="1" l="1"/>
  <c r="Y689" i="1"/>
  <c r="X691" i="1" l="1"/>
  <c r="Y690" i="1"/>
  <c r="X692" i="1" l="1"/>
  <c r="Y691" i="1"/>
  <c r="X693" i="1" l="1"/>
  <c r="Y692" i="1"/>
  <c r="Y693" i="1" l="1"/>
  <c r="X694" i="1"/>
  <c r="Y694" i="1" l="1"/>
  <c r="X695" i="1"/>
  <c r="X696" i="1" l="1"/>
  <c r="Y695" i="1"/>
  <c r="X697" i="1" l="1"/>
  <c r="Y696" i="1"/>
  <c r="X698" i="1" l="1"/>
  <c r="Y697" i="1"/>
  <c r="X699" i="1" l="1"/>
  <c r="Y698" i="1"/>
  <c r="Y699" i="1" l="1"/>
  <c r="X700" i="1"/>
  <c r="X701" i="1" l="1"/>
  <c r="Y700" i="1"/>
  <c r="X702" i="1" l="1"/>
  <c r="Y701" i="1"/>
  <c r="Y702" i="1" l="1"/>
  <c r="X703" i="1"/>
  <c r="X704" i="1" l="1"/>
  <c r="Y703" i="1"/>
  <c r="X705" i="1" l="1"/>
  <c r="Y704" i="1"/>
  <c r="X706" i="1" l="1"/>
  <c r="Y705" i="1"/>
  <c r="X707" i="1" l="1"/>
  <c r="Y706" i="1"/>
  <c r="Y707" i="1" l="1"/>
  <c r="X708" i="1"/>
  <c r="Y708" i="1" l="1"/>
  <c r="X709" i="1"/>
  <c r="X710" i="1" l="1"/>
  <c r="Y709" i="1"/>
  <c r="Y710" i="1" l="1"/>
  <c r="X711" i="1"/>
  <c r="X712" i="1" l="1"/>
  <c r="Y711" i="1"/>
  <c r="X713" i="1" l="1"/>
  <c r="Y712" i="1"/>
  <c r="X714" i="1" l="1"/>
  <c r="Y713" i="1"/>
  <c r="X715" i="1" l="1"/>
  <c r="Y714" i="1"/>
  <c r="X716" i="1" l="1"/>
  <c r="Y715" i="1"/>
  <c r="X717" i="1" l="1"/>
  <c r="Y716" i="1"/>
  <c r="X718" i="1" l="1"/>
  <c r="Y717" i="1"/>
  <c r="Y718" i="1" l="1"/>
  <c r="X719" i="1"/>
  <c r="X720" i="1" l="1"/>
  <c r="Y719" i="1"/>
  <c r="X721" i="1" l="1"/>
  <c r="Y720" i="1"/>
  <c r="X722" i="1" l="1"/>
  <c r="Y721" i="1"/>
  <c r="X723" i="1" l="1"/>
  <c r="Y722" i="1"/>
  <c r="X724" i="1" l="1"/>
  <c r="Y723" i="1"/>
  <c r="X725" i="1" l="1"/>
  <c r="Y724" i="1"/>
  <c r="X726" i="1" l="1"/>
  <c r="Y725" i="1"/>
  <c r="Y726" i="1" l="1"/>
  <c r="X727" i="1"/>
  <c r="X728" i="1" l="1"/>
  <c r="Y727" i="1"/>
  <c r="X729" i="1" l="1"/>
  <c r="Y728" i="1"/>
  <c r="X730" i="1" l="1"/>
  <c r="Y729" i="1"/>
  <c r="X731" i="1" l="1"/>
  <c r="Y730" i="1"/>
  <c r="X732" i="1" l="1"/>
  <c r="Y731" i="1"/>
  <c r="X733" i="1" l="1"/>
  <c r="Y732" i="1"/>
  <c r="X734" i="1" l="1"/>
  <c r="Y733" i="1"/>
  <c r="Y734" i="1" l="1"/>
  <c r="X735" i="1"/>
  <c r="X736" i="1" l="1"/>
  <c r="Y735" i="1"/>
  <c r="X737" i="1" l="1"/>
  <c r="Y736" i="1"/>
  <c r="Y737" i="1" l="1"/>
  <c r="X738" i="1"/>
  <c r="X739" i="1" l="1"/>
  <c r="Y738" i="1"/>
  <c r="X740" i="1" l="1"/>
  <c r="Y739" i="1"/>
  <c r="Y740" i="1" l="1"/>
  <c r="X741" i="1"/>
  <c r="X742" i="1" l="1"/>
  <c r="Y741" i="1"/>
  <c r="Y742" i="1" l="1"/>
  <c r="X743" i="1"/>
  <c r="X744" i="1" l="1"/>
  <c r="Y743" i="1"/>
  <c r="X745" i="1" l="1"/>
  <c r="Y744" i="1"/>
  <c r="X746" i="1" l="1"/>
  <c r="Y745" i="1"/>
  <c r="X747" i="1" l="1"/>
  <c r="Y746" i="1"/>
  <c r="X748" i="1" l="1"/>
  <c r="Y747" i="1"/>
  <c r="X749" i="1" l="1"/>
  <c r="Y748" i="1"/>
  <c r="Y749" i="1" l="1"/>
  <c r="X750" i="1"/>
  <c r="X751" i="1" l="1"/>
  <c r="Y750" i="1"/>
  <c r="X752" i="1" l="1"/>
  <c r="Y751" i="1"/>
  <c r="Y752" i="1" l="1"/>
  <c r="X753" i="1"/>
  <c r="X754" i="1" l="1"/>
  <c r="Y753" i="1"/>
  <c r="Y754" i="1" l="1"/>
  <c r="X755" i="1"/>
  <c r="Y755" i="1" l="1"/>
  <c r="X756" i="1"/>
  <c r="X757" i="1" l="1"/>
  <c r="Y756" i="1"/>
  <c r="Y757" i="1" l="1"/>
  <c r="X758" i="1"/>
  <c r="Y758" i="1" l="1"/>
  <c r="X759" i="1"/>
  <c r="Y759" i="1" l="1"/>
  <c r="X760" i="1"/>
  <c r="X761" i="1" l="1"/>
  <c r="Y760" i="1"/>
  <c r="X762" i="1" l="1"/>
  <c r="Y761" i="1"/>
  <c r="X763" i="1" l="1"/>
  <c r="Y762" i="1"/>
  <c r="X764" i="1" l="1"/>
  <c r="Y763" i="1"/>
  <c r="X765" i="1" l="1"/>
  <c r="Y764" i="1"/>
  <c r="X766" i="1" l="1"/>
  <c r="Y765" i="1"/>
  <c r="Y766" i="1" l="1"/>
  <c r="X767" i="1"/>
  <c r="X768" i="1" l="1"/>
  <c r="Y767" i="1"/>
  <c r="X769" i="1" l="1"/>
  <c r="Y768" i="1"/>
  <c r="X770" i="1" l="1"/>
  <c r="Y769" i="1"/>
  <c r="Y770" i="1" l="1"/>
  <c r="X771" i="1"/>
  <c r="X772" i="1" l="1"/>
  <c r="Y771" i="1"/>
  <c r="Y772" i="1" l="1"/>
  <c r="X773" i="1"/>
  <c r="X774" i="1" l="1"/>
  <c r="Y773" i="1"/>
  <c r="Y774" i="1" l="1"/>
  <c r="X775" i="1"/>
  <c r="X776" i="1" l="1"/>
  <c r="Y775" i="1"/>
  <c r="X777" i="1" l="1"/>
  <c r="Y776" i="1"/>
  <c r="Y777" i="1" l="1"/>
  <c r="X778" i="1"/>
  <c r="X779" i="1" l="1"/>
  <c r="Y778" i="1"/>
  <c r="X780" i="1" l="1"/>
  <c r="Y779" i="1"/>
  <c r="Y780" i="1" l="1"/>
  <c r="X781" i="1"/>
  <c r="X782" i="1" l="1"/>
  <c r="Y781" i="1"/>
  <c r="Y782" i="1" l="1"/>
  <c r="X783" i="1"/>
  <c r="Y783" i="1" l="1"/>
  <c r="X784" i="1"/>
  <c r="X785" i="1" l="1"/>
  <c r="Y784" i="1"/>
  <c r="Y785" i="1" l="1"/>
  <c r="X786" i="1"/>
  <c r="Y786" i="1" l="1"/>
  <c r="X787" i="1"/>
  <c r="X788" i="1" l="1"/>
  <c r="Y787" i="1"/>
  <c r="Y788" i="1" l="1"/>
  <c r="X789" i="1"/>
  <c r="X790" i="1" l="1"/>
  <c r="Y789" i="1"/>
  <c r="Y790" i="1" l="1"/>
  <c r="X791" i="1"/>
  <c r="Y791" i="1" l="1"/>
  <c r="X792" i="1"/>
  <c r="X793" i="1" l="1"/>
  <c r="Y792" i="1"/>
  <c r="X794" i="1" l="1"/>
  <c r="Y793" i="1"/>
  <c r="X795" i="1" l="1"/>
  <c r="Y794" i="1"/>
  <c r="Y795" i="1" l="1"/>
  <c r="X796" i="1"/>
  <c r="X797" i="1" l="1"/>
  <c r="Y796" i="1"/>
  <c r="Y797" i="1" l="1"/>
  <c r="X798" i="1"/>
  <c r="X799" i="1" l="1"/>
  <c r="Y798" i="1"/>
  <c r="Y799" i="1" l="1"/>
  <c r="X800" i="1"/>
  <c r="Y800" i="1" l="1"/>
  <c r="X801" i="1"/>
  <c r="Y801" i="1" l="1"/>
  <c r="X802" i="1"/>
  <c r="Y802" i="1" l="1"/>
  <c r="X803" i="1"/>
  <c r="X804" i="1" l="1"/>
  <c r="Y803" i="1"/>
  <c r="Y804" i="1" l="1"/>
  <c r="X805" i="1"/>
  <c r="X806" i="1" l="1"/>
  <c r="Y805" i="1"/>
  <c r="Y806" i="1" l="1"/>
  <c r="X807" i="1"/>
  <c r="X808" i="1" l="1"/>
  <c r="Y807" i="1"/>
  <c r="X809" i="1" l="1"/>
  <c r="Y808" i="1"/>
  <c r="X810" i="1" l="1"/>
  <c r="Y809" i="1"/>
  <c r="X811" i="1" l="1"/>
  <c r="Y810" i="1"/>
  <c r="Y811" i="1" l="1"/>
  <c r="X812" i="1"/>
  <c r="Y812" i="1" l="1"/>
  <c r="X813" i="1"/>
  <c r="Y813" i="1" l="1"/>
  <c r="X814" i="1"/>
  <c r="Y814" i="1" l="1"/>
  <c r="X815" i="1"/>
  <c r="Y815" i="1" l="1"/>
  <c r="X816" i="1"/>
  <c r="X817" i="1" l="1"/>
  <c r="Y816" i="1"/>
  <c r="X818" i="1" l="1"/>
  <c r="Y817" i="1"/>
  <c r="X819" i="1" l="1"/>
  <c r="Y818" i="1"/>
  <c r="Y819" i="1" l="1"/>
  <c r="X820" i="1"/>
  <c r="X821" i="1" l="1"/>
  <c r="Y820" i="1"/>
  <c r="Y821" i="1" l="1"/>
  <c r="X822" i="1"/>
  <c r="Y822" i="1" l="1"/>
  <c r="X823" i="1"/>
  <c r="Y823" i="1" l="1"/>
  <c r="X824" i="1"/>
  <c r="Y824" i="1" l="1"/>
  <c r="X825" i="1"/>
  <c r="Y825" i="1" l="1"/>
  <c r="X826" i="1"/>
  <c r="X827" i="1" l="1"/>
  <c r="Y826" i="1"/>
  <c r="Y827" i="1" l="1"/>
  <c r="X828" i="1"/>
  <c r="X829" i="1" l="1"/>
  <c r="Y828" i="1"/>
  <c r="X830" i="1" l="1"/>
  <c r="Y829" i="1"/>
  <c r="Y830" i="1" l="1"/>
  <c r="X831" i="1"/>
  <c r="X832" i="1" l="1"/>
  <c r="Y831" i="1"/>
  <c r="Y832" i="1" l="1"/>
  <c r="X833" i="1"/>
  <c r="Y833" i="1" l="1"/>
  <c r="X834" i="1"/>
  <c r="Y834" i="1" l="1"/>
  <c r="X835" i="1"/>
  <c r="X836" i="1" l="1"/>
  <c r="Y835" i="1"/>
  <c r="X837" i="1" l="1"/>
  <c r="Y836" i="1"/>
  <c r="X838" i="1" l="1"/>
  <c r="Y837" i="1"/>
  <c r="Y838" i="1" l="1"/>
  <c r="X839" i="1"/>
  <c r="X840" i="1" l="1"/>
  <c r="Y839" i="1"/>
  <c r="X841" i="1" l="1"/>
  <c r="Y840" i="1"/>
  <c r="X842" i="1" l="1"/>
  <c r="Y841" i="1"/>
  <c r="Y842" i="1" l="1"/>
  <c r="X843" i="1"/>
  <c r="X844" i="1" l="1"/>
  <c r="Y843" i="1"/>
  <c r="Y844" i="1" l="1"/>
  <c r="X845" i="1"/>
  <c r="Y845" i="1" l="1"/>
  <c r="X846" i="1"/>
  <c r="X847" i="1" l="1"/>
  <c r="Y846" i="1"/>
  <c r="X848" i="1" l="1"/>
  <c r="Y847" i="1"/>
  <c r="Y848" i="1" l="1"/>
  <c r="X849" i="1"/>
  <c r="X850" i="1" l="1"/>
  <c r="Y849" i="1"/>
  <c r="Y850" i="1" l="1"/>
  <c r="X851" i="1"/>
  <c r="X852" i="1" l="1"/>
  <c r="Y851" i="1"/>
  <c r="Y852" i="1" l="1"/>
  <c r="X853" i="1"/>
  <c r="X854" i="1" l="1"/>
  <c r="Y853" i="1"/>
  <c r="Y854" i="1" l="1"/>
  <c r="X855" i="1"/>
  <c r="X856" i="1" l="1"/>
  <c r="Y855" i="1"/>
  <c r="Y856" i="1" l="1"/>
  <c r="X857" i="1"/>
  <c r="X858" i="1" l="1"/>
  <c r="Y857" i="1"/>
  <c r="Y858" i="1" l="1"/>
  <c r="X859" i="1"/>
  <c r="X860" i="1" l="1"/>
  <c r="Y859" i="1"/>
  <c r="Y860" i="1" l="1"/>
  <c r="X861" i="1"/>
  <c r="Y861" i="1" l="1"/>
  <c r="X862" i="1"/>
  <c r="Y862" i="1" l="1"/>
  <c r="X863" i="1"/>
  <c r="X864" i="1" l="1"/>
  <c r="Y863" i="1"/>
  <c r="Y864" i="1" l="1"/>
  <c r="X865" i="1"/>
  <c r="Y865" i="1" l="1"/>
  <c r="X866" i="1"/>
  <c r="X867" i="1" l="1"/>
  <c r="Y866" i="1"/>
  <c r="Y867" i="1" l="1"/>
  <c r="X868" i="1"/>
  <c r="Y868" i="1" l="1"/>
  <c r="X869" i="1"/>
  <c r="Y869" i="1" l="1"/>
  <c r="X870" i="1"/>
  <c r="Y870" i="1" l="1"/>
  <c r="X871" i="1"/>
  <c r="X872" i="1" l="1"/>
  <c r="Y871" i="1"/>
  <c r="Y872" i="1" l="1"/>
  <c r="X873" i="1"/>
  <c r="X874" i="1" l="1"/>
  <c r="Y873" i="1"/>
  <c r="Y874" i="1" l="1"/>
  <c r="X875" i="1"/>
  <c r="X876" i="1" l="1"/>
  <c r="Y875" i="1"/>
  <c r="Y876" i="1" l="1"/>
  <c r="X877" i="1"/>
  <c r="Y877" i="1" l="1"/>
  <c r="X878" i="1"/>
  <c r="Y878" i="1" l="1"/>
  <c r="X879" i="1"/>
  <c r="Y879" i="1" l="1"/>
  <c r="X880" i="1"/>
  <c r="X881" i="1" l="1"/>
  <c r="Y880" i="1"/>
  <c r="X882" i="1" l="1"/>
  <c r="Y881" i="1"/>
  <c r="Y882" i="1" l="1"/>
  <c r="X883" i="1"/>
  <c r="Y883" i="1" l="1"/>
  <c r="X884" i="1"/>
  <c r="Y884" i="1" l="1"/>
  <c r="X885" i="1"/>
  <c r="Y885" i="1" l="1"/>
  <c r="X886" i="1"/>
  <c r="X887" i="1" l="1"/>
  <c r="Y886" i="1"/>
  <c r="X888" i="1" l="1"/>
  <c r="Y887" i="1"/>
  <c r="Y888" i="1" l="1"/>
  <c r="X889" i="1"/>
  <c r="X890" i="1" l="1"/>
  <c r="Y889" i="1"/>
  <c r="Y890" i="1" l="1"/>
  <c r="X891" i="1"/>
  <c r="X892" i="1" l="1"/>
  <c r="Y891" i="1"/>
  <c r="X893" i="1" l="1"/>
  <c r="Y892" i="1"/>
  <c r="Y893" i="1" l="1"/>
  <c r="X894" i="1"/>
  <c r="Y894" i="1" l="1"/>
  <c r="X895" i="1"/>
  <c r="X896" i="1" l="1"/>
  <c r="Y895" i="1"/>
  <c r="Y896" i="1" l="1"/>
  <c r="X897" i="1"/>
  <c r="X898" i="1" l="1"/>
  <c r="Y897" i="1"/>
  <c r="Y898" i="1" l="1"/>
  <c r="X899" i="1"/>
  <c r="X900" i="1" l="1"/>
  <c r="Y899" i="1"/>
  <c r="Y900" i="1" l="1"/>
  <c r="X901" i="1"/>
  <c r="Y901" i="1" l="1"/>
  <c r="X902" i="1"/>
  <c r="Y902" i="1" l="1"/>
  <c r="X903" i="1"/>
  <c r="X904" i="1" l="1"/>
  <c r="Y903" i="1"/>
  <c r="X905" i="1" l="1"/>
  <c r="Y904" i="1"/>
  <c r="Y905" i="1" l="1"/>
  <c r="X906" i="1"/>
  <c r="Y906" i="1" l="1"/>
  <c r="X907" i="1"/>
  <c r="X908" i="1" l="1"/>
  <c r="Y907" i="1"/>
  <c r="Y908" i="1" l="1"/>
  <c r="X909" i="1"/>
  <c r="Y909" i="1" l="1"/>
  <c r="X910" i="1"/>
  <c r="Y910" i="1" l="1"/>
  <c r="X911" i="1"/>
  <c r="X912" i="1" l="1"/>
  <c r="Y911" i="1"/>
  <c r="X913" i="1" l="1"/>
  <c r="Y912" i="1"/>
  <c r="X914" i="1" l="1"/>
  <c r="Y913" i="1"/>
  <c r="Y914" i="1" l="1"/>
  <c r="X915" i="1"/>
  <c r="Y915" i="1" l="1"/>
  <c r="X916" i="1"/>
  <c r="Y916" i="1" l="1"/>
  <c r="X917" i="1"/>
  <c r="Y917" i="1" l="1"/>
  <c r="X918" i="1"/>
  <c r="Y918" i="1" l="1"/>
  <c r="X919" i="1"/>
  <c r="X920" i="1" l="1"/>
  <c r="Y919" i="1"/>
  <c r="Y920" i="1" l="1"/>
  <c r="X921" i="1"/>
  <c r="X922" i="1" l="1"/>
  <c r="Y921" i="1"/>
  <c r="Y922" i="1" l="1"/>
  <c r="X923" i="1"/>
  <c r="X924" i="1" l="1"/>
  <c r="Y923" i="1"/>
  <c r="Y924" i="1" l="1"/>
  <c r="X925" i="1"/>
  <c r="Y925" i="1" l="1"/>
  <c r="X926" i="1"/>
  <c r="Y926" i="1" l="1"/>
  <c r="X927" i="1"/>
  <c r="X928" i="1" l="1"/>
  <c r="Y927" i="1"/>
  <c r="Y928" i="1" l="1"/>
  <c r="X929" i="1"/>
  <c r="X930" i="1" l="1"/>
  <c r="Y929" i="1"/>
  <c r="Y930" i="1" l="1"/>
  <c r="X931" i="1"/>
  <c r="Y931" i="1" l="1"/>
  <c r="X932" i="1"/>
  <c r="Y932" i="1" l="1"/>
  <c r="X933" i="1"/>
  <c r="Y933" i="1" l="1"/>
  <c r="X934" i="1"/>
  <c r="Y934" i="1" l="1"/>
  <c r="X935" i="1"/>
  <c r="X936" i="1" l="1"/>
  <c r="Y935" i="1"/>
  <c r="Y936" i="1" l="1"/>
  <c r="X937" i="1"/>
  <c r="X938" i="1" l="1"/>
  <c r="Y937" i="1"/>
  <c r="Y938" i="1" l="1"/>
  <c r="X939" i="1"/>
  <c r="X940" i="1" l="1"/>
  <c r="Y939" i="1"/>
  <c r="Y940" i="1" l="1"/>
  <c r="X941" i="1"/>
  <c r="Y941" i="1" l="1"/>
  <c r="X942" i="1"/>
  <c r="Y942" i="1" l="1"/>
  <c r="X943" i="1"/>
  <c r="X944" i="1" l="1"/>
  <c r="Y943" i="1"/>
  <c r="Y944" i="1" l="1"/>
  <c r="X945" i="1"/>
  <c r="X946" i="1" l="1"/>
  <c r="Y945" i="1"/>
  <c r="Y946" i="1" l="1"/>
  <c r="X947" i="1"/>
  <c r="X948" i="1" l="1"/>
  <c r="Y947" i="1"/>
  <c r="Y948" i="1" l="1"/>
  <c r="X949" i="1"/>
  <c r="Y949" i="1" l="1"/>
  <c r="X950" i="1"/>
  <c r="Y950" i="1" l="1"/>
  <c r="X951" i="1"/>
  <c r="X952" i="1" l="1"/>
  <c r="Y951" i="1"/>
  <c r="Y952" i="1" l="1"/>
  <c r="X953" i="1"/>
  <c r="X954" i="1" l="1"/>
  <c r="Y953" i="1"/>
  <c r="Y954" i="1" l="1"/>
  <c r="X955" i="1"/>
  <c r="X956" i="1" l="1"/>
  <c r="Y955" i="1"/>
  <c r="Y956" i="1" l="1"/>
  <c r="X957" i="1"/>
  <c r="Y957" i="1" l="1"/>
  <c r="X958" i="1"/>
  <c r="Y958" i="1" l="1"/>
  <c r="X959" i="1"/>
  <c r="X960" i="1" l="1"/>
  <c r="Y959" i="1"/>
  <c r="Y960" i="1" l="1"/>
  <c r="X961" i="1"/>
  <c r="X962" i="1" l="1"/>
  <c r="Y961" i="1"/>
  <c r="Y962" i="1" l="1"/>
  <c r="X963" i="1"/>
  <c r="Y963" i="1" l="1"/>
  <c r="X964" i="1"/>
  <c r="Y964" i="1" l="1"/>
  <c r="X965" i="1"/>
  <c r="Y965" i="1" l="1"/>
  <c r="X966" i="1"/>
  <c r="Y966" i="1" l="1"/>
  <c r="X967" i="1"/>
  <c r="X968" i="1" l="1"/>
  <c r="Y967" i="1"/>
  <c r="X969" i="1" l="1"/>
  <c r="Y968" i="1"/>
  <c r="X970" i="1" l="1"/>
  <c r="Y969" i="1"/>
  <c r="Y970" i="1" l="1"/>
  <c r="X971" i="1"/>
  <c r="X972" i="1" l="1"/>
  <c r="Y971" i="1"/>
  <c r="Y972" i="1" l="1"/>
  <c r="X973" i="1"/>
  <c r="Y973" i="1" l="1"/>
  <c r="X974" i="1"/>
  <c r="Y974" i="1" l="1"/>
  <c r="X975" i="1"/>
  <c r="X976" i="1" l="1"/>
  <c r="Y975" i="1"/>
  <c r="Y976" i="1" l="1"/>
  <c r="X977" i="1"/>
  <c r="X978" i="1" l="1"/>
  <c r="Y977" i="1"/>
  <c r="Y978" i="1" l="1"/>
  <c r="X979" i="1"/>
  <c r="Y979" i="1" l="1"/>
  <c r="X980" i="1"/>
  <c r="Y980" i="1" l="1"/>
  <c r="X981" i="1"/>
  <c r="Y981" i="1" l="1"/>
  <c r="X982" i="1"/>
  <c r="Y982" i="1" l="1"/>
  <c r="X983" i="1"/>
  <c r="X984" i="1" l="1"/>
  <c r="Y983" i="1"/>
  <c r="Y984" i="1" l="1"/>
  <c r="X985" i="1"/>
  <c r="X986" i="1" l="1"/>
  <c r="Y985" i="1"/>
  <c r="Y986" i="1" l="1"/>
  <c r="X987" i="1"/>
  <c r="X988" i="1" l="1"/>
  <c r="Y987" i="1"/>
  <c r="Y988" i="1" l="1"/>
  <c r="X989" i="1"/>
  <c r="X990" i="1" l="1"/>
  <c r="Y989" i="1"/>
  <c r="Y990" i="1" l="1"/>
  <c r="X991" i="1"/>
  <c r="X992" i="1" l="1"/>
  <c r="Y991" i="1"/>
  <c r="Y992" i="1" l="1"/>
  <c r="X993" i="1"/>
  <c r="X994" i="1" l="1"/>
  <c r="Y993" i="1"/>
  <c r="Y994" i="1" l="1"/>
  <c r="X995" i="1"/>
  <c r="Y995" i="1" l="1"/>
  <c r="X996" i="1"/>
  <c r="Y996" i="1" l="1"/>
  <c r="X997" i="1"/>
  <c r="X998" i="1" l="1"/>
  <c r="Y997" i="1"/>
  <c r="Y998" i="1" l="1"/>
  <c r="X999" i="1"/>
  <c r="X1000" i="1" l="1"/>
  <c r="Y999" i="1"/>
  <c r="Y1000" i="1" l="1"/>
  <c r="X1001" i="1"/>
  <c r="X1002" i="1" l="1"/>
  <c r="Y1001" i="1"/>
  <c r="Y1002" i="1" l="1"/>
  <c r="X1003" i="1"/>
  <c r="Y1003" i="1" l="1"/>
  <c r="X1004" i="1"/>
  <c r="Y1004" i="1" l="1"/>
  <c r="X1005" i="1"/>
  <c r="X1006" i="1" l="1"/>
  <c r="Y1005" i="1"/>
  <c r="Y1006" i="1" l="1"/>
  <c r="X1007" i="1"/>
  <c r="X1008" i="1" l="1"/>
  <c r="Y1007" i="1"/>
  <c r="Y1008" i="1" l="1"/>
  <c r="X1009" i="1"/>
  <c r="X1010" i="1" l="1"/>
  <c r="Y1009" i="1"/>
  <c r="Y1010" i="1" l="1"/>
  <c r="X1011" i="1"/>
  <c r="X1012" i="1" l="1"/>
  <c r="Y1011" i="1"/>
  <c r="Y1012" i="1" l="1"/>
  <c r="X1013" i="1"/>
  <c r="X1014" i="1" l="1"/>
  <c r="Y1013" i="1"/>
  <c r="Y1014" i="1" l="1"/>
  <c r="X1015" i="1"/>
  <c r="X1016" i="1" l="1"/>
  <c r="Y1015" i="1"/>
  <c r="Y1016" i="1" l="1"/>
  <c r="X1017" i="1"/>
  <c r="X1018" i="1" l="1"/>
  <c r="Y1017" i="1"/>
  <c r="Y1018" i="1" l="1"/>
  <c r="X1019" i="1"/>
  <c r="X1020" i="1" l="1"/>
  <c r="Y1019" i="1"/>
  <c r="Y1020" i="1" l="1"/>
  <c r="X1021" i="1"/>
  <c r="X1022" i="1" l="1"/>
  <c r="Y1021" i="1"/>
  <c r="Y1022" i="1" l="1"/>
  <c r="X1023" i="1"/>
  <c r="X1024" i="1" l="1"/>
  <c r="Y1023" i="1"/>
  <c r="Y1024" i="1" l="1"/>
  <c r="X1025" i="1"/>
  <c r="X1026" i="1" l="1"/>
  <c r="Y1025" i="1"/>
  <c r="Y1026" i="1" l="1"/>
  <c r="X1027" i="1"/>
  <c r="X1028" i="1" l="1"/>
  <c r="Y1027" i="1"/>
  <c r="Y1028" i="1" l="1"/>
  <c r="X1029" i="1"/>
  <c r="X1030" i="1" l="1"/>
  <c r="Y1029" i="1"/>
  <c r="Y1030" i="1" l="1"/>
  <c r="X1031" i="1"/>
  <c r="X1032" i="1" l="1"/>
  <c r="Y1031" i="1"/>
  <c r="Y1032" i="1" l="1"/>
  <c r="X1033" i="1"/>
  <c r="X1034" i="1" l="1"/>
  <c r="Y1033" i="1"/>
  <c r="Y1034" i="1" l="1"/>
  <c r="X1035" i="1"/>
  <c r="X1036" i="1" l="1"/>
  <c r="Y1035" i="1"/>
  <c r="Y1036" i="1" l="1"/>
  <c r="X1037" i="1"/>
  <c r="X1038" i="1" l="1"/>
  <c r="Y1037" i="1"/>
  <c r="Y1038" i="1" l="1"/>
  <c r="X1039" i="1"/>
  <c r="X1040" i="1" l="1"/>
  <c r="Y1039" i="1"/>
  <c r="Y1040" i="1" l="1"/>
  <c r="X1041" i="1"/>
  <c r="X1042" i="1" l="1"/>
  <c r="Y1041" i="1"/>
  <c r="Y1042" i="1" l="1"/>
  <c r="X1043" i="1"/>
  <c r="X1044" i="1" l="1"/>
  <c r="Y1043" i="1"/>
  <c r="Y1044" i="1" l="1"/>
  <c r="X1045" i="1"/>
  <c r="X1046" i="1" l="1"/>
  <c r="Y1045" i="1"/>
  <c r="Y1046" i="1" l="1"/>
  <c r="X1047" i="1"/>
  <c r="X1048" i="1" l="1"/>
  <c r="Y1047" i="1"/>
  <c r="Y1048" i="1" l="1"/>
  <c r="X1049" i="1"/>
  <c r="X1050" i="1" l="1"/>
  <c r="Y1049" i="1"/>
  <c r="Y1050" i="1" l="1"/>
  <c r="X1051" i="1"/>
  <c r="X1052" i="1" l="1"/>
  <c r="Y1051" i="1"/>
  <c r="Y1052" i="1" l="1"/>
  <c r="X1053" i="1"/>
  <c r="X1054" i="1" l="1"/>
  <c r="Y1053" i="1"/>
  <c r="Y1054" i="1" l="1"/>
  <c r="X1055" i="1"/>
  <c r="X1056" i="1" l="1"/>
  <c r="Y1055" i="1"/>
  <c r="Y1056" i="1" l="1"/>
  <c r="X1057" i="1"/>
  <c r="X1058" i="1" l="1"/>
  <c r="Y1057" i="1"/>
  <c r="Y1058" i="1" l="1"/>
  <c r="X1059" i="1"/>
  <c r="X1060" i="1" l="1"/>
  <c r="Y1059" i="1"/>
  <c r="Y1060" i="1" l="1"/>
  <c r="X1061" i="1"/>
  <c r="X1062" i="1" l="1"/>
  <c r="Y1061" i="1"/>
  <c r="Y1062" i="1" l="1"/>
  <c r="X1063" i="1"/>
  <c r="X1064" i="1" l="1"/>
  <c r="Y1063" i="1"/>
  <c r="Y1064" i="1" l="1"/>
  <c r="X1065" i="1"/>
  <c r="X1066" i="1" l="1"/>
  <c r="Y1065" i="1"/>
  <c r="Y1066" i="1" l="1"/>
  <c r="X1067" i="1"/>
  <c r="X1068" i="1" l="1"/>
  <c r="Y1067" i="1"/>
  <c r="Y1068" i="1" l="1"/>
  <c r="X1069" i="1"/>
  <c r="X1070" i="1" l="1"/>
  <c r="Y1069" i="1"/>
  <c r="Y1070" i="1" l="1"/>
  <c r="X1071" i="1"/>
  <c r="X1072" i="1" l="1"/>
  <c r="Y1071" i="1"/>
  <c r="Y1072" i="1" l="1"/>
  <c r="X1073" i="1"/>
  <c r="X1074" i="1" l="1"/>
  <c r="Y1073" i="1"/>
  <c r="Y1074" i="1" l="1"/>
  <c r="X1075" i="1"/>
  <c r="X1076" i="1" l="1"/>
  <c r="Y1075" i="1"/>
  <c r="Y1076" i="1" l="1"/>
  <c r="X1077" i="1"/>
  <c r="X1078" i="1" l="1"/>
  <c r="Y1077" i="1"/>
  <c r="Y1078" i="1" l="1"/>
  <c r="X1079" i="1"/>
  <c r="X1080" i="1" l="1"/>
  <c r="Y1079" i="1"/>
  <c r="Y1080" i="1" l="1"/>
  <c r="X1081" i="1"/>
  <c r="X1082" i="1" l="1"/>
  <c r="Y1081" i="1"/>
  <c r="Y1082" i="1" l="1"/>
  <c r="X1083" i="1"/>
  <c r="X1084" i="1" l="1"/>
  <c r="Y1083" i="1"/>
  <c r="Y1084" i="1" l="1"/>
  <c r="X1085" i="1"/>
  <c r="X1086" i="1" l="1"/>
  <c r="Y1085" i="1"/>
  <c r="Y1086" i="1" l="1"/>
  <c r="X1087" i="1"/>
  <c r="X1088" i="1" l="1"/>
  <c r="Y1087" i="1"/>
  <c r="Y1088" i="1" l="1"/>
  <c r="X1089" i="1"/>
  <c r="X1090" i="1" l="1"/>
  <c r="Y1089" i="1"/>
  <c r="Y1090" i="1" l="1"/>
  <c r="X1091" i="1"/>
  <c r="X1092" i="1" l="1"/>
  <c r="Y1091" i="1"/>
  <c r="Y1092" i="1" l="1"/>
  <c r="X1093" i="1"/>
  <c r="X1094" i="1" l="1"/>
  <c r="Y1093" i="1"/>
  <c r="Y1094" i="1" l="1"/>
  <c r="X1095" i="1"/>
  <c r="X1096" i="1" l="1"/>
  <c r="Y1095" i="1"/>
  <c r="Y1096" i="1" l="1"/>
  <c r="X1097" i="1"/>
  <c r="X1098" i="1" l="1"/>
  <c r="Y1097" i="1"/>
  <c r="Y1098" i="1" l="1"/>
  <c r="X1099" i="1"/>
  <c r="X1100" i="1" l="1"/>
  <c r="Y1099" i="1"/>
  <c r="Y1100" i="1" l="1"/>
  <c r="X1101" i="1"/>
  <c r="X1102" i="1" l="1"/>
  <c r="Y1101" i="1"/>
  <c r="Y1102" i="1" l="1"/>
  <c r="X1103" i="1"/>
  <c r="X1104" i="1" l="1"/>
  <c r="Y1103" i="1"/>
  <c r="Y1104" i="1" l="1"/>
  <c r="X1105" i="1"/>
  <c r="X1106" i="1" l="1"/>
  <c r="Y1105" i="1"/>
  <c r="Y1106" i="1" l="1"/>
  <c r="X1107" i="1"/>
  <c r="X1108" i="1" l="1"/>
  <c r="Y1107" i="1"/>
  <c r="Y1108" i="1" l="1"/>
  <c r="X1109" i="1"/>
  <c r="X1110" i="1" l="1"/>
  <c r="Y1109" i="1"/>
  <c r="Y1110" i="1" l="1"/>
  <c r="X1111" i="1"/>
  <c r="X1112" i="1" l="1"/>
  <c r="Y1111" i="1"/>
  <c r="Y1112" i="1" l="1"/>
  <c r="X1113" i="1"/>
  <c r="X1114" i="1" l="1"/>
  <c r="Y1113" i="1"/>
  <c r="Y1114" i="1" l="1"/>
  <c r="X1115" i="1"/>
  <c r="X1116" i="1" l="1"/>
  <c r="Y1115" i="1"/>
  <c r="Y1116" i="1" l="1"/>
  <c r="X1117" i="1"/>
  <c r="X1118" i="1" l="1"/>
  <c r="Y1117" i="1"/>
  <c r="Y1118" i="1" l="1"/>
  <c r="X1119" i="1"/>
  <c r="X1120" i="1" l="1"/>
  <c r="Y1119" i="1"/>
  <c r="Y1120" i="1" l="1"/>
  <c r="X1121" i="1"/>
  <c r="X1122" i="1" l="1"/>
  <c r="Y1121" i="1"/>
  <c r="Y1122" i="1" l="1"/>
  <c r="X1123" i="1"/>
  <c r="X1124" i="1" l="1"/>
  <c r="Y1123" i="1"/>
  <c r="Y1124" i="1" l="1"/>
  <c r="X1125" i="1"/>
  <c r="Y1125" i="1" l="1"/>
  <c r="X1126" i="1"/>
  <c r="Y1126" i="1" l="1"/>
  <c r="X1127" i="1"/>
  <c r="X1128" i="1" l="1"/>
  <c r="Y1127" i="1"/>
  <c r="Y1128" i="1" l="1"/>
  <c r="X1129" i="1"/>
  <c r="X1130" i="1" l="1"/>
  <c r="Y1129" i="1"/>
  <c r="Y1130" i="1" l="1"/>
  <c r="X1131" i="1"/>
  <c r="X1132" i="1" l="1"/>
  <c r="Y1131" i="1"/>
  <c r="Y1132" i="1" l="1"/>
  <c r="X1133" i="1"/>
  <c r="X1134" i="1" l="1"/>
  <c r="Y1133" i="1"/>
  <c r="Y1134" i="1" l="1"/>
  <c r="X1135" i="1"/>
  <c r="X1136" i="1" l="1"/>
  <c r="Y1135" i="1"/>
  <c r="Y1136" i="1" l="1"/>
  <c r="X1137" i="1"/>
  <c r="X1138" i="1" l="1"/>
  <c r="Y1137" i="1"/>
  <c r="Y1138" i="1" l="1"/>
  <c r="X1139" i="1"/>
  <c r="Y1139" i="1" l="1"/>
  <c r="X1140" i="1"/>
  <c r="X1141" i="1" l="1"/>
  <c r="Y1140" i="1"/>
  <c r="Y1141" i="1" l="1"/>
  <c r="X1142" i="1"/>
  <c r="X1143" i="1" l="1"/>
  <c r="Y1142" i="1"/>
  <c r="Y1143" i="1" l="1"/>
  <c r="X1144" i="1"/>
  <c r="Y1144" i="1" l="1"/>
  <c r="X1145" i="1"/>
  <c r="Y1145" i="1" l="1"/>
  <c r="X1146" i="1"/>
  <c r="Y1146" i="1" l="1"/>
  <c r="X1147" i="1"/>
  <c r="Y1147" i="1" l="1"/>
  <c r="X1148" i="1"/>
  <c r="Y1148" i="1" l="1"/>
  <c r="X1149" i="1"/>
  <c r="Y1149" i="1" l="1"/>
  <c r="X1150" i="1"/>
  <c r="Y1150" i="1" l="1"/>
  <c r="X1151" i="1"/>
  <c r="Y1151" i="1" l="1"/>
  <c r="X1152" i="1"/>
  <c r="Y1152" i="1" l="1"/>
  <c r="X1153" i="1"/>
  <c r="Y1153" i="1" l="1"/>
  <c r="X1154" i="1"/>
  <c r="Y1154" i="1" l="1"/>
  <c r="X1155" i="1"/>
  <c r="Y1155" i="1" l="1"/>
  <c r="X1156" i="1"/>
  <c r="Y1156" i="1" l="1"/>
  <c r="X1157" i="1"/>
  <c r="Y1157" i="1" l="1"/>
  <c r="X1158" i="1"/>
  <c r="Y1158" i="1" l="1"/>
  <c r="X1159" i="1"/>
  <c r="Y1159" i="1" l="1"/>
  <c r="X1160" i="1"/>
  <c r="X1161" i="1" l="1"/>
  <c r="Y1160" i="1"/>
  <c r="Y1161" i="1" l="1"/>
  <c r="X1162" i="1"/>
  <c r="X1163" i="1" l="1"/>
  <c r="Y1162" i="1"/>
  <c r="Y1163" i="1" l="1"/>
  <c r="X1164" i="1"/>
  <c r="X1165" i="1" l="1"/>
  <c r="Y1164" i="1"/>
  <c r="Y1165" i="1" l="1"/>
  <c r="X1166" i="1"/>
  <c r="X1167" i="1" l="1"/>
  <c r="Y1166" i="1"/>
  <c r="Y1167" i="1" l="1"/>
  <c r="X1168" i="1"/>
  <c r="X1169" i="1" l="1"/>
  <c r="Y1168" i="1"/>
  <c r="Y1169" i="1" l="1"/>
  <c r="X1170" i="1"/>
  <c r="X1171" i="1" l="1"/>
  <c r="Y1170" i="1"/>
  <c r="Y1171" i="1" l="1"/>
  <c r="X1172" i="1"/>
  <c r="X1173" i="1" l="1"/>
  <c r="Y1172" i="1"/>
  <c r="Y1173" i="1" l="1"/>
  <c r="X1174" i="1"/>
  <c r="X1175" i="1" l="1"/>
  <c r="Y1174" i="1"/>
  <c r="Y1175" i="1" l="1"/>
  <c r="X1176" i="1"/>
  <c r="X1177" i="1" l="1"/>
  <c r="Y1176" i="1"/>
  <c r="Y1177" i="1" l="1"/>
  <c r="X1178" i="1"/>
  <c r="X1179" i="1" l="1"/>
  <c r="Y1178" i="1"/>
  <c r="Y1179" i="1" l="1"/>
  <c r="X1180" i="1"/>
  <c r="X1181" i="1" l="1"/>
  <c r="Y1180" i="1"/>
  <c r="Y1181" i="1" l="1"/>
  <c r="X1182" i="1"/>
  <c r="X1183" i="1" l="1"/>
  <c r="Y1182" i="1"/>
  <c r="Y1183" i="1" l="1"/>
  <c r="X1184" i="1"/>
  <c r="X1185" i="1" l="1"/>
  <c r="Y1184" i="1"/>
  <c r="Y1185" i="1" l="1"/>
  <c r="X1186" i="1"/>
  <c r="X1187" i="1" l="1"/>
  <c r="Y1186" i="1"/>
  <c r="Y1187" i="1" l="1"/>
  <c r="X1188" i="1"/>
  <c r="X1189" i="1" l="1"/>
  <c r="Y1188" i="1"/>
  <c r="Y1189" i="1" l="1"/>
  <c r="X1190" i="1"/>
  <c r="X1191" i="1" l="1"/>
  <c r="Y1190" i="1"/>
  <c r="Y1191" i="1" l="1"/>
  <c r="X1192" i="1"/>
  <c r="X1193" i="1" l="1"/>
  <c r="Y1192" i="1"/>
  <c r="Y1193" i="1" l="1"/>
  <c r="X1194" i="1"/>
  <c r="X1195" i="1" l="1"/>
  <c r="Y1194" i="1"/>
  <c r="Y1195" i="1" l="1"/>
  <c r="X1196" i="1"/>
  <c r="X1197" i="1" l="1"/>
  <c r="Y1196" i="1"/>
  <c r="Y1197" i="1" l="1"/>
  <c r="X1198" i="1"/>
  <c r="X1199" i="1" l="1"/>
  <c r="Y1198" i="1"/>
  <c r="Y1199" i="1" l="1"/>
  <c r="X1200" i="1"/>
  <c r="X1201" i="1" l="1"/>
  <c r="Y1200" i="1"/>
  <c r="Y1201" i="1" l="1"/>
  <c r="X1202" i="1"/>
  <c r="X1203" i="1" l="1"/>
  <c r="Y1202" i="1"/>
  <c r="Y1203" i="1" l="1"/>
  <c r="X1204" i="1"/>
  <c r="X1205" i="1" l="1"/>
  <c r="Y1204" i="1"/>
  <c r="Y1205" i="1" l="1"/>
  <c r="X1206" i="1"/>
  <c r="X1207" i="1" l="1"/>
  <c r="Y1206" i="1"/>
  <c r="Y1207" i="1" l="1"/>
  <c r="X1208" i="1"/>
  <c r="X1209" i="1" l="1"/>
  <c r="Y1208" i="1"/>
  <c r="Y1209" i="1" l="1"/>
  <c r="X1210" i="1"/>
  <c r="X1211" i="1" l="1"/>
  <c r="Y1210" i="1"/>
  <c r="Y1211" i="1" l="1"/>
  <c r="X1212" i="1"/>
  <c r="X1213" i="1" l="1"/>
  <c r="Y1212" i="1"/>
  <c r="Y1213" i="1" l="1"/>
  <c r="X1214" i="1"/>
  <c r="X1215" i="1" l="1"/>
  <c r="Y1214" i="1"/>
  <c r="Y1215" i="1" l="1"/>
  <c r="X1216" i="1"/>
  <c r="X1217" i="1" l="1"/>
  <c r="Y1216" i="1"/>
  <c r="Y1217" i="1" l="1"/>
  <c r="X1218" i="1"/>
  <c r="X1219" i="1" l="1"/>
  <c r="Y1218" i="1"/>
  <c r="Y1219" i="1" l="1"/>
  <c r="X1220" i="1"/>
  <c r="X1221" i="1" l="1"/>
  <c r="Y1220" i="1"/>
  <c r="Y1221" i="1" l="1"/>
  <c r="X1222" i="1"/>
  <c r="X1223" i="1" l="1"/>
  <c r="Y1222" i="1"/>
  <c r="Y1223" i="1" l="1"/>
  <c r="X1224" i="1"/>
  <c r="X1225" i="1" l="1"/>
  <c r="Y1224" i="1"/>
  <c r="Y1225" i="1" l="1"/>
  <c r="X1226" i="1"/>
  <c r="X1227" i="1" l="1"/>
  <c r="Y1226" i="1"/>
  <c r="Y1227" i="1" l="1"/>
  <c r="X1228" i="1"/>
  <c r="X1229" i="1" l="1"/>
  <c r="Y1228" i="1"/>
  <c r="Y1229" i="1" l="1"/>
  <c r="X1230" i="1"/>
  <c r="X1231" i="1" l="1"/>
  <c r="Y1230" i="1"/>
  <c r="Y1231" i="1" l="1"/>
  <c r="X1232" i="1"/>
  <c r="X1233" i="1" l="1"/>
  <c r="Y1232" i="1"/>
  <c r="Y1233" i="1" l="1"/>
  <c r="X1234" i="1"/>
  <c r="X1235" i="1" l="1"/>
  <c r="Y1234" i="1"/>
  <c r="Y1235" i="1" l="1"/>
  <c r="X1236" i="1"/>
  <c r="X1237" i="1" l="1"/>
  <c r="Y1236" i="1"/>
  <c r="Y1237" i="1" l="1"/>
  <c r="X1238" i="1"/>
  <c r="X1239" i="1" l="1"/>
  <c r="Y1238" i="1"/>
  <c r="Y1239" i="1" l="1"/>
  <c r="X1240" i="1"/>
  <c r="X1241" i="1" l="1"/>
  <c r="Y1240" i="1"/>
  <c r="Y1241" i="1" l="1"/>
  <c r="X1242" i="1"/>
  <c r="X1243" i="1" l="1"/>
  <c r="Y1242" i="1"/>
  <c r="Y1243" i="1" l="1"/>
  <c r="X1244" i="1"/>
  <c r="X1245" i="1" l="1"/>
  <c r="Y1244" i="1"/>
  <c r="Y1245" i="1" l="1"/>
  <c r="X1246" i="1"/>
  <c r="X1247" i="1" l="1"/>
  <c r="Y1246" i="1"/>
  <c r="Y1247" i="1" l="1"/>
  <c r="X1248" i="1"/>
  <c r="X1249" i="1" l="1"/>
  <c r="Y1248" i="1"/>
  <c r="Y1249" i="1" l="1"/>
  <c r="X1250" i="1"/>
  <c r="X1251" i="1" l="1"/>
  <c r="Y1250" i="1"/>
  <c r="Y1251" i="1" l="1"/>
  <c r="X1252" i="1"/>
  <c r="X1253" i="1" l="1"/>
  <c r="Y1252" i="1"/>
  <c r="Y1253" i="1" l="1"/>
  <c r="X1254" i="1"/>
  <c r="X1255" i="1" l="1"/>
  <c r="Y1254" i="1"/>
  <c r="Y1255" i="1" l="1"/>
  <c r="X1256" i="1"/>
  <c r="X1257" i="1" l="1"/>
  <c r="Y1256" i="1"/>
  <c r="Y1257" i="1" l="1"/>
  <c r="X1258" i="1"/>
  <c r="X1259" i="1" l="1"/>
  <c r="Y1258" i="1"/>
  <c r="Y1259" i="1" l="1"/>
  <c r="X1260" i="1"/>
  <c r="X1261" i="1" l="1"/>
  <c r="Y1260" i="1"/>
  <c r="Y1261" i="1" l="1"/>
  <c r="X1262" i="1"/>
  <c r="X1263" i="1" l="1"/>
  <c r="Y1262" i="1"/>
  <c r="Y1263" i="1" l="1"/>
  <c r="X1264" i="1"/>
  <c r="X1265" i="1" l="1"/>
  <c r="Y1264" i="1"/>
  <c r="Y1265" i="1" l="1"/>
  <c r="X1266" i="1"/>
  <c r="X1267" i="1" l="1"/>
  <c r="Y1266" i="1"/>
  <c r="Y1267" i="1" l="1"/>
  <c r="X1268" i="1"/>
  <c r="X1269" i="1" l="1"/>
  <c r="Y1268" i="1"/>
  <c r="Y1269" i="1" l="1"/>
  <c r="X1270" i="1"/>
  <c r="X1271" i="1" l="1"/>
  <c r="Y1270" i="1"/>
  <c r="Y1271" i="1" l="1"/>
  <c r="X1272" i="1"/>
  <c r="X1273" i="1" l="1"/>
  <c r="Y1272" i="1"/>
  <c r="Y1273" i="1" l="1"/>
  <c r="X1274" i="1"/>
  <c r="X1275" i="1" l="1"/>
  <c r="Y1274" i="1"/>
  <c r="X1276" i="1" l="1"/>
  <c r="Y1275" i="1"/>
  <c r="Y1276" i="1" l="1"/>
  <c r="X1277" i="1"/>
  <c r="X1278" i="1" l="1"/>
  <c r="Y1277" i="1"/>
  <c r="Y1278" i="1" l="1"/>
  <c r="X1279" i="1"/>
  <c r="X1280" i="1" l="1"/>
  <c r="Y1279" i="1"/>
  <c r="Y1280" i="1" l="1"/>
  <c r="X1281" i="1"/>
  <c r="X1282" i="1" l="1"/>
  <c r="Y1281" i="1"/>
  <c r="Y1282" i="1" l="1"/>
  <c r="X1283" i="1"/>
  <c r="X1284" i="1" l="1"/>
  <c r="Y1283" i="1"/>
  <c r="Y1284" i="1" l="1"/>
  <c r="X1285" i="1"/>
  <c r="X1286" i="1" l="1"/>
  <c r="Y1285" i="1"/>
  <c r="Y1286" i="1" l="1"/>
  <c r="X1287" i="1"/>
  <c r="X1288" i="1" l="1"/>
  <c r="Y1287" i="1"/>
  <c r="Y1288" i="1" l="1"/>
  <c r="X1289" i="1"/>
  <c r="X1290" i="1" l="1"/>
  <c r="Y1289" i="1"/>
  <c r="Y1290" i="1" l="1"/>
  <c r="X1291" i="1"/>
  <c r="X1292" i="1" l="1"/>
  <c r="Y1291" i="1"/>
  <c r="Y1292" i="1" l="1"/>
  <c r="X1293" i="1"/>
  <c r="X1294" i="1" l="1"/>
  <c r="Y1293" i="1"/>
  <c r="Y1294" i="1" l="1"/>
  <c r="X1295" i="1"/>
  <c r="X1296" i="1" l="1"/>
  <c r="Y1295" i="1"/>
  <c r="Y1296" i="1" l="1"/>
  <c r="X1297" i="1"/>
  <c r="X1298" i="1" l="1"/>
  <c r="Y1297" i="1"/>
  <c r="Y1298" i="1" l="1"/>
  <c r="X1299" i="1"/>
  <c r="X1300" i="1" l="1"/>
  <c r="Y1299" i="1"/>
  <c r="Y1300" i="1" l="1"/>
  <c r="X1301" i="1"/>
  <c r="X1302" i="1" l="1"/>
  <c r="Y1301" i="1"/>
  <c r="Y1302" i="1" l="1"/>
  <c r="X1303" i="1"/>
  <c r="X1304" i="1" l="1"/>
  <c r="Y1303" i="1"/>
  <c r="Y1304" i="1" l="1"/>
  <c r="X1305" i="1"/>
  <c r="X1306" i="1" l="1"/>
  <c r="Y1305" i="1"/>
  <c r="Y1306" i="1" l="1"/>
  <c r="X1307" i="1"/>
  <c r="X1308" i="1" l="1"/>
  <c r="Y1307" i="1"/>
  <c r="Y1308" i="1" l="1"/>
  <c r="X1309" i="1"/>
  <c r="X1310" i="1" l="1"/>
  <c r="Y1309" i="1"/>
  <c r="Y1310" i="1" l="1"/>
  <c r="X1311" i="1"/>
  <c r="X1312" i="1" l="1"/>
  <c r="Y1311" i="1"/>
  <c r="Y1312" i="1" l="1"/>
  <c r="X1313" i="1"/>
  <c r="X1314" i="1" l="1"/>
  <c r="Y1313" i="1"/>
  <c r="Y1314" i="1" l="1"/>
  <c r="X1315" i="1"/>
  <c r="X1316" i="1" l="1"/>
  <c r="Y1315" i="1"/>
  <c r="Y1316" i="1" l="1"/>
  <c r="X1317" i="1"/>
  <c r="X1318" i="1" l="1"/>
  <c r="Y1317" i="1"/>
  <c r="Y1318" i="1" l="1"/>
  <c r="X1319" i="1"/>
  <c r="X1320" i="1" l="1"/>
  <c r="Y1319" i="1"/>
  <c r="Y1320" i="1" l="1"/>
  <c r="X1321" i="1"/>
  <c r="X1322" i="1" l="1"/>
  <c r="Y1321" i="1"/>
  <c r="Y1322" i="1" l="1"/>
  <c r="X1323" i="1"/>
  <c r="X1324" i="1" l="1"/>
  <c r="Y1323" i="1"/>
  <c r="Y1324" i="1" l="1"/>
  <c r="X1325" i="1"/>
  <c r="X1326" i="1" l="1"/>
  <c r="Y1325" i="1"/>
  <c r="Y1326" i="1" l="1"/>
  <c r="X1327" i="1"/>
  <c r="X1328" i="1" l="1"/>
  <c r="Y1327" i="1"/>
  <c r="Y1328" i="1" l="1"/>
  <c r="X1329" i="1"/>
  <c r="X1330" i="1" l="1"/>
  <c r="Y1329" i="1"/>
  <c r="Y1330" i="1" l="1"/>
  <c r="X1331" i="1"/>
  <c r="X1332" i="1" l="1"/>
  <c r="Y1331" i="1"/>
  <c r="X1333" i="1" l="1"/>
  <c r="Y1332" i="1"/>
  <c r="X1334" i="1" l="1"/>
  <c r="Y1333" i="1"/>
  <c r="X1335" i="1" l="1"/>
  <c r="Y1334" i="1"/>
  <c r="X1336" i="1" l="1"/>
  <c r="Y1335" i="1"/>
  <c r="X1337" i="1" l="1"/>
  <c r="Y1336" i="1"/>
  <c r="X1338" i="1" l="1"/>
  <c r="Y1337" i="1"/>
  <c r="Y1338" i="1" l="1"/>
  <c r="X1339" i="1"/>
  <c r="X1340" i="1" l="1"/>
  <c r="Y1339" i="1"/>
  <c r="X1341" i="1" l="1"/>
  <c r="Y1340" i="1"/>
  <c r="X1342" i="1" l="1"/>
  <c r="Y1341" i="1"/>
  <c r="X1343" i="1" l="1"/>
  <c r="Y1342" i="1"/>
  <c r="X1344" i="1" l="1"/>
  <c r="Y1343" i="1"/>
  <c r="X1345" i="1" l="1"/>
  <c r="Y1344" i="1"/>
  <c r="X1346" i="1" l="1"/>
  <c r="Y1345" i="1"/>
  <c r="Y1346" i="1" l="1"/>
  <c r="X1347" i="1"/>
  <c r="X1348" i="1" l="1"/>
  <c r="Y1347" i="1"/>
  <c r="X1349" i="1" l="1"/>
  <c r="Y1348" i="1"/>
  <c r="X1350" i="1" l="1"/>
  <c r="Y1349" i="1"/>
  <c r="X1351" i="1" l="1"/>
  <c r="Y1350" i="1"/>
  <c r="X1352" i="1" l="1"/>
  <c r="Y1351" i="1"/>
  <c r="X1353" i="1" l="1"/>
  <c r="Y1352" i="1"/>
  <c r="X1354" i="1" l="1"/>
  <c r="Y1353" i="1"/>
  <c r="Y1354" i="1" l="1"/>
  <c r="X1355" i="1"/>
  <c r="X1356" i="1" l="1"/>
  <c r="Y1355" i="1"/>
  <c r="X1357" i="1" l="1"/>
  <c r="Y1356" i="1"/>
  <c r="X1358" i="1" l="1"/>
  <c r="Y1357" i="1"/>
  <c r="X1359" i="1" l="1"/>
  <c r="Y1358" i="1"/>
  <c r="X1360" i="1" l="1"/>
  <c r="Y1359" i="1"/>
  <c r="X1361" i="1" l="1"/>
  <c r="Y1360" i="1"/>
  <c r="X1362" i="1" l="1"/>
  <c r="Y1361" i="1"/>
  <c r="Y1362" i="1" l="1"/>
  <c r="X1363" i="1"/>
  <c r="X1364" i="1" l="1"/>
  <c r="Y1363" i="1"/>
  <c r="X1365" i="1" l="1"/>
  <c r="Y1364" i="1"/>
  <c r="X1366" i="1" l="1"/>
  <c r="Y1365" i="1"/>
  <c r="X1367" i="1" l="1"/>
  <c r="Y1366" i="1"/>
  <c r="X1368" i="1" l="1"/>
  <c r="Y1367" i="1"/>
  <c r="X1369" i="1" l="1"/>
  <c r="Y1368" i="1"/>
  <c r="X1370" i="1" l="1"/>
  <c r="Y1369" i="1"/>
  <c r="Y1370" i="1" l="1"/>
  <c r="X1371" i="1"/>
  <c r="X1372" i="1" l="1"/>
  <c r="Y1371" i="1"/>
  <c r="X1373" i="1" l="1"/>
  <c r="Y1372" i="1"/>
  <c r="X1374" i="1" l="1"/>
  <c r="Y1373" i="1"/>
  <c r="X1375" i="1" l="1"/>
  <c r="Y1374" i="1"/>
  <c r="X1376" i="1" l="1"/>
  <c r="Y1375" i="1"/>
  <c r="X1377" i="1" l="1"/>
  <c r="Y1376" i="1"/>
  <c r="X1378" i="1" l="1"/>
  <c r="Y1377" i="1"/>
  <c r="Y1378" i="1" l="1"/>
  <c r="X1379" i="1"/>
  <c r="X1380" i="1" l="1"/>
  <c r="Y1379" i="1"/>
  <c r="X1381" i="1" l="1"/>
  <c r="Y1380" i="1"/>
  <c r="X1382" i="1" l="1"/>
  <c r="Y1381" i="1"/>
  <c r="X1383" i="1" l="1"/>
  <c r="Y1382" i="1"/>
  <c r="X1384" i="1" l="1"/>
  <c r="Y1383" i="1"/>
  <c r="X1385" i="1" l="1"/>
  <c r="Y1384" i="1"/>
  <c r="X1386" i="1" l="1"/>
  <c r="Y1385" i="1"/>
  <c r="Y1386" i="1" l="1"/>
  <c r="X1387" i="1"/>
  <c r="X1388" i="1" l="1"/>
  <c r="Y1387" i="1"/>
  <c r="X1389" i="1" l="1"/>
  <c r="Y1388" i="1"/>
  <c r="X1390" i="1" l="1"/>
  <c r="Y1389" i="1"/>
  <c r="X1391" i="1" l="1"/>
  <c r="Y1390" i="1"/>
  <c r="X1392" i="1" l="1"/>
  <c r="Y1391" i="1"/>
  <c r="X1393" i="1" l="1"/>
  <c r="Y1392" i="1"/>
  <c r="X1394" i="1" l="1"/>
  <c r="Y1393" i="1"/>
  <c r="Y1394" i="1" l="1"/>
  <c r="X1395" i="1"/>
  <c r="X1396" i="1" l="1"/>
  <c r="Y1395" i="1"/>
  <c r="X1397" i="1" l="1"/>
  <c r="Y1396" i="1"/>
  <c r="X1398" i="1" l="1"/>
  <c r="Y1397" i="1"/>
  <c r="X1399" i="1" l="1"/>
  <c r="Y1398" i="1"/>
  <c r="X1400" i="1" l="1"/>
  <c r="Y1399" i="1"/>
  <c r="X1401" i="1" l="1"/>
  <c r="Y1400" i="1"/>
  <c r="X1402" i="1" l="1"/>
  <c r="Y1401" i="1"/>
  <c r="Y1402" i="1" l="1"/>
  <c r="X1403" i="1"/>
  <c r="X1404" i="1" l="1"/>
  <c r="Y1403" i="1"/>
  <c r="X1405" i="1" l="1"/>
  <c r="Y1404" i="1"/>
  <c r="X1406" i="1" l="1"/>
  <c r="Y1405" i="1"/>
  <c r="X1407" i="1" l="1"/>
  <c r="Y1406" i="1"/>
  <c r="X1408" i="1" l="1"/>
  <c r="Y1407" i="1"/>
  <c r="X1409" i="1" l="1"/>
  <c r="Y1408" i="1"/>
  <c r="X1410" i="1" l="1"/>
  <c r="Y1409" i="1"/>
  <c r="Y1410" i="1" l="1"/>
  <c r="X1411" i="1"/>
  <c r="X1412" i="1" l="1"/>
  <c r="Y1411" i="1"/>
  <c r="X1413" i="1" l="1"/>
  <c r="Y1412" i="1"/>
  <c r="X1414" i="1" l="1"/>
  <c r="Y1413" i="1"/>
  <c r="X1415" i="1" l="1"/>
  <c r="Y1414" i="1"/>
  <c r="X1416" i="1" l="1"/>
  <c r="Y1415" i="1"/>
  <c r="X1417" i="1" l="1"/>
  <c r="Y1416" i="1"/>
  <c r="X1418" i="1" l="1"/>
  <c r="Y1417" i="1"/>
  <c r="Y1418" i="1" l="1"/>
  <c r="X1419" i="1"/>
  <c r="X1420" i="1" l="1"/>
  <c r="Y1419" i="1"/>
  <c r="X1421" i="1" l="1"/>
  <c r="Y1420" i="1"/>
  <c r="X1422" i="1" l="1"/>
  <c r="Y1421" i="1"/>
  <c r="X1423" i="1" l="1"/>
  <c r="Y1422" i="1"/>
  <c r="X1424" i="1" l="1"/>
  <c r="Y1423" i="1"/>
  <c r="X1425" i="1" l="1"/>
  <c r="Y1424" i="1"/>
  <c r="X1426" i="1" l="1"/>
  <c r="Y1425" i="1"/>
  <c r="Y1426" i="1" l="1"/>
  <c r="X1427" i="1"/>
  <c r="X1428" i="1" l="1"/>
  <c r="Y1427" i="1"/>
  <c r="X1429" i="1" l="1"/>
  <c r="Y1428" i="1"/>
  <c r="X1430" i="1" l="1"/>
  <c r="Y1429" i="1"/>
  <c r="X1431" i="1" l="1"/>
  <c r="Y1430" i="1"/>
  <c r="X1432" i="1" l="1"/>
  <c r="Y1431" i="1"/>
  <c r="X1433" i="1" l="1"/>
  <c r="Y1432" i="1"/>
  <c r="X1434" i="1" l="1"/>
  <c r="Y1433" i="1"/>
  <c r="Y1434" i="1" l="1"/>
  <c r="X1435" i="1"/>
  <c r="X1436" i="1" l="1"/>
  <c r="Y1435" i="1"/>
  <c r="X1437" i="1" l="1"/>
  <c r="Y1436" i="1"/>
  <c r="X1438" i="1" l="1"/>
  <c r="Y1437" i="1"/>
  <c r="X1439" i="1" l="1"/>
  <c r="Y1438" i="1"/>
  <c r="X1440" i="1" l="1"/>
  <c r="Y1439" i="1"/>
  <c r="X1441" i="1" l="1"/>
  <c r="Y1440" i="1"/>
  <c r="X1442" i="1" l="1"/>
  <c r="Y1441" i="1"/>
  <c r="Y1442" i="1" l="1"/>
  <c r="X1443" i="1"/>
  <c r="Y1443" i="1" l="1"/>
  <c r="X1444" i="1"/>
  <c r="X1445" i="1" l="1"/>
  <c r="Y1444" i="1"/>
  <c r="X1446" i="1" l="1"/>
  <c r="Y1445" i="1"/>
  <c r="X1447" i="1" l="1"/>
  <c r="Y1446" i="1"/>
  <c r="X1448" i="1" l="1"/>
  <c r="Y1447" i="1"/>
  <c r="Y1448" i="1" l="1"/>
  <c r="X1449" i="1"/>
  <c r="Y1449" i="1" l="1"/>
  <c r="X1450" i="1"/>
  <c r="Y1450" i="1" l="1"/>
  <c r="X1451" i="1"/>
  <c r="X1452" i="1" l="1"/>
  <c r="Y1451" i="1"/>
  <c r="Y1452" i="1" l="1"/>
  <c r="X1453" i="1"/>
  <c r="X1454" i="1" l="1"/>
  <c r="Y1453" i="1"/>
  <c r="X1455" i="1" l="1"/>
  <c r="Y1454" i="1"/>
  <c r="X1456" i="1" l="1"/>
  <c r="Y1455" i="1"/>
  <c r="Y1456" i="1" l="1"/>
  <c r="X1457" i="1"/>
  <c r="X1458" i="1" l="1"/>
  <c r="Y1457" i="1"/>
  <c r="X1459" i="1" l="1"/>
  <c r="Y1458" i="1"/>
  <c r="X1460" i="1" l="1"/>
  <c r="Y1459" i="1"/>
  <c r="Y1460" i="1" l="1"/>
  <c r="X1461" i="1"/>
  <c r="X1462" i="1" l="1"/>
  <c r="Y1461" i="1"/>
  <c r="Y1462" i="1" l="1"/>
  <c r="X1463" i="1"/>
  <c r="X1464" i="1" l="1"/>
  <c r="Y1463" i="1"/>
  <c r="Y1464" i="1" l="1"/>
  <c r="X1465" i="1"/>
  <c r="X1466" i="1" l="1"/>
  <c r="Y1465" i="1"/>
  <c r="Y1466" i="1" l="1"/>
  <c r="X1467" i="1"/>
  <c r="X1468" i="1" l="1"/>
  <c r="Y1467" i="1"/>
  <c r="Y1468" i="1" l="1"/>
  <c r="X1469" i="1"/>
  <c r="X1470" i="1" l="1"/>
  <c r="Y1469" i="1"/>
  <c r="Y1470" i="1" l="1"/>
  <c r="X1471" i="1"/>
  <c r="X1472" i="1" l="1"/>
  <c r="Y1471" i="1"/>
  <c r="Y1472" i="1" l="1"/>
  <c r="X1473" i="1"/>
  <c r="Y1473" i="1" l="1"/>
  <c r="X1474" i="1"/>
  <c r="Y1474" i="1" l="1"/>
  <c r="X1475" i="1"/>
  <c r="X1476" i="1" l="1"/>
  <c r="Y1475" i="1"/>
  <c r="Y1476" i="1" l="1"/>
  <c r="X1477" i="1"/>
  <c r="X1478" i="1" l="1"/>
  <c r="Y1477" i="1"/>
  <c r="Y1478" i="1" l="1"/>
  <c r="X1479" i="1"/>
  <c r="Y1479" i="1" l="1"/>
  <c r="X1480" i="1"/>
  <c r="Y1480" i="1" l="1"/>
  <c r="X1481" i="1"/>
  <c r="X1482" i="1" l="1"/>
  <c r="Y1481" i="1"/>
  <c r="Y1482" i="1" l="1"/>
  <c r="X1483" i="1"/>
  <c r="X1484" i="1" l="1"/>
  <c r="Y1483" i="1"/>
  <c r="Y1484" i="1" l="1"/>
  <c r="X1485" i="1"/>
  <c r="X1486" i="1" l="1"/>
  <c r="Y1485" i="1"/>
  <c r="Y1486" i="1" l="1"/>
  <c r="X1487" i="1"/>
  <c r="X1488" i="1" l="1"/>
  <c r="Y1487" i="1"/>
  <c r="Y1488" i="1" l="1"/>
  <c r="X1489" i="1"/>
  <c r="X1490" i="1" l="1"/>
  <c r="Y1489" i="1"/>
  <c r="Y1490" i="1" l="1"/>
  <c r="X1491" i="1"/>
  <c r="X1492" i="1" l="1"/>
  <c r="Y1491" i="1"/>
  <c r="Y1492" i="1" l="1"/>
  <c r="X1493" i="1"/>
  <c r="X1494" i="1" l="1"/>
  <c r="Y1493" i="1"/>
  <c r="Y1494" i="1" l="1"/>
  <c r="X1495" i="1"/>
  <c r="X1496" i="1" l="1"/>
  <c r="Y1495" i="1"/>
  <c r="Y1496" i="1" l="1"/>
  <c r="X1497" i="1"/>
  <c r="X1498" i="1" l="1"/>
  <c r="Y1497" i="1"/>
  <c r="X1499" i="1" l="1"/>
  <c r="Y1498" i="1"/>
  <c r="Y1499" i="1" l="1"/>
  <c r="X1500" i="1"/>
  <c r="Y1500" i="1" s="1"/>
</calcChain>
</file>

<file path=xl/sharedStrings.xml><?xml version="1.0" encoding="utf-8"?>
<sst xmlns="http://schemas.openxmlformats.org/spreadsheetml/2006/main" count="201" uniqueCount="183">
  <si>
    <t>Compra de la acción</t>
  </si>
  <si>
    <t>Venta de la Opción</t>
  </si>
  <si>
    <t>Fecha de compra:</t>
  </si>
  <si>
    <t>Fecha ejercicio:</t>
  </si>
  <si>
    <t>Comisiones</t>
  </si>
  <si>
    <t>GGAL</t>
  </si>
  <si>
    <t>Derechos Acc.</t>
  </si>
  <si>
    <t>Derechos Opc</t>
  </si>
  <si>
    <t>IVA</t>
  </si>
  <si>
    <t>Importe Bruto:</t>
  </si>
  <si>
    <t>Comisiones:</t>
  </si>
  <si>
    <t>Importe Total:</t>
  </si>
  <si>
    <t>Necesidad de fondos:</t>
  </si>
  <si>
    <t>Tasa al plazo:</t>
  </si>
  <si>
    <t>TNA:</t>
  </si>
  <si>
    <t>Cobertura:</t>
  </si>
  <si>
    <t>ITM/OTM</t>
  </si>
  <si>
    <t>Margen</t>
  </si>
  <si>
    <t>Garantia</t>
  </si>
  <si>
    <t>Especie</t>
  </si>
  <si>
    <t>APBR</t>
  </si>
  <si>
    <t>BMA</t>
  </si>
  <si>
    <t>COME</t>
  </si>
  <si>
    <t>CRES</t>
  </si>
  <si>
    <t>EDN</t>
  </si>
  <si>
    <t>ERAR</t>
  </si>
  <si>
    <t>FRAN</t>
  </si>
  <si>
    <t>PAMP</t>
  </si>
  <si>
    <t>TECO2</t>
  </si>
  <si>
    <t>TGSU2</t>
  </si>
  <si>
    <t>TS</t>
  </si>
  <si>
    <t>YPFD</t>
  </si>
  <si>
    <t>ALUA</t>
  </si>
  <si>
    <t>GCLA</t>
  </si>
  <si>
    <t>IRSA</t>
  </si>
  <si>
    <t>JMIN</t>
  </si>
  <si>
    <t>MIRG</t>
  </si>
  <si>
    <t>PESA</t>
  </si>
  <si>
    <t>REP</t>
  </si>
  <si>
    <t>STD</t>
  </si>
  <si>
    <t>SUPV</t>
  </si>
  <si>
    <t>TEF</t>
  </si>
  <si>
    <t>TRAN</t>
  </si>
  <si>
    <t>CEDEAR</t>
  </si>
  <si>
    <t>AGRO</t>
  </si>
  <si>
    <t>CECO2</t>
  </si>
  <si>
    <t>CELU</t>
  </si>
  <si>
    <t>CEPU</t>
  </si>
  <si>
    <t>PETR</t>
  </si>
  <si>
    <t>SAMI</t>
  </si>
  <si>
    <t>AUSO</t>
  </si>
  <si>
    <t>BHIP</t>
  </si>
  <si>
    <t>BRIO</t>
  </si>
  <si>
    <t>CADO</t>
  </si>
  <si>
    <t>CAPU</t>
  </si>
  <si>
    <t>CARC</t>
  </si>
  <si>
    <t>CTIO</t>
  </si>
  <si>
    <t>DGCU2</t>
  </si>
  <si>
    <t>LEDE</t>
  </si>
  <si>
    <t>METR</t>
  </si>
  <si>
    <t>MOLI</t>
  </si>
  <si>
    <t>TGNO4</t>
  </si>
  <si>
    <t>AA17</t>
  </si>
  <si>
    <t>AA26</t>
  </si>
  <si>
    <t>AA46</t>
  </si>
  <si>
    <t>AF17</t>
  </si>
  <si>
    <t>AJ17</t>
  </si>
  <si>
    <t>AM17</t>
  </si>
  <si>
    <t>AM18</t>
  </si>
  <si>
    <t>AM20</t>
  </si>
  <si>
    <t>AMX9</t>
  </si>
  <si>
    <t>AO17</t>
  </si>
  <si>
    <t>AO20</t>
  </si>
  <si>
    <t>AS17</t>
  </si>
  <si>
    <t>AY17</t>
  </si>
  <si>
    <t>AY24</t>
  </si>
  <si>
    <t>DICA</t>
  </si>
  <si>
    <t>DICP</t>
  </si>
  <si>
    <t>DICY</t>
  </si>
  <si>
    <t>L2DE7</t>
  </si>
  <si>
    <t>LTDA7</t>
  </si>
  <si>
    <t>NF18</t>
  </si>
  <si>
    <t>PARP</t>
  </si>
  <si>
    <t>PARY</t>
  </si>
  <si>
    <t>PR13</t>
  </si>
  <si>
    <t>PR15</t>
  </si>
  <si>
    <t>TC21</t>
  </si>
  <si>
    <t>TM18</t>
  </si>
  <si>
    <t>LEBAC</t>
  </si>
  <si>
    <t>AA19</t>
  </si>
  <si>
    <t>AA21</t>
  </si>
  <si>
    <t>AL36</t>
  </si>
  <si>
    <t>AMX8</t>
  </si>
  <si>
    <t>AN18</t>
  </si>
  <si>
    <t>BDC19</t>
  </si>
  <si>
    <t>BDC20</t>
  </si>
  <si>
    <t>BP21</t>
  </si>
  <si>
    <t>BP28</t>
  </si>
  <si>
    <t>BPLD</t>
  </si>
  <si>
    <t>CUAP</t>
  </si>
  <si>
    <t>GJ17</t>
  </si>
  <si>
    <t>LTDF7</t>
  </si>
  <si>
    <t>LTDM7</t>
  </si>
  <si>
    <t>NDG21</t>
  </si>
  <si>
    <t>PARA</t>
  </si>
  <si>
    <t>PBJ19</t>
  </si>
  <si>
    <t>PBJ21</t>
  </si>
  <si>
    <t>PBM24</t>
  </si>
  <si>
    <t>PUO19</t>
  </si>
  <si>
    <t>TC20</t>
  </si>
  <si>
    <t>TO21</t>
  </si>
  <si>
    <t>TO23</t>
  </si>
  <si>
    <t>TO26</t>
  </si>
  <si>
    <t>TS18</t>
  </si>
  <si>
    <t>TVPA</t>
  </si>
  <si>
    <t>TVPE</t>
  </si>
  <si>
    <t>TVPY</t>
  </si>
  <si>
    <t>YCA6O</t>
  </si>
  <si>
    <t>YPCUO</t>
  </si>
  <si>
    <t>BD2C9</t>
  </si>
  <si>
    <t>BDC18</t>
  </si>
  <si>
    <t>BNN17</t>
  </si>
  <si>
    <t>CEDI</t>
  </si>
  <si>
    <t>CS8HO</t>
  </si>
  <si>
    <t>ERJ17</t>
  </si>
  <si>
    <t>OPNY1</t>
  </si>
  <si>
    <t>OYP19</t>
  </si>
  <si>
    <t>PBE17</t>
  </si>
  <si>
    <t>PBJ27</t>
  </si>
  <si>
    <t>PMD18</t>
  </si>
  <si>
    <t>PMG18</t>
  </si>
  <si>
    <t>PMN18</t>
  </si>
  <si>
    <t>PMY24</t>
  </si>
  <si>
    <t>PUM21</t>
  </si>
  <si>
    <t>SA24D</t>
  </si>
  <si>
    <t>TVPP</t>
  </si>
  <si>
    <t>TVY0</t>
  </si>
  <si>
    <t>Seleccione una opción:</t>
  </si>
  <si>
    <t>GOLD</t>
  </si>
  <si>
    <t>PLATINUM</t>
  </si>
  <si>
    <t>BLACK</t>
  </si>
  <si>
    <t>Plazo de compra</t>
  </si>
  <si>
    <t>Normal</t>
  </si>
  <si>
    <t>24hs</t>
  </si>
  <si>
    <t>CI</t>
  </si>
  <si>
    <t>Datos</t>
  </si>
  <si>
    <t>Ganancia máxima</t>
  </si>
  <si>
    <t>Pérdida máxima</t>
  </si>
  <si>
    <t>Breakeven</t>
  </si>
  <si>
    <t>Precio acción</t>
  </si>
  <si>
    <t>Ganancia/Pérdida</t>
  </si>
  <si>
    <t xml:space="preserve"> </t>
  </si>
  <si>
    <t>Inversión inicial</t>
  </si>
  <si>
    <t>Resultado</t>
  </si>
  <si>
    <t>Plazo (días):</t>
  </si>
  <si>
    <t>Resultado si se ejerce</t>
  </si>
  <si>
    <t>Resultado si no se ejerce</t>
  </si>
  <si>
    <t>Precio (por opción):</t>
  </si>
  <si>
    <t>Lotes:</t>
  </si>
  <si>
    <t>Volumen (cant. opc):</t>
  </si>
  <si>
    <t>Glosario</t>
  </si>
  <si>
    <t>Strike:</t>
  </si>
  <si>
    <t>Lotes</t>
  </si>
  <si>
    <t>Cobertura</t>
  </si>
  <si>
    <t>Garantía</t>
  </si>
  <si>
    <t>Necesidad de fondos</t>
  </si>
  <si>
    <t>Las opciones se negocian en lotes, de 100 opciones cada uno. Si bien el precio se indica por cada opción, al comprar o vender deberá indicar la cantidad en lotes.</t>
  </si>
  <si>
    <t>Si el lanzamiento del call se realiza con la compra de la acción en plazo normal, se requirá de una garantía de efectivo. Esta quederá inmovilizada por dos días hábiles y luego será liberada quedando a libre disposición del inversor.</t>
  </si>
  <si>
    <t>El monto de la garantía depende del valor de la prima del call y de cuál es el activo subyacente del call. Esto último se expresa a través de un margen determinado por la CNV. Los activos más riesgosos tendrán un margen mayor.</t>
  </si>
  <si>
    <t>Hacemos una distinción entre necesidad de fondos e inversión inicial, ya que no incluimos la garantía por ser requerida sólo por un plazo de 48hs. Se calcula como el monto necesario para adquirir las acciones menos el ingreso de dinero por la venta del call.</t>
  </si>
  <si>
    <t xml:space="preserve">Es el monto máximo que podrá obtener el inversor por llevar a cabo la estrategia. Al vender el call el inversor estará cediendo al tenerdor del call, una eventual alza de la acción superior al strike. </t>
  </si>
  <si>
    <t>La máxima pérdida posible es la totalidad del valor de la acción en cartera amortiguada por el ingreso derivado de la venta del call.</t>
  </si>
  <si>
    <t>Precio de la acción que hace que la estrategia tenga un resultado de $0.</t>
  </si>
  <si>
    <t>Costos</t>
  </si>
  <si>
    <t>Al venderse el call se percibe un ingreso por el monto de la prima, el cual ayuda a amortiguar una eventual caía en el precio de la acción. La cobertura mide ese respaldo en términos de porcentaje. Se calcula como la prima del call dividido el precio de la acción.</t>
  </si>
  <si>
    <t>Lanzamiento Cubierto</t>
  </si>
  <si>
    <t>Precio compra:</t>
  </si>
  <si>
    <t>Lanzamiento cubierto</t>
  </si>
  <si>
    <t>Cantidad (Vol. nominal)</t>
  </si>
  <si>
    <t>Especie/Activo Subyacente: (Ej: GGAL)</t>
  </si>
  <si>
    <t>Soy cliente (Tipo de tarifas)</t>
  </si>
  <si>
    <t>Editar campos de este color</t>
  </si>
  <si>
    <t>Se trata de los fondos requeridos al momento de llevar a cabo la estrategia de lanzamieno cubierto. Se calcula como el monto necesario para adquirir las acciones y la garantía requerida. No restamos los ingresos por la venta del call, ya que estos se acreditarán en 24hs. y no estarán disponibles al momento de realizar la estrategia.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</si>
</sst>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quot;$&quot;* #,##0.00_);_(&quot;$&quot;* \(#,##0.00\);_(&quot;$&quot;* &quot;-&quot;??_);_(@_)"/>
    <numFmt numFmtId="165" formatCode="_(* #,##0.00_);_(* \(#,##0.00\);_(* &quot;-&quot;??_);_(@_)"/>
    <numFmt numFmtId="166" formatCode="_ &quot;$&quot;\ * #,##0.00_ ;_ &quot;$&quot;\ * \-#,##0.00_ ;_ &quot;$&quot;\ * &quot;-&quot;??_ ;_ @_ "/>
    <numFmt numFmtId="167" formatCode="_ * #,##0.00_ ;_ * \-#,##0.00_ ;_ * &quot;-&quot;??_ ;_ @_ "/>
    <numFmt numFmtId="168" formatCode="_ * #,##0_ ;_ * \-#,##0_ ;_ * &quot;-&quot;??_ ;_ @_ "/>
    <numFmt numFmtId="169" formatCode="_-&quot;$&quot;\ * #,##0.00_-;\-&quot;$&quot;\ * #,##0.00_-;_-&quot;$&quot;\ * &quot;-&quot;??_-;_-@_-"/>
    <numFmt numFmtId="170" formatCode="&quot;$&quot;#,##0.00"/>
    <numFmt numFmtId="171" formatCode="[$$-540A]#,##0.00_ ;[Red]\-[$$-540A]#,##0.00\ "/>
    <numFmt numFmtId="172" formatCode="[$$-2C0A]\ #,##0.00"/>
    <numFmt numFmtId="173" formatCode="[$$-2C0A]\ #,##0.000"/>
  </numFmts>
  <fonts count="16" x14ac:knownFonts="1">
    <font>
      <sz val="11"/>
      <color theme="1"/>
      <name val="Calibri"/>
      <family val="2"/>
      <scheme val="minor"/>
    </font>
    <font>
      <sz val="11"/>
      <color theme="1"/>
      <name val="Calibri"/>
      <family val="2"/>
      <scheme val="minor"/>
    </font>
    <font>
      <b/>
      <u/>
      <sz val="11"/>
      <color theme="1"/>
      <name val="Calibri"/>
      <family val="2"/>
      <scheme val="minor"/>
    </font>
    <font>
      <sz val="11"/>
      <color rgb="FF000000"/>
      <name val="Calibri"/>
      <family val="2"/>
    </font>
    <font>
      <b/>
      <sz val="11"/>
      <color rgb="FFFFFFFF"/>
      <name val="Calibri"/>
      <family val="2"/>
    </font>
    <font>
      <sz val="18"/>
      <color rgb="FF5A259F"/>
      <name val="Calibri"/>
      <family val="2"/>
      <scheme val="minor"/>
    </font>
    <font>
      <sz val="11"/>
      <color rgb="FFFF0000"/>
      <name val="Calibri"/>
      <family val="2"/>
      <scheme val="minor"/>
    </font>
    <font>
      <sz val="11"/>
      <name val="Calibri"/>
      <family val="2"/>
      <scheme val="minor"/>
    </font>
    <font>
      <b/>
      <sz val="11"/>
      <color theme="1"/>
      <name val="Calibri"/>
      <family val="2"/>
      <scheme val="minor"/>
    </font>
    <font>
      <sz val="12"/>
      <color theme="1"/>
      <name val="Calibri"/>
      <family val="2"/>
      <scheme val="minor"/>
    </font>
    <font>
      <b/>
      <sz val="18"/>
      <color rgb="FF5A259F"/>
      <name val="Calibri"/>
      <family val="2"/>
      <scheme val="minor"/>
    </font>
    <font>
      <b/>
      <sz val="14"/>
      <color rgb="FF5A259F"/>
      <name val="Calibri"/>
      <family val="2"/>
      <scheme val="minor"/>
    </font>
    <font>
      <b/>
      <sz val="14"/>
      <color theme="0"/>
      <name val="Calibri"/>
      <family val="2"/>
      <scheme val="minor"/>
    </font>
    <font>
      <b/>
      <sz val="12"/>
      <color theme="0"/>
      <name val="Calibri"/>
      <family val="2"/>
      <scheme val="minor"/>
    </font>
    <font>
      <b/>
      <sz val="13"/>
      <color theme="0"/>
      <name val="Calibri"/>
      <family val="2"/>
      <scheme val="minor"/>
    </font>
    <font>
      <b/>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5F497A"/>
        <bgColor rgb="FF5F497A"/>
      </patternFill>
    </fill>
    <fill>
      <patternFill patternType="solid">
        <fgColor rgb="FFD9D2E9"/>
        <bgColor rgb="FFD9D2E9"/>
      </patternFill>
    </fill>
    <fill>
      <patternFill patternType="solid">
        <fgColor rgb="FF8C53D1"/>
        <bgColor indexed="64"/>
      </patternFill>
    </fill>
    <fill>
      <patternFill patternType="solid">
        <fgColor rgb="FFF0F0F7"/>
        <bgColor indexed="64"/>
      </patternFill>
    </fill>
    <fill>
      <patternFill patternType="solid">
        <fgColor theme="0" tint="-4.9989318521683403E-2"/>
        <bgColor indexed="64"/>
      </patternFill>
    </fill>
    <fill>
      <patternFill patternType="solid">
        <fgColor theme="7" tint="0.79998168889431442"/>
        <bgColor indexed="64"/>
      </patternFill>
    </fill>
  </fills>
  <borders count="4">
    <border>
      <left/>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5">
    <xf numFmtId="0" fontId="0"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3" fillId="0" borderId="0"/>
  </cellStyleXfs>
  <cellXfs count="98">
    <xf numFmtId="0" fontId="0" fillId="0" borderId="0" xfId="0"/>
    <xf numFmtId="0" fontId="4" fillId="3" borderId="1" xfId="4" applyFont="1" applyFill="1" applyBorder="1" applyAlignment="1">
      <alignment horizontal="center"/>
    </xf>
    <xf numFmtId="9" fontId="4" fillId="3" borderId="2" xfId="4" applyNumberFormat="1" applyFont="1" applyFill="1" applyBorder="1" applyAlignment="1">
      <alignment horizontal="center"/>
    </xf>
    <xf numFmtId="0" fontId="3" fillId="0" borderId="0" xfId="4" applyFont="1" applyAlignment="1"/>
    <xf numFmtId="167" fontId="3" fillId="4" borderId="3" xfId="4" applyNumberFormat="1" applyFont="1" applyFill="1" applyBorder="1" applyAlignment="1">
      <alignment horizontal="left" vertical="center" wrapText="1"/>
    </xf>
    <xf numFmtId="9" fontId="3" fillId="4" borderId="3" xfId="4" applyNumberFormat="1" applyFont="1" applyFill="1" applyBorder="1" applyAlignment="1">
      <alignment horizontal="center" vertical="center" wrapText="1"/>
    </xf>
    <xf numFmtId="0" fontId="5" fillId="0" borderId="0" xfId="0" applyFont="1" applyFill="1"/>
    <xf numFmtId="0" fontId="0" fillId="0" borderId="0" xfId="0" applyFill="1"/>
    <xf numFmtId="0" fontId="7" fillId="0" borderId="0" xfId="0" applyFont="1" applyFill="1"/>
    <xf numFmtId="0" fontId="0" fillId="0" borderId="0" xfId="0" applyAlignment="1">
      <alignment horizontal="justify"/>
    </xf>
    <xf numFmtId="0" fontId="0" fillId="0" borderId="0" xfId="0" applyAlignment="1">
      <alignment horizontal="justify" wrapText="1"/>
    </xf>
    <xf numFmtId="0" fontId="0" fillId="6" borderId="0" xfId="0" applyFill="1" applyProtection="1">
      <protection locked="0"/>
    </xf>
    <xf numFmtId="0" fontId="10" fillId="6" borderId="0" xfId="0" applyFont="1" applyFill="1" applyProtection="1">
      <protection locked="0"/>
    </xf>
    <xf numFmtId="0" fontId="0" fillId="6" borderId="0" xfId="0" applyFill="1" applyAlignment="1" applyProtection="1">
      <alignment horizontal="center"/>
      <protection locked="0"/>
    </xf>
    <xf numFmtId="0" fontId="9" fillId="8" borderId="0" xfId="0" applyFont="1" applyFill="1" applyAlignment="1" applyProtection="1">
      <alignment horizontal="center" wrapText="1"/>
      <protection locked="0"/>
    </xf>
    <xf numFmtId="0" fontId="0" fillId="2" borderId="0" xfId="0" applyFill="1" applyProtection="1">
      <protection locked="0"/>
    </xf>
    <xf numFmtId="0" fontId="7" fillId="2" borderId="0" xfId="0" applyFont="1" applyFill="1" applyProtection="1">
      <protection locked="0"/>
    </xf>
    <xf numFmtId="165" fontId="0" fillId="2" borderId="0" xfId="0" applyNumberFormat="1" applyFill="1" applyProtection="1">
      <protection locked="0"/>
    </xf>
    <xf numFmtId="0" fontId="0" fillId="8" borderId="0" xfId="0" applyFill="1" applyAlignment="1" applyProtection="1">
      <alignment horizontal="right"/>
      <protection locked="0"/>
    </xf>
    <xf numFmtId="0" fontId="0" fillId="5" borderId="0" xfId="0" applyFill="1" applyAlignment="1" applyProtection="1">
      <alignment horizontal="center"/>
      <protection locked="0"/>
    </xf>
    <xf numFmtId="0" fontId="0" fillId="6" borderId="0" xfId="0" applyFill="1" applyAlignment="1" applyProtection="1">
      <alignment vertical="center"/>
      <protection locked="0"/>
    </xf>
    <xf numFmtId="10" fontId="0" fillId="6" borderId="0" xfId="3" applyNumberFormat="1" applyFont="1" applyFill="1" applyBorder="1" applyAlignment="1" applyProtection="1">
      <alignment horizontal="center"/>
      <protection locked="0"/>
    </xf>
    <xf numFmtId="0" fontId="6" fillId="2" borderId="0" xfId="0" applyFont="1" applyFill="1" applyProtection="1">
      <protection locked="0"/>
    </xf>
    <xf numFmtId="0" fontId="0" fillId="6" borderId="0" xfId="0" applyFill="1" applyBorder="1" applyProtection="1">
      <protection locked="0"/>
    </xf>
    <xf numFmtId="14" fontId="0" fillId="8" borderId="0" xfId="0" applyNumberFormat="1" applyFill="1" applyAlignment="1" applyProtection="1">
      <alignment horizontal="right"/>
      <protection locked="0"/>
    </xf>
    <xf numFmtId="0" fontId="0" fillId="8" borderId="0" xfId="0" applyFill="1" applyAlignment="1" applyProtection="1">
      <alignment horizontal="right" vertical="center"/>
      <protection locked="0"/>
    </xf>
    <xf numFmtId="172" fontId="0" fillId="8" borderId="0" xfId="0" applyNumberFormat="1" applyFill="1" applyAlignment="1" applyProtection="1">
      <alignment horizontal="right" vertical="center"/>
      <protection locked="0"/>
    </xf>
    <xf numFmtId="0" fontId="0" fillId="0" borderId="0" xfId="0" applyFill="1" applyProtection="1">
      <protection locked="0"/>
    </xf>
    <xf numFmtId="171" fontId="0" fillId="8" borderId="0" xfId="0" applyNumberFormat="1" applyFill="1" applyAlignment="1" applyProtection="1">
      <alignment horizontal="right"/>
      <protection locked="0"/>
    </xf>
    <xf numFmtId="0" fontId="0" fillId="0" borderId="0" xfId="0" applyFill="1" applyBorder="1" applyAlignment="1" applyProtection="1">
      <alignment horizontal="right" vertical="center"/>
      <protection locked="0"/>
    </xf>
    <xf numFmtId="166" fontId="0" fillId="0" borderId="0" xfId="2" applyFont="1" applyFill="1" applyBorder="1" applyAlignment="1" applyProtection="1">
      <alignment horizontal="center"/>
      <protection locked="0"/>
    </xf>
    <xf numFmtId="166" fontId="0" fillId="6" borderId="0" xfId="2" applyFont="1" applyFill="1" applyBorder="1" applyProtection="1">
      <protection locked="0"/>
    </xf>
    <xf numFmtId="170" fontId="0" fillId="0" borderId="0" xfId="2" applyNumberFormat="1" applyFont="1" applyFill="1" applyBorder="1" applyAlignment="1" applyProtection="1">
      <alignment horizontal="right"/>
      <protection locked="0"/>
    </xf>
    <xf numFmtId="9" fontId="0" fillId="6" borderId="0" xfId="0" applyNumberFormat="1" applyFill="1" applyBorder="1" applyProtection="1">
      <protection locked="0"/>
    </xf>
    <xf numFmtId="10" fontId="0" fillId="6" borderId="0" xfId="0" applyNumberFormat="1" applyFill="1" applyProtection="1">
      <protection locked="0"/>
    </xf>
    <xf numFmtId="10" fontId="0" fillId="6" borderId="0" xfId="0" applyNumberFormat="1" applyFill="1" applyBorder="1" applyProtection="1">
      <protection locked="0"/>
    </xf>
    <xf numFmtId="169" fontId="0" fillId="6" borderId="0" xfId="0" applyNumberFormat="1" applyFill="1" applyProtection="1">
      <protection locked="0"/>
    </xf>
    <xf numFmtId="0" fontId="7" fillId="0" borderId="0" xfId="0" applyFont="1" applyFill="1" applyAlignment="1" applyProtection="1">
      <alignment horizontal="center"/>
      <protection locked="0"/>
    </xf>
    <xf numFmtId="0" fontId="7" fillId="0" borderId="0" xfId="0" applyFont="1" applyFill="1" applyProtection="1">
      <protection locked="0"/>
    </xf>
    <xf numFmtId="169" fontId="7" fillId="0" borderId="0" xfId="0" applyNumberFormat="1" applyFont="1" applyFill="1" applyProtection="1">
      <protection locked="0"/>
    </xf>
    <xf numFmtId="0" fontId="0" fillId="0" borderId="0" xfId="0" applyFill="1" applyAlignment="1" applyProtection="1">
      <alignment horizontal="center"/>
      <protection locked="0"/>
    </xf>
    <xf numFmtId="0" fontId="7" fillId="2" borderId="0" xfId="0" applyFont="1" applyFill="1" applyAlignment="1" applyProtection="1">
      <alignment horizontal="center"/>
      <protection locked="0"/>
    </xf>
    <xf numFmtId="0" fontId="7" fillId="6" borderId="0" xfId="0" applyFont="1" applyFill="1" applyAlignment="1" applyProtection="1">
      <alignment horizontal="center"/>
      <protection locked="0"/>
    </xf>
    <xf numFmtId="0" fontId="7" fillId="6" borderId="0" xfId="0" applyFont="1" applyFill="1" applyProtection="1">
      <protection locked="0"/>
    </xf>
    <xf numFmtId="170" fontId="0" fillId="0" borderId="0" xfId="0" applyNumberFormat="1" applyFill="1" applyProtection="1">
      <protection locked="0"/>
    </xf>
    <xf numFmtId="10" fontId="7" fillId="2" borderId="0" xfId="3" applyNumberFormat="1" applyFont="1" applyFill="1" applyBorder="1" applyAlignment="1" applyProtection="1">
      <alignment horizontal="right"/>
      <protection locked="0"/>
    </xf>
    <xf numFmtId="10" fontId="7" fillId="6" borderId="0" xfId="3" applyNumberFormat="1" applyFont="1" applyFill="1" applyBorder="1" applyAlignment="1" applyProtection="1">
      <alignment horizontal="right"/>
      <protection locked="0"/>
    </xf>
    <xf numFmtId="170" fontId="0" fillId="2" borderId="0" xfId="2" applyNumberFormat="1" applyFont="1" applyFill="1" applyBorder="1" applyAlignment="1" applyProtection="1">
      <alignment horizontal="right"/>
      <protection locked="0"/>
    </xf>
    <xf numFmtId="170" fontId="0" fillId="6" borderId="0" xfId="2" applyNumberFormat="1" applyFont="1" applyFill="1" applyBorder="1" applyAlignment="1" applyProtection="1">
      <alignment horizontal="right"/>
      <protection locked="0"/>
    </xf>
    <xf numFmtId="164" fontId="7" fillId="0" borderId="0" xfId="0" applyNumberFormat="1" applyFont="1" applyFill="1" applyProtection="1">
      <protection locked="0"/>
    </xf>
    <xf numFmtId="164" fontId="7" fillId="2" borderId="0" xfId="0" applyNumberFormat="1" applyFont="1" applyFill="1" applyProtection="1">
      <protection locked="0"/>
    </xf>
    <xf numFmtId="164" fontId="7" fillId="6" borderId="0" xfId="0" applyNumberFormat="1" applyFont="1" applyFill="1" applyProtection="1">
      <protection locked="0"/>
    </xf>
    <xf numFmtId="0" fontId="0" fillId="2" borderId="0" xfId="0" applyFill="1" applyAlignment="1" applyProtection="1">
      <alignment horizontal="center"/>
      <protection locked="0"/>
    </xf>
    <xf numFmtId="170" fontId="0" fillId="6" borderId="0" xfId="0" applyNumberFormat="1" applyFill="1" applyProtection="1">
      <protection locked="0"/>
    </xf>
    <xf numFmtId="14" fontId="7" fillId="0" borderId="0" xfId="0" applyNumberFormat="1" applyFont="1" applyFill="1" applyProtection="1">
      <protection locked="0"/>
    </xf>
    <xf numFmtId="10" fontId="7" fillId="2" borderId="0" xfId="3" applyNumberFormat="1" applyFont="1" applyFill="1" applyBorder="1" applyAlignment="1" applyProtection="1">
      <alignment horizontal="left"/>
      <protection locked="0"/>
    </xf>
    <xf numFmtId="10" fontId="7" fillId="6" borderId="0" xfId="3" applyNumberFormat="1" applyFont="1" applyFill="1" applyBorder="1" applyAlignment="1" applyProtection="1">
      <alignment horizontal="left"/>
      <protection locked="0"/>
    </xf>
    <xf numFmtId="14" fontId="0" fillId="0" borderId="0" xfId="0" applyNumberFormat="1" applyFill="1" applyProtection="1">
      <protection locked="0"/>
    </xf>
    <xf numFmtId="0" fontId="2" fillId="0" borderId="0" xfId="0" applyFont="1" applyFill="1" applyBorder="1" applyProtection="1">
      <protection locked="0"/>
    </xf>
    <xf numFmtId="9" fontId="0" fillId="2" borderId="0" xfId="3" applyFont="1" applyFill="1" applyBorder="1" applyAlignment="1" applyProtection="1">
      <alignment horizontal="right"/>
      <protection locked="0"/>
    </xf>
    <xf numFmtId="9" fontId="0" fillId="6" borderId="0" xfId="3" applyFont="1" applyFill="1" applyBorder="1" applyAlignment="1" applyProtection="1">
      <alignment horizontal="right"/>
      <protection locked="0"/>
    </xf>
    <xf numFmtId="172" fontId="9" fillId="8" borderId="0" xfId="0" applyNumberFormat="1" applyFont="1" applyFill="1" applyAlignment="1" applyProtection="1">
      <alignment horizontal="right"/>
      <protection locked="0"/>
    </xf>
    <xf numFmtId="171" fontId="0" fillId="2" borderId="0" xfId="0" applyNumberFormat="1" applyFill="1" applyAlignment="1" applyProtection="1">
      <alignment horizontal="right"/>
      <protection locked="0"/>
    </xf>
    <xf numFmtId="171" fontId="6" fillId="6" borderId="0" xfId="0" applyNumberFormat="1" applyFont="1" applyFill="1" applyAlignment="1" applyProtection="1">
      <alignment horizontal="left"/>
      <protection locked="0"/>
    </xf>
    <xf numFmtId="171" fontId="0" fillId="6" borderId="0" xfId="0" applyNumberFormat="1" applyFill="1" applyAlignment="1" applyProtection="1">
      <alignment horizontal="right"/>
      <protection locked="0"/>
    </xf>
    <xf numFmtId="170" fontId="6" fillId="0" borderId="0" xfId="0" applyNumberFormat="1" applyFont="1" applyFill="1" applyProtection="1">
      <protection locked="0"/>
    </xf>
    <xf numFmtId="170" fontId="0" fillId="2" borderId="0" xfId="0" applyNumberFormat="1" applyFill="1" applyProtection="1">
      <protection locked="0"/>
    </xf>
    <xf numFmtId="0" fontId="9" fillId="0" borderId="0" xfId="0" applyFont="1" applyFill="1" applyAlignment="1" applyProtection="1">
      <alignment vertical="center"/>
    </xf>
    <xf numFmtId="0" fontId="0" fillId="6" borderId="0" xfId="0" applyFill="1" applyProtection="1"/>
    <xf numFmtId="0" fontId="12" fillId="5" borderId="0" xfId="0" applyFont="1" applyFill="1" applyAlignment="1" applyProtection="1">
      <alignment vertical="center"/>
    </xf>
    <xf numFmtId="0" fontId="0" fillId="0" borderId="0" xfId="0" applyFill="1" applyAlignment="1" applyProtection="1">
      <alignment vertical="center"/>
    </xf>
    <xf numFmtId="0" fontId="0" fillId="0" borderId="0" xfId="0" applyFill="1" applyAlignment="1" applyProtection="1">
      <alignment vertical="center" wrapText="1"/>
    </xf>
    <xf numFmtId="14" fontId="0" fillId="0" borderId="0" xfId="0" applyNumberFormat="1" applyFill="1" applyBorder="1" applyAlignment="1" applyProtection="1">
      <alignment horizontal="right" vertical="center"/>
    </xf>
    <xf numFmtId="172" fontId="7" fillId="0" borderId="0" xfId="0" applyNumberFormat="1" applyFont="1" applyFill="1" applyAlignment="1" applyProtection="1">
      <alignment vertical="center"/>
    </xf>
    <xf numFmtId="0" fontId="8" fillId="0" borderId="0" xfId="0" applyFont="1" applyFill="1" applyProtection="1"/>
    <xf numFmtId="0" fontId="0" fillId="0" borderId="0" xfId="0" applyFill="1" applyProtection="1"/>
    <xf numFmtId="168" fontId="0" fillId="0" borderId="0" xfId="0" applyNumberFormat="1" applyFill="1" applyAlignment="1" applyProtection="1">
      <alignment horizontal="center"/>
    </xf>
    <xf numFmtId="170" fontId="0" fillId="0" borderId="0" xfId="2" applyNumberFormat="1" applyFont="1" applyFill="1" applyBorder="1" applyAlignment="1" applyProtection="1">
      <alignment horizontal="right"/>
    </xf>
    <xf numFmtId="170" fontId="7" fillId="0" borderId="0" xfId="2" applyNumberFormat="1" applyFont="1" applyFill="1" applyBorder="1" applyAlignment="1" applyProtection="1">
      <alignment horizontal="right"/>
    </xf>
    <xf numFmtId="0" fontId="0" fillId="5" borderId="0" xfId="0" applyFill="1" applyAlignment="1" applyProtection="1">
      <alignment horizontal="center"/>
    </xf>
    <xf numFmtId="0" fontId="0" fillId="7" borderId="0" xfId="0" applyFill="1" applyProtection="1"/>
    <xf numFmtId="173" fontId="0" fillId="7" borderId="0" xfId="0" applyNumberFormat="1" applyFill="1" applyProtection="1"/>
    <xf numFmtId="10" fontId="0" fillId="6" borderId="0" xfId="3" applyNumberFormat="1" applyFont="1" applyFill="1" applyBorder="1" applyAlignment="1" applyProtection="1">
      <alignment horizontal="center"/>
    </xf>
    <xf numFmtId="0" fontId="7" fillId="0" borderId="0" xfId="0" applyFont="1" applyFill="1" applyAlignment="1" applyProtection="1">
      <alignment horizontal="center"/>
    </xf>
    <xf numFmtId="0" fontId="11" fillId="0" borderId="0" xfId="0" applyFont="1" applyFill="1" applyProtection="1"/>
    <xf numFmtId="169" fontId="7" fillId="0" borderId="0" xfId="0" applyNumberFormat="1" applyFont="1" applyFill="1" applyAlignment="1" applyProtection="1">
      <alignment horizontal="center"/>
    </xf>
    <xf numFmtId="0" fontId="7" fillId="0" borderId="0" xfId="0" applyFont="1" applyFill="1" applyProtection="1"/>
    <xf numFmtId="168" fontId="7" fillId="0" borderId="0" xfId="1" applyNumberFormat="1" applyFont="1" applyFill="1" applyBorder="1" applyAlignment="1" applyProtection="1">
      <alignment horizontal="center"/>
    </xf>
    <xf numFmtId="10" fontId="7" fillId="0" borderId="0" xfId="3" applyNumberFormat="1" applyFont="1" applyFill="1" applyBorder="1" applyAlignment="1" applyProtection="1">
      <alignment horizontal="right"/>
    </xf>
    <xf numFmtId="0" fontId="7" fillId="0" borderId="0" xfId="0" applyFont="1" applyFill="1" applyAlignment="1" applyProtection="1">
      <alignment horizontal="right"/>
    </xf>
    <xf numFmtId="9" fontId="7" fillId="0" borderId="0" xfId="3" applyFont="1" applyFill="1" applyAlignment="1" applyProtection="1">
      <alignment horizontal="right"/>
    </xf>
    <xf numFmtId="170" fontId="7" fillId="0" borderId="0" xfId="0" applyNumberFormat="1" applyFont="1" applyFill="1" applyProtection="1"/>
    <xf numFmtId="0" fontId="14" fillId="5" borderId="0" xfId="0" applyFont="1" applyFill="1" applyAlignment="1" applyProtection="1">
      <alignment vertical="center"/>
    </xf>
    <xf numFmtId="0" fontId="13" fillId="5" borderId="0" xfId="0" applyFont="1" applyFill="1" applyAlignment="1" applyProtection="1">
      <alignment vertical="center"/>
    </xf>
    <xf numFmtId="0" fontId="15" fillId="0" borderId="0" xfId="0" applyFont="1" applyFill="1" applyProtection="1"/>
    <xf numFmtId="170" fontId="8" fillId="0" borderId="0" xfId="2" applyNumberFormat="1" applyFont="1" applyFill="1" applyBorder="1" applyAlignment="1" applyProtection="1">
      <alignment horizontal="right"/>
    </xf>
    <xf numFmtId="10" fontId="7" fillId="0" borderId="0" xfId="3" applyNumberFormat="1" applyFont="1" applyFill="1" applyBorder="1" applyAlignment="1" applyProtection="1">
      <alignment horizontal="left"/>
    </xf>
    <xf numFmtId="9" fontId="0" fillId="0" borderId="0" xfId="3" applyFont="1" applyFill="1" applyBorder="1" applyAlignment="1" applyProtection="1">
      <alignment horizontal="right"/>
    </xf>
  </cellXfs>
  <cellStyles count="5">
    <cellStyle name="Millares" xfId="1" builtinId="3"/>
    <cellStyle name="Moneda" xfId="2" builtinId="4"/>
    <cellStyle name="Normal" xfId="0" builtinId="0"/>
    <cellStyle name="Normal 2" xfId="4"/>
    <cellStyle name="Porcentaje" xfId="3" builtinId="5"/>
  </cellStyles>
  <dxfs count="0"/>
  <tableStyles count="0" defaultTableStyle="TableStyleMedium2" defaultPivotStyle="PivotStyleLight16"/>
  <colors>
    <mruColors>
      <color rgb="FF8C53D1"/>
      <color rgb="FF5A259F"/>
      <color rgb="FFBA6CFF"/>
      <color rgb="FFF0F0F7"/>
      <color rgb="FF30CF94"/>
      <color rgb="FF30D06B"/>
      <color rgb="FF4956FE"/>
      <color rgb="FF70FFC5"/>
      <color rgb="FFCCCCCC"/>
      <color rgb="FF67C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solidFill>
                <a:srgbClr val="4956FE"/>
              </a:solidFill>
              <a:round/>
            </a:ln>
            <a:effectLst/>
          </c:spPr>
          <c:marker>
            <c:symbol val="circle"/>
            <c:size val="5"/>
            <c:spPr>
              <a:solidFill>
                <a:schemeClr val="accent1"/>
              </a:solidFill>
              <a:ln w="9525">
                <a:solidFill>
                  <a:srgbClr val="4956FE"/>
                </a:solidFill>
              </a:ln>
              <a:effectLst/>
            </c:spPr>
          </c:marker>
          <c:dLbls>
            <c:dLbl>
              <c:idx val="0"/>
              <c:layout>
                <c:manualLayout>
                  <c:x val="-6.7582486787719262E-2"/>
                  <c:y val="5.6217941847658643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0000"/>
                      </a:solidFill>
                      <a:latin typeface="+mn-lt"/>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15:layout>
                    <c:manualLayout>
                      <c:w val="0.25810638419755405"/>
                      <c:h val="0.17139018397310588"/>
                    </c:manualLayout>
                  </c15:layout>
                </c:ext>
              </c:extLst>
            </c:dLbl>
            <c:dLbl>
              <c:idx val="19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95"/>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27"/>
              <c:layout>
                <c:manualLayout>
                  <c:x val="-1.3990769764073759E-2"/>
                  <c:y val="-2.842291608177544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327"/>
              <c:layout>
                <c:manualLayout>
                  <c:x val="-3.2645129449505442E-2"/>
                  <c:y val="-4.421342501609514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Calculadora!$X$2:$X$1500</c:f>
              <c:strCache>
                <c:ptCount val="40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46,5</c:v>
                </c:pt>
                <c:pt idx="94">
                  <c:v>47</c:v>
                </c:pt>
                <c:pt idx="95">
                  <c:v>47,5</c:v>
                </c:pt>
                <c:pt idx="96">
                  <c:v>48</c:v>
                </c:pt>
                <c:pt idx="97">
                  <c:v>48,5</c:v>
                </c:pt>
                <c:pt idx="98">
                  <c:v>49</c:v>
                </c:pt>
                <c:pt idx="99">
                  <c:v>49,5</c:v>
                </c:pt>
                <c:pt idx="100">
                  <c:v>50</c:v>
                </c:pt>
                <c:pt idx="101">
                  <c:v>50,5</c:v>
                </c:pt>
                <c:pt idx="102">
                  <c:v>51</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60</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70</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80</c:v>
                </c:pt>
                <c:pt idx="161">
                  <c:v>80,5</c:v>
                </c:pt>
                <c:pt idx="162">
                  <c:v>81</c:v>
                </c:pt>
                <c:pt idx="163">
                  <c:v>81,5</c:v>
                </c:pt>
                <c:pt idx="164">
                  <c:v>82</c:v>
                </c:pt>
                <c:pt idx="165">
                  <c:v>82,5</c:v>
                </c:pt>
                <c:pt idx="166">
                  <c:v>83</c:v>
                </c:pt>
                <c:pt idx="167">
                  <c:v>83,5</c:v>
                </c:pt>
                <c:pt idx="168">
                  <c:v>84</c:v>
                </c:pt>
                <c:pt idx="169">
                  <c:v>84,5</c:v>
                </c:pt>
                <c:pt idx="170">
                  <c:v>85</c:v>
                </c:pt>
                <c:pt idx="171">
                  <c:v>85,5</c:v>
                </c:pt>
                <c:pt idx="172">
                  <c:v>86</c:v>
                </c:pt>
                <c:pt idx="173">
                  <c:v>86,5</c:v>
                </c:pt>
                <c:pt idx="174">
                  <c:v>87</c:v>
                </c:pt>
                <c:pt idx="175">
                  <c:v>87,5</c:v>
                </c:pt>
                <c:pt idx="176">
                  <c:v>88</c:v>
                </c:pt>
                <c:pt idx="177">
                  <c:v>88,5</c:v>
                </c:pt>
                <c:pt idx="178">
                  <c:v>89</c:v>
                </c:pt>
                <c:pt idx="179">
                  <c:v>89,5</c:v>
                </c:pt>
                <c:pt idx="180">
                  <c:v>90</c:v>
                </c:pt>
                <c:pt idx="181">
                  <c:v>90,5</c:v>
                </c:pt>
                <c:pt idx="182">
                  <c:v>91</c:v>
                </c:pt>
                <c:pt idx="183">
                  <c:v>91,5</c:v>
                </c:pt>
                <c:pt idx="184">
                  <c:v>92</c:v>
                </c:pt>
                <c:pt idx="185">
                  <c:v>92,5</c:v>
                </c:pt>
                <c:pt idx="186">
                  <c:v>93</c:v>
                </c:pt>
                <c:pt idx="187">
                  <c:v>93,5</c:v>
                </c:pt>
                <c:pt idx="188">
                  <c:v>94</c:v>
                </c:pt>
                <c:pt idx="189">
                  <c:v>94,5</c:v>
                </c:pt>
                <c:pt idx="190">
                  <c:v>95</c:v>
                </c:pt>
                <c:pt idx="191">
                  <c:v>95,5</c:v>
                </c:pt>
                <c:pt idx="192">
                  <c:v>96</c:v>
                </c:pt>
                <c:pt idx="193">
                  <c:v>96,5</c:v>
                </c:pt>
                <c:pt idx="194">
                  <c:v>97</c:v>
                </c:pt>
                <c:pt idx="195">
                  <c:v>97,5</c:v>
                </c:pt>
                <c:pt idx="196">
                  <c:v>98</c:v>
                </c:pt>
                <c:pt idx="197">
                  <c:v>98,5</c:v>
                </c:pt>
                <c:pt idx="198">
                  <c:v>99</c:v>
                </c:pt>
                <c:pt idx="199">
                  <c:v>99,5</c:v>
                </c:pt>
                <c:pt idx="200">
                  <c:v>100</c:v>
                </c:pt>
                <c:pt idx="201">
                  <c:v>100,5</c:v>
                </c:pt>
                <c:pt idx="202">
                  <c:v>101</c:v>
                </c:pt>
                <c:pt idx="203">
                  <c:v>101,5</c:v>
                </c:pt>
                <c:pt idx="204">
                  <c:v>102</c:v>
                </c:pt>
                <c:pt idx="205">
                  <c:v>102,5</c:v>
                </c:pt>
                <c:pt idx="206">
                  <c:v>103</c:v>
                </c:pt>
                <c:pt idx="207">
                  <c:v>103,5</c:v>
                </c:pt>
                <c:pt idx="208">
                  <c:v>104</c:v>
                </c:pt>
                <c:pt idx="209">
                  <c:v>104,5</c:v>
                </c:pt>
                <c:pt idx="210">
                  <c:v>105</c:v>
                </c:pt>
                <c:pt idx="211">
                  <c:v>105,5</c:v>
                </c:pt>
                <c:pt idx="212">
                  <c:v>106</c:v>
                </c:pt>
                <c:pt idx="213">
                  <c:v>106,5</c:v>
                </c:pt>
                <c:pt idx="214">
                  <c:v>107</c:v>
                </c:pt>
                <c:pt idx="215">
                  <c:v>107,5</c:v>
                </c:pt>
                <c:pt idx="216">
                  <c:v>108</c:v>
                </c:pt>
                <c:pt idx="217">
                  <c:v>108,5</c:v>
                </c:pt>
                <c:pt idx="218">
                  <c:v>109</c:v>
                </c:pt>
                <c:pt idx="219">
                  <c:v>109,5</c:v>
                </c:pt>
                <c:pt idx="220">
                  <c:v>110</c:v>
                </c:pt>
                <c:pt idx="221">
                  <c:v>110,5</c:v>
                </c:pt>
                <c:pt idx="222">
                  <c:v>111</c:v>
                </c:pt>
                <c:pt idx="223">
                  <c:v>111,5</c:v>
                </c:pt>
                <c:pt idx="224">
                  <c:v>112</c:v>
                </c:pt>
                <c:pt idx="225">
                  <c:v>112,5</c:v>
                </c:pt>
                <c:pt idx="226">
                  <c:v>113</c:v>
                </c:pt>
                <c:pt idx="227">
                  <c:v>113,5</c:v>
                </c:pt>
                <c:pt idx="228">
                  <c:v>114</c:v>
                </c:pt>
                <c:pt idx="229">
                  <c:v>114,5</c:v>
                </c:pt>
                <c:pt idx="230">
                  <c:v>115</c:v>
                </c:pt>
                <c:pt idx="231">
                  <c:v>115,5</c:v>
                </c:pt>
                <c:pt idx="232">
                  <c:v>116</c:v>
                </c:pt>
                <c:pt idx="233">
                  <c:v>116,5</c:v>
                </c:pt>
                <c:pt idx="234">
                  <c:v>117</c:v>
                </c:pt>
                <c:pt idx="235">
                  <c:v>117,5</c:v>
                </c:pt>
                <c:pt idx="236">
                  <c:v>118</c:v>
                </c:pt>
                <c:pt idx="237">
                  <c:v>118,5</c:v>
                </c:pt>
                <c:pt idx="238">
                  <c:v>119</c:v>
                </c:pt>
                <c:pt idx="239">
                  <c:v>119,5</c:v>
                </c:pt>
                <c:pt idx="240">
                  <c:v>120</c:v>
                </c:pt>
                <c:pt idx="241">
                  <c:v>120,5</c:v>
                </c:pt>
                <c:pt idx="242">
                  <c:v>121</c:v>
                </c:pt>
                <c:pt idx="243">
                  <c:v>121,5</c:v>
                </c:pt>
                <c:pt idx="244">
                  <c:v>122</c:v>
                </c:pt>
                <c:pt idx="245">
                  <c:v>122,5</c:v>
                </c:pt>
                <c:pt idx="246">
                  <c:v>123</c:v>
                </c:pt>
                <c:pt idx="247">
                  <c:v>123,5</c:v>
                </c:pt>
                <c:pt idx="248">
                  <c:v>124</c:v>
                </c:pt>
                <c:pt idx="249">
                  <c:v>124,5</c:v>
                </c:pt>
                <c:pt idx="250">
                  <c:v>125</c:v>
                </c:pt>
                <c:pt idx="251">
                  <c:v>125,5</c:v>
                </c:pt>
                <c:pt idx="252">
                  <c:v>126</c:v>
                </c:pt>
                <c:pt idx="253">
                  <c:v>126,5</c:v>
                </c:pt>
                <c:pt idx="254">
                  <c:v>127</c:v>
                </c:pt>
                <c:pt idx="255">
                  <c:v>127,5</c:v>
                </c:pt>
                <c:pt idx="256">
                  <c:v>128</c:v>
                </c:pt>
                <c:pt idx="257">
                  <c:v>128,5</c:v>
                </c:pt>
                <c:pt idx="258">
                  <c:v>129</c:v>
                </c:pt>
                <c:pt idx="259">
                  <c:v>129,5</c:v>
                </c:pt>
                <c:pt idx="260">
                  <c:v>130</c:v>
                </c:pt>
                <c:pt idx="261">
                  <c:v>130,5</c:v>
                </c:pt>
                <c:pt idx="262">
                  <c:v>131</c:v>
                </c:pt>
                <c:pt idx="263">
                  <c:v>131,5</c:v>
                </c:pt>
                <c:pt idx="264">
                  <c:v>132</c:v>
                </c:pt>
                <c:pt idx="265">
                  <c:v>132,5</c:v>
                </c:pt>
                <c:pt idx="266">
                  <c:v>133</c:v>
                </c:pt>
                <c:pt idx="267">
                  <c:v>133,5</c:v>
                </c:pt>
                <c:pt idx="268">
                  <c:v>134</c:v>
                </c:pt>
                <c:pt idx="269">
                  <c:v>134,5</c:v>
                </c:pt>
                <c:pt idx="270">
                  <c:v>135</c:v>
                </c:pt>
                <c:pt idx="271">
                  <c:v>135,5</c:v>
                </c:pt>
                <c:pt idx="272">
                  <c:v>136</c:v>
                </c:pt>
                <c:pt idx="273">
                  <c:v>136,5</c:v>
                </c:pt>
                <c:pt idx="274">
                  <c:v>137</c:v>
                </c:pt>
                <c:pt idx="275">
                  <c:v>137,5</c:v>
                </c:pt>
                <c:pt idx="276">
                  <c:v>138</c:v>
                </c:pt>
                <c:pt idx="277">
                  <c:v>138,5</c:v>
                </c:pt>
                <c:pt idx="278">
                  <c:v>139</c:v>
                </c:pt>
                <c:pt idx="279">
                  <c:v>139,5</c:v>
                </c:pt>
                <c:pt idx="280">
                  <c:v>140</c:v>
                </c:pt>
                <c:pt idx="281">
                  <c:v>140,5</c:v>
                </c:pt>
                <c:pt idx="282">
                  <c:v>141</c:v>
                </c:pt>
                <c:pt idx="283">
                  <c:v>141,5</c:v>
                </c:pt>
                <c:pt idx="284">
                  <c:v>142</c:v>
                </c:pt>
                <c:pt idx="285">
                  <c:v>142,5</c:v>
                </c:pt>
                <c:pt idx="286">
                  <c:v>143</c:v>
                </c:pt>
                <c:pt idx="287">
                  <c:v>143,5</c:v>
                </c:pt>
                <c:pt idx="288">
                  <c:v>144</c:v>
                </c:pt>
                <c:pt idx="289">
                  <c:v>144,5</c:v>
                </c:pt>
                <c:pt idx="290">
                  <c:v>145</c:v>
                </c:pt>
                <c:pt idx="291">
                  <c:v>145,5</c:v>
                </c:pt>
                <c:pt idx="292">
                  <c:v>146</c:v>
                </c:pt>
                <c:pt idx="293">
                  <c:v>146,5</c:v>
                </c:pt>
                <c:pt idx="294">
                  <c:v>147</c:v>
                </c:pt>
                <c:pt idx="295">
                  <c:v>147,5</c:v>
                </c:pt>
                <c:pt idx="296">
                  <c:v>148</c:v>
                </c:pt>
                <c:pt idx="297">
                  <c:v>148,5</c:v>
                </c:pt>
                <c:pt idx="298">
                  <c:v>149</c:v>
                </c:pt>
                <c:pt idx="299">
                  <c:v>149,5</c:v>
                </c:pt>
                <c:pt idx="300">
                  <c:v>150</c:v>
                </c:pt>
                <c:pt idx="301">
                  <c:v>150,5</c:v>
                </c:pt>
                <c:pt idx="302">
                  <c:v>151</c:v>
                </c:pt>
                <c:pt idx="303">
                  <c:v>151,5</c:v>
                </c:pt>
                <c:pt idx="304">
                  <c:v>152</c:v>
                </c:pt>
                <c:pt idx="305">
                  <c:v>152,5</c:v>
                </c:pt>
                <c:pt idx="306">
                  <c:v>153</c:v>
                </c:pt>
                <c:pt idx="307">
                  <c:v>153,5</c:v>
                </c:pt>
                <c:pt idx="308">
                  <c:v>154</c:v>
                </c:pt>
                <c:pt idx="309">
                  <c:v>154,5</c:v>
                </c:pt>
                <c:pt idx="310">
                  <c:v>155</c:v>
                </c:pt>
                <c:pt idx="311">
                  <c:v>155,5</c:v>
                </c:pt>
                <c:pt idx="312">
                  <c:v>156</c:v>
                </c:pt>
                <c:pt idx="313">
                  <c:v>156,5</c:v>
                </c:pt>
                <c:pt idx="314">
                  <c:v>157</c:v>
                </c:pt>
                <c:pt idx="315">
                  <c:v>157,5</c:v>
                </c:pt>
                <c:pt idx="316">
                  <c:v>158</c:v>
                </c:pt>
                <c:pt idx="317">
                  <c:v>158,5</c:v>
                </c:pt>
                <c:pt idx="318">
                  <c:v>159</c:v>
                </c:pt>
                <c:pt idx="319">
                  <c:v>159,5</c:v>
                </c:pt>
                <c:pt idx="320">
                  <c:v>160</c:v>
                </c:pt>
                <c:pt idx="321">
                  <c:v>160,5</c:v>
                </c:pt>
                <c:pt idx="322">
                  <c:v>161</c:v>
                </c:pt>
                <c:pt idx="323">
                  <c:v>161,5</c:v>
                </c:pt>
                <c:pt idx="324">
                  <c:v>162</c:v>
                </c:pt>
                <c:pt idx="325">
                  <c:v>162,5</c:v>
                </c:pt>
                <c:pt idx="326">
                  <c:v>163</c:v>
                </c:pt>
                <c:pt idx="327">
                  <c:v>163,5</c:v>
                </c:pt>
                <c:pt idx="328">
                  <c:v>164</c:v>
                </c:pt>
                <c:pt idx="329">
                  <c:v>164,5</c:v>
                </c:pt>
                <c:pt idx="330">
                  <c:v>165</c:v>
                </c:pt>
                <c:pt idx="331">
                  <c:v>165,5</c:v>
                </c:pt>
                <c:pt idx="332">
                  <c:v>166</c:v>
                </c:pt>
                <c:pt idx="333">
                  <c:v>166,5</c:v>
                </c:pt>
                <c:pt idx="334">
                  <c:v>167</c:v>
                </c:pt>
                <c:pt idx="335">
                  <c:v>167,5</c:v>
                </c:pt>
                <c:pt idx="336">
                  <c:v>168</c:v>
                </c:pt>
                <c:pt idx="337">
                  <c:v>168,5</c:v>
                </c:pt>
                <c:pt idx="338">
                  <c:v>169</c:v>
                </c:pt>
                <c:pt idx="339">
                  <c:v>169,5</c:v>
                </c:pt>
                <c:pt idx="340">
                  <c:v>170</c:v>
                </c:pt>
                <c:pt idx="341">
                  <c:v>170,5</c:v>
                </c:pt>
                <c:pt idx="342">
                  <c:v>171</c:v>
                </c:pt>
                <c:pt idx="343">
                  <c:v>171,5</c:v>
                </c:pt>
                <c:pt idx="344">
                  <c:v>172</c:v>
                </c:pt>
                <c:pt idx="345">
                  <c:v>172,5</c:v>
                </c:pt>
                <c:pt idx="346">
                  <c:v>173</c:v>
                </c:pt>
                <c:pt idx="347">
                  <c:v>173,5</c:v>
                </c:pt>
                <c:pt idx="348">
                  <c:v>174</c:v>
                </c:pt>
                <c:pt idx="349">
                  <c:v>174,5</c:v>
                </c:pt>
                <c:pt idx="350">
                  <c:v>175</c:v>
                </c:pt>
                <c:pt idx="351">
                  <c:v>175,5</c:v>
                </c:pt>
                <c:pt idx="352">
                  <c:v>176</c:v>
                </c:pt>
                <c:pt idx="353">
                  <c:v>176,5</c:v>
                </c:pt>
                <c:pt idx="354">
                  <c:v>177</c:v>
                </c:pt>
                <c:pt idx="355">
                  <c:v>177,5</c:v>
                </c:pt>
                <c:pt idx="356">
                  <c:v>178</c:v>
                </c:pt>
                <c:pt idx="357">
                  <c:v>178,5</c:v>
                </c:pt>
                <c:pt idx="358">
                  <c:v>179</c:v>
                </c:pt>
                <c:pt idx="359">
                  <c:v>179,5</c:v>
                </c:pt>
                <c:pt idx="360">
                  <c:v>180</c:v>
                </c:pt>
                <c:pt idx="361">
                  <c:v>180,5</c:v>
                </c:pt>
                <c:pt idx="362">
                  <c:v>181</c:v>
                </c:pt>
                <c:pt idx="363">
                  <c:v>181,5</c:v>
                </c:pt>
                <c:pt idx="364">
                  <c:v>182</c:v>
                </c:pt>
                <c:pt idx="365">
                  <c:v>182,5</c:v>
                </c:pt>
                <c:pt idx="366">
                  <c:v>183</c:v>
                </c:pt>
                <c:pt idx="367">
                  <c:v>183,5</c:v>
                </c:pt>
                <c:pt idx="368">
                  <c:v>184</c:v>
                </c:pt>
                <c:pt idx="369">
                  <c:v>184,5</c:v>
                </c:pt>
                <c:pt idx="370">
                  <c:v>185</c:v>
                </c:pt>
                <c:pt idx="371">
                  <c:v>185,5</c:v>
                </c:pt>
                <c:pt idx="372">
                  <c:v>186</c:v>
                </c:pt>
                <c:pt idx="373">
                  <c:v>186,5</c:v>
                </c:pt>
                <c:pt idx="374">
                  <c:v>187</c:v>
                </c:pt>
                <c:pt idx="375">
                  <c:v>187,5</c:v>
                </c:pt>
                <c:pt idx="376">
                  <c:v>188</c:v>
                </c:pt>
                <c:pt idx="377">
                  <c:v>188,5</c:v>
                </c:pt>
                <c:pt idx="378">
                  <c:v>189</c:v>
                </c:pt>
                <c:pt idx="379">
                  <c:v>189,5</c:v>
                </c:pt>
                <c:pt idx="380">
                  <c:v>190</c:v>
                </c:pt>
                <c:pt idx="381">
                  <c:v>190,5</c:v>
                </c:pt>
                <c:pt idx="382">
                  <c:v>191</c:v>
                </c:pt>
                <c:pt idx="383">
                  <c:v>191,5</c:v>
                </c:pt>
                <c:pt idx="384">
                  <c:v>192</c:v>
                </c:pt>
                <c:pt idx="385">
                  <c:v>192,5</c:v>
                </c:pt>
                <c:pt idx="386">
                  <c:v>193</c:v>
                </c:pt>
                <c:pt idx="387">
                  <c:v>193,5</c:v>
                </c:pt>
                <c:pt idx="388">
                  <c:v>194</c:v>
                </c:pt>
                <c:pt idx="389">
                  <c:v>194,5</c:v>
                </c:pt>
                <c:pt idx="390">
                  <c:v>195</c:v>
                </c:pt>
                <c:pt idx="391">
                  <c:v>195,5</c:v>
                </c:pt>
                <c:pt idx="392">
                  <c:v>196</c:v>
                </c:pt>
                <c:pt idx="393">
                  <c:v>196,5</c:v>
                </c:pt>
                <c:pt idx="394">
                  <c:v>197</c:v>
                </c:pt>
                <c:pt idx="395">
                  <c:v>197,5</c:v>
                </c:pt>
                <c:pt idx="396">
                  <c:v>198</c:v>
                </c:pt>
                <c:pt idx="397">
                  <c:v>198,5</c:v>
                </c:pt>
                <c:pt idx="398">
                  <c:v>199</c:v>
                </c:pt>
                <c:pt idx="399">
                  <c:v>199,5</c:v>
                </c:pt>
              </c:strCache>
            </c:strRef>
          </c:xVal>
          <c:yVal>
            <c:numRef>
              <c:f>Calculadora!$Y$2:$Y$1500</c:f>
              <c:numCache>
                <c:formatCode>_(* #,##0.00_);_(* \(#,##0.00\);_(* "-"??_);_(@_)</c:formatCode>
                <c:ptCount val="1499"/>
                <c:pt idx="0">
                  <c:v>-9681.9452999999994</c:v>
                </c:pt>
                <c:pt idx="1">
                  <c:v>-9632.1751999999997</c:v>
                </c:pt>
                <c:pt idx="2">
                  <c:v>-9582.4050999999999</c:v>
                </c:pt>
                <c:pt idx="3">
                  <c:v>-9532.6350000000002</c:v>
                </c:pt>
                <c:pt idx="4">
                  <c:v>-9482.8648999999987</c:v>
                </c:pt>
                <c:pt idx="5">
                  <c:v>-9433.0947999999989</c:v>
                </c:pt>
                <c:pt idx="6">
                  <c:v>-9383.3246999999992</c:v>
                </c:pt>
                <c:pt idx="7">
                  <c:v>-9333.5545999999995</c:v>
                </c:pt>
                <c:pt idx="8">
                  <c:v>-9283.7844999999998</c:v>
                </c:pt>
                <c:pt idx="9">
                  <c:v>-9234.0144</c:v>
                </c:pt>
                <c:pt idx="10">
                  <c:v>-9184.2442999999985</c:v>
                </c:pt>
                <c:pt idx="11">
                  <c:v>-9134.4741999999987</c:v>
                </c:pt>
                <c:pt idx="12">
                  <c:v>-9084.704099999999</c:v>
                </c:pt>
                <c:pt idx="13">
                  <c:v>-9034.9339999999993</c:v>
                </c:pt>
                <c:pt idx="14">
                  <c:v>-8985.1638999999996</c:v>
                </c:pt>
                <c:pt idx="15">
                  <c:v>-8935.3937999999998</c:v>
                </c:pt>
                <c:pt idx="16">
                  <c:v>-8885.6237000000001</c:v>
                </c:pt>
                <c:pt idx="17">
                  <c:v>-8835.8535999999986</c:v>
                </c:pt>
                <c:pt idx="18">
                  <c:v>-8786.0834999999988</c:v>
                </c:pt>
                <c:pt idx="19">
                  <c:v>-8736.3133999999991</c:v>
                </c:pt>
                <c:pt idx="20">
                  <c:v>-8686.5432999999994</c:v>
                </c:pt>
                <c:pt idx="21">
                  <c:v>-8636.7731999999996</c:v>
                </c:pt>
                <c:pt idx="22">
                  <c:v>-8587.0030999999999</c:v>
                </c:pt>
                <c:pt idx="23">
                  <c:v>-8537.2330000000002</c:v>
                </c:pt>
                <c:pt idx="24">
                  <c:v>-8487.4628999999986</c:v>
                </c:pt>
                <c:pt idx="25">
                  <c:v>-8437.6927999999989</c:v>
                </c:pt>
                <c:pt idx="26">
                  <c:v>-8387.9226999999992</c:v>
                </c:pt>
                <c:pt idx="27">
                  <c:v>-8338.1525999999994</c:v>
                </c:pt>
                <c:pt idx="28">
                  <c:v>-8288.3824999999997</c:v>
                </c:pt>
                <c:pt idx="29">
                  <c:v>-8238.6124</c:v>
                </c:pt>
                <c:pt idx="30">
                  <c:v>-8188.8423000000003</c:v>
                </c:pt>
                <c:pt idx="31">
                  <c:v>-8139.0721999999987</c:v>
                </c:pt>
                <c:pt idx="32">
                  <c:v>-8089.302099999999</c:v>
                </c:pt>
                <c:pt idx="33">
                  <c:v>-8039.5319999999992</c:v>
                </c:pt>
                <c:pt idx="34">
                  <c:v>-7989.7618999999995</c:v>
                </c:pt>
                <c:pt idx="35">
                  <c:v>-7939.9917999999998</c:v>
                </c:pt>
                <c:pt idx="36">
                  <c:v>-7890.2217000000001</c:v>
                </c:pt>
                <c:pt idx="37">
                  <c:v>-7840.4515999999985</c:v>
                </c:pt>
                <c:pt idx="38">
                  <c:v>-7790.6814999999988</c:v>
                </c:pt>
                <c:pt idx="39">
                  <c:v>-7740.911399999999</c:v>
                </c:pt>
                <c:pt idx="40">
                  <c:v>-7691.1412999999993</c:v>
                </c:pt>
                <c:pt idx="41">
                  <c:v>-7641.3711999999996</c:v>
                </c:pt>
                <c:pt idx="42">
                  <c:v>-7591.6010999999999</c:v>
                </c:pt>
                <c:pt idx="43">
                  <c:v>-7541.8309999999983</c:v>
                </c:pt>
                <c:pt idx="44">
                  <c:v>-7492.0609000000004</c:v>
                </c:pt>
                <c:pt idx="45">
                  <c:v>-7442.2907999999989</c:v>
                </c:pt>
                <c:pt idx="46">
                  <c:v>-7392.5206999999991</c:v>
                </c:pt>
                <c:pt idx="47">
                  <c:v>-7342.7505999999994</c:v>
                </c:pt>
                <c:pt idx="48">
                  <c:v>-7292.9804999999997</c:v>
                </c:pt>
                <c:pt idx="49">
                  <c:v>-7243.2103999999999</c:v>
                </c:pt>
                <c:pt idx="50">
                  <c:v>-7193.4402999999993</c:v>
                </c:pt>
                <c:pt idx="51">
                  <c:v>-7143.6701999999996</c:v>
                </c:pt>
                <c:pt idx="52">
                  <c:v>-7093.9000999999989</c:v>
                </c:pt>
                <c:pt idx="53">
                  <c:v>-7044.1299999999992</c:v>
                </c:pt>
                <c:pt idx="54">
                  <c:v>-6994.3598999999995</c:v>
                </c:pt>
                <c:pt idx="55">
                  <c:v>-6944.5897999999997</c:v>
                </c:pt>
                <c:pt idx="56">
                  <c:v>-6894.8197</c:v>
                </c:pt>
                <c:pt idx="57">
                  <c:v>-6845.0495999999994</c:v>
                </c:pt>
                <c:pt idx="58">
                  <c:v>-6795.2794999999987</c:v>
                </c:pt>
                <c:pt idx="59">
                  <c:v>-6745.509399999999</c:v>
                </c:pt>
                <c:pt idx="60">
                  <c:v>-6695.7392999999993</c:v>
                </c:pt>
                <c:pt idx="61">
                  <c:v>-6645.9691999999995</c:v>
                </c:pt>
                <c:pt idx="62">
                  <c:v>-6596.1990999999998</c:v>
                </c:pt>
                <c:pt idx="63">
                  <c:v>-6546.4289999999992</c:v>
                </c:pt>
                <c:pt idx="64">
                  <c:v>-6496.6588999999994</c:v>
                </c:pt>
                <c:pt idx="65">
                  <c:v>-6446.8887999999988</c:v>
                </c:pt>
                <c:pt idx="66">
                  <c:v>-6397.1186999999991</c:v>
                </c:pt>
                <c:pt idx="67">
                  <c:v>-6347.3485999999994</c:v>
                </c:pt>
                <c:pt idx="68">
                  <c:v>-6297.5784999999996</c:v>
                </c:pt>
                <c:pt idx="69">
                  <c:v>-6247.8083999999999</c:v>
                </c:pt>
                <c:pt idx="70">
                  <c:v>-6198.0382999999993</c:v>
                </c:pt>
                <c:pt idx="71">
                  <c:v>-6148.2681999999995</c:v>
                </c:pt>
                <c:pt idx="72">
                  <c:v>-6098.4980999999998</c:v>
                </c:pt>
                <c:pt idx="73">
                  <c:v>-6048.7279999999992</c:v>
                </c:pt>
                <c:pt idx="74">
                  <c:v>-5998.9578999999994</c:v>
                </c:pt>
                <c:pt idx="75">
                  <c:v>-5949.1877999999997</c:v>
                </c:pt>
                <c:pt idx="76">
                  <c:v>-5899.4176999999991</c:v>
                </c:pt>
                <c:pt idx="77">
                  <c:v>-5849.6475999999993</c:v>
                </c:pt>
                <c:pt idx="78">
                  <c:v>-5799.8774999999987</c:v>
                </c:pt>
                <c:pt idx="79">
                  <c:v>-5750.107399999999</c:v>
                </c:pt>
                <c:pt idx="80">
                  <c:v>-5700.3372999999992</c:v>
                </c:pt>
                <c:pt idx="81">
                  <c:v>-5650.5671999999995</c:v>
                </c:pt>
                <c:pt idx="82">
                  <c:v>-5600.7970999999998</c:v>
                </c:pt>
                <c:pt idx="83">
                  <c:v>-5551.027</c:v>
                </c:pt>
                <c:pt idx="84">
                  <c:v>-5501.2568999999994</c:v>
                </c:pt>
                <c:pt idx="85">
                  <c:v>-5451.4867999999988</c:v>
                </c:pt>
                <c:pt idx="86">
                  <c:v>-5401.716699999999</c:v>
                </c:pt>
                <c:pt idx="87">
                  <c:v>-5351.9465999999993</c:v>
                </c:pt>
                <c:pt idx="88">
                  <c:v>-5302.1764999999996</c:v>
                </c:pt>
                <c:pt idx="89">
                  <c:v>-5252.4063999999998</c:v>
                </c:pt>
                <c:pt idx="90">
                  <c:v>-5202.6362999999992</c:v>
                </c:pt>
                <c:pt idx="91">
                  <c:v>-5152.8661999999995</c:v>
                </c:pt>
                <c:pt idx="92">
                  <c:v>-5103.0960999999998</c:v>
                </c:pt>
                <c:pt idx="93">
                  <c:v>-5053.326</c:v>
                </c:pt>
                <c:pt idx="94">
                  <c:v>-5003.5558999999994</c:v>
                </c:pt>
                <c:pt idx="95">
                  <c:v>-4953.7857999999987</c:v>
                </c:pt>
                <c:pt idx="96">
                  <c:v>-4904.015699999999</c:v>
                </c:pt>
                <c:pt idx="97">
                  <c:v>-4854.2455999999993</c:v>
                </c:pt>
                <c:pt idx="98">
                  <c:v>-4804.4754999999996</c:v>
                </c:pt>
                <c:pt idx="99">
                  <c:v>-4754.7053999999998</c:v>
                </c:pt>
                <c:pt idx="100">
                  <c:v>-4704.9352999999992</c:v>
                </c:pt>
                <c:pt idx="101">
                  <c:v>-4655.1651999999995</c:v>
                </c:pt>
                <c:pt idx="102">
                  <c:v>-4605.3950999999997</c:v>
                </c:pt>
                <c:pt idx="103">
                  <c:v>-4555.625</c:v>
                </c:pt>
                <c:pt idx="104">
                  <c:v>-4505.8548999999994</c:v>
                </c:pt>
                <c:pt idx="105">
                  <c:v>-4456.0847999999987</c:v>
                </c:pt>
                <c:pt idx="106">
                  <c:v>-4406.314699999999</c:v>
                </c:pt>
                <c:pt idx="107">
                  <c:v>-4356.5445999999993</c:v>
                </c:pt>
                <c:pt idx="108">
                  <c:v>-4306.7744999999995</c:v>
                </c:pt>
                <c:pt idx="109">
                  <c:v>-4257.0043999999998</c:v>
                </c:pt>
                <c:pt idx="110">
                  <c:v>-4207.2342999999992</c:v>
                </c:pt>
                <c:pt idx="111">
                  <c:v>-4157.4641999999994</c:v>
                </c:pt>
                <c:pt idx="112">
                  <c:v>-4107.6940999999997</c:v>
                </c:pt>
                <c:pt idx="113">
                  <c:v>-4057.924</c:v>
                </c:pt>
                <c:pt idx="114">
                  <c:v>-4008.1538999999993</c:v>
                </c:pt>
                <c:pt idx="115">
                  <c:v>-3958.3837999999987</c:v>
                </c:pt>
                <c:pt idx="116">
                  <c:v>-3908.613699999999</c:v>
                </c:pt>
                <c:pt idx="117">
                  <c:v>-3858.8435999999992</c:v>
                </c:pt>
                <c:pt idx="118">
                  <c:v>-3809.0734999999995</c:v>
                </c:pt>
                <c:pt idx="119">
                  <c:v>-3759.3033999999998</c:v>
                </c:pt>
                <c:pt idx="120">
                  <c:v>-3709.5332999999991</c:v>
                </c:pt>
                <c:pt idx="121">
                  <c:v>-3659.7631999999994</c:v>
                </c:pt>
                <c:pt idx="122">
                  <c:v>-3609.9930999999997</c:v>
                </c:pt>
                <c:pt idx="123">
                  <c:v>-3560.223</c:v>
                </c:pt>
                <c:pt idx="124">
                  <c:v>-3510.4528999999993</c:v>
                </c:pt>
                <c:pt idx="125">
                  <c:v>-3460.6827999999987</c:v>
                </c:pt>
                <c:pt idx="126">
                  <c:v>-3410.9126999999989</c:v>
                </c:pt>
                <c:pt idx="127">
                  <c:v>-3361.1425999999992</c:v>
                </c:pt>
                <c:pt idx="128">
                  <c:v>-3311.3724999999995</c:v>
                </c:pt>
                <c:pt idx="129">
                  <c:v>-3261.6023999999998</c:v>
                </c:pt>
                <c:pt idx="130">
                  <c:v>-3211.8322999999991</c:v>
                </c:pt>
                <c:pt idx="131">
                  <c:v>-3162.0621999999994</c:v>
                </c:pt>
                <c:pt idx="132">
                  <c:v>-3112.2920999999988</c:v>
                </c:pt>
                <c:pt idx="133">
                  <c:v>-3062.5219999999999</c:v>
                </c:pt>
                <c:pt idx="134">
                  <c:v>-3012.7518999999993</c:v>
                </c:pt>
                <c:pt idx="135">
                  <c:v>-2962.9817999999996</c:v>
                </c:pt>
                <c:pt idx="136">
                  <c:v>-2913.2116999999989</c:v>
                </c:pt>
                <c:pt idx="137">
                  <c:v>-2863.4416000000001</c:v>
                </c:pt>
                <c:pt idx="138">
                  <c:v>-2813.6714999999995</c:v>
                </c:pt>
                <c:pt idx="139">
                  <c:v>-2763.9013999999988</c:v>
                </c:pt>
                <c:pt idx="140">
                  <c:v>-2714.1312999999991</c:v>
                </c:pt>
                <c:pt idx="141">
                  <c:v>-2664.3611999999985</c:v>
                </c:pt>
                <c:pt idx="142">
                  <c:v>-2614.5910999999996</c:v>
                </c:pt>
                <c:pt idx="143">
                  <c:v>-2564.820999999999</c:v>
                </c:pt>
                <c:pt idx="144">
                  <c:v>-2515.0509000000002</c:v>
                </c:pt>
                <c:pt idx="145">
                  <c:v>-2465.2807999999995</c:v>
                </c:pt>
                <c:pt idx="146">
                  <c:v>-2415.5106999999998</c:v>
                </c:pt>
                <c:pt idx="147">
                  <c:v>-2365.7405999999992</c:v>
                </c:pt>
                <c:pt idx="148">
                  <c:v>-2315.9704999999985</c:v>
                </c:pt>
                <c:pt idx="149">
                  <c:v>-2266.2003999999997</c:v>
                </c:pt>
                <c:pt idx="150">
                  <c:v>-2216.4302999999991</c:v>
                </c:pt>
                <c:pt idx="151">
                  <c:v>-2166.6601999999993</c:v>
                </c:pt>
                <c:pt idx="152">
                  <c:v>-2116.8900999999987</c:v>
                </c:pt>
                <c:pt idx="153">
                  <c:v>-2067.12</c:v>
                </c:pt>
                <c:pt idx="154">
                  <c:v>-2017.3498999999995</c:v>
                </c:pt>
                <c:pt idx="155">
                  <c:v>-1967.5797999999998</c:v>
                </c:pt>
                <c:pt idx="156">
                  <c:v>-1917.8096999999991</c:v>
                </c:pt>
                <c:pt idx="157">
                  <c:v>-1868.0396000000003</c:v>
                </c:pt>
                <c:pt idx="158">
                  <c:v>-1818.2694999999997</c:v>
                </c:pt>
                <c:pt idx="159">
                  <c:v>-1768.499399999999</c:v>
                </c:pt>
                <c:pt idx="160">
                  <c:v>-1718.7292999999993</c:v>
                </c:pt>
                <c:pt idx="161">
                  <c:v>-1668.9591999999996</c:v>
                </c:pt>
                <c:pt idx="162">
                  <c:v>-1619.1890999999998</c:v>
                </c:pt>
                <c:pt idx="163">
                  <c:v>-1569.4189999999992</c:v>
                </c:pt>
                <c:pt idx="164">
                  <c:v>-1519.6489000000004</c:v>
                </c:pt>
                <c:pt idx="165">
                  <c:v>-1469.8787999999988</c:v>
                </c:pt>
                <c:pt idx="166">
                  <c:v>-1420.1087000000009</c:v>
                </c:pt>
                <c:pt idx="167">
                  <c:v>-1370.3385999999994</c:v>
                </c:pt>
                <c:pt idx="168">
                  <c:v>-1320.5684999999996</c:v>
                </c:pt>
                <c:pt idx="169">
                  <c:v>-1270.7983999999999</c:v>
                </c:pt>
                <c:pt idx="170">
                  <c:v>-1221.0282999999984</c:v>
                </c:pt>
                <c:pt idx="171">
                  <c:v>-1171.2582000000004</c:v>
                </c:pt>
                <c:pt idx="172">
                  <c:v>-1121.4880999999989</c:v>
                </c:pt>
                <c:pt idx="173">
                  <c:v>-1071.7179999999992</c:v>
                </c:pt>
                <c:pt idx="174">
                  <c:v>-1021.9478999999994</c:v>
                </c:pt>
                <c:pt idx="175">
                  <c:v>-972.17779999999971</c:v>
                </c:pt>
                <c:pt idx="176">
                  <c:v>-922.40769999999998</c:v>
                </c:pt>
                <c:pt idx="177">
                  <c:v>-872.63760000000025</c:v>
                </c:pt>
                <c:pt idx="178">
                  <c:v>-822.86750000000052</c:v>
                </c:pt>
                <c:pt idx="179">
                  <c:v>-773.09739999999897</c:v>
                </c:pt>
                <c:pt idx="180">
                  <c:v>-723.32729999999924</c:v>
                </c:pt>
                <c:pt idx="181">
                  <c:v>-673.55719999999951</c:v>
                </c:pt>
                <c:pt idx="182">
                  <c:v>-623.78709999999978</c:v>
                </c:pt>
                <c:pt idx="183">
                  <c:v>-574.01700000000005</c:v>
                </c:pt>
                <c:pt idx="184">
                  <c:v>-524.24690000000032</c:v>
                </c:pt>
                <c:pt idx="185">
                  <c:v>-474.47679999999878</c:v>
                </c:pt>
                <c:pt idx="186">
                  <c:v>-424.70670000000086</c:v>
                </c:pt>
                <c:pt idx="187">
                  <c:v>-374.93659999999932</c:v>
                </c:pt>
                <c:pt idx="188">
                  <c:v>-325.16649999999959</c:v>
                </c:pt>
                <c:pt idx="189">
                  <c:v>-275.39639999999986</c:v>
                </c:pt>
                <c:pt idx="190">
                  <c:v>-225.62629999999831</c:v>
                </c:pt>
                <c:pt idx="191">
                  <c:v>-175.8562000000004</c:v>
                </c:pt>
                <c:pt idx="192">
                  <c:v>-126.08609999999885</c:v>
                </c:pt>
                <c:pt idx="193">
                  <c:v>-76.315999999999121</c:v>
                </c:pt>
                <c:pt idx="194">
                  <c:v>-26.545899999999392</c:v>
                </c:pt>
                <c:pt idx="195">
                  <c:v>23.224200000000337</c:v>
                </c:pt>
                <c:pt idx="196">
                  <c:v>72.994300000000067</c:v>
                </c:pt>
                <c:pt idx="197">
                  <c:v>122.76440000000161</c:v>
                </c:pt>
                <c:pt idx="198">
                  <c:v>172.53449999999953</c:v>
                </c:pt>
                <c:pt idx="199">
                  <c:v>222.30460000000107</c:v>
                </c:pt>
                <c:pt idx="200">
                  <c:v>272.0747000000008</c:v>
                </c:pt>
                <c:pt idx="201">
                  <c:v>321.84480000000053</c:v>
                </c:pt>
                <c:pt idx="202">
                  <c:v>371.61490000000026</c:v>
                </c:pt>
                <c:pt idx="203">
                  <c:v>421.38499999999999</c:v>
                </c:pt>
                <c:pt idx="204">
                  <c:v>471.15509999999972</c:v>
                </c:pt>
                <c:pt idx="205">
                  <c:v>520.92520000000127</c:v>
                </c:pt>
                <c:pt idx="206">
                  <c:v>570.69529999999918</c:v>
                </c:pt>
                <c:pt idx="207">
                  <c:v>620.46540000000073</c:v>
                </c:pt>
                <c:pt idx="208">
                  <c:v>670.23550000000046</c:v>
                </c:pt>
                <c:pt idx="209">
                  <c:v>720.00560000000019</c:v>
                </c:pt>
                <c:pt idx="210">
                  <c:v>769.77570000000173</c:v>
                </c:pt>
                <c:pt idx="211">
                  <c:v>819.54579999999964</c:v>
                </c:pt>
                <c:pt idx="212">
                  <c:v>869.31590000000119</c:v>
                </c:pt>
                <c:pt idx="213">
                  <c:v>919.0859999999991</c:v>
                </c:pt>
                <c:pt idx="214">
                  <c:v>968.85610000000065</c:v>
                </c:pt>
                <c:pt idx="215">
                  <c:v>1018.6262000000004</c:v>
                </c:pt>
                <c:pt idx="216">
                  <c:v>1068.3963000000001</c:v>
                </c:pt>
                <c:pt idx="217">
                  <c:v>1118.1664000000017</c:v>
                </c:pt>
                <c:pt idx="218">
                  <c:v>1167.9364999999996</c:v>
                </c:pt>
                <c:pt idx="219">
                  <c:v>1217.7066000000011</c:v>
                </c:pt>
                <c:pt idx="220">
                  <c:v>1267.4767000000008</c:v>
                </c:pt>
                <c:pt idx="221">
                  <c:v>1317.2468000000006</c:v>
                </c:pt>
                <c:pt idx="222">
                  <c:v>1367.0169000000003</c:v>
                </c:pt>
                <c:pt idx="223">
                  <c:v>1367.0169000000003</c:v>
                </c:pt>
                <c:pt idx="224">
                  <c:v>1367.0169000000003</c:v>
                </c:pt>
                <c:pt idx="225">
                  <c:v>1367.0169000000003</c:v>
                </c:pt>
                <c:pt idx="226">
                  <c:v>1367.0169000000003</c:v>
                </c:pt>
                <c:pt idx="227">
                  <c:v>1367.0169000000003</c:v>
                </c:pt>
                <c:pt idx="228">
                  <c:v>1367.0169000000003</c:v>
                </c:pt>
                <c:pt idx="229">
                  <c:v>1367.0169000000003</c:v>
                </c:pt>
                <c:pt idx="230">
                  <c:v>1367.0169000000003</c:v>
                </c:pt>
                <c:pt idx="231">
                  <c:v>1367.0169000000003</c:v>
                </c:pt>
                <c:pt idx="232">
                  <c:v>1367.0169000000003</c:v>
                </c:pt>
                <c:pt idx="233">
                  <c:v>1367.0169000000003</c:v>
                </c:pt>
                <c:pt idx="234">
                  <c:v>1367.0169000000003</c:v>
                </c:pt>
                <c:pt idx="235">
                  <c:v>1367.0169000000003</c:v>
                </c:pt>
                <c:pt idx="236">
                  <c:v>1367.0169000000003</c:v>
                </c:pt>
                <c:pt idx="237">
                  <c:v>1367.0169000000003</c:v>
                </c:pt>
                <c:pt idx="238">
                  <c:v>1367.0169000000003</c:v>
                </c:pt>
                <c:pt idx="239">
                  <c:v>1367.0169000000003</c:v>
                </c:pt>
                <c:pt idx="240">
                  <c:v>1367.0169000000003</c:v>
                </c:pt>
                <c:pt idx="241">
                  <c:v>1367.0169000000003</c:v>
                </c:pt>
                <c:pt idx="242">
                  <c:v>1367.0169000000003</c:v>
                </c:pt>
                <c:pt idx="243">
                  <c:v>1367.0169000000003</c:v>
                </c:pt>
                <c:pt idx="244">
                  <c:v>1367.0169000000003</c:v>
                </c:pt>
                <c:pt idx="245">
                  <c:v>1367.0169000000003</c:v>
                </c:pt>
                <c:pt idx="246">
                  <c:v>1367.0169000000003</c:v>
                </c:pt>
                <c:pt idx="247">
                  <c:v>1367.0169000000003</c:v>
                </c:pt>
                <c:pt idx="248">
                  <c:v>1367.0169000000003</c:v>
                </c:pt>
                <c:pt idx="249">
                  <c:v>1367.0169000000003</c:v>
                </c:pt>
                <c:pt idx="250">
                  <c:v>1367.0169000000003</c:v>
                </c:pt>
                <c:pt idx="251">
                  <c:v>1367.0169000000003</c:v>
                </c:pt>
                <c:pt idx="252">
                  <c:v>1367.0169000000003</c:v>
                </c:pt>
                <c:pt idx="253">
                  <c:v>1367.0169000000003</c:v>
                </c:pt>
                <c:pt idx="254">
                  <c:v>1367.0169000000003</c:v>
                </c:pt>
                <c:pt idx="255">
                  <c:v>1367.0169000000003</c:v>
                </c:pt>
                <c:pt idx="256">
                  <c:v>1367.0169000000003</c:v>
                </c:pt>
                <c:pt idx="257">
                  <c:v>1367.0169000000003</c:v>
                </c:pt>
                <c:pt idx="258">
                  <c:v>1367.0169000000003</c:v>
                </c:pt>
                <c:pt idx="259">
                  <c:v>1367.0169000000003</c:v>
                </c:pt>
                <c:pt idx="260">
                  <c:v>1367.0169000000003</c:v>
                </c:pt>
                <c:pt idx="261">
                  <c:v>1367.0169000000003</c:v>
                </c:pt>
                <c:pt idx="262">
                  <c:v>1367.0169000000003</c:v>
                </c:pt>
                <c:pt idx="263">
                  <c:v>1367.0169000000003</c:v>
                </c:pt>
                <c:pt idx="264">
                  <c:v>1367.0169000000003</c:v>
                </c:pt>
                <c:pt idx="265">
                  <c:v>1367.0169000000003</c:v>
                </c:pt>
                <c:pt idx="266">
                  <c:v>1367.0169000000003</c:v>
                </c:pt>
                <c:pt idx="267">
                  <c:v>1367.0169000000003</c:v>
                </c:pt>
                <c:pt idx="268">
                  <c:v>1367.0169000000003</c:v>
                </c:pt>
                <c:pt idx="269">
                  <c:v>1367.0169000000003</c:v>
                </c:pt>
                <c:pt idx="270">
                  <c:v>1367.0169000000003</c:v>
                </c:pt>
                <c:pt idx="271">
                  <c:v>1367.0169000000003</c:v>
                </c:pt>
                <c:pt idx="272">
                  <c:v>1367.0169000000003</c:v>
                </c:pt>
                <c:pt idx="273">
                  <c:v>1367.0169000000003</c:v>
                </c:pt>
                <c:pt idx="274">
                  <c:v>1367.0169000000003</c:v>
                </c:pt>
                <c:pt idx="275">
                  <c:v>1367.0169000000003</c:v>
                </c:pt>
                <c:pt idx="276">
                  <c:v>1367.0169000000003</c:v>
                </c:pt>
                <c:pt idx="277">
                  <c:v>1367.0169000000003</c:v>
                </c:pt>
                <c:pt idx="278">
                  <c:v>1367.0169000000003</c:v>
                </c:pt>
                <c:pt idx="279">
                  <c:v>1367.0169000000003</c:v>
                </c:pt>
                <c:pt idx="280">
                  <c:v>1367.0169000000003</c:v>
                </c:pt>
                <c:pt idx="281">
                  <c:v>1367.0169000000003</c:v>
                </c:pt>
                <c:pt idx="282">
                  <c:v>1367.0169000000003</c:v>
                </c:pt>
                <c:pt idx="283">
                  <c:v>1367.0169000000003</c:v>
                </c:pt>
                <c:pt idx="284">
                  <c:v>1367.0169000000003</c:v>
                </c:pt>
                <c:pt idx="285">
                  <c:v>1367.0169000000003</c:v>
                </c:pt>
                <c:pt idx="286">
                  <c:v>1367.0169000000003</c:v>
                </c:pt>
                <c:pt idx="287">
                  <c:v>1367.0169000000003</c:v>
                </c:pt>
                <c:pt idx="288">
                  <c:v>1367.0169000000003</c:v>
                </c:pt>
                <c:pt idx="289">
                  <c:v>1367.0169000000003</c:v>
                </c:pt>
                <c:pt idx="290">
                  <c:v>1367.0169000000003</c:v>
                </c:pt>
                <c:pt idx="291">
                  <c:v>1367.0169000000003</c:v>
                </c:pt>
                <c:pt idx="292">
                  <c:v>1367.0169000000003</c:v>
                </c:pt>
                <c:pt idx="293">
                  <c:v>1367.0169000000003</c:v>
                </c:pt>
                <c:pt idx="294">
                  <c:v>1367.0169000000003</c:v>
                </c:pt>
                <c:pt idx="295">
                  <c:v>1367.0169000000003</c:v>
                </c:pt>
                <c:pt idx="296">
                  <c:v>1367.0169000000003</c:v>
                </c:pt>
                <c:pt idx="297">
                  <c:v>1367.0169000000003</c:v>
                </c:pt>
                <c:pt idx="298">
                  <c:v>1367.0169000000003</c:v>
                </c:pt>
                <c:pt idx="299">
                  <c:v>1367.0169000000003</c:v>
                </c:pt>
                <c:pt idx="300">
                  <c:v>1367.0169000000003</c:v>
                </c:pt>
                <c:pt idx="301">
                  <c:v>1367.0169000000003</c:v>
                </c:pt>
                <c:pt idx="302">
                  <c:v>1367.0169000000003</c:v>
                </c:pt>
                <c:pt idx="303">
                  <c:v>1367.0169000000003</c:v>
                </c:pt>
                <c:pt idx="304">
                  <c:v>1367.0169000000003</c:v>
                </c:pt>
                <c:pt idx="305">
                  <c:v>1367.0169000000003</c:v>
                </c:pt>
                <c:pt idx="306">
                  <c:v>1367.0169000000003</c:v>
                </c:pt>
                <c:pt idx="307">
                  <c:v>1367.0169000000003</c:v>
                </c:pt>
                <c:pt idx="308">
                  <c:v>1367.0169000000003</c:v>
                </c:pt>
                <c:pt idx="309">
                  <c:v>1367.0169000000003</c:v>
                </c:pt>
                <c:pt idx="310">
                  <c:v>1367.0169000000003</c:v>
                </c:pt>
                <c:pt idx="311">
                  <c:v>1367.0169000000003</c:v>
                </c:pt>
                <c:pt idx="312">
                  <c:v>1367.0169000000003</c:v>
                </c:pt>
                <c:pt idx="313">
                  <c:v>1367.0169000000003</c:v>
                </c:pt>
                <c:pt idx="314">
                  <c:v>1367.0169000000003</c:v>
                </c:pt>
                <c:pt idx="315">
                  <c:v>1367.0169000000003</c:v>
                </c:pt>
                <c:pt idx="316">
                  <c:v>1367.0169000000003</c:v>
                </c:pt>
                <c:pt idx="317">
                  <c:v>1367.0169000000003</c:v>
                </c:pt>
                <c:pt idx="318">
                  <c:v>1367.0169000000003</c:v>
                </c:pt>
                <c:pt idx="319">
                  <c:v>1367.0169000000003</c:v>
                </c:pt>
                <c:pt idx="320">
                  <c:v>1367.0169000000003</c:v>
                </c:pt>
                <c:pt idx="321">
                  <c:v>1367.0169000000003</c:v>
                </c:pt>
                <c:pt idx="322">
                  <c:v>1367.0169000000003</c:v>
                </c:pt>
                <c:pt idx="323">
                  <c:v>1367.0169000000003</c:v>
                </c:pt>
                <c:pt idx="324">
                  <c:v>1367.0169000000003</c:v>
                </c:pt>
                <c:pt idx="325">
                  <c:v>1367.0169000000003</c:v>
                </c:pt>
                <c:pt idx="326">
                  <c:v>1367.0169000000003</c:v>
                </c:pt>
                <c:pt idx="327">
                  <c:v>1367.0169000000003</c:v>
                </c:pt>
                <c:pt idx="328">
                  <c:v>1367.0169000000003</c:v>
                </c:pt>
                <c:pt idx="329">
                  <c:v>1367.0169000000003</c:v>
                </c:pt>
                <c:pt idx="330">
                  <c:v>1367.0169000000003</c:v>
                </c:pt>
                <c:pt idx="331">
                  <c:v>1367.0169000000003</c:v>
                </c:pt>
                <c:pt idx="332">
                  <c:v>1367.0169000000003</c:v>
                </c:pt>
                <c:pt idx="333">
                  <c:v>1367.0169000000003</c:v>
                </c:pt>
                <c:pt idx="334">
                  <c:v>1367.0169000000003</c:v>
                </c:pt>
                <c:pt idx="335">
                  <c:v>1367.0169000000003</c:v>
                </c:pt>
                <c:pt idx="336">
                  <c:v>1367.0169000000003</c:v>
                </c:pt>
                <c:pt idx="337">
                  <c:v>1367.0169000000003</c:v>
                </c:pt>
                <c:pt idx="338">
                  <c:v>1367.0169000000003</c:v>
                </c:pt>
                <c:pt idx="339">
                  <c:v>1367.0169000000003</c:v>
                </c:pt>
                <c:pt idx="340">
                  <c:v>1367.0169000000003</c:v>
                </c:pt>
                <c:pt idx="341">
                  <c:v>1367.0169000000003</c:v>
                </c:pt>
                <c:pt idx="342">
                  <c:v>1367.0169000000003</c:v>
                </c:pt>
                <c:pt idx="343">
                  <c:v>1367.0169000000003</c:v>
                </c:pt>
                <c:pt idx="344">
                  <c:v>1367.0169000000003</c:v>
                </c:pt>
                <c:pt idx="345">
                  <c:v>1367.0169000000003</c:v>
                </c:pt>
                <c:pt idx="346">
                  <c:v>1367.0169000000003</c:v>
                </c:pt>
                <c:pt idx="347">
                  <c:v>1367.0169000000003</c:v>
                </c:pt>
                <c:pt idx="348">
                  <c:v>1367.0169000000003</c:v>
                </c:pt>
                <c:pt idx="349">
                  <c:v>1367.0169000000003</c:v>
                </c:pt>
                <c:pt idx="350">
                  <c:v>1367.0169000000003</c:v>
                </c:pt>
                <c:pt idx="351">
                  <c:v>1367.0169000000003</c:v>
                </c:pt>
                <c:pt idx="352">
                  <c:v>1367.0169000000003</c:v>
                </c:pt>
                <c:pt idx="353">
                  <c:v>1367.0169000000003</c:v>
                </c:pt>
                <c:pt idx="354">
                  <c:v>1367.0169000000003</c:v>
                </c:pt>
                <c:pt idx="355">
                  <c:v>1367.0169000000003</c:v>
                </c:pt>
                <c:pt idx="356">
                  <c:v>1367.0169000000003</c:v>
                </c:pt>
                <c:pt idx="357">
                  <c:v>1367.0169000000003</c:v>
                </c:pt>
                <c:pt idx="358">
                  <c:v>1367.0169000000003</c:v>
                </c:pt>
                <c:pt idx="359">
                  <c:v>1367.0169000000003</c:v>
                </c:pt>
                <c:pt idx="360">
                  <c:v>1367.0169000000003</c:v>
                </c:pt>
                <c:pt idx="361">
                  <c:v>1367.0169000000003</c:v>
                </c:pt>
                <c:pt idx="362">
                  <c:v>1367.0169000000003</c:v>
                </c:pt>
                <c:pt idx="363">
                  <c:v>1367.0169000000003</c:v>
                </c:pt>
                <c:pt idx="364">
                  <c:v>1367.0169000000003</c:v>
                </c:pt>
                <c:pt idx="365">
                  <c:v>1367.0169000000003</c:v>
                </c:pt>
                <c:pt idx="366">
                  <c:v>1367.0169000000003</c:v>
                </c:pt>
                <c:pt idx="367">
                  <c:v>1367.0169000000003</c:v>
                </c:pt>
                <c:pt idx="368">
                  <c:v>1367.0169000000003</c:v>
                </c:pt>
                <c:pt idx="369">
                  <c:v>1367.0169000000003</c:v>
                </c:pt>
                <c:pt idx="370">
                  <c:v>1367.0169000000003</c:v>
                </c:pt>
                <c:pt idx="371">
                  <c:v>1367.0169000000003</c:v>
                </c:pt>
                <c:pt idx="372">
                  <c:v>1367.0169000000003</c:v>
                </c:pt>
                <c:pt idx="373">
                  <c:v>1367.0169000000003</c:v>
                </c:pt>
                <c:pt idx="374">
                  <c:v>1367.0169000000003</c:v>
                </c:pt>
                <c:pt idx="375">
                  <c:v>1367.0169000000003</c:v>
                </c:pt>
                <c:pt idx="376">
                  <c:v>1367.0169000000003</c:v>
                </c:pt>
                <c:pt idx="377">
                  <c:v>1367.0169000000003</c:v>
                </c:pt>
                <c:pt idx="378">
                  <c:v>1367.0169000000003</c:v>
                </c:pt>
                <c:pt idx="379">
                  <c:v>1367.0169000000003</c:v>
                </c:pt>
                <c:pt idx="380">
                  <c:v>1367.0169000000003</c:v>
                </c:pt>
                <c:pt idx="381">
                  <c:v>1367.0169000000003</c:v>
                </c:pt>
                <c:pt idx="382">
                  <c:v>1367.0169000000003</c:v>
                </c:pt>
                <c:pt idx="383">
                  <c:v>1367.0169000000003</c:v>
                </c:pt>
                <c:pt idx="384">
                  <c:v>1367.0169000000003</c:v>
                </c:pt>
                <c:pt idx="385">
                  <c:v>1367.0169000000003</c:v>
                </c:pt>
                <c:pt idx="386">
                  <c:v>1367.0169000000003</c:v>
                </c:pt>
                <c:pt idx="387">
                  <c:v>1367.0169000000003</c:v>
                </c:pt>
                <c:pt idx="388">
                  <c:v>1367.0169000000003</c:v>
                </c:pt>
                <c:pt idx="389">
                  <c:v>1367.0169000000003</c:v>
                </c:pt>
                <c:pt idx="390">
                  <c:v>1367.0169000000003</c:v>
                </c:pt>
                <c:pt idx="391">
                  <c:v>1367.0169000000003</c:v>
                </c:pt>
                <c:pt idx="392">
                  <c:v>1367.0169000000003</c:v>
                </c:pt>
                <c:pt idx="393">
                  <c:v>1367.0169000000003</c:v>
                </c:pt>
                <c:pt idx="394">
                  <c:v>1367.0169000000003</c:v>
                </c:pt>
                <c:pt idx="395">
                  <c:v>1367.0169000000003</c:v>
                </c:pt>
                <c:pt idx="396">
                  <c:v>1367.0169000000003</c:v>
                </c:pt>
                <c:pt idx="397">
                  <c:v>1367.0169000000003</c:v>
                </c:pt>
                <c:pt idx="398">
                  <c:v>1367.0169000000003</c:v>
                </c:pt>
                <c:pt idx="399">
                  <c:v>1367.0169000000003</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numCache>
            </c:numRef>
          </c:yVal>
          <c:smooth val="0"/>
        </c:ser>
        <c:dLbls>
          <c:showLegendKey val="0"/>
          <c:showVal val="0"/>
          <c:showCatName val="0"/>
          <c:showSerName val="0"/>
          <c:showPercent val="0"/>
          <c:showBubbleSize val="0"/>
        </c:dLbls>
        <c:axId val="-404013744"/>
        <c:axId val="-404025168"/>
      </c:scatterChart>
      <c:valAx>
        <c:axId val="-404013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Precio de la acción</a:t>
                </a:r>
                <a:r>
                  <a:rPr lang="es-AR" baseline="0"/>
                  <a:t> al vencimiento</a:t>
                </a:r>
                <a:endParaRPr lang="es-AR"/>
              </a:p>
            </c:rich>
          </c:tx>
          <c:layout>
            <c:manualLayout>
              <c:xMode val="edge"/>
              <c:yMode val="edge"/>
              <c:x val="0.36605922212892095"/>
              <c:y val="0.943724132142676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AR"/>
          </a:p>
        </c:txPr>
        <c:crossAx val="-404025168"/>
        <c:crosses val="autoZero"/>
        <c:crossBetween val="midCat"/>
      </c:valAx>
      <c:valAx>
        <c:axId val="-4040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Ganancia/Pérdida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040137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119063</xdr:colOff>
      <xdr:row>15</xdr:row>
      <xdr:rowOff>104773</xdr:rowOff>
    </xdr:from>
    <xdr:to>
      <xdr:col>9</xdr:col>
      <xdr:colOff>654844</xdr:colOff>
      <xdr:row>32</xdr:row>
      <xdr:rowOff>178593</xdr:rowOff>
    </xdr:to>
    <xdr:graphicFrame macro="">
      <xdr:nvGraphicFramePr>
        <xdr:cNvPr id="22" name="Gráfico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370417</xdr:colOff>
      <xdr:row>4</xdr:row>
      <xdr:rowOff>10580</xdr:rowOff>
    </xdr:from>
    <xdr:to>
      <xdr:col>16</xdr:col>
      <xdr:colOff>724945</xdr:colOff>
      <xdr:row>5</xdr:row>
      <xdr:rowOff>148162</xdr:rowOff>
    </xdr:to>
    <xdr:pic>
      <xdr:nvPicPr>
        <xdr:cNvPr id="23" name="Imagen 22"/>
        <xdr:cNvPicPr>
          <a:picLocks noChangeAspect="1"/>
        </xdr:cNvPicPr>
      </xdr:nvPicPr>
      <xdr:blipFill>
        <a:blip xmlns:r="http://schemas.openxmlformats.org/officeDocument/2006/relationships" r:embed="rId2"/>
        <a:stretch>
          <a:fillRect/>
        </a:stretch>
      </xdr:blipFill>
      <xdr:spPr>
        <a:xfrm>
          <a:off x="8710084" y="1037163"/>
          <a:ext cx="5836694" cy="507999"/>
        </a:xfrm>
        <a:prstGeom prst="rect">
          <a:avLst/>
        </a:prstGeom>
      </xdr:spPr>
    </xdr:pic>
    <xdr:clientData/>
  </xdr:twoCellAnchor>
  <xdr:twoCellAnchor editAs="oneCell">
    <xdr:from>
      <xdr:col>9</xdr:col>
      <xdr:colOff>370416</xdr:colOff>
      <xdr:row>5</xdr:row>
      <xdr:rowOff>148170</xdr:rowOff>
    </xdr:from>
    <xdr:to>
      <xdr:col>13</xdr:col>
      <xdr:colOff>350308</xdr:colOff>
      <xdr:row>12</xdr:row>
      <xdr:rowOff>89962</xdr:rowOff>
    </xdr:to>
    <xdr:pic>
      <xdr:nvPicPr>
        <xdr:cNvPr id="24" name="Imagen 23"/>
        <xdr:cNvPicPr/>
      </xdr:nvPicPr>
      <xdr:blipFill>
        <a:blip xmlns:r="http://schemas.openxmlformats.org/officeDocument/2006/relationships" r:embed="rId3"/>
        <a:stretch>
          <a:fillRect/>
        </a:stretch>
      </xdr:blipFill>
      <xdr:spPr>
        <a:xfrm>
          <a:off x="8710083" y="1545170"/>
          <a:ext cx="2943225" cy="1476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20de%20c&#225;lculo%20en%20K%20%20Research%20RE_Reportes%20Especiales%20Covered%20Call%20Reporte%20Lanzamiento%20Cubierto.doc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dora"/>
      <sheetName val="Tabla de Margenes"/>
    </sheetNames>
    <sheetDataSet>
      <sheetData sheetId="0" refreshError="1"/>
      <sheetData sheetId="1">
        <row r="1">
          <cell r="A1" t="str">
            <v>Especie</v>
          </cell>
          <cell r="B1" t="str">
            <v>Margen</v>
          </cell>
        </row>
        <row r="2">
          <cell r="A2" t="str">
            <v>APBR</v>
          </cell>
          <cell r="B2">
            <v>0.1</v>
          </cell>
        </row>
        <row r="3">
          <cell r="A3" t="str">
            <v>BMA</v>
          </cell>
          <cell r="B3">
            <v>0.1</v>
          </cell>
        </row>
        <row r="4">
          <cell r="A4" t="str">
            <v>COME</v>
          </cell>
          <cell r="B4">
            <v>0.1</v>
          </cell>
        </row>
        <row r="5">
          <cell r="A5" t="str">
            <v>CRES</v>
          </cell>
          <cell r="B5">
            <v>0.1</v>
          </cell>
        </row>
        <row r="6">
          <cell r="A6" t="str">
            <v>EDN</v>
          </cell>
          <cell r="B6">
            <v>0.1</v>
          </cell>
        </row>
        <row r="7">
          <cell r="A7" t="str">
            <v>ERAR</v>
          </cell>
          <cell r="B7">
            <v>0.1</v>
          </cell>
        </row>
        <row r="8">
          <cell r="A8" t="str">
            <v>FRAN</v>
          </cell>
          <cell r="B8">
            <v>0.1</v>
          </cell>
        </row>
        <row r="9">
          <cell r="A9" t="str">
            <v>GGAL</v>
          </cell>
          <cell r="B9">
            <v>0.1</v>
          </cell>
        </row>
        <row r="10">
          <cell r="A10" t="str">
            <v>PAMP</v>
          </cell>
          <cell r="B10">
            <v>0.1</v>
          </cell>
        </row>
        <row r="11">
          <cell r="A11" t="str">
            <v>TECO2</v>
          </cell>
          <cell r="B11">
            <v>0.1</v>
          </cell>
        </row>
        <row r="12">
          <cell r="A12" t="str">
            <v>TGSU2</v>
          </cell>
          <cell r="B12">
            <v>0.1</v>
          </cell>
        </row>
        <row r="13">
          <cell r="A13" t="str">
            <v>TS</v>
          </cell>
          <cell r="B13">
            <v>0.1</v>
          </cell>
        </row>
        <row r="14">
          <cell r="A14" t="str">
            <v>YPFD</v>
          </cell>
          <cell r="B14">
            <v>0.1</v>
          </cell>
        </row>
        <row r="15">
          <cell r="A15" t="str">
            <v>ALUA</v>
          </cell>
          <cell r="B15">
            <v>0.15</v>
          </cell>
        </row>
        <row r="16">
          <cell r="A16" t="str">
            <v>GCLA</v>
          </cell>
          <cell r="B16">
            <v>0.15</v>
          </cell>
        </row>
        <row r="17">
          <cell r="A17" t="str">
            <v>IRSA</v>
          </cell>
          <cell r="B17">
            <v>0.15</v>
          </cell>
        </row>
        <row r="18">
          <cell r="A18" t="str">
            <v>JMIN</v>
          </cell>
          <cell r="B18">
            <v>0.15</v>
          </cell>
        </row>
        <row r="19">
          <cell r="A19" t="str">
            <v>MIRG</v>
          </cell>
          <cell r="B19">
            <v>0.15</v>
          </cell>
        </row>
        <row r="20">
          <cell r="A20" t="str">
            <v>PESA</v>
          </cell>
          <cell r="B20">
            <v>0.15</v>
          </cell>
        </row>
        <row r="21">
          <cell r="A21" t="str">
            <v>REP</v>
          </cell>
          <cell r="B21">
            <v>0.15</v>
          </cell>
        </row>
        <row r="22">
          <cell r="A22" t="str">
            <v>STD</v>
          </cell>
          <cell r="B22">
            <v>0.15</v>
          </cell>
        </row>
        <row r="23">
          <cell r="A23" t="str">
            <v>SUPV</v>
          </cell>
          <cell r="B23">
            <v>0.15</v>
          </cell>
        </row>
        <row r="24">
          <cell r="A24" t="str">
            <v>TEF</v>
          </cell>
          <cell r="B24">
            <v>0.15</v>
          </cell>
        </row>
        <row r="25">
          <cell r="A25" t="str">
            <v>TRAN</v>
          </cell>
          <cell r="B25">
            <v>0.15</v>
          </cell>
        </row>
        <row r="26">
          <cell r="A26" t="str">
            <v>CEDEAR</v>
          </cell>
          <cell r="B26">
            <v>0.2</v>
          </cell>
        </row>
        <row r="27">
          <cell r="A27" t="str">
            <v>AGRO</v>
          </cell>
          <cell r="B27">
            <v>0.2</v>
          </cell>
        </row>
        <row r="28">
          <cell r="A28" t="str">
            <v>CECO2</v>
          </cell>
          <cell r="B28">
            <v>0.2</v>
          </cell>
        </row>
        <row r="29">
          <cell r="A29" t="str">
            <v>CELU</v>
          </cell>
          <cell r="B29">
            <v>0.2</v>
          </cell>
        </row>
        <row r="30">
          <cell r="A30" t="str">
            <v>CEPU</v>
          </cell>
          <cell r="B30">
            <v>0.2</v>
          </cell>
        </row>
        <row r="31">
          <cell r="A31" t="str">
            <v>PETR</v>
          </cell>
          <cell r="B31">
            <v>0.2</v>
          </cell>
        </row>
        <row r="32">
          <cell r="A32" t="str">
            <v>SAMI</v>
          </cell>
          <cell r="B32">
            <v>0.2</v>
          </cell>
        </row>
        <row r="33">
          <cell r="A33" t="str">
            <v>AUSO</v>
          </cell>
          <cell r="B33">
            <v>0.25</v>
          </cell>
        </row>
        <row r="34">
          <cell r="A34" t="str">
            <v>BHIP</v>
          </cell>
          <cell r="B34">
            <v>0.25</v>
          </cell>
        </row>
        <row r="35">
          <cell r="A35" t="str">
            <v>BRIO</v>
          </cell>
          <cell r="B35">
            <v>0.25</v>
          </cell>
        </row>
        <row r="36">
          <cell r="A36" t="str">
            <v>CADO</v>
          </cell>
          <cell r="B36">
            <v>0.25</v>
          </cell>
        </row>
        <row r="37">
          <cell r="A37" t="str">
            <v>CAPU</v>
          </cell>
          <cell r="B37">
            <v>0.25</v>
          </cell>
        </row>
        <row r="38">
          <cell r="A38" t="str">
            <v>CARC</v>
          </cell>
          <cell r="B38">
            <v>0.25</v>
          </cell>
        </row>
        <row r="39">
          <cell r="A39" t="str">
            <v>CTIO</v>
          </cell>
          <cell r="B39">
            <v>0.25</v>
          </cell>
        </row>
        <row r="40">
          <cell r="A40" t="str">
            <v>DGCU2</v>
          </cell>
          <cell r="B40">
            <v>0.25</v>
          </cell>
        </row>
        <row r="41">
          <cell r="A41" t="str">
            <v>LEDE</v>
          </cell>
          <cell r="B41">
            <v>0.25</v>
          </cell>
        </row>
        <row r="42">
          <cell r="A42" t="str">
            <v>METR</v>
          </cell>
          <cell r="B42">
            <v>0.25</v>
          </cell>
        </row>
        <row r="43">
          <cell r="A43" t="str">
            <v>MOLI</v>
          </cell>
          <cell r="B43">
            <v>0.25</v>
          </cell>
        </row>
        <row r="44">
          <cell r="A44" t="str">
            <v>TGNO4</v>
          </cell>
          <cell r="B44">
            <v>0.25</v>
          </cell>
        </row>
        <row r="45">
          <cell r="A45" t="str">
            <v>AA17</v>
          </cell>
          <cell r="B45">
            <v>0.1</v>
          </cell>
        </row>
        <row r="46">
          <cell r="A46" t="str">
            <v>AA26</v>
          </cell>
          <cell r="B46">
            <v>0.1</v>
          </cell>
        </row>
        <row r="47">
          <cell r="A47" t="str">
            <v>AA46</v>
          </cell>
          <cell r="B47">
            <v>0.1</v>
          </cell>
        </row>
        <row r="48">
          <cell r="A48" t="str">
            <v>AF17</v>
          </cell>
          <cell r="B48">
            <v>0.1</v>
          </cell>
        </row>
        <row r="49">
          <cell r="A49" t="str">
            <v>AJ17</v>
          </cell>
          <cell r="B49">
            <v>0.1</v>
          </cell>
        </row>
        <row r="50">
          <cell r="A50" t="str">
            <v>AM17</v>
          </cell>
          <cell r="B50">
            <v>0.1</v>
          </cell>
        </row>
        <row r="51">
          <cell r="A51" t="str">
            <v>AM18</v>
          </cell>
          <cell r="B51">
            <v>0.1</v>
          </cell>
        </row>
        <row r="52">
          <cell r="A52" t="str">
            <v>AM20</v>
          </cell>
          <cell r="B52">
            <v>0.1</v>
          </cell>
        </row>
        <row r="53">
          <cell r="A53" t="str">
            <v>AMX9</v>
          </cell>
          <cell r="B53">
            <v>0.1</v>
          </cell>
        </row>
        <row r="54">
          <cell r="A54" t="str">
            <v>AO17</v>
          </cell>
          <cell r="B54">
            <v>0.1</v>
          </cell>
        </row>
        <row r="55">
          <cell r="A55" t="str">
            <v>AO20</v>
          </cell>
          <cell r="B55">
            <v>0.1</v>
          </cell>
        </row>
        <row r="56">
          <cell r="A56" t="str">
            <v>AS17</v>
          </cell>
          <cell r="B56">
            <v>0.1</v>
          </cell>
        </row>
        <row r="57">
          <cell r="A57" t="str">
            <v>AY17</v>
          </cell>
          <cell r="B57">
            <v>0.1</v>
          </cell>
        </row>
        <row r="58">
          <cell r="A58" t="str">
            <v>AY24</v>
          </cell>
          <cell r="B58">
            <v>0.1</v>
          </cell>
        </row>
        <row r="59">
          <cell r="A59" t="str">
            <v>DICA</v>
          </cell>
          <cell r="B59">
            <v>0.1</v>
          </cell>
        </row>
        <row r="60">
          <cell r="A60" t="str">
            <v>DICP</v>
          </cell>
          <cell r="B60">
            <v>0.1</v>
          </cell>
        </row>
        <row r="61">
          <cell r="A61" t="str">
            <v>DICY</v>
          </cell>
          <cell r="B61">
            <v>0.1</v>
          </cell>
        </row>
        <row r="62">
          <cell r="A62" t="str">
            <v>L2DE7</v>
          </cell>
          <cell r="B62">
            <v>0.1</v>
          </cell>
        </row>
        <row r="63">
          <cell r="A63" t="str">
            <v>LTDA7</v>
          </cell>
          <cell r="B63">
            <v>0.1</v>
          </cell>
        </row>
        <row r="64">
          <cell r="A64" t="str">
            <v>NF18</v>
          </cell>
          <cell r="B64">
            <v>0.1</v>
          </cell>
        </row>
        <row r="65">
          <cell r="A65" t="str">
            <v>PARP</v>
          </cell>
          <cell r="B65">
            <v>0.1</v>
          </cell>
        </row>
        <row r="66">
          <cell r="A66" t="str">
            <v>PARY</v>
          </cell>
          <cell r="B66">
            <v>0.1</v>
          </cell>
        </row>
        <row r="67">
          <cell r="A67" t="str">
            <v>PR13</v>
          </cell>
          <cell r="B67">
            <v>0.1</v>
          </cell>
        </row>
        <row r="68">
          <cell r="A68" t="str">
            <v>PR15</v>
          </cell>
          <cell r="B68">
            <v>0.1</v>
          </cell>
        </row>
        <row r="69">
          <cell r="A69" t="str">
            <v>TC21</v>
          </cell>
          <cell r="B69">
            <v>0.1</v>
          </cell>
        </row>
        <row r="70">
          <cell r="A70" t="str">
            <v>TM18</v>
          </cell>
          <cell r="B70">
            <v>0.1</v>
          </cell>
        </row>
        <row r="71">
          <cell r="A71" t="str">
            <v>LEBAC</v>
          </cell>
          <cell r="B71">
            <v>0.1</v>
          </cell>
        </row>
        <row r="72">
          <cell r="A72" t="str">
            <v>AA19</v>
          </cell>
          <cell r="B72">
            <v>0.2</v>
          </cell>
        </row>
        <row r="73">
          <cell r="A73" t="str">
            <v>AA21</v>
          </cell>
          <cell r="B73">
            <v>0.2</v>
          </cell>
        </row>
        <row r="74">
          <cell r="A74" t="str">
            <v>AL36</v>
          </cell>
          <cell r="B74">
            <v>0.2</v>
          </cell>
        </row>
        <row r="75">
          <cell r="A75" t="str">
            <v>AMX8</v>
          </cell>
          <cell r="B75">
            <v>0.2</v>
          </cell>
        </row>
        <row r="76">
          <cell r="A76" t="str">
            <v>AN18</v>
          </cell>
          <cell r="B76">
            <v>0.2</v>
          </cell>
        </row>
        <row r="77">
          <cell r="A77" t="str">
            <v>BDC19</v>
          </cell>
          <cell r="B77">
            <v>0.2</v>
          </cell>
        </row>
        <row r="78">
          <cell r="A78" t="str">
            <v>BDC20</v>
          </cell>
          <cell r="B78">
            <v>0.2</v>
          </cell>
        </row>
        <row r="79">
          <cell r="A79" t="str">
            <v>BP21</v>
          </cell>
          <cell r="B79">
            <v>0.2</v>
          </cell>
        </row>
        <row r="80">
          <cell r="A80" t="str">
            <v>BP28</v>
          </cell>
          <cell r="B80">
            <v>0.2</v>
          </cell>
        </row>
        <row r="81">
          <cell r="A81" t="str">
            <v>BPLD</v>
          </cell>
          <cell r="B81">
            <v>0.2</v>
          </cell>
        </row>
        <row r="82">
          <cell r="A82" t="str">
            <v>CUAP</v>
          </cell>
          <cell r="B82">
            <v>0.2</v>
          </cell>
        </row>
        <row r="83">
          <cell r="A83" t="str">
            <v>GJ17</v>
          </cell>
          <cell r="B83">
            <v>0.2</v>
          </cell>
        </row>
        <row r="84">
          <cell r="A84" t="str">
            <v>LTDF7</v>
          </cell>
          <cell r="B84">
            <v>0.2</v>
          </cell>
        </row>
        <row r="85">
          <cell r="A85" t="str">
            <v>LTDM7</v>
          </cell>
          <cell r="B85">
            <v>0.2</v>
          </cell>
        </row>
        <row r="86">
          <cell r="A86" t="str">
            <v>NDG21</v>
          </cell>
          <cell r="B86">
            <v>0.2</v>
          </cell>
        </row>
        <row r="87">
          <cell r="A87" t="str">
            <v>PARA</v>
          </cell>
          <cell r="B87">
            <v>0.2</v>
          </cell>
        </row>
        <row r="88">
          <cell r="A88" t="str">
            <v>PBJ19</v>
          </cell>
          <cell r="B88">
            <v>0.2</v>
          </cell>
        </row>
        <row r="89">
          <cell r="A89" t="str">
            <v>PBJ21</v>
          </cell>
          <cell r="B89">
            <v>0.2</v>
          </cell>
        </row>
        <row r="90">
          <cell r="A90" t="str">
            <v>PBM24</v>
          </cell>
          <cell r="B90">
            <v>0.2</v>
          </cell>
        </row>
        <row r="91">
          <cell r="A91" t="str">
            <v>PUO19</v>
          </cell>
          <cell r="B91">
            <v>0.2</v>
          </cell>
        </row>
        <row r="92">
          <cell r="A92" t="str">
            <v>TC20</v>
          </cell>
          <cell r="B92">
            <v>0.2</v>
          </cell>
        </row>
        <row r="93">
          <cell r="A93" t="str">
            <v>TO21</v>
          </cell>
          <cell r="B93">
            <v>0.2</v>
          </cell>
        </row>
        <row r="94">
          <cell r="A94" t="str">
            <v>TO23</v>
          </cell>
          <cell r="B94">
            <v>0.2</v>
          </cell>
        </row>
        <row r="95">
          <cell r="A95" t="str">
            <v>TO26</v>
          </cell>
          <cell r="B95">
            <v>0.2</v>
          </cell>
        </row>
        <row r="96">
          <cell r="A96" t="str">
            <v>TS18</v>
          </cell>
          <cell r="B96">
            <v>0.2</v>
          </cell>
        </row>
        <row r="97">
          <cell r="A97" t="str">
            <v>TVPA</v>
          </cell>
          <cell r="B97">
            <v>0.2</v>
          </cell>
        </row>
        <row r="98">
          <cell r="A98" t="str">
            <v>TVPE</v>
          </cell>
          <cell r="B98">
            <v>0.2</v>
          </cell>
        </row>
        <row r="99">
          <cell r="A99" t="str">
            <v>TVPY</v>
          </cell>
          <cell r="B99">
            <v>0.2</v>
          </cell>
        </row>
        <row r="100">
          <cell r="A100" t="str">
            <v>YCA6O</v>
          </cell>
          <cell r="B100">
            <v>0.2</v>
          </cell>
        </row>
        <row r="101">
          <cell r="A101" t="str">
            <v>YPCUO</v>
          </cell>
          <cell r="B101">
            <v>0.2</v>
          </cell>
        </row>
        <row r="102">
          <cell r="A102" t="str">
            <v>BD2C9</v>
          </cell>
          <cell r="B102">
            <v>0.3</v>
          </cell>
        </row>
        <row r="103">
          <cell r="A103" t="str">
            <v>BDC18</v>
          </cell>
          <cell r="B103">
            <v>0.3</v>
          </cell>
        </row>
        <row r="104">
          <cell r="A104" t="str">
            <v>BNN17</v>
          </cell>
          <cell r="B104">
            <v>0.3</v>
          </cell>
        </row>
        <row r="105">
          <cell r="A105" t="str">
            <v>CEDI</v>
          </cell>
          <cell r="B105">
            <v>0.3</v>
          </cell>
        </row>
        <row r="106">
          <cell r="A106" t="str">
            <v>CS8HO</v>
          </cell>
          <cell r="B106">
            <v>0.3</v>
          </cell>
        </row>
        <row r="107">
          <cell r="A107" t="str">
            <v>ERJ17</v>
          </cell>
          <cell r="B107">
            <v>0.3</v>
          </cell>
        </row>
        <row r="108">
          <cell r="A108" t="str">
            <v>OPNY1</v>
          </cell>
          <cell r="B108">
            <v>0.3</v>
          </cell>
        </row>
        <row r="109">
          <cell r="A109" t="str">
            <v>OYP19</v>
          </cell>
          <cell r="B109">
            <v>0.3</v>
          </cell>
        </row>
        <row r="110">
          <cell r="A110" t="str">
            <v>PBE17</v>
          </cell>
          <cell r="B110">
            <v>0.3</v>
          </cell>
        </row>
        <row r="111">
          <cell r="A111" t="str">
            <v>PBJ27</v>
          </cell>
          <cell r="B111">
            <v>0.3</v>
          </cell>
        </row>
        <row r="112">
          <cell r="A112" t="str">
            <v>PMD18</v>
          </cell>
          <cell r="B112">
            <v>0.3</v>
          </cell>
        </row>
        <row r="113">
          <cell r="A113" t="str">
            <v>PMG18</v>
          </cell>
          <cell r="B113">
            <v>0.3</v>
          </cell>
        </row>
        <row r="114">
          <cell r="A114" t="str">
            <v>PMN18</v>
          </cell>
          <cell r="B114">
            <v>0.3</v>
          </cell>
        </row>
        <row r="115">
          <cell r="A115" t="str">
            <v>PMY24</v>
          </cell>
          <cell r="B115">
            <v>0.3</v>
          </cell>
        </row>
        <row r="116">
          <cell r="A116" t="str">
            <v>PUM21</v>
          </cell>
          <cell r="B116">
            <v>0.3</v>
          </cell>
        </row>
        <row r="117">
          <cell r="A117" t="str">
            <v>SA24D</v>
          </cell>
          <cell r="B117">
            <v>0.3</v>
          </cell>
        </row>
        <row r="118">
          <cell r="A118" t="str">
            <v>TVPP</v>
          </cell>
          <cell r="B118">
            <v>0.3</v>
          </cell>
        </row>
        <row r="119">
          <cell r="A119" t="str">
            <v>TVY0</v>
          </cell>
          <cell r="B119">
            <v>0.3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0"/>
  <sheetViews>
    <sheetView showGridLines="0" tabSelected="1" zoomScale="90" zoomScaleNormal="90" workbookViewId="0">
      <selection activeCell="C12" sqref="C12"/>
    </sheetView>
  </sheetViews>
  <sheetFormatPr baseColWidth="10" defaultRowHeight="15" x14ac:dyDescent="0.25"/>
  <cols>
    <col min="1" max="1" width="3.28515625" style="11" customWidth="1"/>
    <col min="2" max="2" width="33" style="15" customWidth="1"/>
    <col min="3" max="3" width="15" style="52" customWidth="1"/>
    <col min="4" max="4" width="4.5703125" style="15" customWidth="1"/>
    <col min="5" max="5" width="23" style="15" customWidth="1"/>
    <col min="6" max="6" width="14.28515625" style="52" customWidth="1"/>
    <col min="7" max="7" width="5.85546875" style="15" customWidth="1"/>
    <col min="8" max="8" width="14.85546875" style="15" customWidth="1"/>
    <col min="9" max="9" width="11" style="15" customWidth="1"/>
    <col min="10" max="10" width="11.42578125" style="15"/>
    <col min="11" max="11" width="20" style="15" customWidth="1"/>
    <col min="12" max="12" width="11.42578125" style="15"/>
    <col min="13" max="13" width="1.5703125" style="11" customWidth="1"/>
    <col min="14" max="15" width="11.42578125" style="11"/>
    <col min="16" max="22" width="14.85546875" style="11" customWidth="1"/>
    <col min="23" max="258" width="11.42578125" style="15"/>
    <col min="259" max="259" width="12.42578125" style="15" customWidth="1"/>
    <col min="260" max="260" width="13.85546875" style="15" customWidth="1"/>
    <col min="261" max="261" width="11.42578125" style="15"/>
    <col min="262" max="262" width="14.85546875" style="15" customWidth="1"/>
    <col min="263" max="263" width="11.140625" style="15" customWidth="1"/>
    <col min="264" max="264" width="13.42578125" style="15" customWidth="1"/>
    <col min="265" max="514" width="11.42578125" style="15"/>
    <col min="515" max="515" width="12.42578125" style="15" customWidth="1"/>
    <col min="516" max="516" width="13.85546875" style="15" customWidth="1"/>
    <col min="517" max="517" width="11.42578125" style="15"/>
    <col min="518" max="518" width="14.85546875" style="15" customWidth="1"/>
    <col min="519" max="519" width="11.140625" style="15" customWidth="1"/>
    <col min="520" max="520" width="13.42578125" style="15" customWidth="1"/>
    <col min="521" max="770" width="11.42578125" style="15"/>
    <col min="771" max="771" width="12.42578125" style="15" customWidth="1"/>
    <col min="772" max="772" width="13.85546875" style="15" customWidth="1"/>
    <col min="773" max="773" width="11.42578125" style="15"/>
    <col min="774" max="774" width="14.85546875" style="15" customWidth="1"/>
    <col min="775" max="775" width="11.140625" style="15" customWidth="1"/>
    <col min="776" max="776" width="13.42578125" style="15" customWidth="1"/>
    <col min="777" max="1026" width="11.42578125" style="15"/>
    <col min="1027" max="1027" width="12.42578125" style="15" customWidth="1"/>
    <col min="1028" max="1028" width="13.85546875" style="15" customWidth="1"/>
    <col min="1029" max="1029" width="11.42578125" style="15"/>
    <col min="1030" max="1030" width="14.85546875" style="15" customWidth="1"/>
    <col min="1031" max="1031" width="11.140625" style="15" customWidth="1"/>
    <col min="1032" max="1032" width="13.42578125" style="15" customWidth="1"/>
    <col min="1033" max="1282" width="11.42578125" style="15"/>
    <col min="1283" max="1283" width="12.42578125" style="15" customWidth="1"/>
    <col min="1284" max="1284" width="13.85546875" style="15" customWidth="1"/>
    <col min="1285" max="1285" width="11.42578125" style="15"/>
    <col min="1286" max="1286" width="14.85546875" style="15" customWidth="1"/>
    <col min="1287" max="1287" width="11.140625" style="15" customWidth="1"/>
    <col min="1288" max="1288" width="13.42578125" style="15" customWidth="1"/>
    <col min="1289" max="1538" width="11.42578125" style="15"/>
    <col min="1539" max="1539" width="12.42578125" style="15" customWidth="1"/>
    <col min="1540" max="1540" width="13.85546875" style="15" customWidth="1"/>
    <col min="1541" max="1541" width="11.42578125" style="15"/>
    <col min="1542" max="1542" width="14.85546875" style="15" customWidth="1"/>
    <col min="1543" max="1543" width="11.140625" style="15" customWidth="1"/>
    <col min="1544" max="1544" width="13.42578125" style="15" customWidth="1"/>
    <col min="1545" max="1794" width="11.42578125" style="15"/>
    <col min="1795" max="1795" width="12.42578125" style="15" customWidth="1"/>
    <col min="1796" max="1796" width="13.85546875" style="15" customWidth="1"/>
    <col min="1797" max="1797" width="11.42578125" style="15"/>
    <col min="1798" max="1798" width="14.85546875" style="15" customWidth="1"/>
    <col min="1799" max="1799" width="11.140625" style="15" customWidth="1"/>
    <col min="1800" max="1800" width="13.42578125" style="15" customWidth="1"/>
    <col min="1801" max="2050" width="11.42578125" style="15"/>
    <col min="2051" max="2051" width="12.42578125" style="15" customWidth="1"/>
    <col min="2052" max="2052" width="13.85546875" style="15" customWidth="1"/>
    <col min="2053" max="2053" width="11.42578125" style="15"/>
    <col min="2054" max="2054" width="14.85546875" style="15" customWidth="1"/>
    <col min="2055" max="2055" width="11.140625" style="15" customWidth="1"/>
    <col min="2056" max="2056" width="13.42578125" style="15" customWidth="1"/>
    <col min="2057" max="2306" width="11.42578125" style="15"/>
    <col min="2307" max="2307" width="12.42578125" style="15" customWidth="1"/>
    <col min="2308" max="2308" width="13.85546875" style="15" customWidth="1"/>
    <col min="2309" max="2309" width="11.42578125" style="15"/>
    <col min="2310" max="2310" width="14.85546875" style="15" customWidth="1"/>
    <col min="2311" max="2311" width="11.140625" style="15" customWidth="1"/>
    <col min="2312" max="2312" width="13.42578125" style="15" customWidth="1"/>
    <col min="2313" max="2562" width="11.42578125" style="15"/>
    <col min="2563" max="2563" width="12.42578125" style="15" customWidth="1"/>
    <col min="2564" max="2564" width="13.85546875" style="15" customWidth="1"/>
    <col min="2565" max="2565" width="11.42578125" style="15"/>
    <col min="2566" max="2566" width="14.85546875" style="15" customWidth="1"/>
    <col min="2567" max="2567" width="11.140625" style="15" customWidth="1"/>
    <col min="2568" max="2568" width="13.42578125" style="15" customWidth="1"/>
    <col min="2569" max="2818" width="11.42578125" style="15"/>
    <col min="2819" max="2819" width="12.42578125" style="15" customWidth="1"/>
    <col min="2820" max="2820" width="13.85546875" style="15" customWidth="1"/>
    <col min="2821" max="2821" width="11.42578125" style="15"/>
    <col min="2822" max="2822" width="14.85546875" style="15" customWidth="1"/>
    <col min="2823" max="2823" width="11.140625" style="15" customWidth="1"/>
    <col min="2824" max="2824" width="13.42578125" style="15" customWidth="1"/>
    <col min="2825" max="3074" width="11.42578125" style="15"/>
    <col min="3075" max="3075" width="12.42578125" style="15" customWidth="1"/>
    <col min="3076" max="3076" width="13.85546875" style="15" customWidth="1"/>
    <col min="3077" max="3077" width="11.42578125" style="15"/>
    <col min="3078" max="3078" width="14.85546875" style="15" customWidth="1"/>
    <col min="3079" max="3079" width="11.140625" style="15" customWidth="1"/>
    <col min="3080" max="3080" width="13.42578125" style="15" customWidth="1"/>
    <col min="3081" max="3330" width="11.42578125" style="15"/>
    <col min="3331" max="3331" width="12.42578125" style="15" customWidth="1"/>
    <col min="3332" max="3332" width="13.85546875" style="15" customWidth="1"/>
    <col min="3333" max="3333" width="11.42578125" style="15"/>
    <col min="3334" max="3334" width="14.85546875" style="15" customWidth="1"/>
    <col min="3335" max="3335" width="11.140625" style="15" customWidth="1"/>
    <col min="3336" max="3336" width="13.42578125" style="15" customWidth="1"/>
    <col min="3337" max="3586" width="11.42578125" style="15"/>
    <col min="3587" max="3587" width="12.42578125" style="15" customWidth="1"/>
    <col min="3588" max="3588" width="13.85546875" style="15" customWidth="1"/>
    <col min="3589" max="3589" width="11.42578125" style="15"/>
    <col min="3590" max="3590" width="14.85546875" style="15" customWidth="1"/>
    <col min="3591" max="3591" width="11.140625" style="15" customWidth="1"/>
    <col min="3592" max="3592" width="13.42578125" style="15" customWidth="1"/>
    <col min="3593" max="3842" width="11.42578125" style="15"/>
    <col min="3843" max="3843" width="12.42578125" style="15" customWidth="1"/>
    <col min="3844" max="3844" width="13.85546875" style="15" customWidth="1"/>
    <col min="3845" max="3845" width="11.42578125" style="15"/>
    <col min="3846" max="3846" width="14.85546875" style="15" customWidth="1"/>
    <col min="3847" max="3847" width="11.140625" style="15" customWidth="1"/>
    <col min="3848" max="3848" width="13.42578125" style="15" customWidth="1"/>
    <col min="3849" max="4098" width="11.42578125" style="15"/>
    <col min="4099" max="4099" width="12.42578125" style="15" customWidth="1"/>
    <col min="4100" max="4100" width="13.85546875" style="15" customWidth="1"/>
    <col min="4101" max="4101" width="11.42578125" style="15"/>
    <col min="4102" max="4102" width="14.85546875" style="15" customWidth="1"/>
    <col min="4103" max="4103" width="11.140625" style="15" customWidth="1"/>
    <col min="4104" max="4104" width="13.42578125" style="15" customWidth="1"/>
    <col min="4105" max="4354" width="11.42578125" style="15"/>
    <col min="4355" max="4355" width="12.42578125" style="15" customWidth="1"/>
    <col min="4356" max="4356" width="13.85546875" style="15" customWidth="1"/>
    <col min="4357" max="4357" width="11.42578125" style="15"/>
    <col min="4358" max="4358" width="14.85546875" style="15" customWidth="1"/>
    <col min="4359" max="4359" width="11.140625" style="15" customWidth="1"/>
    <col min="4360" max="4360" width="13.42578125" style="15" customWidth="1"/>
    <col min="4361" max="4610" width="11.42578125" style="15"/>
    <col min="4611" max="4611" width="12.42578125" style="15" customWidth="1"/>
    <col min="4612" max="4612" width="13.85546875" style="15" customWidth="1"/>
    <col min="4613" max="4613" width="11.42578125" style="15"/>
    <col min="4614" max="4614" width="14.85546875" style="15" customWidth="1"/>
    <col min="4615" max="4615" width="11.140625" style="15" customWidth="1"/>
    <col min="4616" max="4616" width="13.42578125" style="15" customWidth="1"/>
    <col min="4617" max="4866" width="11.42578125" style="15"/>
    <col min="4867" max="4867" width="12.42578125" style="15" customWidth="1"/>
    <col min="4868" max="4868" width="13.85546875" style="15" customWidth="1"/>
    <col min="4869" max="4869" width="11.42578125" style="15"/>
    <col min="4870" max="4870" width="14.85546875" style="15" customWidth="1"/>
    <col min="4871" max="4871" width="11.140625" style="15" customWidth="1"/>
    <col min="4872" max="4872" width="13.42578125" style="15" customWidth="1"/>
    <col min="4873" max="5122" width="11.42578125" style="15"/>
    <col min="5123" max="5123" width="12.42578125" style="15" customWidth="1"/>
    <col min="5124" max="5124" width="13.85546875" style="15" customWidth="1"/>
    <col min="5125" max="5125" width="11.42578125" style="15"/>
    <col min="5126" max="5126" width="14.85546875" style="15" customWidth="1"/>
    <col min="5127" max="5127" width="11.140625" style="15" customWidth="1"/>
    <col min="5128" max="5128" width="13.42578125" style="15" customWidth="1"/>
    <col min="5129" max="5378" width="11.42578125" style="15"/>
    <col min="5379" max="5379" width="12.42578125" style="15" customWidth="1"/>
    <col min="5380" max="5380" width="13.85546875" style="15" customWidth="1"/>
    <col min="5381" max="5381" width="11.42578125" style="15"/>
    <col min="5382" max="5382" width="14.85546875" style="15" customWidth="1"/>
    <col min="5383" max="5383" width="11.140625" style="15" customWidth="1"/>
    <col min="5384" max="5384" width="13.42578125" style="15" customWidth="1"/>
    <col min="5385" max="5634" width="11.42578125" style="15"/>
    <col min="5635" max="5635" width="12.42578125" style="15" customWidth="1"/>
    <col min="5636" max="5636" width="13.85546875" style="15" customWidth="1"/>
    <col min="5637" max="5637" width="11.42578125" style="15"/>
    <col min="5638" max="5638" width="14.85546875" style="15" customWidth="1"/>
    <col min="5639" max="5639" width="11.140625" style="15" customWidth="1"/>
    <col min="5640" max="5640" width="13.42578125" style="15" customWidth="1"/>
    <col min="5641" max="5890" width="11.42578125" style="15"/>
    <col min="5891" max="5891" width="12.42578125" style="15" customWidth="1"/>
    <col min="5892" max="5892" width="13.85546875" style="15" customWidth="1"/>
    <col min="5893" max="5893" width="11.42578125" style="15"/>
    <col min="5894" max="5894" width="14.85546875" style="15" customWidth="1"/>
    <col min="5895" max="5895" width="11.140625" style="15" customWidth="1"/>
    <col min="5896" max="5896" width="13.42578125" style="15" customWidth="1"/>
    <col min="5897" max="6146" width="11.42578125" style="15"/>
    <col min="6147" max="6147" width="12.42578125" style="15" customWidth="1"/>
    <col min="6148" max="6148" width="13.85546875" style="15" customWidth="1"/>
    <col min="6149" max="6149" width="11.42578125" style="15"/>
    <col min="6150" max="6150" width="14.85546875" style="15" customWidth="1"/>
    <col min="6151" max="6151" width="11.140625" style="15" customWidth="1"/>
    <col min="6152" max="6152" width="13.42578125" style="15" customWidth="1"/>
    <col min="6153" max="6402" width="11.42578125" style="15"/>
    <col min="6403" max="6403" width="12.42578125" style="15" customWidth="1"/>
    <col min="6404" max="6404" width="13.85546875" style="15" customWidth="1"/>
    <col min="6405" max="6405" width="11.42578125" style="15"/>
    <col min="6406" max="6406" width="14.85546875" style="15" customWidth="1"/>
    <col min="6407" max="6407" width="11.140625" style="15" customWidth="1"/>
    <col min="6408" max="6408" width="13.42578125" style="15" customWidth="1"/>
    <col min="6409" max="6658" width="11.42578125" style="15"/>
    <col min="6659" max="6659" width="12.42578125" style="15" customWidth="1"/>
    <col min="6660" max="6660" width="13.85546875" style="15" customWidth="1"/>
    <col min="6661" max="6661" width="11.42578125" style="15"/>
    <col min="6662" max="6662" width="14.85546875" style="15" customWidth="1"/>
    <col min="6663" max="6663" width="11.140625" style="15" customWidth="1"/>
    <col min="6664" max="6664" width="13.42578125" style="15" customWidth="1"/>
    <col min="6665" max="6914" width="11.42578125" style="15"/>
    <col min="6915" max="6915" width="12.42578125" style="15" customWidth="1"/>
    <col min="6916" max="6916" width="13.85546875" style="15" customWidth="1"/>
    <col min="6917" max="6917" width="11.42578125" style="15"/>
    <col min="6918" max="6918" width="14.85546875" style="15" customWidth="1"/>
    <col min="6919" max="6919" width="11.140625" style="15" customWidth="1"/>
    <col min="6920" max="6920" width="13.42578125" style="15" customWidth="1"/>
    <col min="6921" max="7170" width="11.42578125" style="15"/>
    <col min="7171" max="7171" width="12.42578125" style="15" customWidth="1"/>
    <col min="7172" max="7172" width="13.85546875" style="15" customWidth="1"/>
    <col min="7173" max="7173" width="11.42578125" style="15"/>
    <col min="7174" max="7174" width="14.85546875" style="15" customWidth="1"/>
    <col min="7175" max="7175" width="11.140625" style="15" customWidth="1"/>
    <col min="7176" max="7176" width="13.42578125" style="15" customWidth="1"/>
    <col min="7177" max="7426" width="11.42578125" style="15"/>
    <col min="7427" max="7427" width="12.42578125" style="15" customWidth="1"/>
    <col min="7428" max="7428" width="13.85546875" style="15" customWidth="1"/>
    <col min="7429" max="7429" width="11.42578125" style="15"/>
    <col min="7430" max="7430" width="14.85546875" style="15" customWidth="1"/>
    <col min="7431" max="7431" width="11.140625" style="15" customWidth="1"/>
    <col min="7432" max="7432" width="13.42578125" style="15" customWidth="1"/>
    <col min="7433" max="7682" width="11.42578125" style="15"/>
    <col min="7683" max="7683" width="12.42578125" style="15" customWidth="1"/>
    <col min="7684" max="7684" width="13.85546875" style="15" customWidth="1"/>
    <col min="7685" max="7685" width="11.42578125" style="15"/>
    <col min="7686" max="7686" width="14.85546875" style="15" customWidth="1"/>
    <col min="7687" max="7687" width="11.140625" style="15" customWidth="1"/>
    <col min="7688" max="7688" width="13.42578125" style="15" customWidth="1"/>
    <col min="7689" max="7938" width="11.42578125" style="15"/>
    <col min="7939" max="7939" width="12.42578125" style="15" customWidth="1"/>
    <col min="7940" max="7940" width="13.85546875" style="15" customWidth="1"/>
    <col min="7941" max="7941" width="11.42578125" style="15"/>
    <col min="7942" max="7942" width="14.85546875" style="15" customWidth="1"/>
    <col min="7943" max="7943" width="11.140625" style="15" customWidth="1"/>
    <col min="7944" max="7944" width="13.42578125" style="15" customWidth="1"/>
    <col min="7945" max="8194" width="11.42578125" style="15"/>
    <col min="8195" max="8195" width="12.42578125" style="15" customWidth="1"/>
    <col min="8196" max="8196" width="13.85546875" style="15" customWidth="1"/>
    <col min="8197" max="8197" width="11.42578125" style="15"/>
    <col min="8198" max="8198" width="14.85546875" style="15" customWidth="1"/>
    <col min="8199" max="8199" width="11.140625" style="15" customWidth="1"/>
    <col min="8200" max="8200" width="13.42578125" style="15" customWidth="1"/>
    <col min="8201" max="8450" width="11.42578125" style="15"/>
    <col min="8451" max="8451" width="12.42578125" style="15" customWidth="1"/>
    <col min="8452" max="8452" width="13.85546875" style="15" customWidth="1"/>
    <col min="8453" max="8453" width="11.42578125" style="15"/>
    <col min="8454" max="8454" width="14.85546875" style="15" customWidth="1"/>
    <col min="8455" max="8455" width="11.140625" style="15" customWidth="1"/>
    <col min="8456" max="8456" width="13.42578125" style="15" customWidth="1"/>
    <col min="8457" max="8706" width="11.42578125" style="15"/>
    <col min="8707" max="8707" width="12.42578125" style="15" customWidth="1"/>
    <col min="8708" max="8708" width="13.85546875" style="15" customWidth="1"/>
    <col min="8709" max="8709" width="11.42578125" style="15"/>
    <col min="8710" max="8710" width="14.85546875" style="15" customWidth="1"/>
    <col min="8711" max="8711" width="11.140625" style="15" customWidth="1"/>
    <col min="8712" max="8712" width="13.42578125" style="15" customWidth="1"/>
    <col min="8713" max="8962" width="11.42578125" style="15"/>
    <col min="8963" max="8963" width="12.42578125" style="15" customWidth="1"/>
    <col min="8964" max="8964" width="13.85546875" style="15" customWidth="1"/>
    <col min="8965" max="8965" width="11.42578125" style="15"/>
    <col min="8966" max="8966" width="14.85546875" style="15" customWidth="1"/>
    <col min="8967" max="8967" width="11.140625" style="15" customWidth="1"/>
    <col min="8968" max="8968" width="13.42578125" style="15" customWidth="1"/>
    <col min="8969" max="9218" width="11.42578125" style="15"/>
    <col min="9219" max="9219" width="12.42578125" style="15" customWidth="1"/>
    <col min="9220" max="9220" width="13.85546875" style="15" customWidth="1"/>
    <col min="9221" max="9221" width="11.42578125" style="15"/>
    <col min="9222" max="9222" width="14.85546875" style="15" customWidth="1"/>
    <col min="9223" max="9223" width="11.140625" style="15" customWidth="1"/>
    <col min="9224" max="9224" width="13.42578125" style="15" customWidth="1"/>
    <col min="9225" max="9474" width="11.42578125" style="15"/>
    <col min="9475" max="9475" width="12.42578125" style="15" customWidth="1"/>
    <col min="9476" max="9476" width="13.85546875" style="15" customWidth="1"/>
    <col min="9477" max="9477" width="11.42578125" style="15"/>
    <col min="9478" max="9478" width="14.85546875" style="15" customWidth="1"/>
    <col min="9479" max="9479" width="11.140625" style="15" customWidth="1"/>
    <col min="9480" max="9480" width="13.42578125" style="15" customWidth="1"/>
    <col min="9481" max="9730" width="11.42578125" style="15"/>
    <col min="9731" max="9731" width="12.42578125" style="15" customWidth="1"/>
    <col min="9732" max="9732" width="13.85546875" style="15" customWidth="1"/>
    <col min="9733" max="9733" width="11.42578125" style="15"/>
    <col min="9734" max="9734" width="14.85546875" style="15" customWidth="1"/>
    <col min="9735" max="9735" width="11.140625" style="15" customWidth="1"/>
    <col min="9736" max="9736" width="13.42578125" style="15" customWidth="1"/>
    <col min="9737" max="9986" width="11.42578125" style="15"/>
    <col min="9987" max="9987" width="12.42578125" style="15" customWidth="1"/>
    <col min="9988" max="9988" width="13.85546875" style="15" customWidth="1"/>
    <col min="9989" max="9989" width="11.42578125" style="15"/>
    <col min="9990" max="9990" width="14.85546875" style="15" customWidth="1"/>
    <col min="9991" max="9991" width="11.140625" style="15" customWidth="1"/>
    <col min="9992" max="9992" width="13.42578125" style="15" customWidth="1"/>
    <col min="9993" max="10242" width="11.42578125" style="15"/>
    <col min="10243" max="10243" width="12.42578125" style="15" customWidth="1"/>
    <col min="10244" max="10244" width="13.85546875" style="15" customWidth="1"/>
    <col min="10245" max="10245" width="11.42578125" style="15"/>
    <col min="10246" max="10246" width="14.85546875" style="15" customWidth="1"/>
    <col min="10247" max="10247" width="11.140625" style="15" customWidth="1"/>
    <col min="10248" max="10248" width="13.42578125" style="15" customWidth="1"/>
    <col min="10249" max="10498" width="11.42578125" style="15"/>
    <col min="10499" max="10499" width="12.42578125" style="15" customWidth="1"/>
    <col min="10500" max="10500" width="13.85546875" style="15" customWidth="1"/>
    <col min="10501" max="10501" width="11.42578125" style="15"/>
    <col min="10502" max="10502" width="14.85546875" style="15" customWidth="1"/>
    <col min="10503" max="10503" width="11.140625" style="15" customWidth="1"/>
    <col min="10504" max="10504" width="13.42578125" style="15" customWidth="1"/>
    <col min="10505" max="10754" width="11.42578125" style="15"/>
    <col min="10755" max="10755" width="12.42578125" style="15" customWidth="1"/>
    <col min="10756" max="10756" width="13.85546875" style="15" customWidth="1"/>
    <col min="10757" max="10757" width="11.42578125" style="15"/>
    <col min="10758" max="10758" width="14.85546875" style="15" customWidth="1"/>
    <col min="10759" max="10759" width="11.140625" style="15" customWidth="1"/>
    <col min="10760" max="10760" width="13.42578125" style="15" customWidth="1"/>
    <col min="10761" max="11010" width="11.42578125" style="15"/>
    <col min="11011" max="11011" width="12.42578125" style="15" customWidth="1"/>
    <col min="11012" max="11012" width="13.85546875" style="15" customWidth="1"/>
    <col min="11013" max="11013" width="11.42578125" style="15"/>
    <col min="11014" max="11014" width="14.85546875" style="15" customWidth="1"/>
    <col min="11015" max="11015" width="11.140625" style="15" customWidth="1"/>
    <col min="11016" max="11016" width="13.42578125" style="15" customWidth="1"/>
    <col min="11017" max="11266" width="11.42578125" style="15"/>
    <col min="11267" max="11267" width="12.42578125" style="15" customWidth="1"/>
    <col min="11268" max="11268" width="13.85546875" style="15" customWidth="1"/>
    <col min="11269" max="11269" width="11.42578125" style="15"/>
    <col min="11270" max="11270" width="14.85546875" style="15" customWidth="1"/>
    <col min="11271" max="11271" width="11.140625" style="15" customWidth="1"/>
    <col min="11272" max="11272" width="13.42578125" style="15" customWidth="1"/>
    <col min="11273" max="11522" width="11.42578125" style="15"/>
    <col min="11523" max="11523" width="12.42578125" style="15" customWidth="1"/>
    <col min="11524" max="11524" width="13.85546875" style="15" customWidth="1"/>
    <col min="11525" max="11525" width="11.42578125" style="15"/>
    <col min="11526" max="11526" width="14.85546875" style="15" customWidth="1"/>
    <col min="11527" max="11527" width="11.140625" style="15" customWidth="1"/>
    <col min="11528" max="11528" width="13.42578125" style="15" customWidth="1"/>
    <col min="11529" max="11778" width="11.42578125" style="15"/>
    <col min="11779" max="11779" width="12.42578125" style="15" customWidth="1"/>
    <col min="11780" max="11780" width="13.85546875" style="15" customWidth="1"/>
    <col min="11781" max="11781" width="11.42578125" style="15"/>
    <col min="11782" max="11782" width="14.85546875" style="15" customWidth="1"/>
    <col min="11783" max="11783" width="11.140625" style="15" customWidth="1"/>
    <col min="11784" max="11784" width="13.42578125" style="15" customWidth="1"/>
    <col min="11785" max="12034" width="11.42578125" style="15"/>
    <col min="12035" max="12035" width="12.42578125" style="15" customWidth="1"/>
    <col min="12036" max="12036" width="13.85546875" style="15" customWidth="1"/>
    <col min="12037" max="12037" width="11.42578125" style="15"/>
    <col min="12038" max="12038" width="14.85546875" style="15" customWidth="1"/>
    <col min="12039" max="12039" width="11.140625" style="15" customWidth="1"/>
    <col min="12040" max="12040" width="13.42578125" style="15" customWidth="1"/>
    <col min="12041" max="12290" width="11.42578125" style="15"/>
    <col min="12291" max="12291" width="12.42578125" style="15" customWidth="1"/>
    <col min="12292" max="12292" width="13.85546875" style="15" customWidth="1"/>
    <col min="12293" max="12293" width="11.42578125" style="15"/>
    <col min="12294" max="12294" width="14.85546875" style="15" customWidth="1"/>
    <col min="12295" max="12295" width="11.140625" style="15" customWidth="1"/>
    <col min="12296" max="12296" width="13.42578125" style="15" customWidth="1"/>
    <col min="12297" max="12546" width="11.42578125" style="15"/>
    <col min="12547" max="12547" width="12.42578125" style="15" customWidth="1"/>
    <col min="12548" max="12548" width="13.85546875" style="15" customWidth="1"/>
    <col min="12549" max="12549" width="11.42578125" style="15"/>
    <col min="12550" max="12550" width="14.85546875" style="15" customWidth="1"/>
    <col min="12551" max="12551" width="11.140625" style="15" customWidth="1"/>
    <col min="12552" max="12552" width="13.42578125" style="15" customWidth="1"/>
    <col min="12553" max="12802" width="11.42578125" style="15"/>
    <col min="12803" max="12803" width="12.42578125" style="15" customWidth="1"/>
    <col min="12804" max="12804" width="13.85546875" style="15" customWidth="1"/>
    <col min="12805" max="12805" width="11.42578125" style="15"/>
    <col min="12806" max="12806" width="14.85546875" style="15" customWidth="1"/>
    <col min="12807" max="12807" width="11.140625" style="15" customWidth="1"/>
    <col min="12808" max="12808" width="13.42578125" style="15" customWidth="1"/>
    <col min="12809" max="13058" width="11.42578125" style="15"/>
    <col min="13059" max="13059" width="12.42578125" style="15" customWidth="1"/>
    <col min="13060" max="13060" width="13.85546875" style="15" customWidth="1"/>
    <col min="13061" max="13061" width="11.42578125" style="15"/>
    <col min="13062" max="13062" width="14.85546875" style="15" customWidth="1"/>
    <col min="13063" max="13063" width="11.140625" style="15" customWidth="1"/>
    <col min="13064" max="13064" width="13.42578125" style="15" customWidth="1"/>
    <col min="13065" max="13314" width="11.42578125" style="15"/>
    <col min="13315" max="13315" width="12.42578125" style="15" customWidth="1"/>
    <col min="13316" max="13316" width="13.85546875" style="15" customWidth="1"/>
    <col min="13317" max="13317" width="11.42578125" style="15"/>
    <col min="13318" max="13318" width="14.85546875" style="15" customWidth="1"/>
    <col min="13319" max="13319" width="11.140625" style="15" customWidth="1"/>
    <col min="13320" max="13320" width="13.42578125" style="15" customWidth="1"/>
    <col min="13321" max="13570" width="11.42578125" style="15"/>
    <col min="13571" max="13571" width="12.42578125" style="15" customWidth="1"/>
    <col min="13572" max="13572" width="13.85546875" style="15" customWidth="1"/>
    <col min="13573" max="13573" width="11.42578125" style="15"/>
    <col min="13574" max="13574" width="14.85546875" style="15" customWidth="1"/>
    <col min="13575" max="13575" width="11.140625" style="15" customWidth="1"/>
    <col min="13576" max="13576" width="13.42578125" style="15" customWidth="1"/>
    <col min="13577" max="13826" width="11.42578125" style="15"/>
    <col min="13827" max="13827" width="12.42578125" style="15" customWidth="1"/>
    <col min="13828" max="13828" width="13.85546875" style="15" customWidth="1"/>
    <col min="13829" max="13829" width="11.42578125" style="15"/>
    <col min="13830" max="13830" width="14.85546875" style="15" customWidth="1"/>
    <col min="13831" max="13831" width="11.140625" style="15" customWidth="1"/>
    <col min="13832" max="13832" width="13.42578125" style="15" customWidth="1"/>
    <col min="13833" max="14082" width="11.42578125" style="15"/>
    <col min="14083" max="14083" width="12.42578125" style="15" customWidth="1"/>
    <col min="14084" max="14084" width="13.85546875" style="15" customWidth="1"/>
    <col min="14085" max="14085" width="11.42578125" style="15"/>
    <col min="14086" max="14086" width="14.85546875" style="15" customWidth="1"/>
    <col min="14087" max="14087" width="11.140625" style="15" customWidth="1"/>
    <col min="14088" max="14088" width="13.42578125" style="15" customWidth="1"/>
    <col min="14089" max="14338" width="11.42578125" style="15"/>
    <col min="14339" max="14339" width="12.42578125" style="15" customWidth="1"/>
    <col min="14340" max="14340" width="13.85546875" style="15" customWidth="1"/>
    <col min="14341" max="14341" width="11.42578125" style="15"/>
    <col min="14342" max="14342" width="14.85546875" style="15" customWidth="1"/>
    <col min="14343" max="14343" width="11.140625" style="15" customWidth="1"/>
    <col min="14344" max="14344" width="13.42578125" style="15" customWidth="1"/>
    <col min="14345" max="14594" width="11.42578125" style="15"/>
    <col min="14595" max="14595" width="12.42578125" style="15" customWidth="1"/>
    <col min="14596" max="14596" width="13.85546875" style="15" customWidth="1"/>
    <col min="14597" max="14597" width="11.42578125" style="15"/>
    <col min="14598" max="14598" width="14.85546875" style="15" customWidth="1"/>
    <col min="14599" max="14599" width="11.140625" style="15" customWidth="1"/>
    <col min="14600" max="14600" width="13.42578125" style="15" customWidth="1"/>
    <col min="14601" max="14850" width="11.42578125" style="15"/>
    <col min="14851" max="14851" width="12.42578125" style="15" customWidth="1"/>
    <col min="14852" max="14852" width="13.85546875" style="15" customWidth="1"/>
    <col min="14853" max="14853" width="11.42578125" style="15"/>
    <col min="14854" max="14854" width="14.85546875" style="15" customWidth="1"/>
    <col min="14855" max="14855" width="11.140625" style="15" customWidth="1"/>
    <col min="14856" max="14856" width="13.42578125" style="15" customWidth="1"/>
    <col min="14857" max="15106" width="11.42578125" style="15"/>
    <col min="15107" max="15107" width="12.42578125" style="15" customWidth="1"/>
    <col min="15108" max="15108" width="13.85546875" style="15" customWidth="1"/>
    <col min="15109" max="15109" width="11.42578125" style="15"/>
    <col min="15110" max="15110" width="14.85546875" style="15" customWidth="1"/>
    <col min="15111" max="15111" width="11.140625" style="15" customWidth="1"/>
    <col min="15112" max="15112" width="13.42578125" style="15" customWidth="1"/>
    <col min="15113" max="15362" width="11.42578125" style="15"/>
    <col min="15363" max="15363" width="12.42578125" style="15" customWidth="1"/>
    <col min="15364" max="15364" width="13.85546875" style="15" customWidth="1"/>
    <col min="15365" max="15365" width="11.42578125" style="15"/>
    <col min="15366" max="15366" width="14.85546875" style="15" customWidth="1"/>
    <col min="15367" max="15367" width="11.140625" style="15" customWidth="1"/>
    <col min="15368" max="15368" width="13.42578125" style="15" customWidth="1"/>
    <col min="15369" max="15618" width="11.42578125" style="15"/>
    <col min="15619" max="15619" width="12.42578125" style="15" customWidth="1"/>
    <col min="15620" max="15620" width="13.85546875" style="15" customWidth="1"/>
    <col min="15621" max="15621" width="11.42578125" style="15"/>
    <col min="15622" max="15622" width="14.85546875" style="15" customWidth="1"/>
    <col min="15623" max="15623" width="11.140625" style="15" customWidth="1"/>
    <col min="15624" max="15624" width="13.42578125" style="15" customWidth="1"/>
    <col min="15625" max="15874" width="11.42578125" style="15"/>
    <col min="15875" max="15875" width="12.42578125" style="15" customWidth="1"/>
    <col min="15876" max="15876" width="13.85546875" style="15" customWidth="1"/>
    <col min="15877" max="15877" width="11.42578125" style="15"/>
    <col min="15878" max="15878" width="14.85546875" style="15" customWidth="1"/>
    <col min="15879" max="15879" width="11.140625" style="15" customWidth="1"/>
    <col min="15880" max="15880" width="13.42578125" style="15" customWidth="1"/>
    <col min="15881" max="16130" width="11.42578125" style="15"/>
    <col min="16131" max="16131" width="12.42578125" style="15" customWidth="1"/>
    <col min="16132" max="16132" width="13.85546875" style="15" customWidth="1"/>
    <col min="16133" max="16133" width="11.42578125" style="15"/>
    <col min="16134" max="16134" width="14.85546875" style="15" customWidth="1"/>
    <col min="16135" max="16135" width="11.140625" style="15" customWidth="1"/>
    <col min="16136" max="16136" width="13.42578125" style="15" customWidth="1"/>
    <col min="16137" max="16384" width="11.42578125" style="15"/>
  </cols>
  <sheetData>
    <row r="1" spans="2:31" ht="24.75" customHeight="1" x14ac:dyDescent="0.35">
      <c r="B1" s="12" t="s">
        <v>175</v>
      </c>
      <c r="C1" s="13"/>
      <c r="D1" s="14" t="s">
        <v>181</v>
      </c>
      <c r="E1" s="14"/>
      <c r="F1" s="13"/>
      <c r="G1" s="11"/>
      <c r="H1" s="11"/>
      <c r="I1" s="11"/>
      <c r="J1" s="11"/>
      <c r="K1" s="11"/>
      <c r="L1" s="11"/>
      <c r="W1" s="11"/>
      <c r="X1" s="15" t="s">
        <v>149</v>
      </c>
      <c r="Y1" s="15" t="s">
        <v>153</v>
      </c>
      <c r="AA1" s="16" t="s">
        <v>137</v>
      </c>
      <c r="AB1" s="16" t="s">
        <v>137</v>
      </c>
      <c r="AC1" s="16"/>
      <c r="AD1" s="16"/>
      <c r="AE1" s="16"/>
    </row>
    <row r="2" spans="2:31" ht="18" customHeight="1" x14ac:dyDescent="0.25">
      <c r="B2" s="11"/>
      <c r="C2" s="13"/>
      <c r="D2" s="11"/>
      <c r="E2" s="11"/>
      <c r="F2" s="13"/>
      <c r="G2" s="11"/>
      <c r="H2" s="11"/>
      <c r="I2" s="11"/>
      <c r="J2" s="11"/>
      <c r="K2" s="11"/>
      <c r="L2" s="11"/>
      <c r="W2" s="11"/>
      <c r="X2" s="15">
        <v>0</v>
      </c>
      <c r="Y2" s="17">
        <f t="shared" ref="Y2:Y65" si="0">IF(X2="","",IF(X2&gt;$F$7,$F$7,X2)*(1-($I$6+$I$7)*(1+$I$9))*$F$8+$C$14+$F$14)</f>
        <v>-9681.9452999999994</v>
      </c>
      <c r="AA2" s="16" t="s">
        <v>142</v>
      </c>
      <c r="AB2" s="16" t="s">
        <v>138</v>
      </c>
      <c r="AC2" s="16"/>
      <c r="AD2" s="16"/>
      <c r="AE2" s="16"/>
    </row>
    <row r="3" spans="2:31" ht="25.5" customHeight="1" x14ac:dyDescent="0.25">
      <c r="B3" s="67" t="s">
        <v>180</v>
      </c>
      <c r="C3" s="18" t="s">
        <v>139</v>
      </c>
      <c r="D3" s="11"/>
      <c r="E3" s="13"/>
      <c r="F3" s="13"/>
      <c r="G3" s="11"/>
      <c r="H3" s="11"/>
      <c r="I3" s="11"/>
      <c r="J3" s="11"/>
      <c r="K3" s="11"/>
      <c r="L3" s="11"/>
      <c r="W3" s="11"/>
      <c r="X3" s="15">
        <f>IFERROR(IF(X2+0.5&gt;$F$7*1.8,"",X2+0.5),"")</f>
        <v>0.5</v>
      </c>
      <c r="Y3" s="17">
        <f t="shared" si="0"/>
        <v>-9632.1751999999997</v>
      </c>
      <c r="AA3" s="16" t="s">
        <v>143</v>
      </c>
      <c r="AB3" s="16" t="s">
        <v>139</v>
      </c>
      <c r="AC3" s="16"/>
      <c r="AD3" s="16"/>
      <c r="AE3" s="16"/>
    </row>
    <row r="4" spans="2:31" ht="12" customHeight="1" x14ac:dyDescent="0.25">
      <c r="B4" s="68"/>
      <c r="C4" s="13"/>
      <c r="D4" s="11"/>
      <c r="E4" s="11"/>
      <c r="F4" s="13"/>
      <c r="G4" s="11"/>
      <c r="H4" s="11"/>
      <c r="I4" s="11"/>
      <c r="J4" s="11"/>
      <c r="K4" s="11"/>
      <c r="L4" s="11"/>
      <c r="W4" s="11"/>
      <c r="X4" s="15">
        <f t="shared" ref="X4:X67" si="1">IFERROR(IF(X3+0.5&gt;$F$7*1.8,"",X3+0.5),"")</f>
        <v>1</v>
      </c>
      <c r="Y4" s="17">
        <f t="shared" si="0"/>
        <v>-9582.4050999999999</v>
      </c>
      <c r="AA4" s="16" t="s">
        <v>144</v>
      </c>
      <c r="AB4" s="16" t="s">
        <v>140</v>
      </c>
      <c r="AC4" s="16"/>
      <c r="AD4" s="16"/>
      <c r="AE4" s="16"/>
    </row>
    <row r="5" spans="2:31" ht="29.25" customHeight="1" x14ac:dyDescent="0.25">
      <c r="B5" s="69" t="s">
        <v>0</v>
      </c>
      <c r="C5" s="19"/>
      <c r="D5" s="20"/>
      <c r="E5" s="69" t="s">
        <v>1</v>
      </c>
      <c r="F5" s="19"/>
      <c r="G5" s="20"/>
      <c r="H5" s="69" t="s">
        <v>173</v>
      </c>
      <c r="I5" s="79"/>
      <c r="J5" s="21"/>
      <c r="K5" s="11"/>
      <c r="L5" s="11"/>
      <c r="W5" s="11"/>
      <c r="X5" s="15">
        <f t="shared" si="1"/>
        <v>1.5</v>
      </c>
      <c r="Y5" s="17">
        <f t="shared" si="0"/>
        <v>-9532.6350000000002</v>
      </c>
      <c r="Z5" s="22"/>
      <c r="AA5" s="22"/>
      <c r="AB5" s="22"/>
      <c r="AC5" s="22"/>
      <c r="AD5" s="16"/>
      <c r="AE5" s="16"/>
    </row>
    <row r="6" spans="2:31" ht="21" customHeight="1" x14ac:dyDescent="0.25">
      <c r="B6" s="70" t="s">
        <v>2</v>
      </c>
      <c r="C6" s="72">
        <f ca="1">TODAY()</f>
        <v>43910</v>
      </c>
      <c r="D6" s="23"/>
      <c r="E6" s="74" t="s">
        <v>3</v>
      </c>
      <c r="F6" s="24">
        <v>43938</v>
      </c>
      <c r="G6" s="23"/>
      <c r="H6" s="80" t="s">
        <v>4</v>
      </c>
      <c r="I6" s="81">
        <f>+IF(C3="PLATINUM",0.3%,IF(C3="BLACK",0.1%,0.5%))</f>
        <v>3.0000000000000001E-3</v>
      </c>
      <c r="J6" s="21"/>
      <c r="K6" s="11"/>
      <c r="L6" s="11"/>
      <c r="W6" s="11"/>
      <c r="X6" s="15">
        <f t="shared" si="1"/>
        <v>2</v>
      </c>
      <c r="Y6" s="17">
        <f t="shared" si="0"/>
        <v>-9482.8648999999987</v>
      </c>
      <c r="AA6" s="16"/>
      <c r="AB6" s="16"/>
      <c r="AC6" s="16"/>
      <c r="AD6" s="16"/>
      <c r="AE6" s="16"/>
    </row>
    <row r="7" spans="2:31" ht="20.25" customHeight="1" x14ac:dyDescent="0.25">
      <c r="B7" s="71" t="s">
        <v>179</v>
      </c>
      <c r="C7" s="25" t="s">
        <v>5</v>
      </c>
      <c r="D7" s="11"/>
      <c r="E7" s="74" t="s">
        <v>161</v>
      </c>
      <c r="F7" s="18">
        <v>111</v>
      </c>
      <c r="G7" s="11"/>
      <c r="H7" s="80" t="s">
        <v>6</v>
      </c>
      <c r="I7" s="81">
        <v>8.0000000000000004E-4</v>
      </c>
      <c r="J7" s="21"/>
      <c r="K7" s="11"/>
      <c r="L7" s="11"/>
      <c r="W7" s="11"/>
      <c r="X7" s="15">
        <f t="shared" si="1"/>
        <v>2.5</v>
      </c>
      <c r="Y7" s="17">
        <f t="shared" si="0"/>
        <v>-9433.0947999999989</v>
      </c>
      <c r="AA7" s="16"/>
      <c r="AB7" s="16"/>
      <c r="AC7" s="16"/>
      <c r="AD7" s="16"/>
      <c r="AE7" s="16"/>
    </row>
    <row r="8" spans="2:31" ht="18.75" customHeight="1" x14ac:dyDescent="0.25">
      <c r="B8" s="70" t="s">
        <v>178</v>
      </c>
      <c r="C8" s="25">
        <v>100</v>
      </c>
      <c r="D8" s="11"/>
      <c r="E8" s="74" t="s">
        <v>159</v>
      </c>
      <c r="F8" s="18">
        <f>+C8</f>
        <v>100</v>
      </c>
      <c r="G8" s="11"/>
      <c r="H8" s="80" t="s">
        <v>7</v>
      </c>
      <c r="I8" s="81">
        <v>2E-3</v>
      </c>
      <c r="J8" s="21"/>
      <c r="K8" s="11"/>
      <c r="L8" s="11"/>
      <c r="W8" s="11"/>
      <c r="X8" s="15">
        <f t="shared" si="1"/>
        <v>3</v>
      </c>
      <c r="Y8" s="17">
        <f t="shared" si="0"/>
        <v>-9383.3246999999992</v>
      </c>
      <c r="AA8" s="16"/>
      <c r="AB8" s="16"/>
      <c r="AC8" s="16"/>
      <c r="AD8" s="16"/>
      <c r="AE8" s="16"/>
    </row>
    <row r="9" spans="2:31" ht="18" customHeight="1" x14ac:dyDescent="0.25">
      <c r="B9" s="70" t="s">
        <v>176</v>
      </c>
      <c r="C9" s="26">
        <v>103.5</v>
      </c>
      <c r="D9" s="11"/>
      <c r="E9" s="75" t="s">
        <v>158</v>
      </c>
      <c r="F9" s="76">
        <f>F8/100</f>
        <v>1</v>
      </c>
      <c r="G9" s="11"/>
      <c r="H9" s="80" t="s">
        <v>8</v>
      </c>
      <c r="I9" s="81">
        <f>0.21</f>
        <v>0.21</v>
      </c>
      <c r="J9" s="21"/>
      <c r="K9" s="11"/>
      <c r="L9" s="11"/>
      <c r="W9" s="11"/>
      <c r="X9" s="15">
        <f t="shared" si="1"/>
        <v>3.5</v>
      </c>
      <c r="Y9" s="17">
        <f t="shared" si="0"/>
        <v>-9333.5545999999995</v>
      </c>
      <c r="AA9" s="16"/>
      <c r="AB9" s="16"/>
      <c r="AC9" s="16"/>
      <c r="AD9" s="16"/>
      <c r="AE9" s="16"/>
    </row>
    <row r="10" spans="2:31" ht="16.5" customHeight="1" x14ac:dyDescent="0.25">
      <c r="B10" s="70" t="s">
        <v>141</v>
      </c>
      <c r="C10" s="25" t="s">
        <v>142</v>
      </c>
      <c r="D10" s="11"/>
      <c r="E10" s="75" t="s">
        <v>157</v>
      </c>
      <c r="F10" s="28">
        <v>7.2</v>
      </c>
      <c r="G10" s="11"/>
      <c r="H10" s="82"/>
      <c r="I10" s="82"/>
      <c r="J10" s="21"/>
      <c r="K10" s="11"/>
      <c r="L10" s="11"/>
      <c r="W10" s="11"/>
      <c r="X10" s="15">
        <f t="shared" si="1"/>
        <v>4</v>
      </c>
      <c r="Y10" s="17">
        <f t="shared" si="0"/>
        <v>-9283.7844999999998</v>
      </c>
      <c r="Z10" s="16"/>
      <c r="AA10" s="16"/>
      <c r="AB10" s="16"/>
      <c r="AC10" s="16"/>
      <c r="AD10" s="16"/>
      <c r="AE10" s="16"/>
    </row>
    <row r="11" spans="2:31" ht="6.75" customHeight="1" x14ac:dyDescent="0.25">
      <c r="B11" s="70"/>
      <c r="C11" s="29"/>
      <c r="D11" s="11"/>
      <c r="E11" s="75"/>
      <c r="F11" s="30"/>
      <c r="G11" s="11"/>
      <c r="H11" s="21"/>
      <c r="I11" s="21"/>
      <c r="J11" s="21"/>
      <c r="K11" s="11"/>
      <c r="L11" s="31"/>
      <c r="M11" s="31"/>
      <c r="N11" s="31"/>
      <c r="O11" s="31"/>
      <c r="P11" s="31"/>
      <c r="Q11" s="31"/>
      <c r="R11" s="31"/>
      <c r="S11" s="31"/>
      <c r="T11" s="31"/>
      <c r="U11" s="31"/>
      <c r="V11" s="31"/>
      <c r="W11" s="11"/>
      <c r="X11" s="15">
        <f t="shared" si="1"/>
        <v>4.5</v>
      </c>
      <c r="Y11" s="17">
        <f t="shared" si="0"/>
        <v>-9234.0144</v>
      </c>
      <c r="Z11" s="16"/>
      <c r="AA11" s="16"/>
      <c r="AB11" s="16"/>
      <c r="AC11" s="16"/>
      <c r="AD11" s="16"/>
      <c r="AE11" s="16"/>
    </row>
    <row r="12" spans="2:31" ht="18.75" customHeight="1" x14ac:dyDescent="0.25">
      <c r="B12" s="70" t="s">
        <v>9</v>
      </c>
      <c r="C12" s="73">
        <f>-C8*C9</f>
        <v>-10350</v>
      </c>
      <c r="D12" s="11"/>
      <c r="E12" s="75" t="s">
        <v>9</v>
      </c>
      <c r="F12" s="77">
        <f>+F8*F10</f>
        <v>720</v>
      </c>
      <c r="G12" s="11"/>
      <c r="H12" s="11"/>
      <c r="I12" s="23"/>
      <c r="J12" s="11"/>
      <c r="K12" s="11"/>
      <c r="L12" s="31"/>
      <c r="M12" s="31"/>
      <c r="N12" s="31"/>
      <c r="O12" s="31"/>
      <c r="P12" s="31"/>
      <c r="Q12" s="31"/>
      <c r="R12" s="31"/>
      <c r="S12" s="31"/>
      <c r="T12" s="31"/>
      <c r="U12" s="31"/>
      <c r="V12" s="31"/>
      <c r="W12" s="11"/>
      <c r="X12" s="15">
        <f t="shared" si="1"/>
        <v>5</v>
      </c>
      <c r="Y12" s="17">
        <f t="shared" si="0"/>
        <v>-9184.2442999999985</v>
      </c>
      <c r="Z12" s="16"/>
      <c r="AA12" s="16"/>
      <c r="AB12" s="16"/>
      <c r="AC12" s="16"/>
      <c r="AD12" s="16"/>
      <c r="AE12" s="16"/>
    </row>
    <row r="13" spans="2:31" ht="16.5" customHeight="1" x14ac:dyDescent="0.25">
      <c r="B13" s="70" t="s">
        <v>10</v>
      </c>
      <c r="C13" s="73">
        <f>(I6+I7)*(1+I9)*C12</f>
        <v>-47.589299999999994</v>
      </c>
      <c r="D13" s="11"/>
      <c r="E13" s="75" t="s">
        <v>10</v>
      </c>
      <c r="F13" s="78">
        <f>-((I6+I8)*(1+I9))*F12</f>
        <v>-4.3559999999999999</v>
      </c>
      <c r="G13" s="11"/>
      <c r="H13" s="11"/>
      <c r="I13" s="11"/>
      <c r="J13" s="33"/>
      <c r="K13" s="34"/>
      <c r="L13" s="11"/>
      <c r="W13" s="31"/>
      <c r="X13" s="15">
        <f t="shared" si="1"/>
        <v>5.5</v>
      </c>
      <c r="Y13" s="17">
        <f t="shared" si="0"/>
        <v>-9134.4741999999987</v>
      </c>
    </row>
    <row r="14" spans="2:31" ht="19.5" customHeight="1" x14ac:dyDescent="0.25">
      <c r="B14" s="70" t="s">
        <v>11</v>
      </c>
      <c r="C14" s="73">
        <f>C13+C12</f>
        <v>-10397.5893</v>
      </c>
      <c r="D14" s="11"/>
      <c r="E14" s="75" t="s">
        <v>11</v>
      </c>
      <c r="F14" s="77">
        <f>F12+F13</f>
        <v>715.64400000000001</v>
      </c>
      <c r="G14" s="11"/>
      <c r="H14" s="11"/>
      <c r="I14" s="11"/>
      <c r="J14" s="35"/>
      <c r="K14" s="34"/>
      <c r="L14" s="11"/>
      <c r="W14" s="31"/>
      <c r="X14" s="15">
        <f t="shared" si="1"/>
        <v>6</v>
      </c>
      <c r="Y14" s="17">
        <f t="shared" si="0"/>
        <v>-9084.704099999999</v>
      </c>
    </row>
    <row r="15" spans="2:31" x14ac:dyDescent="0.25">
      <c r="B15" s="11"/>
      <c r="C15" s="13"/>
      <c r="D15" s="11"/>
      <c r="E15" s="11"/>
      <c r="F15" s="13"/>
      <c r="G15" s="11"/>
      <c r="H15" s="11"/>
      <c r="I15" s="11"/>
      <c r="J15" s="36"/>
      <c r="K15" s="11"/>
      <c r="L15" s="11"/>
      <c r="W15" s="11"/>
      <c r="X15" s="15">
        <f t="shared" si="1"/>
        <v>6.5</v>
      </c>
      <c r="Y15" s="17">
        <f t="shared" si="0"/>
        <v>-9034.9339999999993</v>
      </c>
    </row>
    <row r="16" spans="2:31" ht="25.5" customHeight="1" x14ac:dyDescent="0.25">
      <c r="B16" s="69" t="s">
        <v>177</v>
      </c>
      <c r="C16" s="83"/>
      <c r="D16" s="38"/>
      <c r="E16" s="38"/>
      <c r="F16" s="37"/>
      <c r="G16" s="38"/>
      <c r="H16" s="27"/>
      <c r="I16" s="38"/>
      <c r="J16" s="39"/>
      <c r="K16" s="38"/>
      <c r="L16" s="27"/>
      <c r="M16" s="15"/>
      <c r="W16" s="11"/>
      <c r="X16" s="15">
        <f t="shared" si="1"/>
        <v>7</v>
      </c>
      <c r="Y16" s="17">
        <f t="shared" si="0"/>
        <v>-8985.1638999999996</v>
      </c>
    </row>
    <row r="17" spans="2:25" ht="24" customHeight="1" x14ac:dyDescent="0.3">
      <c r="B17" s="84" t="s">
        <v>145</v>
      </c>
      <c r="C17" s="85"/>
      <c r="D17" s="38"/>
      <c r="E17" s="27"/>
      <c r="F17" s="40"/>
      <c r="G17" s="38"/>
      <c r="H17" s="27"/>
      <c r="I17" s="38"/>
      <c r="J17" s="38"/>
      <c r="K17" s="92" t="s">
        <v>155</v>
      </c>
      <c r="L17" s="93"/>
      <c r="M17" s="41"/>
      <c r="N17" s="42"/>
      <c r="O17" s="42"/>
      <c r="P17" s="42"/>
      <c r="Q17" s="42"/>
      <c r="R17" s="42"/>
      <c r="S17" s="42"/>
      <c r="T17" s="42"/>
      <c r="U17" s="42"/>
      <c r="V17" s="42"/>
      <c r="W17" s="11"/>
      <c r="X17" s="15">
        <f t="shared" si="1"/>
        <v>7.5</v>
      </c>
      <c r="Y17" s="17">
        <f t="shared" si="0"/>
        <v>-8935.3937999999998</v>
      </c>
    </row>
    <row r="18" spans="2:25" ht="17.25" customHeight="1" x14ac:dyDescent="0.25">
      <c r="B18" s="86" t="s">
        <v>154</v>
      </c>
      <c r="C18" s="87">
        <f ca="1">IFERROR(F6-C6,F6-TODAY())</f>
        <v>28</v>
      </c>
      <c r="D18" s="38"/>
      <c r="E18" s="27"/>
      <c r="F18" s="40"/>
      <c r="G18" s="37"/>
      <c r="H18" s="27"/>
      <c r="I18" s="27"/>
      <c r="J18" s="27"/>
      <c r="K18" s="86"/>
      <c r="L18" s="86"/>
      <c r="M18" s="16"/>
      <c r="N18" s="43"/>
      <c r="O18" s="43"/>
      <c r="P18" s="43"/>
      <c r="Q18" s="43"/>
      <c r="R18" s="43"/>
      <c r="S18" s="43"/>
      <c r="T18" s="43"/>
      <c r="U18" s="43"/>
      <c r="V18" s="43"/>
      <c r="W18" s="11"/>
      <c r="X18" s="15">
        <f t="shared" si="1"/>
        <v>8</v>
      </c>
      <c r="Y18" s="17">
        <f t="shared" si="0"/>
        <v>-8885.6237000000001</v>
      </c>
    </row>
    <row r="19" spans="2:25" ht="16.5" customHeight="1" x14ac:dyDescent="0.25">
      <c r="B19" s="86" t="s">
        <v>15</v>
      </c>
      <c r="C19" s="88">
        <f>F10/C9</f>
        <v>6.9565217391304349E-2</v>
      </c>
      <c r="D19" s="38"/>
      <c r="E19" s="27"/>
      <c r="F19" s="40"/>
      <c r="G19" s="37"/>
      <c r="H19" s="27"/>
      <c r="I19" s="44"/>
      <c r="J19" s="27"/>
      <c r="K19" s="86" t="s">
        <v>13</v>
      </c>
      <c r="L19" s="88">
        <f>-L22/C24</f>
        <v>0.1411923800065262</v>
      </c>
      <c r="M19" s="45"/>
      <c r="N19" s="46"/>
      <c r="O19" s="46"/>
      <c r="P19" s="46"/>
      <c r="Q19" s="46"/>
      <c r="R19" s="46"/>
      <c r="S19" s="46"/>
      <c r="T19" s="46"/>
      <c r="U19" s="46"/>
      <c r="V19" s="46"/>
      <c r="W19" s="11"/>
      <c r="X19" s="15">
        <f t="shared" si="1"/>
        <v>8.5</v>
      </c>
      <c r="Y19" s="17">
        <f t="shared" si="0"/>
        <v>-8835.8535999999986</v>
      </c>
    </row>
    <row r="20" spans="2:25" ht="19.5" customHeight="1" x14ac:dyDescent="0.25">
      <c r="B20" s="86" t="s">
        <v>16</v>
      </c>
      <c r="C20" s="89" t="str">
        <f>IF(C9&gt;=F7*1.05,"ITM","OTM")</f>
        <v>OTM</v>
      </c>
      <c r="D20" s="38"/>
      <c r="E20" s="27"/>
      <c r="F20" s="40"/>
      <c r="G20" s="38"/>
      <c r="H20" s="27"/>
      <c r="I20" s="27"/>
      <c r="J20" s="27"/>
      <c r="K20" s="86" t="s">
        <v>14</v>
      </c>
      <c r="L20" s="88">
        <f ca="1">L19*365/C18</f>
        <v>1.8405435250850737</v>
      </c>
      <c r="M20" s="45"/>
      <c r="N20" s="46"/>
      <c r="O20" s="46"/>
      <c r="P20" s="46"/>
      <c r="Q20" s="46"/>
      <c r="R20" s="46"/>
      <c r="S20" s="46"/>
      <c r="T20" s="46"/>
      <c r="U20" s="46"/>
      <c r="V20" s="46"/>
      <c r="W20" s="11"/>
      <c r="X20" s="15">
        <f t="shared" si="1"/>
        <v>9</v>
      </c>
      <c r="Y20" s="17">
        <f t="shared" si="0"/>
        <v>-8786.0834999999988</v>
      </c>
    </row>
    <row r="21" spans="2:25" ht="18" customHeight="1" x14ac:dyDescent="0.25">
      <c r="B21" s="86" t="s">
        <v>17</v>
      </c>
      <c r="C21" s="90">
        <f>VLOOKUP(Calculadora!C7,'[1]Tabla de Margenes'!A:B,2,FALSE)</f>
        <v>0.1</v>
      </c>
      <c r="D21" s="38"/>
      <c r="E21" s="27"/>
      <c r="F21" s="40"/>
      <c r="G21" s="38"/>
      <c r="H21" s="27"/>
      <c r="I21" s="27"/>
      <c r="J21" s="27"/>
      <c r="K21" s="86" t="s">
        <v>15</v>
      </c>
      <c r="L21" s="88">
        <f>+C19</f>
        <v>6.9565217391304349E-2</v>
      </c>
      <c r="M21" s="45"/>
      <c r="N21" s="46"/>
      <c r="O21" s="46"/>
      <c r="P21" s="46"/>
      <c r="Q21" s="46"/>
      <c r="R21" s="46"/>
      <c r="S21" s="46"/>
      <c r="T21" s="46"/>
      <c r="U21" s="46"/>
      <c r="V21" s="46"/>
      <c r="W21" s="11"/>
      <c r="X21" s="15">
        <f t="shared" si="1"/>
        <v>9.5</v>
      </c>
      <c r="Y21" s="17">
        <f t="shared" si="0"/>
        <v>-8736.3133999999991</v>
      </c>
    </row>
    <row r="22" spans="2:25" ht="21" customHeight="1" x14ac:dyDescent="0.25">
      <c r="B22" s="86" t="s">
        <v>18</v>
      </c>
      <c r="C22" s="78">
        <f>-IF(OR(C10="CI",C10="24hs"),0,IF(C20="OTM",F8*F10*(1+C21*3),F8*F10*(1+C21*2)))</f>
        <v>-936</v>
      </c>
      <c r="D22" s="38"/>
      <c r="E22" s="27"/>
      <c r="F22" s="40"/>
      <c r="G22" s="38"/>
      <c r="H22" s="27"/>
      <c r="I22" s="27"/>
      <c r="J22" s="27"/>
      <c r="K22" s="94" t="s">
        <v>150</v>
      </c>
      <c r="L22" s="95">
        <f>+C25</f>
        <v>1367.0169000000003</v>
      </c>
      <c r="M22" s="47"/>
      <c r="N22" s="48"/>
      <c r="O22" s="48"/>
      <c r="P22" s="48"/>
      <c r="Q22" s="48"/>
      <c r="R22" s="48"/>
      <c r="S22" s="48"/>
      <c r="T22" s="48"/>
      <c r="U22" s="48"/>
      <c r="V22" s="48"/>
      <c r="W22" s="11"/>
      <c r="X22" s="15">
        <f t="shared" si="1"/>
        <v>10</v>
      </c>
      <c r="Y22" s="17">
        <f t="shared" si="0"/>
        <v>-8686.5432999999994</v>
      </c>
    </row>
    <row r="23" spans="2:25" ht="24.75" customHeight="1" x14ac:dyDescent="0.25">
      <c r="B23" s="86" t="s">
        <v>12</v>
      </c>
      <c r="C23" s="78">
        <f>C14+C22</f>
        <v>-11333.5893</v>
      </c>
      <c r="D23" s="38"/>
      <c r="E23" s="27"/>
      <c r="F23" s="40"/>
      <c r="G23" s="38"/>
      <c r="H23" s="27"/>
      <c r="I23" s="27"/>
      <c r="J23" s="27"/>
      <c r="K23" s="27"/>
      <c r="L23" s="32"/>
      <c r="M23" s="47"/>
      <c r="N23" s="48"/>
      <c r="O23" s="48"/>
      <c r="P23" s="48"/>
      <c r="Q23" s="48"/>
      <c r="R23" s="48"/>
      <c r="S23" s="48"/>
      <c r="T23" s="48"/>
      <c r="U23" s="48"/>
      <c r="V23" s="48"/>
      <c r="W23" s="11"/>
      <c r="X23" s="15">
        <f t="shared" si="1"/>
        <v>10.5</v>
      </c>
      <c r="Y23" s="17">
        <f t="shared" si="0"/>
        <v>-8636.7731999999996</v>
      </c>
    </row>
    <row r="24" spans="2:25" x14ac:dyDescent="0.25">
      <c r="B24" s="86" t="s">
        <v>152</v>
      </c>
      <c r="C24" s="91">
        <f>C14+F14</f>
        <v>-9681.9452999999994</v>
      </c>
      <c r="D24" s="38"/>
      <c r="E24" s="27"/>
      <c r="F24" s="40"/>
      <c r="G24" s="37"/>
      <c r="H24" s="27"/>
      <c r="I24" s="38"/>
      <c r="J24" s="38"/>
      <c r="K24" s="38"/>
      <c r="L24" s="49"/>
      <c r="M24" s="50"/>
      <c r="N24" s="51"/>
      <c r="O24" s="51"/>
      <c r="P24" s="51"/>
      <c r="Q24" s="51"/>
      <c r="R24" s="51"/>
      <c r="S24" s="51"/>
      <c r="T24" s="51"/>
      <c r="U24" s="51"/>
      <c r="V24" s="51"/>
      <c r="W24" s="11"/>
      <c r="X24" s="15">
        <f t="shared" si="1"/>
        <v>11</v>
      </c>
      <c r="Y24" s="17">
        <f t="shared" si="0"/>
        <v>-8587.0030999999999</v>
      </c>
    </row>
    <row r="25" spans="2:25" x14ac:dyDescent="0.25">
      <c r="B25" s="86" t="s">
        <v>146</v>
      </c>
      <c r="C25" s="78">
        <f>F7*100*(1-(I6+I7)*(1+I9))+C14+F14</f>
        <v>1367.0169000000003</v>
      </c>
      <c r="D25" s="38"/>
      <c r="E25" s="27"/>
      <c r="F25" s="40"/>
      <c r="G25" s="38" t="s">
        <v>151</v>
      </c>
      <c r="H25" s="27"/>
      <c r="I25" s="38"/>
      <c r="J25" s="38"/>
      <c r="K25" s="27"/>
      <c r="L25" s="40"/>
      <c r="M25" s="52"/>
      <c r="N25" s="13"/>
      <c r="O25" s="13"/>
      <c r="P25" s="13"/>
      <c r="Q25" s="13"/>
      <c r="R25" s="13"/>
      <c r="S25" s="13"/>
      <c r="T25" s="13"/>
      <c r="U25" s="13"/>
      <c r="V25" s="13"/>
      <c r="W25" s="11"/>
      <c r="X25" s="15">
        <f t="shared" si="1"/>
        <v>11.5</v>
      </c>
      <c r="Y25" s="17">
        <f t="shared" si="0"/>
        <v>-8537.2330000000002</v>
      </c>
    </row>
    <row r="26" spans="2:25" x14ac:dyDescent="0.25">
      <c r="B26" s="86" t="s">
        <v>147</v>
      </c>
      <c r="C26" s="78">
        <f>(C14+F14)</f>
        <v>-9681.9452999999994</v>
      </c>
      <c r="D26" s="38"/>
      <c r="E26" s="27"/>
      <c r="F26" s="40"/>
      <c r="G26" s="38"/>
      <c r="H26" s="27"/>
      <c r="I26" s="38"/>
      <c r="J26" s="38"/>
      <c r="K26" s="27"/>
      <c r="L26" s="40"/>
      <c r="M26" s="52"/>
      <c r="N26" s="13"/>
      <c r="O26" s="13"/>
      <c r="P26" s="13"/>
      <c r="Q26" s="13"/>
      <c r="R26" s="13"/>
      <c r="S26" s="13"/>
      <c r="T26" s="13"/>
      <c r="U26" s="13"/>
      <c r="V26" s="13"/>
      <c r="W26" s="53"/>
      <c r="X26" s="15">
        <f t="shared" si="1"/>
        <v>12</v>
      </c>
      <c r="Y26" s="17">
        <f t="shared" si="0"/>
        <v>-8487.4628999999986</v>
      </c>
    </row>
    <row r="27" spans="2:25" x14ac:dyDescent="0.25">
      <c r="B27" s="86" t="s">
        <v>148</v>
      </c>
      <c r="C27" s="78">
        <f>(-C26/F8)/(1-(I6+I7)*(1+I9))</f>
        <v>97.266685218635274</v>
      </c>
      <c r="D27" s="38"/>
      <c r="E27" s="27"/>
      <c r="F27" s="40"/>
      <c r="G27" s="38"/>
      <c r="H27" s="27"/>
      <c r="I27" s="38"/>
      <c r="J27" s="38"/>
      <c r="K27" s="27"/>
      <c r="L27" s="40"/>
      <c r="M27" s="52"/>
      <c r="N27" s="13"/>
      <c r="O27" s="13"/>
      <c r="P27" s="13"/>
      <c r="Q27" s="13"/>
      <c r="R27" s="13"/>
      <c r="S27" s="13"/>
      <c r="T27" s="13"/>
      <c r="U27" s="13"/>
      <c r="V27" s="13"/>
      <c r="W27" s="11"/>
      <c r="X27" s="15">
        <f t="shared" si="1"/>
        <v>12.5</v>
      </c>
      <c r="Y27" s="17">
        <f t="shared" si="0"/>
        <v>-8437.6927999999989</v>
      </c>
    </row>
    <row r="28" spans="2:25" ht="22.5" customHeight="1" x14ac:dyDescent="0.25">
      <c r="B28" s="38"/>
      <c r="C28" s="38"/>
      <c r="D28" s="38"/>
      <c r="E28" s="27"/>
      <c r="F28" s="40"/>
      <c r="G28" s="38"/>
      <c r="H28" s="27"/>
      <c r="I28" s="38"/>
      <c r="J28" s="38"/>
      <c r="K28" s="92" t="s">
        <v>156</v>
      </c>
      <c r="L28" s="92"/>
      <c r="M28" s="52"/>
      <c r="N28" s="13"/>
      <c r="O28" s="13"/>
      <c r="P28" s="13"/>
      <c r="Q28" s="13"/>
      <c r="R28" s="13"/>
      <c r="S28" s="13"/>
      <c r="T28" s="13"/>
      <c r="U28" s="13"/>
      <c r="V28" s="13"/>
      <c r="W28" s="11"/>
      <c r="X28" s="15">
        <f t="shared" si="1"/>
        <v>13</v>
      </c>
      <c r="Y28" s="17">
        <f t="shared" si="0"/>
        <v>-8387.9226999999992</v>
      </c>
    </row>
    <row r="29" spans="2:25" x14ac:dyDescent="0.25">
      <c r="B29" s="38"/>
      <c r="C29" s="38"/>
      <c r="D29" s="38"/>
      <c r="E29" s="27"/>
      <c r="F29" s="40"/>
      <c r="G29" s="54"/>
      <c r="H29" s="27"/>
      <c r="I29" s="38"/>
      <c r="J29" s="38"/>
      <c r="K29" s="86"/>
      <c r="L29" s="96"/>
      <c r="M29" s="55"/>
      <c r="N29" s="56"/>
      <c r="O29" s="56"/>
      <c r="P29" s="56"/>
      <c r="Q29" s="56"/>
      <c r="R29" s="56"/>
      <c r="S29" s="56"/>
      <c r="T29" s="56"/>
      <c r="U29" s="56"/>
      <c r="V29" s="56"/>
      <c r="W29" s="11"/>
      <c r="X29" s="15">
        <f t="shared" si="1"/>
        <v>13.5</v>
      </c>
      <c r="Y29" s="17">
        <f t="shared" si="0"/>
        <v>-8338.1525999999994</v>
      </c>
    </row>
    <row r="30" spans="2:25" x14ac:dyDescent="0.25">
      <c r="B30" s="27"/>
      <c r="C30" s="40"/>
      <c r="D30" s="27"/>
      <c r="E30" s="27"/>
      <c r="F30" s="40"/>
      <c r="G30" s="57"/>
      <c r="H30" s="27"/>
      <c r="I30" s="27"/>
      <c r="J30" s="27"/>
      <c r="K30" s="86" t="s">
        <v>13</v>
      </c>
      <c r="L30" s="88">
        <f>-L33/C24</f>
        <v>3.2850288877380937E-2</v>
      </c>
      <c r="M30" s="45"/>
      <c r="N30" s="46"/>
      <c r="O30" s="46"/>
      <c r="P30" s="46"/>
      <c r="Q30" s="46"/>
      <c r="R30" s="46"/>
      <c r="S30" s="46"/>
      <c r="T30" s="46"/>
      <c r="U30" s="46"/>
      <c r="V30" s="46"/>
      <c r="W30" s="11"/>
      <c r="X30" s="15">
        <f t="shared" si="1"/>
        <v>14</v>
      </c>
      <c r="Y30" s="17">
        <f t="shared" si="0"/>
        <v>-8288.3824999999997</v>
      </c>
    </row>
    <row r="31" spans="2:25" x14ac:dyDescent="0.25">
      <c r="B31" s="58"/>
      <c r="C31" s="40"/>
      <c r="D31" s="27"/>
      <c r="E31" s="27"/>
      <c r="F31" s="40"/>
      <c r="G31" s="27"/>
      <c r="H31" s="27"/>
      <c r="I31" s="27"/>
      <c r="J31" s="27"/>
      <c r="K31" s="86" t="s">
        <v>14</v>
      </c>
      <c r="L31" s="97">
        <f ca="1">L30*365/C18</f>
        <v>0.42822698000871579</v>
      </c>
      <c r="M31" s="59"/>
      <c r="N31" s="60"/>
      <c r="O31" s="60"/>
      <c r="P31" s="60"/>
      <c r="Q31" s="60"/>
      <c r="R31" s="60"/>
      <c r="S31" s="60"/>
      <c r="T31" s="60"/>
      <c r="U31" s="60"/>
      <c r="V31" s="60"/>
      <c r="W31" s="11"/>
      <c r="X31" s="15">
        <f t="shared" si="1"/>
        <v>14.5</v>
      </c>
      <c r="Y31" s="17">
        <f t="shared" si="0"/>
        <v>-8238.6124</v>
      </c>
    </row>
    <row r="32" spans="2:25" ht="15.75" x14ac:dyDescent="0.25">
      <c r="B32" s="27"/>
      <c r="C32" s="40"/>
      <c r="D32" s="27"/>
      <c r="E32" s="27"/>
      <c r="F32" s="40"/>
      <c r="G32" s="27"/>
      <c r="H32" s="27"/>
      <c r="I32" s="27"/>
      <c r="J32" s="27"/>
      <c r="K32" s="86" t="s">
        <v>149</v>
      </c>
      <c r="L32" s="61">
        <v>100</v>
      </c>
      <c r="M32" s="62"/>
      <c r="N32" s="63" t="str">
        <f>IF(L32&gt;=F7,"El precio debe ser menor al strike","")</f>
        <v/>
      </c>
      <c r="P32" s="64"/>
      <c r="Q32" s="64"/>
      <c r="R32" s="64"/>
      <c r="S32" s="64"/>
      <c r="T32" s="64"/>
      <c r="U32" s="64"/>
      <c r="V32" s="64"/>
      <c r="W32" s="11"/>
      <c r="X32" s="15">
        <f t="shared" si="1"/>
        <v>15</v>
      </c>
      <c r="Y32" s="17">
        <f t="shared" si="0"/>
        <v>-8188.8423000000003</v>
      </c>
    </row>
    <row r="33" spans="2:26" x14ac:dyDescent="0.25">
      <c r="B33" s="27"/>
      <c r="C33" s="40"/>
      <c r="D33" s="27"/>
      <c r="E33" s="27"/>
      <c r="F33" s="40"/>
      <c r="G33" s="27"/>
      <c r="H33" s="27"/>
      <c r="I33" s="65"/>
      <c r="J33" s="27"/>
      <c r="K33" s="94" t="s">
        <v>150</v>
      </c>
      <c r="L33" s="95">
        <f>L32*100+C24</f>
        <v>318.05470000000059</v>
      </c>
      <c r="M33" s="47"/>
      <c r="N33" s="48"/>
      <c r="O33" s="48"/>
      <c r="P33" s="48"/>
      <c r="Q33" s="48"/>
      <c r="R33" s="48"/>
      <c r="S33" s="48"/>
      <c r="T33" s="48"/>
      <c r="U33" s="48"/>
      <c r="V33" s="48"/>
      <c r="W33" s="11"/>
      <c r="X33" s="15">
        <f t="shared" si="1"/>
        <v>15.5</v>
      </c>
      <c r="Y33" s="17">
        <f t="shared" si="0"/>
        <v>-8139.0721999999987</v>
      </c>
    </row>
    <row r="34" spans="2:26" x14ac:dyDescent="0.25">
      <c r="B34" s="27"/>
      <c r="C34" s="40"/>
      <c r="D34" s="27"/>
      <c r="E34" s="27"/>
      <c r="F34" s="40"/>
      <c r="G34" s="27"/>
      <c r="H34" s="27"/>
      <c r="I34" s="27"/>
      <c r="J34" s="27"/>
      <c r="K34" s="27"/>
      <c r="L34" s="27"/>
      <c r="M34" s="15"/>
      <c r="W34" s="11"/>
      <c r="X34" s="15">
        <f t="shared" si="1"/>
        <v>16</v>
      </c>
      <c r="Y34" s="17">
        <f t="shared" si="0"/>
        <v>-8089.302099999999</v>
      </c>
    </row>
    <row r="35" spans="2:26" x14ac:dyDescent="0.25">
      <c r="B35" s="11"/>
      <c r="C35" s="13"/>
      <c r="D35" s="11"/>
      <c r="E35" s="11"/>
      <c r="F35" s="13"/>
      <c r="G35" s="11"/>
      <c r="H35" s="11"/>
      <c r="I35" s="11"/>
      <c r="J35" s="11"/>
      <c r="K35" s="11"/>
      <c r="L35" s="11"/>
      <c r="W35" s="11"/>
      <c r="X35" s="15">
        <f t="shared" si="1"/>
        <v>16.5</v>
      </c>
      <c r="Y35" s="17">
        <f t="shared" si="0"/>
        <v>-8039.5319999999992</v>
      </c>
    </row>
    <row r="36" spans="2:26" x14ac:dyDescent="0.25">
      <c r="B36" s="11"/>
      <c r="C36" s="11"/>
      <c r="D36" s="11"/>
      <c r="E36" s="11"/>
      <c r="F36" s="13"/>
      <c r="G36" s="11"/>
      <c r="H36" s="11"/>
      <c r="I36" s="11"/>
      <c r="J36" s="11"/>
      <c r="K36" s="11"/>
      <c r="L36" s="11"/>
      <c r="W36" s="11"/>
      <c r="X36" s="15">
        <f t="shared" si="1"/>
        <v>17</v>
      </c>
      <c r="Y36" s="17">
        <f t="shared" si="0"/>
        <v>-7989.7618999999995</v>
      </c>
    </row>
    <row r="37" spans="2:26" x14ac:dyDescent="0.25">
      <c r="B37" s="11"/>
      <c r="C37" s="11"/>
      <c r="D37" s="11"/>
      <c r="E37" s="11"/>
      <c r="F37" s="13"/>
      <c r="G37" s="11"/>
      <c r="H37" s="11"/>
      <c r="I37" s="11"/>
      <c r="J37" s="11"/>
      <c r="K37" s="11"/>
      <c r="L37" s="11"/>
      <c r="W37" s="11"/>
      <c r="X37" s="15">
        <f t="shared" si="1"/>
        <v>17.5</v>
      </c>
      <c r="Y37" s="17">
        <f t="shared" si="0"/>
        <v>-7939.9917999999998</v>
      </c>
    </row>
    <row r="38" spans="2:26" x14ac:dyDescent="0.25">
      <c r="B38" s="11"/>
      <c r="C38" s="11"/>
      <c r="D38" s="11"/>
      <c r="E38" s="11"/>
      <c r="F38" s="13"/>
      <c r="G38" s="11"/>
      <c r="H38" s="11"/>
      <c r="I38" s="11"/>
      <c r="J38" s="11"/>
      <c r="K38" s="11"/>
      <c r="L38" s="11"/>
      <c r="W38" s="11"/>
      <c r="X38" s="15">
        <f t="shared" si="1"/>
        <v>18</v>
      </c>
      <c r="Y38" s="17">
        <f t="shared" si="0"/>
        <v>-7890.2217000000001</v>
      </c>
      <c r="Z38" s="66"/>
    </row>
    <row r="39" spans="2:26" x14ac:dyDescent="0.25">
      <c r="B39" s="11"/>
      <c r="C39" s="11"/>
      <c r="D39" s="11"/>
      <c r="E39" s="11"/>
      <c r="F39" s="13"/>
      <c r="G39" s="11"/>
      <c r="H39" s="11"/>
      <c r="I39" s="11"/>
      <c r="J39" s="53"/>
      <c r="K39" s="11"/>
      <c r="L39" s="11"/>
      <c r="W39" s="11"/>
      <c r="X39" s="15">
        <f t="shared" si="1"/>
        <v>18.5</v>
      </c>
      <c r="Y39" s="17">
        <f t="shared" si="0"/>
        <v>-7840.4515999999985</v>
      </c>
    </row>
    <row r="40" spans="2:26" x14ac:dyDescent="0.25">
      <c r="B40" s="11"/>
      <c r="C40" s="11"/>
      <c r="D40" s="11"/>
      <c r="E40" s="11"/>
      <c r="F40" s="11"/>
      <c r="G40" s="11"/>
      <c r="H40" s="11"/>
      <c r="I40" s="11"/>
      <c r="J40" s="11"/>
      <c r="K40" s="11"/>
      <c r="L40" s="11"/>
      <c r="X40" s="15">
        <f t="shared" si="1"/>
        <v>19</v>
      </c>
      <c r="Y40" s="17">
        <f t="shared" si="0"/>
        <v>-7790.6814999999988</v>
      </c>
    </row>
    <row r="41" spans="2:26" x14ac:dyDescent="0.25">
      <c r="B41" s="11"/>
      <c r="C41" s="11"/>
      <c r="D41" s="11"/>
      <c r="E41" s="11"/>
      <c r="F41" s="11"/>
      <c r="G41" s="11"/>
      <c r="H41" s="11"/>
      <c r="I41" s="11"/>
      <c r="J41" s="11"/>
      <c r="K41" s="11"/>
      <c r="L41" s="11"/>
      <c r="X41" s="15">
        <f t="shared" si="1"/>
        <v>19.5</v>
      </c>
      <c r="Y41" s="17">
        <f t="shared" si="0"/>
        <v>-7740.911399999999</v>
      </c>
    </row>
    <row r="42" spans="2:26" x14ac:dyDescent="0.25">
      <c r="B42" s="11"/>
      <c r="C42" s="11"/>
      <c r="D42" s="11"/>
      <c r="E42" s="11"/>
      <c r="F42" s="11"/>
      <c r="G42" s="11"/>
      <c r="H42" s="11"/>
      <c r="I42" s="11"/>
      <c r="J42" s="11"/>
      <c r="K42" s="11"/>
      <c r="L42" s="11"/>
      <c r="X42" s="15">
        <f t="shared" si="1"/>
        <v>20</v>
      </c>
      <c r="Y42" s="17">
        <f t="shared" si="0"/>
        <v>-7691.1412999999993</v>
      </c>
    </row>
    <row r="43" spans="2:26" x14ac:dyDescent="0.25">
      <c r="B43" s="11"/>
      <c r="C43" s="11"/>
      <c r="D43" s="11"/>
      <c r="E43" s="11"/>
      <c r="F43" s="11"/>
      <c r="G43" s="11"/>
      <c r="H43" s="11"/>
      <c r="I43" s="11"/>
      <c r="J43" s="11"/>
      <c r="K43" s="11"/>
      <c r="L43" s="11"/>
      <c r="X43" s="15">
        <f t="shared" si="1"/>
        <v>20.5</v>
      </c>
      <c r="Y43" s="17">
        <f t="shared" si="0"/>
        <v>-7641.3711999999996</v>
      </c>
    </row>
    <row r="44" spans="2:26" x14ac:dyDescent="0.25">
      <c r="B44" s="11"/>
      <c r="C44" s="11"/>
      <c r="D44" s="11"/>
      <c r="E44" s="11"/>
      <c r="F44" s="11"/>
      <c r="G44" s="11"/>
      <c r="H44" s="11"/>
      <c r="I44" s="11"/>
      <c r="J44" s="11"/>
      <c r="K44" s="11"/>
      <c r="L44" s="11"/>
      <c r="X44" s="15">
        <f t="shared" si="1"/>
        <v>21</v>
      </c>
      <c r="Y44" s="17">
        <f t="shared" si="0"/>
        <v>-7591.6010999999999</v>
      </c>
    </row>
    <row r="45" spans="2:26" x14ac:dyDescent="0.25">
      <c r="B45" s="11"/>
      <c r="C45" s="11"/>
      <c r="D45" s="11"/>
      <c r="E45" s="11"/>
      <c r="F45" s="11"/>
      <c r="G45" s="11"/>
      <c r="H45" s="11"/>
      <c r="I45" s="11"/>
      <c r="J45" s="11"/>
      <c r="K45" s="11"/>
      <c r="L45" s="11"/>
      <c r="X45" s="15">
        <f t="shared" si="1"/>
        <v>21.5</v>
      </c>
      <c r="Y45" s="17">
        <f t="shared" si="0"/>
        <v>-7541.8309999999983</v>
      </c>
    </row>
    <row r="46" spans="2:26" x14ac:dyDescent="0.25">
      <c r="B46" s="11"/>
      <c r="C46" s="11"/>
      <c r="D46" s="11"/>
      <c r="E46" s="11"/>
      <c r="F46" s="11"/>
      <c r="G46" s="11"/>
      <c r="H46" s="11"/>
      <c r="I46" s="11"/>
      <c r="J46" s="11"/>
      <c r="K46" s="11"/>
      <c r="L46" s="11"/>
      <c r="X46" s="15">
        <f t="shared" si="1"/>
        <v>22</v>
      </c>
      <c r="Y46" s="17">
        <f t="shared" si="0"/>
        <v>-7492.0609000000004</v>
      </c>
    </row>
    <row r="47" spans="2:26" x14ac:dyDescent="0.25">
      <c r="B47" s="11"/>
      <c r="C47" s="11"/>
      <c r="D47" s="11"/>
      <c r="E47" s="11"/>
      <c r="F47" s="11"/>
      <c r="G47" s="11"/>
      <c r="H47" s="11"/>
      <c r="I47" s="11"/>
      <c r="J47" s="11"/>
      <c r="K47" s="11"/>
      <c r="L47" s="11"/>
      <c r="X47" s="15">
        <f t="shared" si="1"/>
        <v>22.5</v>
      </c>
      <c r="Y47" s="17">
        <f t="shared" si="0"/>
        <v>-7442.2907999999989</v>
      </c>
    </row>
    <row r="48" spans="2:26" x14ac:dyDescent="0.25">
      <c r="B48" s="11"/>
      <c r="C48" s="11"/>
      <c r="D48" s="11"/>
      <c r="E48" s="11"/>
      <c r="F48" s="11"/>
      <c r="G48" s="11"/>
      <c r="H48" s="11"/>
      <c r="I48" s="11"/>
      <c r="J48" s="11"/>
      <c r="K48" s="11"/>
      <c r="L48" s="11"/>
      <c r="X48" s="15">
        <f t="shared" si="1"/>
        <v>23</v>
      </c>
      <c r="Y48" s="17">
        <f t="shared" si="0"/>
        <v>-7392.5206999999991</v>
      </c>
    </row>
    <row r="49" spans="2:25" x14ac:dyDescent="0.25">
      <c r="B49" s="11"/>
      <c r="C49" s="11"/>
      <c r="D49" s="11"/>
      <c r="E49" s="11"/>
      <c r="F49" s="11"/>
      <c r="G49" s="11"/>
      <c r="H49" s="11"/>
      <c r="I49" s="11"/>
      <c r="J49" s="11"/>
      <c r="K49" s="11"/>
      <c r="L49" s="11"/>
      <c r="X49" s="15">
        <f t="shared" si="1"/>
        <v>23.5</v>
      </c>
      <c r="Y49" s="17">
        <f t="shared" si="0"/>
        <v>-7342.7505999999994</v>
      </c>
    </row>
    <row r="50" spans="2:25" x14ac:dyDescent="0.25">
      <c r="B50" s="11"/>
      <c r="C50" s="11"/>
      <c r="D50" s="11"/>
      <c r="E50" s="11"/>
      <c r="F50" s="11"/>
      <c r="G50" s="11"/>
      <c r="H50" s="11"/>
      <c r="I50" s="11"/>
      <c r="J50" s="11"/>
      <c r="K50" s="11"/>
      <c r="L50" s="11"/>
      <c r="X50" s="15">
        <f t="shared" si="1"/>
        <v>24</v>
      </c>
      <c r="Y50" s="17">
        <f t="shared" si="0"/>
        <v>-7292.9804999999997</v>
      </c>
    </row>
    <row r="51" spans="2:25" x14ac:dyDescent="0.25">
      <c r="B51" s="11"/>
      <c r="C51" s="11"/>
      <c r="D51" s="11"/>
      <c r="E51" s="11"/>
      <c r="F51" s="11"/>
      <c r="G51" s="11"/>
      <c r="H51" s="11"/>
      <c r="I51" s="11"/>
      <c r="J51" s="11"/>
      <c r="K51" s="11"/>
      <c r="L51" s="11"/>
      <c r="X51" s="15">
        <f t="shared" si="1"/>
        <v>24.5</v>
      </c>
      <c r="Y51" s="17">
        <f t="shared" si="0"/>
        <v>-7243.2103999999999</v>
      </c>
    </row>
    <row r="52" spans="2:25" x14ac:dyDescent="0.25">
      <c r="B52" s="11"/>
      <c r="C52" s="11"/>
      <c r="D52" s="11"/>
      <c r="E52" s="11"/>
      <c r="F52" s="11"/>
      <c r="G52" s="11"/>
      <c r="H52" s="11"/>
      <c r="I52" s="11"/>
      <c r="J52" s="11"/>
      <c r="K52" s="11"/>
      <c r="L52" s="11"/>
      <c r="X52" s="15">
        <f t="shared" si="1"/>
        <v>25</v>
      </c>
      <c r="Y52" s="17">
        <f t="shared" si="0"/>
        <v>-7193.4402999999993</v>
      </c>
    </row>
    <row r="53" spans="2:25" x14ac:dyDescent="0.25">
      <c r="B53" s="11"/>
      <c r="C53" s="11"/>
      <c r="D53" s="11"/>
      <c r="E53" s="11"/>
      <c r="F53" s="11"/>
      <c r="G53" s="11"/>
      <c r="H53" s="11"/>
      <c r="I53" s="11"/>
      <c r="J53" s="11"/>
      <c r="K53" s="11"/>
      <c r="L53" s="11"/>
      <c r="X53" s="15">
        <f t="shared" si="1"/>
        <v>25.5</v>
      </c>
      <c r="Y53" s="17">
        <f t="shared" si="0"/>
        <v>-7143.6701999999996</v>
      </c>
    </row>
    <row r="54" spans="2:25" x14ac:dyDescent="0.25">
      <c r="B54" s="11"/>
      <c r="C54" s="11"/>
      <c r="D54" s="11"/>
      <c r="E54" s="11"/>
      <c r="F54" s="11"/>
      <c r="G54" s="11"/>
      <c r="H54" s="11"/>
      <c r="I54" s="11"/>
      <c r="J54" s="11"/>
      <c r="K54" s="11"/>
      <c r="L54" s="11"/>
      <c r="X54" s="15">
        <f t="shared" si="1"/>
        <v>26</v>
      </c>
      <c r="Y54" s="17">
        <f t="shared" si="0"/>
        <v>-7093.9000999999989</v>
      </c>
    </row>
    <row r="55" spans="2:25" x14ac:dyDescent="0.25">
      <c r="B55" s="11"/>
      <c r="C55" s="11"/>
      <c r="D55" s="11"/>
      <c r="E55" s="11"/>
      <c r="F55" s="11"/>
      <c r="G55" s="11"/>
      <c r="H55" s="11"/>
      <c r="I55" s="11"/>
      <c r="J55" s="11"/>
      <c r="K55" s="11"/>
      <c r="L55" s="11"/>
      <c r="X55" s="15">
        <f t="shared" si="1"/>
        <v>26.5</v>
      </c>
      <c r="Y55" s="17">
        <f t="shared" si="0"/>
        <v>-7044.1299999999992</v>
      </c>
    </row>
    <row r="56" spans="2:25" x14ac:dyDescent="0.25">
      <c r="B56" s="11"/>
      <c r="C56" s="11"/>
      <c r="D56" s="11"/>
      <c r="E56" s="11"/>
      <c r="F56" s="11"/>
      <c r="G56" s="11"/>
      <c r="H56" s="11"/>
      <c r="I56" s="11"/>
      <c r="J56" s="11"/>
      <c r="K56" s="11"/>
      <c r="L56" s="11"/>
      <c r="X56" s="15">
        <f t="shared" si="1"/>
        <v>27</v>
      </c>
      <c r="Y56" s="17">
        <f t="shared" si="0"/>
        <v>-6994.3598999999995</v>
      </c>
    </row>
    <row r="57" spans="2:25" x14ac:dyDescent="0.25">
      <c r="B57" s="11"/>
      <c r="C57" s="11"/>
      <c r="D57" s="11"/>
      <c r="E57" s="11"/>
      <c r="F57" s="11"/>
      <c r="G57" s="11"/>
      <c r="H57" s="11"/>
      <c r="I57" s="11"/>
      <c r="J57" s="11"/>
      <c r="K57" s="11"/>
      <c r="L57" s="11"/>
      <c r="X57" s="15">
        <f t="shared" si="1"/>
        <v>27.5</v>
      </c>
      <c r="Y57" s="17">
        <f t="shared" si="0"/>
        <v>-6944.5897999999997</v>
      </c>
    </row>
    <row r="58" spans="2:25" x14ac:dyDescent="0.25">
      <c r="B58" s="11"/>
      <c r="C58" s="11"/>
      <c r="D58" s="11"/>
      <c r="E58" s="11"/>
      <c r="F58" s="11"/>
      <c r="G58" s="11"/>
      <c r="H58" s="11"/>
      <c r="I58" s="11"/>
      <c r="J58" s="11"/>
      <c r="K58" s="11"/>
      <c r="L58" s="11"/>
      <c r="X58" s="15">
        <f t="shared" si="1"/>
        <v>28</v>
      </c>
      <c r="Y58" s="17">
        <f t="shared" si="0"/>
        <v>-6894.8197</v>
      </c>
    </row>
    <row r="59" spans="2:25" x14ac:dyDescent="0.25">
      <c r="B59" s="11"/>
      <c r="C59" s="11"/>
      <c r="D59" s="11"/>
      <c r="E59" s="11"/>
      <c r="F59" s="11"/>
      <c r="G59" s="11"/>
      <c r="H59" s="11"/>
      <c r="I59" s="11"/>
      <c r="J59" s="11"/>
      <c r="K59" s="11"/>
      <c r="L59" s="11"/>
      <c r="X59" s="15">
        <f t="shared" si="1"/>
        <v>28.5</v>
      </c>
      <c r="Y59" s="17">
        <f t="shared" si="0"/>
        <v>-6845.0495999999994</v>
      </c>
    </row>
    <row r="60" spans="2:25" x14ac:dyDescent="0.25">
      <c r="B60" s="11"/>
      <c r="C60" s="11"/>
      <c r="D60" s="11"/>
      <c r="E60" s="11"/>
      <c r="F60" s="11"/>
      <c r="G60" s="11"/>
      <c r="H60" s="11"/>
      <c r="I60" s="11"/>
      <c r="J60" s="11"/>
      <c r="K60" s="11"/>
      <c r="L60" s="11"/>
      <c r="X60" s="15">
        <f t="shared" si="1"/>
        <v>29</v>
      </c>
      <c r="Y60" s="17">
        <f t="shared" si="0"/>
        <v>-6795.2794999999987</v>
      </c>
    </row>
    <row r="61" spans="2:25" x14ac:dyDescent="0.25">
      <c r="B61" s="11"/>
      <c r="C61" s="11"/>
      <c r="D61" s="11"/>
      <c r="E61" s="11"/>
      <c r="F61" s="11"/>
      <c r="G61" s="11"/>
      <c r="H61" s="11"/>
      <c r="I61" s="11"/>
      <c r="J61" s="11"/>
      <c r="K61" s="11"/>
      <c r="L61" s="11"/>
      <c r="X61" s="15">
        <f t="shared" si="1"/>
        <v>29.5</v>
      </c>
      <c r="Y61" s="17">
        <f t="shared" si="0"/>
        <v>-6745.509399999999</v>
      </c>
    </row>
    <row r="62" spans="2:25" x14ac:dyDescent="0.25">
      <c r="B62" s="11"/>
      <c r="C62" s="11"/>
      <c r="D62" s="11"/>
      <c r="E62" s="11"/>
      <c r="F62" s="11"/>
      <c r="G62" s="11"/>
      <c r="H62" s="11"/>
      <c r="I62" s="11"/>
      <c r="J62" s="11"/>
      <c r="K62" s="11"/>
      <c r="L62" s="11"/>
      <c r="X62" s="15">
        <f t="shared" si="1"/>
        <v>30</v>
      </c>
      <c r="Y62" s="17">
        <f t="shared" si="0"/>
        <v>-6695.7392999999993</v>
      </c>
    </row>
    <row r="63" spans="2:25" x14ac:dyDescent="0.25">
      <c r="B63" s="11"/>
      <c r="C63" s="11"/>
      <c r="D63" s="11"/>
      <c r="E63" s="11"/>
      <c r="F63" s="11"/>
      <c r="G63" s="11"/>
      <c r="H63" s="11"/>
      <c r="I63" s="11"/>
      <c r="J63" s="11"/>
      <c r="K63" s="11"/>
      <c r="L63" s="11"/>
      <c r="X63" s="15">
        <f t="shared" si="1"/>
        <v>30.5</v>
      </c>
      <c r="Y63" s="17">
        <f t="shared" si="0"/>
        <v>-6645.9691999999995</v>
      </c>
    </row>
    <row r="64" spans="2:25" x14ac:dyDescent="0.25">
      <c r="B64" s="11"/>
      <c r="C64" s="11"/>
      <c r="D64" s="11"/>
      <c r="E64" s="11"/>
      <c r="F64" s="11"/>
      <c r="G64" s="11"/>
      <c r="H64" s="11"/>
      <c r="I64" s="11"/>
      <c r="J64" s="11"/>
      <c r="K64" s="11"/>
      <c r="L64" s="11"/>
      <c r="X64" s="15">
        <f t="shared" si="1"/>
        <v>31</v>
      </c>
      <c r="Y64" s="17">
        <f t="shared" si="0"/>
        <v>-6596.1990999999998</v>
      </c>
    </row>
    <row r="65" spans="2:25" x14ac:dyDescent="0.25">
      <c r="B65" s="11"/>
      <c r="C65" s="11"/>
      <c r="D65" s="11"/>
      <c r="E65" s="11"/>
      <c r="F65" s="11"/>
      <c r="G65" s="11"/>
      <c r="H65" s="11"/>
      <c r="I65" s="11"/>
      <c r="J65" s="11"/>
      <c r="K65" s="11"/>
      <c r="L65" s="11"/>
      <c r="X65" s="15">
        <f t="shared" si="1"/>
        <v>31.5</v>
      </c>
      <c r="Y65" s="17">
        <f t="shared" si="0"/>
        <v>-6546.4289999999992</v>
      </c>
    </row>
    <row r="66" spans="2:25" x14ac:dyDescent="0.25">
      <c r="B66" s="11"/>
      <c r="C66" s="11"/>
      <c r="D66" s="11"/>
      <c r="E66" s="11"/>
      <c r="F66" s="11"/>
      <c r="G66" s="11"/>
      <c r="H66" s="11"/>
      <c r="I66" s="11"/>
      <c r="J66" s="11"/>
      <c r="K66" s="11"/>
      <c r="L66" s="11"/>
      <c r="X66" s="15">
        <f t="shared" si="1"/>
        <v>32</v>
      </c>
      <c r="Y66" s="17">
        <f t="shared" ref="Y66:Y129" si="2">IF(X66="","",IF(X66&gt;$F$7,$F$7,X66)*(1-($I$6+$I$7)*(1+$I$9))*$F$8+$C$14+$F$14)</f>
        <v>-6496.6588999999994</v>
      </c>
    </row>
    <row r="67" spans="2:25" x14ac:dyDescent="0.25">
      <c r="B67" s="11"/>
      <c r="C67" s="11"/>
      <c r="D67" s="11"/>
      <c r="E67" s="11"/>
      <c r="F67" s="11"/>
      <c r="G67" s="11"/>
      <c r="H67" s="11"/>
      <c r="I67" s="11"/>
      <c r="J67" s="11"/>
      <c r="K67" s="11"/>
      <c r="L67" s="11"/>
      <c r="X67" s="15">
        <f t="shared" si="1"/>
        <v>32.5</v>
      </c>
      <c r="Y67" s="17">
        <f t="shared" si="2"/>
        <v>-6446.8887999999988</v>
      </c>
    </row>
    <row r="68" spans="2:25" x14ac:dyDescent="0.25">
      <c r="B68" s="11"/>
      <c r="C68" s="11"/>
      <c r="D68" s="11"/>
      <c r="E68" s="11"/>
      <c r="F68" s="11"/>
      <c r="G68" s="11"/>
      <c r="H68" s="11"/>
      <c r="I68" s="11"/>
      <c r="J68" s="11"/>
      <c r="K68" s="11"/>
      <c r="L68" s="11"/>
      <c r="X68" s="15">
        <f t="shared" ref="X68:X131" si="3">IFERROR(IF(X67+0.5&gt;$F$7*1.8,"",X67+0.5),"")</f>
        <v>33</v>
      </c>
      <c r="Y68" s="17">
        <f t="shared" si="2"/>
        <v>-6397.1186999999991</v>
      </c>
    </row>
    <row r="69" spans="2:25" x14ac:dyDescent="0.25">
      <c r="B69" s="11"/>
      <c r="C69" s="11"/>
      <c r="D69" s="11"/>
      <c r="E69" s="11"/>
      <c r="F69" s="11"/>
      <c r="G69" s="11"/>
      <c r="H69" s="11"/>
      <c r="I69" s="11"/>
      <c r="J69" s="11"/>
      <c r="K69" s="11"/>
      <c r="L69" s="11"/>
      <c r="X69" s="15">
        <f t="shared" si="3"/>
        <v>33.5</v>
      </c>
      <c r="Y69" s="17">
        <f t="shared" si="2"/>
        <v>-6347.3485999999994</v>
      </c>
    </row>
    <row r="70" spans="2:25" x14ac:dyDescent="0.25">
      <c r="B70" s="11"/>
      <c r="C70" s="11"/>
      <c r="D70" s="11"/>
      <c r="E70" s="11"/>
      <c r="F70" s="11"/>
      <c r="G70" s="11"/>
      <c r="H70" s="11"/>
      <c r="I70" s="11"/>
      <c r="J70" s="11"/>
      <c r="K70" s="11"/>
      <c r="L70" s="11"/>
      <c r="X70" s="15">
        <f t="shared" si="3"/>
        <v>34</v>
      </c>
      <c r="Y70" s="17">
        <f t="shared" si="2"/>
        <v>-6297.5784999999996</v>
      </c>
    </row>
    <row r="71" spans="2:25" x14ac:dyDescent="0.25">
      <c r="B71" s="11"/>
      <c r="C71" s="11"/>
      <c r="D71" s="11"/>
      <c r="E71" s="11"/>
      <c r="F71" s="11"/>
      <c r="G71" s="11"/>
      <c r="H71" s="11"/>
      <c r="I71" s="11"/>
      <c r="J71" s="11"/>
      <c r="K71" s="11"/>
      <c r="L71" s="11"/>
      <c r="X71" s="15">
        <f t="shared" si="3"/>
        <v>34.5</v>
      </c>
      <c r="Y71" s="17">
        <f t="shared" si="2"/>
        <v>-6247.8083999999999</v>
      </c>
    </row>
    <row r="72" spans="2:25" x14ac:dyDescent="0.25">
      <c r="B72" s="11"/>
      <c r="C72" s="11"/>
      <c r="D72" s="11"/>
      <c r="E72" s="11"/>
      <c r="F72" s="11"/>
      <c r="G72" s="11"/>
      <c r="H72" s="11"/>
      <c r="I72" s="11"/>
      <c r="J72" s="11"/>
      <c r="K72" s="11"/>
      <c r="L72" s="11"/>
      <c r="X72" s="15">
        <f t="shared" si="3"/>
        <v>35</v>
      </c>
      <c r="Y72" s="17">
        <f t="shared" si="2"/>
        <v>-6198.0382999999993</v>
      </c>
    </row>
    <row r="73" spans="2:25" x14ac:dyDescent="0.25">
      <c r="B73" s="11"/>
      <c r="C73" s="11"/>
      <c r="D73" s="11"/>
      <c r="E73" s="11"/>
      <c r="F73" s="11"/>
      <c r="G73" s="11"/>
      <c r="H73" s="11"/>
      <c r="I73" s="11"/>
      <c r="J73" s="11"/>
      <c r="K73" s="11"/>
      <c r="L73" s="11"/>
      <c r="X73" s="15">
        <f t="shared" si="3"/>
        <v>35.5</v>
      </c>
      <c r="Y73" s="17">
        <f t="shared" si="2"/>
        <v>-6148.2681999999995</v>
      </c>
    </row>
    <row r="74" spans="2:25" x14ac:dyDescent="0.25">
      <c r="B74" s="11"/>
      <c r="C74" s="11"/>
      <c r="D74" s="11"/>
      <c r="E74" s="11"/>
      <c r="F74" s="11"/>
      <c r="G74" s="11"/>
      <c r="H74" s="11"/>
      <c r="I74" s="11"/>
      <c r="J74" s="11"/>
      <c r="K74" s="11"/>
      <c r="L74" s="11"/>
      <c r="X74" s="15">
        <f t="shared" si="3"/>
        <v>36</v>
      </c>
      <c r="Y74" s="17">
        <f t="shared" si="2"/>
        <v>-6098.4980999999998</v>
      </c>
    </row>
    <row r="75" spans="2:25" x14ac:dyDescent="0.25">
      <c r="B75" s="11"/>
      <c r="C75" s="11"/>
      <c r="D75" s="11"/>
      <c r="E75" s="11"/>
      <c r="F75" s="11"/>
      <c r="G75" s="11"/>
      <c r="H75" s="11"/>
      <c r="I75" s="11"/>
      <c r="J75" s="11"/>
      <c r="K75" s="11"/>
      <c r="L75" s="11"/>
      <c r="X75" s="15">
        <f t="shared" si="3"/>
        <v>36.5</v>
      </c>
      <c r="Y75" s="17">
        <f t="shared" si="2"/>
        <v>-6048.7279999999992</v>
      </c>
    </row>
    <row r="76" spans="2:25" x14ac:dyDescent="0.25">
      <c r="B76" s="11"/>
      <c r="C76" s="11"/>
      <c r="D76" s="11"/>
      <c r="E76" s="11"/>
      <c r="F76" s="11"/>
      <c r="G76" s="11"/>
      <c r="H76" s="11"/>
      <c r="I76" s="11"/>
      <c r="J76" s="11"/>
      <c r="K76" s="11"/>
      <c r="L76" s="11"/>
      <c r="X76" s="15">
        <f t="shared" si="3"/>
        <v>37</v>
      </c>
      <c r="Y76" s="17">
        <f t="shared" si="2"/>
        <v>-5998.9578999999994</v>
      </c>
    </row>
    <row r="77" spans="2:25" x14ac:dyDescent="0.25">
      <c r="B77" s="11"/>
      <c r="C77" s="11"/>
      <c r="D77" s="11"/>
      <c r="E77" s="11"/>
      <c r="F77" s="11"/>
      <c r="G77" s="11"/>
      <c r="H77" s="11"/>
      <c r="I77" s="11"/>
      <c r="J77" s="11"/>
      <c r="K77" s="11"/>
      <c r="L77" s="11"/>
      <c r="X77" s="15">
        <f t="shared" si="3"/>
        <v>37.5</v>
      </c>
      <c r="Y77" s="17">
        <f t="shared" si="2"/>
        <v>-5949.1877999999997</v>
      </c>
    </row>
    <row r="78" spans="2:25" x14ac:dyDescent="0.25">
      <c r="B78" s="11"/>
      <c r="C78" s="11"/>
      <c r="D78" s="11"/>
      <c r="E78" s="11"/>
      <c r="F78" s="11"/>
      <c r="G78" s="11"/>
      <c r="H78" s="11"/>
      <c r="I78" s="11"/>
      <c r="J78" s="11"/>
      <c r="K78" s="11"/>
      <c r="L78" s="11"/>
      <c r="X78" s="15">
        <f t="shared" si="3"/>
        <v>38</v>
      </c>
      <c r="Y78" s="17">
        <f t="shared" si="2"/>
        <v>-5899.4176999999991</v>
      </c>
    </row>
    <row r="79" spans="2:25" x14ac:dyDescent="0.25">
      <c r="B79" s="11"/>
      <c r="C79" s="11"/>
      <c r="D79" s="11"/>
      <c r="E79" s="11"/>
      <c r="F79" s="11"/>
      <c r="G79" s="11"/>
      <c r="H79" s="11"/>
      <c r="I79" s="11"/>
      <c r="J79" s="11"/>
      <c r="K79" s="11"/>
      <c r="L79" s="11"/>
      <c r="X79" s="15">
        <f t="shared" si="3"/>
        <v>38.5</v>
      </c>
      <c r="Y79" s="17">
        <f t="shared" si="2"/>
        <v>-5849.6475999999993</v>
      </c>
    </row>
    <row r="80" spans="2:25" x14ac:dyDescent="0.25">
      <c r="B80" s="11"/>
      <c r="C80" s="11"/>
      <c r="D80" s="11"/>
      <c r="E80" s="11"/>
      <c r="F80" s="11"/>
      <c r="G80" s="11"/>
      <c r="H80" s="11"/>
      <c r="I80" s="11"/>
      <c r="J80" s="11"/>
      <c r="K80" s="11"/>
      <c r="L80" s="11"/>
      <c r="X80" s="15">
        <f t="shared" si="3"/>
        <v>39</v>
      </c>
      <c r="Y80" s="17">
        <f t="shared" si="2"/>
        <v>-5799.8774999999987</v>
      </c>
    </row>
    <row r="81" spans="2:25" x14ac:dyDescent="0.25">
      <c r="B81" s="11"/>
      <c r="C81" s="11"/>
      <c r="D81" s="11"/>
      <c r="E81" s="11"/>
      <c r="F81" s="11"/>
      <c r="G81" s="11"/>
      <c r="H81" s="11"/>
      <c r="I81" s="11"/>
      <c r="J81" s="11"/>
      <c r="K81" s="11"/>
      <c r="L81" s="11"/>
      <c r="X81" s="15">
        <f t="shared" si="3"/>
        <v>39.5</v>
      </c>
      <c r="Y81" s="17">
        <f t="shared" si="2"/>
        <v>-5750.107399999999</v>
      </c>
    </row>
    <row r="82" spans="2:25" x14ac:dyDescent="0.25">
      <c r="B82" s="11"/>
      <c r="C82" s="11"/>
      <c r="D82" s="11"/>
      <c r="E82" s="11"/>
      <c r="F82" s="11"/>
      <c r="G82" s="11"/>
      <c r="H82" s="11"/>
      <c r="I82" s="11"/>
      <c r="J82" s="11"/>
      <c r="K82" s="11"/>
      <c r="L82" s="11"/>
      <c r="X82" s="15">
        <f t="shared" si="3"/>
        <v>40</v>
      </c>
      <c r="Y82" s="17">
        <f t="shared" si="2"/>
        <v>-5700.3372999999992</v>
      </c>
    </row>
    <row r="83" spans="2:25" x14ac:dyDescent="0.25">
      <c r="B83" s="11"/>
      <c r="C83" s="11"/>
      <c r="D83" s="11"/>
      <c r="E83" s="11"/>
      <c r="F83" s="11"/>
      <c r="G83" s="11"/>
      <c r="H83" s="11"/>
      <c r="I83" s="11"/>
      <c r="J83" s="11"/>
      <c r="K83" s="11"/>
      <c r="L83" s="11"/>
      <c r="X83" s="15">
        <f t="shared" si="3"/>
        <v>40.5</v>
      </c>
      <c r="Y83" s="17">
        <f t="shared" si="2"/>
        <v>-5650.5671999999995</v>
      </c>
    </row>
    <row r="84" spans="2:25" x14ac:dyDescent="0.25">
      <c r="B84" s="11"/>
      <c r="C84" s="11"/>
      <c r="D84" s="11"/>
      <c r="E84" s="11"/>
      <c r="F84" s="11"/>
      <c r="G84" s="11"/>
      <c r="H84" s="11"/>
      <c r="I84" s="11"/>
      <c r="J84" s="11"/>
      <c r="K84" s="11"/>
      <c r="L84" s="11"/>
      <c r="X84" s="15">
        <f t="shared" si="3"/>
        <v>41</v>
      </c>
      <c r="Y84" s="17">
        <f t="shared" si="2"/>
        <v>-5600.7970999999998</v>
      </c>
    </row>
    <row r="85" spans="2:25" x14ac:dyDescent="0.25">
      <c r="B85" s="11"/>
      <c r="C85" s="11"/>
      <c r="D85" s="11"/>
      <c r="E85" s="11"/>
      <c r="F85" s="11"/>
      <c r="G85" s="11"/>
      <c r="H85" s="11"/>
      <c r="I85" s="11"/>
      <c r="J85" s="11"/>
      <c r="K85" s="11"/>
      <c r="L85" s="11"/>
      <c r="X85" s="15">
        <f t="shared" si="3"/>
        <v>41.5</v>
      </c>
      <c r="Y85" s="17">
        <f t="shared" si="2"/>
        <v>-5551.027</v>
      </c>
    </row>
    <row r="86" spans="2:25" x14ac:dyDescent="0.25">
      <c r="B86" s="11"/>
      <c r="C86" s="11"/>
      <c r="D86" s="11"/>
      <c r="E86" s="11"/>
      <c r="F86" s="11"/>
      <c r="G86" s="11"/>
      <c r="H86" s="11"/>
      <c r="I86" s="11"/>
      <c r="J86" s="11"/>
      <c r="K86" s="11"/>
      <c r="L86" s="11"/>
      <c r="X86" s="15">
        <f t="shared" si="3"/>
        <v>42</v>
      </c>
      <c r="Y86" s="17">
        <f t="shared" si="2"/>
        <v>-5501.2568999999994</v>
      </c>
    </row>
    <row r="87" spans="2:25" x14ac:dyDescent="0.25">
      <c r="B87" s="11"/>
      <c r="C87" s="11"/>
      <c r="D87" s="11"/>
      <c r="E87" s="11"/>
      <c r="F87" s="11"/>
      <c r="G87" s="11"/>
      <c r="H87" s="11"/>
      <c r="I87" s="11"/>
      <c r="J87" s="11"/>
      <c r="K87" s="11"/>
      <c r="L87" s="11"/>
      <c r="X87" s="15">
        <f t="shared" si="3"/>
        <v>42.5</v>
      </c>
      <c r="Y87" s="17">
        <f t="shared" si="2"/>
        <v>-5451.4867999999988</v>
      </c>
    </row>
    <row r="88" spans="2:25" x14ac:dyDescent="0.25">
      <c r="B88" s="11"/>
      <c r="C88" s="11"/>
      <c r="D88" s="11"/>
      <c r="E88" s="11"/>
      <c r="F88" s="11"/>
      <c r="G88" s="11"/>
      <c r="H88" s="11"/>
      <c r="I88" s="11"/>
      <c r="J88" s="11"/>
      <c r="K88" s="11"/>
      <c r="L88" s="11"/>
      <c r="X88" s="15">
        <f t="shared" si="3"/>
        <v>43</v>
      </c>
      <c r="Y88" s="17">
        <f t="shared" si="2"/>
        <v>-5401.716699999999</v>
      </c>
    </row>
    <row r="89" spans="2:25" x14ac:dyDescent="0.25">
      <c r="B89" s="11"/>
      <c r="C89" s="11"/>
      <c r="D89" s="11"/>
      <c r="E89" s="11"/>
      <c r="F89" s="11"/>
      <c r="G89" s="11"/>
      <c r="H89" s="11"/>
      <c r="I89" s="11"/>
      <c r="J89" s="11"/>
      <c r="K89" s="11"/>
      <c r="L89" s="11"/>
      <c r="X89" s="15">
        <f t="shared" si="3"/>
        <v>43.5</v>
      </c>
      <c r="Y89" s="17">
        <f t="shared" si="2"/>
        <v>-5351.9465999999993</v>
      </c>
    </row>
    <row r="90" spans="2:25" x14ac:dyDescent="0.25">
      <c r="B90" s="11"/>
      <c r="C90" s="11"/>
      <c r="D90" s="11"/>
      <c r="E90" s="11"/>
      <c r="F90" s="11"/>
      <c r="G90" s="11"/>
      <c r="H90" s="11"/>
      <c r="I90" s="11"/>
      <c r="J90" s="11"/>
      <c r="K90" s="11"/>
      <c r="L90" s="11"/>
      <c r="X90" s="15">
        <f t="shared" si="3"/>
        <v>44</v>
      </c>
      <c r="Y90" s="17">
        <f t="shared" si="2"/>
        <v>-5302.1764999999996</v>
      </c>
    </row>
    <row r="91" spans="2:25" x14ac:dyDescent="0.25">
      <c r="B91" s="11"/>
      <c r="C91" s="11"/>
      <c r="D91" s="11"/>
      <c r="E91" s="11"/>
      <c r="F91" s="11"/>
      <c r="G91" s="11"/>
      <c r="H91" s="11"/>
      <c r="I91" s="11"/>
      <c r="J91" s="11"/>
      <c r="K91" s="11"/>
      <c r="L91" s="11"/>
      <c r="X91" s="15">
        <f t="shared" si="3"/>
        <v>44.5</v>
      </c>
      <c r="Y91" s="17">
        <f t="shared" si="2"/>
        <v>-5252.4063999999998</v>
      </c>
    </row>
    <row r="92" spans="2:25" x14ac:dyDescent="0.25">
      <c r="B92" s="11"/>
      <c r="C92" s="11"/>
      <c r="D92" s="11"/>
      <c r="E92" s="11"/>
      <c r="F92" s="11"/>
      <c r="G92" s="11"/>
      <c r="H92" s="11"/>
      <c r="I92" s="11"/>
      <c r="J92" s="11"/>
      <c r="K92" s="11"/>
      <c r="L92" s="11"/>
      <c r="X92" s="15">
        <f t="shared" si="3"/>
        <v>45</v>
      </c>
      <c r="Y92" s="17">
        <f t="shared" si="2"/>
        <v>-5202.6362999999992</v>
      </c>
    </row>
    <row r="93" spans="2:25" x14ac:dyDescent="0.25">
      <c r="B93" s="11"/>
      <c r="C93" s="11"/>
      <c r="D93" s="11"/>
      <c r="E93" s="11"/>
      <c r="F93" s="11"/>
      <c r="G93" s="11"/>
      <c r="H93" s="11"/>
      <c r="I93" s="11"/>
      <c r="J93" s="11"/>
      <c r="K93" s="11"/>
      <c r="L93" s="11"/>
      <c r="X93" s="15">
        <f t="shared" si="3"/>
        <v>45.5</v>
      </c>
      <c r="Y93" s="17">
        <f t="shared" si="2"/>
        <v>-5152.8661999999995</v>
      </c>
    </row>
    <row r="94" spans="2:25" x14ac:dyDescent="0.25">
      <c r="B94" s="11"/>
      <c r="C94" s="11"/>
      <c r="D94" s="11"/>
      <c r="E94" s="11"/>
      <c r="F94" s="11"/>
      <c r="G94" s="11"/>
      <c r="H94" s="11"/>
      <c r="I94" s="11"/>
      <c r="J94" s="11"/>
      <c r="K94" s="11"/>
      <c r="L94" s="11"/>
      <c r="X94" s="15">
        <f t="shared" si="3"/>
        <v>46</v>
      </c>
      <c r="Y94" s="17">
        <f t="shared" si="2"/>
        <v>-5103.0960999999998</v>
      </c>
    </row>
    <row r="95" spans="2:25" x14ac:dyDescent="0.25">
      <c r="B95" s="11"/>
      <c r="C95" s="11"/>
      <c r="D95" s="11"/>
      <c r="E95" s="11"/>
      <c r="F95" s="11"/>
      <c r="G95" s="11"/>
      <c r="H95" s="11"/>
      <c r="I95" s="11"/>
      <c r="J95" s="11"/>
      <c r="K95" s="11"/>
      <c r="L95" s="11"/>
      <c r="X95" s="15">
        <f t="shared" si="3"/>
        <v>46.5</v>
      </c>
      <c r="Y95" s="17">
        <f t="shared" si="2"/>
        <v>-5053.326</v>
      </c>
    </row>
    <row r="96" spans="2:25" x14ac:dyDescent="0.25">
      <c r="B96" s="11"/>
      <c r="C96" s="11"/>
      <c r="D96" s="11"/>
      <c r="E96" s="11"/>
      <c r="F96" s="11"/>
      <c r="G96" s="11"/>
      <c r="H96" s="11"/>
      <c r="I96" s="11"/>
      <c r="J96" s="11"/>
      <c r="K96" s="11"/>
      <c r="L96" s="11"/>
      <c r="X96" s="15">
        <f t="shared" si="3"/>
        <v>47</v>
      </c>
      <c r="Y96" s="17">
        <f t="shared" si="2"/>
        <v>-5003.5558999999994</v>
      </c>
    </row>
    <row r="97" spans="2:25" x14ac:dyDescent="0.25">
      <c r="B97" s="11"/>
      <c r="C97" s="11"/>
      <c r="D97" s="11"/>
      <c r="E97" s="11"/>
      <c r="F97" s="11"/>
      <c r="G97" s="11"/>
      <c r="H97" s="11"/>
      <c r="I97" s="11"/>
      <c r="J97" s="11"/>
      <c r="K97" s="11"/>
      <c r="L97" s="11"/>
      <c r="X97" s="15">
        <f t="shared" si="3"/>
        <v>47.5</v>
      </c>
      <c r="Y97" s="17">
        <f t="shared" si="2"/>
        <v>-4953.7857999999987</v>
      </c>
    </row>
    <row r="98" spans="2:25" x14ac:dyDescent="0.25">
      <c r="B98" s="11"/>
      <c r="C98" s="11"/>
      <c r="D98" s="11"/>
      <c r="E98" s="11"/>
      <c r="F98" s="11"/>
      <c r="G98" s="11"/>
      <c r="H98" s="11"/>
      <c r="I98" s="11"/>
      <c r="J98" s="11"/>
      <c r="K98" s="11"/>
      <c r="L98" s="11"/>
      <c r="X98" s="15">
        <f t="shared" si="3"/>
        <v>48</v>
      </c>
      <c r="Y98" s="17">
        <f t="shared" si="2"/>
        <v>-4904.015699999999</v>
      </c>
    </row>
    <row r="99" spans="2:25" x14ac:dyDescent="0.25">
      <c r="B99" s="11"/>
      <c r="C99" s="11"/>
      <c r="D99" s="11"/>
      <c r="E99" s="11"/>
      <c r="F99" s="11"/>
      <c r="G99" s="11"/>
      <c r="H99" s="11"/>
      <c r="I99" s="11"/>
      <c r="J99" s="11"/>
      <c r="K99" s="11"/>
      <c r="L99" s="11"/>
      <c r="X99" s="15">
        <f t="shared" si="3"/>
        <v>48.5</v>
      </c>
      <c r="Y99" s="17">
        <f t="shared" si="2"/>
        <v>-4854.2455999999993</v>
      </c>
    </row>
    <row r="100" spans="2:25" x14ac:dyDescent="0.25">
      <c r="B100" s="11"/>
      <c r="C100" s="11"/>
      <c r="D100" s="11"/>
      <c r="E100" s="11"/>
      <c r="F100" s="11"/>
      <c r="G100" s="11"/>
      <c r="H100" s="11"/>
      <c r="I100" s="11"/>
      <c r="J100" s="11"/>
      <c r="K100" s="11"/>
      <c r="L100" s="11"/>
      <c r="X100" s="15">
        <f t="shared" si="3"/>
        <v>49</v>
      </c>
      <c r="Y100" s="17">
        <f t="shared" si="2"/>
        <v>-4804.4754999999996</v>
      </c>
    </row>
    <row r="101" spans="2:25" x14ac:dyDescent="0.25">
      <c r="B101" s="11"/>
      <c r="C101" s="11"/>
      <c r="D101" s="11"/>
      <c r="E101" s="11"/>
      <c r="F101" s="11"/>
      <c r="G101" s="11"/>
      <c r="H101" s="11"/>
      <c r="I101" s="11"/>
      <c r="J101" s="11"/>
      <c r="K101" s="11"/>
      <c r="L101" s="11"/>
      <c r="X101" s="15">
        <f t="shared" si="3"/>
        <v>49.5</v>
      </c>
      <c r="Y101" s="17">
        <f t="shared" si="2"/>
        <v>-4754.7053999999998</v>
      </c>
    </row>
    <row r="102" spans="2:25" x14ac:dyDescent="0.25">
      <c r="B102" s="11"/>
      <c r="C102" s="11"/>
      <c r="D102" s="11"/>
      <c r="E102" s="11"/>
      <c r="F102" s="11"/>
      <c r="G102" s="11"/>
      <c r="H102" s="11"/>
      <c r="I102" s="11"/>
      <c r="J102" s="11"/>
      <c r="K102" s="11"/>
      <c r="L102" s="11"/>
      <c r="X102" s="15">
        <f t="shared" si="3"/>
        <v>50</v>
      </c>
      <c r="Y102" s="17">
        <f t="shared" si="2"/>
        <v>-4704.9352999999992</v>
      </c>
    </row>
    <row r="103" spans="2:25" x14ac:dyDescent="0.25">
      <c r="B103" s="11"/>
      <c r="C103" s="11"/>
      <c r="D103" s="11"/>
      <c r="E103" s="11"/>
      <c r="F103" s="11"/>
      <c r="G103" s="11"/>
      <c r="H103" s="11"/>
      <c r="I103" s="11"/>
      <c r="J103" s="11"/>
      <c r="K103" s="11"/>
      <c r="L103" s="11"/>
      <c r="X103" s="15">
        <f t="shared" si="3"/>
        <v>50.5</v>
      </c>
      <c r="Y103" s="17">
        <f t="shared" si="2"/>
        <v>-4655.1651999999995</v>
      </c>
    </row>
    <row r="104" spans="2:25" x14ac:dyDescent="0.25">
      <c r="B104" s="11"/>
      <c r="C104" s="11"/>
      <c r="D104" s="11"/>
      <c r="E104" s="11"/>
      <c r="F104" s="11"/>
      <c r="G104" s="11"/>
      <c r="H104" s="11"/>
      <c r="I104" s="11"/>
      <c r="J104" s="11"/>
      <c r="K104" s="11"/>
      <c r="L104" s="11"/>
      <c r="X104" s="15">
        <f t="shared" si="3"/>
        <v>51</v>
      </c>
      <c r="Y104" s="17">
        <f t="shared" si="2"/>
        <v>-4605.3950999999997</v>
      </c>
    </row>
    <row r="105" spans="2:25" x14ac:dyDescent="0.25">
      <c r="B105" s="11"/>
      <c r="C105" s="11"/>
      <c r="D105" s="11"/>
      <c r="E105" s="11"/>
      <c r="F105" s="11"/>
      <c r="G105" s="11"/>
      <c r="H105" s="11"/>
      <c r="I105" s="11"/>
      <c r="J105" s="11"/>
      <c r="K105" s="11"/>
      <c r="L105" s="11"/>
      <c r="X105" s="15">
        <f t="shared" si="3"/>
        <v>51.5</v>
      </c>
      <c r="Y105" s="17">
        <f t="shared" si="2"/>
        <v>-4555.625</v>
      </c>
    </row>
    <row r="106" spans="2:25" x14ac:dyDescent="0.25">
      <c r="B106" s="11"/>
      <c r="C106" s="11"/>
      <c r="D106" s="11"/>
      <c r="E106" s="11"/>
      <c r="F106" s="11"/>
      <c r="G106" s="11"/>
      <c r="H106" s="11"/>
      <c r="I106" s="11"/>
      <c r="J106" s="11"/>
      <c r="K106" s="11"/>
      <c r="L106" s="11"/>
      <c r="X106" s="15">
        <f t="shared" si="3"/>
        <v>52</v>
      </c>
      <c r="Y106" s="17">
        <f t="shared" si="2"/>
        <v>-4505.8548999999994</v>
      </c>
    </row>
    <row r="107" spans="2:25" x14ac:dyDescent="0.25">
      <c r="B107" s="11"/>
      <c r="C107" s="11"/>
      <c r="D107" s="11"/>
      <c r="E107" s="11"/>
      <c r="F107" s="11"/>
      <c r="G107" s="11"/>
      <c r="H107" s="11"/>
      <c r="I107" s="11"/>
      <c r="J107" s="11"/>
      <c r="K107" s="11"/>
      <c r="L107" s="11"/>
      <c r="X107" s="15">
        <f t="shared" si="3"/>
        <v>52.5</v>
      </c>
      <c r="Y107" s="17">
        <f t="shared" si="2"/>
        <v>-4456.0847999999987</v>
      </c>
    </row>
    <row r="108" spans="2:25" x14ac:dyDescent="0.25">
      <c r="B108" s="11"/>
      <c r="C108" s="11"/>
      <c r="D108" s="11"/>
      <c r="E108" s="11"/>
      <c r="F108" s="11"/>
      <c r="G108" s="11"/>
      <c r="H108" s="11"/>
      <c r="I108" s="11"/>
      <c r="J108" s="11"/>
      <c r="K108" s="11"/>
      <c r="L108" s="11"/>
      <c r="X108" s="15">
        <f t="shared" si="3"/>
        <v>53</v>
      </c>
      <c r="Y108" s="17">
        <f t="shared" si="2"/>
        <v>-4406.314699999999</v>
      </c>
    </row>
    <row r="109" spans="2:25" x14ac:dyDescent="0.25">
      <c r="B109" s="11"/>
      <c r="C109" s="11"/>
      <c r="D109" s="11"/>
      <c r="E109" s="11"/>
      <c r="F109" s="11"/>
      <c r="G109" s="11"/>
      <c r="H109" s="11"/>
      <c r="I109" s="11"/>
      <c r="J109" s="11"/>
      <c r="K109" s="11"/>
      <c r="L109" s="11"/>
      <c r="X109" s="15">
        <f t="shared" si="3"/>
        <v>53.5</v>
      </c>
      <c r="Y109" s="17">
        <f t="shared" si="2"/>
        <v>-4356.5445999999993</v>
      </c>
    </row>
    <row r="110" spans="2:25" x14ac:dyDescent="0.25">
      <c r="B110" s="11"/>
      <c r="C110" s="11"/>
      <c r="D110" s="11"/>
      <c r="E110" s="11"/>
      <c r="F110" s="11"/>
      <c r="G110" s="11"/>
      <c r="H110" s="11"/>
      <c r="I110" s="11"/>
      <c r="J110" s="11"/>
      <c r="K110" s="11"/>
      <c r="L110" s="11"/>
      <c r="X110" s="15">
        <f t="shared" si="3"/>
        <v>54</v>
      </c>
      <c r="Y110" s="17">
        <f t="shared" si="2"/>
        <v>-4306.7744999999995</v>
      </c>
    </row>
    <row r="111" spans="2:25" x14ac:dyDescent="0.25">
      <c r="B111" s="11"/>
      <c r="C111" s="11"/>
      <c r="D111" s="11"/>
      <c r="E111" s="11"/>
      <c r="F111" s="11"/>
      <c r="G111" s="11"/>
      <c r="H111" s="11"/>
      <c r="I111" s="11"/>
      <c r="J111" s="11"/>
      <c r="K111" s="11"/>
      <c r="L111" s="11"/>
      <c r="X111" s="15">
        <f t="shared" si="3"/>
        <v>54.5</v>
      </c>
      <c r="Y111" s="17">
        <f t="shared" si="2"/>
        <v>-4257.0043999999998</v>
      </c>
    </row>
    <row r="112" spans="2:25" x14ac:dyDescent="0.25">
      <c r="B112" s="11"/>
      <c r="C112" s="11"/>
      <c r="D112" s="11"/>
      <c r="E112" s="11"/>
      <c r="F112" s="11"/>
      <c r="G112" s="11"/>
      <c r="H112" s="11"/>
      <c r="I112" s="11"/>
      <c r="J112" s="11"/>
      <c r="K112" s="11"/>
      <c r="L112" s="11"/>
      <c r="X112" s="15">
        <f t="shared" si="3"/>
        <v>55</v>
      </c>
      <c r="Y112" s="17">
        <f t="shared" si="2"/>
        <v>-4207.2342999999992</v>
      </c>
    </row>
    <row r="113" spans="2:25" x14ac:dyDescent="0.25">
      <c r="B113" s="11"/>
      <c r="C113" s="11"/>
      <c r="D113" s="11"/>
      <c r="E113" s="11"/>
      <c r="F113" s="11"/>
      <c r="G113" s="11"/>
      <c r="H113" s="11"/>
      <c r="I113" s="11"/>
      <c r="J113" s="11"/>
      <c r="K113" s="11"/>
      <c r="L113" s="11"/>
      <c r="X113" s="15">
        <f t="shared" si="3"/>
        <v>55.5</v>
      </c>
      <c r="Y113" s="17">
        <f t="shared" si="2"/>
        <v>-4157.4641999999994</v>
      </c>
    </row>
    <row r="114" spans="2:25" x14ac:dyDescent="0.25">
      <c r="B114" s="11"/>
      <c r="C114" s="11"/>
      <c r="D114" s="11"/>
      <c r="E114" s="11"/>
      <c r="F114" s="11"/>
      <c r="G114" s="11"/>
      <c r="H114" s="11"/>
      <c r="I114" s="11"/>
      <c r="J114" s="11"/>
      <c r="K114" s="11"/>
      <c r="L114" s="11"/>
      <c r="X114" s="15">
        <f t="shared" si="3"/>
        <v>56</v>
      </c>
      <c r="Y114" s="17">
        <f t="shared" si="2"/>
        <v>-4107.6940999999997</v>
      </c>
    </row>
    <row r="115" spans="2:25" x14ac:dyDescent="0.25">
      <c r="B115" s="11"/>
      <c r="C115" s="11"/>
      <c r="D115" s="11"/>
      <c r="E115" s="11"/>
      <c r="F115" s="11"/>
      <c r="G115" s="11"/>
      <c r="H115" s="11"/>
      <c r="I115" s="11"/>
      <c r="J115" s="11"/>
      <c r="K115" s="11"/>
      <c r="L115" s="11"/>
      <c r="X115" s="15">
        <f t="shared" si="3"/>
        <v>56.5</v>
      </c>
      <c r="Y115" s="17">
        <f t="shared" si="2"/>
        <v>-4057.924</v>
      </c>
    </row>
    <row r="116" spans="2:25" x14ac:dyDescent="0.25">
      <c r="B116" s="11"/>
      <c r="C116" s="11"/>
      <c r="D116" s="11"/>
      <c r="E116" s="11"/>
      <c r="F116" s="11"/>
      <c r="G116" s="11"/>
      <c r="H116" s="11"/>
      <c r="I116" s="11"/>
      <c r="J116" s="11"/>
      <c r="K116" s="11"/>
      <c r="L116" s="11"/>
      <c r="X116" s="15">
        <f t="shared" si="3"/>
        <v>57</v>
      </c>
      <c r="Y116" s="17">
        <f t="shared" si="2"/>
        <v>-4008.1538999999993</v>
      </c>
    </row>
    <row r="117" spans="2:25" x14ac:dyDescent="0.25">
      <c r="B117" s="11"/>
      <c r="C117" s="11"/>
      <c r="D117" s="11"/>
      <c r="E117" s="11"/>
      <c r="F117" s="11"/>
      <c r="G117" s="11"/>
      <c r="H117" s="11"/>
      <c r="I117" s="11"/>
      <c r="J117" s="11"/>
      <c r="K117" s="11"/>
      <c r="L117" s="11"/>
      <c r="X117" s="15">
        <f t="shared" si="3"/>
        <v>57.5</v>
      </c>
      <c r="Y117" s="17">
        <f t="shared" si="2"/>
        <v>-3958.3837999999987</v>
      </c>
    </row>
    <row r="118" spans="2:25" x14ac:dyDescent="0.25">
      <c r="B118" s="11"/>
      <c r="C118" s="11"/>
      <c r="D118" s="11"/>
      <c r="E118" s="11"/>
      <c r="F118" s="11"/>
      <c r="G118" s="11"/>
      <c r="H118" s="11"/>
      <c r="I118" s="11"/>
      <c r="J118" s="11"/>
      <c r="K118" s="11"/>
      <c r="L118" s="11"/>
      <c r="X118" s="15">
        <f t="shared" si="3"/>
        <v>58</v>
      </c>
      <c r="Y118" s="17">
        <f t="shared" si="2"/>
        <v>-3908.613699999999</v>
      </c>
    </row>
    <row r="119" spans="2:25" x14ac:dyDescent="0.25">
      <c r="B119" s="11"/>
      <c r="C119" s="11"/>
      <c r="D119" s="11"/>
      <c r="E119" s="11"/>
      <c r="F119" s="11"/>
      <c r="G119" s="11"/>
      <c r="H119" s="11"/>
      <c r="I119" s="11"/>
      <c r="J119" s="11"/>
      <c r="K119" s="11"/>
      <c r="L119" s="11"/>
      <c r="X119" s="15">
        <f t="shared" si="3"/>
        <v>58.5</v>
      </c>
      <c r="Y119" s="17">
        <f t="shared" si="2"/>
        <v>-3858.8435999999992</v>
      </c>
    </row>
    <row r="120" spans="2:25" x14ac:dyDescent="0.25">
      <c r="B120" s="11"/>
      <c r="C120" s="11"/>
      <c r="D120" s="11"/>
      <c r="E120" s="11"/>
      <c r="F120" s="11"/>
      <c r="G120" s="11"/>
      <c r="H120" s="11"/>
      <c r="I120" s="11"/>
      <c r="J120" s="11"/>
      <c r="K120" s="11"/>
      <c r="L120" s="11"/>
      <c r="X120" s="15">
        <f t="shared" si="3"/>
        <v>59</v>
      </c>
      <c r="Y120" s="17">
        <f t="shared" si="2"/>
        <v>-3809.0734999999995</v>
      </c>
    </row>
    <row r="121" spans="2:25" x14ac:dyDescent="0.25">
      <c r="B121" s="11"/>
      <c r="C121" s="11"/>
      <c r="D121" s="11"/>
      <c r="E121" s="11"/>
      <c r="F121" s="11"/>
      <c r="G121" s="11"/>
      <c r="H121" s="11"/>
      <c r="I121" s="11"/>
      <c r="J121" s="11"/>
      <c r="K121" s="11"/>
      <c r="L121" s="11"/>
      <c r="X121" s="15">
        <f t="shared" si="3"/>
        <v>59.5</v>
      </c>
      <c r="Y121" s="17">
        <f t="shared" si="2"/>
        <v>-3759.3033999999998</v>
      </c>
    </row>
    <row r="122" spans="2:25" x14ac:dyDescent="0.25">
      <c r="B122" s="11"/>
      <c r="C122" s="11"/>
      <c r="D122" s="11"/>
      <c r="E122" s="11"/>
      <c r="F122" s="11"/>
      <c r="G122" s="11"/>
      <c r="H122" s="11"/>
      <c r="I122" s="11"/>
      <c r="J122" s="11"/>
      <c r="K122" s="11"/>
      <c r="L122" s="11"/>
      <c r="X122" s="15">
        <f t="shared" si="3"/>
        <v>60</v>
      </c>
      <c r="Y122" s="17">
        <f t="shared" si="2"/>
        <v>-3709.5332999999991</v>
      </c>
    </row>
    <row r="123" spans="2:25" x14ac:dyDescent="0.25">
      <c r="B123" s="11"/>
      <c r="C123" s="11"/>
      <c r="D123" s="11"/>
      <c r="E123" s="11"/>
      <c r="F123" s="11"/>
      <c r="G123" s="11"/>
      <c r="H123" s="11"/>
      <c r="I123" s="11"/>
      <c r="J123" s="11"/>
      <c r="K123" s="11"/>
      <c r="L123" s="11"/>
      <c r="X123" s="15">
        <f t="shared" si="3"/>
        <v>60.5</v>
      </c>
      <c r="Y123" s="17">
        <f t="shared" si="2"/>
        <v>-3659.7631999999994</v>
      </c>
    </row>
    <row r="124" spans="2:25" x14ac:dyDescent="0.25">
      <c r="B124" s="11"/>
      <c r="C124" s="11"/>
      <c r="D124" s="11"/>
      <c r="E124" s="11"/>
      <c r="F124" s="11"/>
      <c r="G124" s="11"/>
      <c r="H124" s="11"/>
      <c r="I124" s="11"/>
      <c r="J124" s="11"/>
      <c r="K124" s="11"/>
      <c r="L124" s="11"/>
      <c r="X124" s="15">
        <f t="shared" si="3"/>
        <v>61</v>
      </c>
      <c r="Y124" s="17">
        <f t="shared" si="2"/>
        <v>-3609.9930999999997</v>
      </c>
    </row>
    <row r="125" spans="2:25" x14ac:dyDescent="0.25">
      <c r="B125" s="11"/>
      <c r="C125" s="11"/>
      <c r="D125" s="11"/>
      <c r="E125" s="11"/>
      <c r="F125" s="11"/>
      <c r="G125" s="11"/>
      <c r="H125" s="11"/>
      <c r="I125" s="11"/>
      <c r="J125" s="11"/>
      <c r="K125" s="11"/>
      <c r="L125" s="11"/>
      <c r="X125" s="15">
        <f t="shared" si="3"/>
        <v>61.5</v>
      </c>
      <c r="Y125" s="17">
        <f t="shared" si="2"/>
        <v>-3560.223</v>
      </c>
    </row>
    <row r="126" spans="2:25" x14ac:dyDescent="0.25">
      <c r="B126" s="11"/>
      <c r="C126" s="11"/>
      <c r="D126" s="11"/>
      <c r="E126" s="11"/>
      <c r="F126" s="11"/>
      <c r="G126" s="11"/>
      <c r="H126" s="11"/>
      <c r="I126" s="11"/>
      <c r="J126" s="11"/>
      <c r="K126" s="11"/>
      <c r="L126" s="11"/>
      <c r="X126" s="15">
        <f t="shared" si="3"/>
        <v>62</v>
      </c>
      <c r="Y126" s="17">
        <f t="shared" si="2"/>
        <v>-3510.4528999999993</v>
      </c>
    </row>
    <row r="127" spans="2:25" x14ac:dyDescent="0.25">
      <c r="B127" s="11"/>
      <c r="C127" s="11"/>
      <c r="D127" s="11"/>
      <c r="E127" s="11"/>
      <c r="F127" s="11"/>
      <c r="G127" s="11"/>
      <c r="H127" s="11"/>
      <c r="I127" s="11"/>
      <c r="J127" s="11"/>
      <c r="K127" s="11"/>
      <c r="L127" s="11"/>
      <c r="X127" s="15">
        <f t="shared" si="3"/>
        <v>62.5</v>
      </c>
      <c r="Y127" s="17">
        <f t="shared" si="2"/>
        <v>-3460.6827999999987</v>
      </c>
    </row>
    <row r="128" spans="2:25" x14ac:dyDescent="0.25">
      <c r="B128" s="11"/>
      <c r="C128" s="11"/>
      <c r="D128" s="11"/>
      <c r="E128" s="11"/>
      <c r="F128" s="11"/>
      <c r="G128" s="11"/>
      <c r="H128" s="11"/>
      <c r="I128" s="11"/>
      <c r="J128" s="11"/>
      <c r="K128" s="11"/>
      <c r="L128" s="11"/>
      <c r="X128" s="15">
        <f t="shared" si="3"/>
        <v>63</v>
      </c>
      <c r="Y128" s="17">
        <f t="shared" si="2"/>
        <v>-3410.9126999999989</v>
      </c>
    </row>
    <row r="129" spans="2:25" x14ac:dyDescent="0.25">
      <c r="B129" s="11"/>
      <c r="C129" s="11"/>
      <c r="D129" s="11"/>
      <c r="E129" s="11"/>
      <c r="F129" s="11"/>
      <c r="G129" s="11"/>
      <c r="H129" s="11"/>
      <c r="I129" s="11"/>
      <c r="J129" s="11"/>
      <c r="K129" s="11"/>
      <c r="L129" s="11"/>
      <c r="X129" s="15">
        <f t="shared" si="3"/>
        <v>63.5</v>
      </c>
      <c r="Y129" s="17">
        <f t="shared" si="2"/>
        <v>-3361.1425999999992</v>
      </c>
    </row>
    <row r="130" spans="2:25" x14ac:dyDescent="0.25">
      <c r="B130" s="11"/>
      <c r="C130" s="11"/>
      <c r="D130" s="11"/>
      <c r="E130" s="11"/>
      <c r="F130" s="11"/>
      <c r="G130" s="11"/>
      <c r="H130" s="11"/>
      <c r="I130" s="11"/>
      <c r="J130" s="11"/>
      <c r="K130" s="11"/>
      <c r="L130" s="11"/>
      <c r="X130" s="15">
        <f t="shared" si="3"/>
        <v>64</v>
      </c>
      <c r="Y130" s="17">
        <f t="shared" ref="Y130:Y193" si="4">IF(X130="","",IF(X130&gt;$F$7,$F$7,X130)*(1-($I$6+$I$7)*(1+$I$9))*$F$8+$C$14+$F$14)</f>
        <v>-3311.3724999999995</v>
      </c>
    </row>
    <row r="131" spans="2:25" x14ac:dyDescent="0.25">
      <c r="B131" s="11"/>
      <c r="C131" s="11"/>
      <c r="D131" s="11"/>
      <c r="E131" s="11"/>
      <c r="F131" s="11"/>
      <c r="G131" s="11"/>
      <c r="H131" s="11"/>
      <c r="I131" s="11"/>
      <c r="J131" s="11"/>
      <c r="K131" s="11"/>
      <c r="L131" s="11"/>
      <c r="X131" s="15">
        <f t="shared" si="3"/>
        <v>64.5</v>
      </c>
      <c r="Y131" s="17">
        <f t="shared" si="4"/>
        <v>-3261.6023999999998</v>
      </c>
    </row>
    <row r="132" spans="2:25" x14ac:dyDescent="0.25">
      <c r="B132" s="11"/>
      <c r="C132" s="11"/>
      <c r="D132" s="11"/>
      <c r="E132" s="11"/>
      <c r="F132" s="11"/>
      <c r="G132" s="11"/>
      <c r="H132" s="11"/>
      <c r="I132" s="11"/>
      <c r="J132" s="11"/>
      <c r="K132" s="11"/>
      <c r="L132" s="11"/>
      <c r="X132" s="15">
        <f t="shared" ref="X132:X195" si="5">IFERROR(IF(X131+0.5&gt;$F$7*1.8,"",X131+0.5),"")</f>
        <v>65</v>
      </c>
      <c r="Y132" s="17">
        <f t="shared" si="4"/>
        <v>-3211.8322999999991</v>
      </c>
    </row>
    <row r="133" spans="2:25" x14ac:dyDescent="0.25">
      <c r="B133" s="11"/>
      <c r="C133" s="11"/>
      <c r="D133" s="11"/>
      <c r="E133" s="11"/>
      <c r="F133" s="11"/>
      <c r="G133" s="11"/>
      <c r="H133" s="11"/>
      <c r="I133" s="11"/>
      <c r="J133" s="11"/>
      <c r="K133" s="11"/>
      <c r="L133" s="11"/>
      <c r="X133" s="15">
        <f t="shared" si="5"/>
        <v>65.5</v>
      </c>
      <c r="Y133" s="17">
        <f t="shared" si="4"/>
        <v>-3162.0621999999994</v>
      </c>
    </row>
    <row r="134" spans="2:25" x14ac:dyDescent="0.25">
      <c r="B134" s="11"/>
      <c r="C134" s="11"/>
      <c r="D134" s="11"/>
      <c r="E134" s="11"/>
      <c r="F134" s="11"/>
      <c r="G134" s="11"/>
      <c r="H134" s="11"/>
      <c r="I134" s="11"/>
      <c r="J134" s="11"/>
      <c r="K134" s="11"/>
      <c r="L134" s="11"/>
      <c r="X134" s="15">
        <f t="shared" si="5"/>
        <v>66</v>
      </c>
      <c r="Y134" s="17">
        <f t="shared" si="4"/>
        <v>-3112.2920999999988</v>
      </c>
    </row>
    <row r="135" spans="2:25" x14ac:dyDescent="0.25">
      <c r="B135" s="11"/>
      <c r="C135" s="11"/>
      <c r="D135" s="11"/>
      <c r="E135" s="11"/>
      <c r="F135" s="11"/>
      <c r="G135" s="11"/>
      <c r="H135" s="11"/>
      <c r="I135" s="11"/>
      <c r="J135" s="11"/>
      <c r="K135" s="11"/>
      <c r="L135" s="11"/>
      <c r="X135" s="15">
        <f t="shared" si="5"/>
        <v>66.5</v>
      </c>
      <c r="Y135" s="17">
        <f t="shared" si="4"/>
        <v>-3062.5219999999999</v>
      </c>
    </row>
    <row r="136" spans="2:25" x14ac:dyDescent="0.25">
      <c r="B136" s="11"/>
      <c r="C136" s="11"/>
      <c r="D136" s="11"/>
      <c r="E136" s="11"/>
      <c r="F136" s="11"/>
      <c r="G136" s="11"/>
      <c r="H136" s="11"/>
      <c r="I136" s="11"/>
      <c r="J136" s="11"/>
      <c r="K136" s="11"/>
      <c r="L136" s="11"/>
      <c r="X136" s="15">
        <f t="shared" si="5"/>
        <v>67</v>
      </c>
      <c r="Y136" s="17">
        <f t="shared" si="4"/>
        <v>-3012.7518999999993</v>
      </c>
    </row>
    <row r="137" spans="2:25" x14ac:dyDescent="0.25">
      <c r="B137" s="11"/>
      <c r="C137" s="11"/>
      <c r="D137" s="11"/>
      <c r="E137" s="11"/>
      <c r="F137" s="11"/>
      <c r="G137" s="11"/>
      <c r="H137" s="11"/>
      <c r="I137" s="11"/>
      <c r="J137" s="11"/>
      <c r="K137" s="11"/>
      <c r="L137" s="11"/>
      <c r="X137" s="15">
        <f t="shared" si="5"/>
        <v>67.5</v>
      </c>
      <c r="Y137" s="17">
        <f t="shared" si="4"/>
        <v>-2962.9817999999996</v>
      </c>
    </row>
    <row r="138" spans="2:25" x14ac:dyDescent="0.25">
      <c r="B138" s="11"/>
      <c r="C138" s="11"/>
      <c r="D138" s="11"/>
      <c r="E138" s="11"/>
      <c r="F138" s="11"/>
      <c r="G138" s="11"/>
      <c r="H138" s="11"/>
      <c r="I138" s="11"/>
      <c r="J138" s="11"/>
      <c r="K138" s="11"/>
      <c r="L138" s="11"/>
      <c r="X138" s="15">
        <f t="shared" si="5"/>
        <v>68</v>
      </c>
      <c r="Y138" s="17">
        <f t="shared" si="4"/>
        <v>-2913.2116999999989</v>
      </c>
    </row>
    <row r="139" spans="2:25" x14ac:dyDescent="0.25">
      <c r="B139" s="11"/>
      <c r="C139" s="11"/>
      <c r="D139" s="11"/>
      <c r="E139" s="11"/>
      <c r="F139" s="11"/>
      <c r="G139" s="11"/>
      <c r="H139" s="11"/>
      <c r="I139" s="11"/>
      <c r="J139" s="11"/>
      <c r="K139" s="11"/>
      <c r="L139" s="11"/>
      <c r="X139" s="15">
        <f t="shared" si="5"/>
        <v>68.5</v>
      </c>
      <c r="Y139" s="17">
        <f t="shared" si="4"/>
        <v>-2863.4416000000001</v>
      </c>
    </row>
    <row r="140" spans="2:25" x14ac:dyDescent="0.25">
      <c r="B140" s="11"/>
      <c r="C140" s="11"/>
      <c r="D140" s="11"/>
      <c r="E140" s="11"/>
      <c r="F140" s="11"/>
      <c r="G140" s="11"/>
      <c r="H140" s="11"/>
      <c r="I140" s="11"/>
      <c r="J140" s="11"/>
      <c r="K140" s="11"/>
      <c r="L140" s="11"/>
      <c r="X140" s="15">
        <f t="shared" si="5"/>
        <v>69</v>
      </c>
      <c r="Y140" s="17">
        <f t="shared" si="4"/>
        <v>-2813.6714999999995</v>
      </c>
    </row>
    <row r="141" spans="2:25" x14ac:dyDescent="0.25">
      <c r="B141" s="11"/>
      <c r="C141" s="11"/>
      <c r="D141" s="11"/>
      <c r="E141" s="11"/>
      <c r="F141" s="11"/>
      <c r="G141" s="11"/>
      <c r="H141" s="11"/>
      <c r="I141" s="11"/>
      <c r="J141" s="11"/>
      <c r="K141" s="11"/>
      <c r="L141" s="11"/>
      <c r="X141" s="15">
        <f t="shared" si="5"/>
        <v>69.5</v>
      </c>
      <c r="Y141" s="17">
        <f t="shared" si="4"/>
        <v>-2763.9013999999988</v>
      </c>
    </row>
    <row r="142" spans="2:25" x14ac:dyDescent="0.25">
      <c r="B142" s="11"/>
      <c r="C142" s="11"/>
      <c r="D142" s="11"/>
      <c r="E142" s="11"/>
      <c r="F142" s="11"/>
      <c r="G142" s="11"/>
      <c r="H142" s="11"/>
      <c r="I142" s="11"/>
      <c r="J142" s="11"/>
      <c r="K142" s="11"/>
      <c r="L142" s="11"/>
      <c r="X142" s="15">
        <f t="shared" si="5"/>
        <v>70</v>
      </c>
      <c r="Y142" s="17">
        <f t="shared" si="4"/>
        <v>-2714.1312999999991</v>
      </c>
    </row>
    <row r="143" spans="2:25" x14ac:dyDescent="0.25">
      <c r="B143" s="11"/>
      <c r="C143" s="11"/>
      <c r="D143" s="11"/>
      <c r="E143" s="11"/>
      <c r="F143" s="11"/>
      <c r="G143" s="11"/>
      <c r="H143" s="11"/>
      <c r="I143" s="11"/>
      <c r="J143" s="11"/>
      <c r="K143" s="11"/>
      <c r="L143" s="11"/>
      <c r="X143" s="15">
        <f t="shared" si="5"/>
        <v>70.5</v>
      </c>
      <c r="Y143" s="17">
        <f t="shared" si="4"/>
        <v>-2664.3611999999985</v>
      </c>
    </row>
    <row r="144" spans="2:25" x14ac:dyDescent="0.25">
      <c r="B144" s="11"/>
      <c r="C144" s="11"/>
      <c r="D144" s="11"/>
      <c r="E144" s="11"/>
      <c r="F144" s="11"/>
      <c r="G144" s="11"/>
      <c r="H144" s="11"/>
      <c r="I144" s="11"/>
      <c r="J144" s="11"/>
      <c r="K144" s="11"/>
      <c r="L144" s="11"/>
      <c r="X144" s="15">
        <f t="shared" si="5"/>
        <v>71</v>
      </c>
      <c r="Y144" s="17">
        <f t="shared" si="4"/>
        <v>-2614.5910999999996</v>
      </c>
    </row>
    <row r="145" spans="2:25" x14ac:dyDescent="0.25">
      <c r="B145" s="11"/>
      <c r="C145" s="11"/>
      <c r="D145" s="11"/>
      <c r="E145" s="11"/>
      <c r="F145" s="11"/>
      <c r="G145" s="11"/>
      <c r="H145" s="11"/>
      <c r="I145" s="11"/>
      <c r="J145" s="11"/>
      <c r="K145" s="11"/>
      <c r="L145" s="11"/>
      <c r="X145" s="15">
        <f t="shared" si="5"/>
        <v>71.5</v>
      </c>
      <c r="Y145" s="17">
        <f t="shared" si="4"/>
        <v>-2564.820999999999</v>
      </c>
    </row>
    <row r="146" spans="2:25" x14ac:dyDescent="0.25">
      <c r="B146" s="11"/>
      <c r="C146" s="11"/>
      <c r="D146" s="11"/>
      <c r="E146" s="11"/>
      <c r="F146" s="11"/>
      <c r="G146" s="11"/>
      <c r="H146" s="11"/>
      <c r="I146" s="11"/>
      <c r="J146" s="11"/>
      <c r="K146" s="11"/>
      <c r="L146" s="11"/>
      <c r="X146" s="15">
        <f t="shared" si="5"/>
        <v>72</v>
      </c>
      <c r="Y146" s="17">
        <f t="shared" si="4"/>
        <v>-2515.0509000000002</v>
      </c>
    </row>
    <row r="147" spans="2:25" x14ac:dyDescent="0.25">
      <c r="B147" s="11"/>
      <c r="C147" s="11"/>
      <c r="D147" s="11"/>
      <c r="E147" s="11"/>
      <c r="F147" s="11"/>
      <c r="G147" s="11"/>
      <c r="H147" s="11"/>
      <c r="I147" s="11"/>
      <c r="J147" s="11"/>
      <c r="K147" s="11"/>
      <c r="L147" s="11"/>
      <c r="X147" s="15">
        <f t="shared" si="5"/>
        <v>72.5</v>
      </c>
      <c r="Y147" s="17">
        <f t="shared" si="4"/>
        <v>-2465.2807999999995</v>
      </c>
    </row>
    <row r="148" spans="2:25" x14ac:dyDescent="0.25">
      <c r="B148" s="11"/>
      <c r="C148" s="11"/>
      <c r="D148" s="11"/>
      <c r="E148" s="11"/>
      <c r="F148" s="11"/>
      <c r="G148" s="11"/>
      <c r="H148" s="11"/>
      <c r="I148" s="11"/>
      <c r="J148" s="11"/>
      <c r="K148" s="11"/>
      <c r="L148" s="11"/>
      <c r="X148" s="15">
        <f t="shared" si="5"/>
        <v>73</v>
      </c>
      <c r="Y148" s="17">
        <f t="shared" si="4"/>
        <v>-2415.5106999999998</v>
      </c>
    </row>
    <row r="149" spans="2:25" x14ac:dyDescent="0.25">
      <c r="B149" s="11"/>
      <c r="C149" s="11"/>
      <c r="D149" s="11"/>
      <c r="E149" s="11"/>
      <c r="F149" s="11"/>
      <c r="G149" s="11"/>
      <c r="H149" s="11"/>
      <c r="I149" s="11"/>
      <c r="J149" s="11"/>
      <c r="K149" s="11"/>
      <c r="L149" s="11"/>
      <c r="X149" s="15">
        <f t="shared" si="5"/>
        <v>73.5</v>
      </c>
      <c r="Y149" s="17">
        <f t="shared" si="4"/>
        <v>-2365.7405999999992</v>
      </c>
    </row>
    <row r="150" spans="2:25" x14ac:dyDescent="0.25">
      <c r="B150" s="11"/>
      <c r="C150" s="11"/>
      <c r="D150" s="11"/>
      <c r="E150" s="11"/>
      <c r="F150" s="11"/>
      <c r="G150" s="11"/>
      <c r="H150" s="11"/>
      <c r="I150" s="11"/>
      <c r="J150" s="11"/>
      <c r="K150" s="11"/>
      <c r="L150" s="11"/>
      <c r="X150" s="15">
        <f t="shared" si="5"/>
        <v>74</v>
      </c>
      <c r="Y150" s="17">
        <f t="shared" si="4"/>
        <v>-2315.9704999999985</v>
      </c>
    </row>
    <row r="151" spans="2:25" x14ac:dyDescent="0.25">
      <c r="B151" s="11"/>
      <c r="C151" s="11"/>
      <c r="D151" s="11"/>
      <c r="E151" s="11"/>
      <c r="F151" s="11"/>
      <c r="G151" s="11"/>
      <c r="H151" s="11"/>
      <c r="I151" s="11"/>
      <c r="J151" s="11"/>
      <c r="K151" s="11"/>
      <c r="L151" s="11"/>
      <c r="X151" s="15">
        <f t="shared" si="5"/>
        <v>74.5</v>
      </c>
      <c r="Y151" s="17">
        <f t="shared" si="4"/>
        <v>-2266.2003999999997</v>
      </c>
    </row>
    <row r="152" spans="2:25" x14ac:dyDescent="0.25">
      <c r="B152" s="11"/>
      <c r="C152" s="11"/>
      <c r="D152" s="11"/>
      <c r="E152" s="11"/>
      <c r="F152" s="11"/>
      <c r="G152" s="11"/>
      <c r="H152" s="11"/>
      <c r="I152" s="11"/>
      <c r="J152" s="11"/>
      <c r="K152" s="11"/>
      <c r="L152" s="11"/>
      <c r="X152" s="15">
        <f t="shared" si="5"/>
        <v>75</v>
      </c>
      <c r="Y152" s="17">
        <f t="shared" si="4"/>
        <v>-2216.4302999999991</v>
      </c>
    </row>
    <row r="153" spans="2:25" x14ac:dyDescent="0.25">
      <c r="B153" s="11"/>
      <c r="C153" s="11"/>
      <c r="D153" s="11"/>
      <c r="E153" s="11"/>
      <c r="F153" s="11"/>
      <c r="G153" s="11"/>
      <c r="H153" s="11"/>
      <c r="I153" s="11"/>
      <c r="J153" s="11"/>
      <c r="K153" s="11"/>
      <c r="L153" s="11"/>
      <c r="X153" s="15">
        <f t="shared" si="5"/>
        <v>75.5</v>
      </c>
      <c r="Y153" s="17">
        <f t="shared" si="4"/>
        <v>-2166.6601999999993</v>
      </c>
    </row>
    <row r="154" spans="2:25" x14ac:dyDescent="0.25">
      <c r="B154" s="11"/>
      <c r="C154" s="11"/>
      <c r="D154" s="11"/>
      <c r="E154" s="11"/>
      <c r="F154" s="11"/>
      <c r="G154" s="11"/>
      <c r="H154" s="11"/>
      <c r="I154" s="11"/>
      <c r="J154" s="11"/>
      <c r="K154" s="11"/>
      <c r="L154" s="11"/>
      <c r="X154" s="15">
        <f t="shared" si="5"/>
        <v>76</v>
      </c>
      <c r="Y154" s="17">
        <f t="shared" si="4"/>
        <v>-2116.8900999999987</v>
      </c>
    </row>
    <row r="155" spans="2:25" x14ac:dyDescent="0.25">
      <c r="B155" s="11"/>
      <c r="C155" s="11"/>
      <c r="D155" s="11"/>
      <c r="E155" s="11"/>
      <c r="F155" s="11"/>
      <c r="G155" s="11"/>
      <c r="H155" s="11"/>
      <c r="I155" s="11"/>
      <c r="J155" s="11"/>
      <c r="K155" s="11"/>
      <c r="L155" s="11"/>
      <c r="X155" s="15">
        <f t="shared" si="5"/>
        <v>76.5</v>
      </c>
      <c r="Y155" s="17">
        <f t="shared" si="4"/>
        <v>-2067.12</v>
      </c>
    </row>
    <row r="156" spans="2:25" x14ac:dyDescent="0.25">
      <c r="B156" s="11"/>
      <c r="C156" s="11"/>
      <c r="D156" s="11"/>
      <c r="E156" s="11"/>
      <c r="F156" s="11"/>
      <c r="G156" s="11"/>
      <c r="H156" s="11"/>
      <c r="I156" s="11"/>
      <c r="J156" s="11"/>
      <c r="K156" s="11"/>
      <c r="L156" s="11"/>
      <c r="X156" s="15">
        <f t="shared" si="5"/>
        <v>77</v>
      </c>
      <c r="Y156" s="17">
        <f t="shared" si="4"/>
        <v>-2017.3498999999995</v>
      </c>
    </row>
    <row r="157" spans="2:25" x14ac:dyDescent="0.25">
      <c r="B157" s="11"/>
      <c r="C157" s="11"/>
      <c r="D157" s="11"/>
      <c r="E157" s="11"/>
      <c r="F157" s="11"/>
      <c r="G157" s="11"/>
      <c r="H157" s="11"/>
      <c r="I157" s="11"/>
      <c r="J157" s="11"/>
      <c r="K157" s="11"/>
      <c r="L157" s="11"/>
      <c r="X157" s="15">
        <f t="shared" si="5"/>
        <v>77.5</v>
      </c>
      <c r="Y157" s="17">
        <f t="shared" si="4"/>
        <v>-1967.5797999999998</v>
      </c>
    </row>
    <row r="158" spans="2:25" x14ac:dyDescent="0.25">
      <c r="B158" s="11"/>
      <c r="C158" s="11"/>
      <c r="D158" s="11"/>
      <c r="E158" s="11"/>
      <c r="F158" s="11"/>
      <c r="G158" s="11"/>
      <c r="H158" s="11"/>
      <c r="I158" s="11"/>
      <c r="J158" s="11"/>
      <c r="K158" s="11"/>
      <c r="L158" s="11"/>
      <c r="X158" s="15">
        <f t="shared" si="5"/>
        <v>78</v>
      </c>
      <c r="Y158" s="17">
        <f t="shared" si="4"/>
        <v>-1917.8096999999991</v>
      </c>
    </row>
    <row r="159" spans="2:25" x14ac:dyDescent="0.25">
      <c r="B159" s="11"/>
      <c r="C159" s="11"/>
      <c r="D159" s="11"/>
      <c r="E159" s="11"/>
      <c r="F159" s="11"/>
      <c r="G159" s="11"/>
      <c r="H159" s="11"/>
      <c r="I159" s="11"/>
      <c r="J159" s="11"/>
      <c r="K159" s="11"/>
      <c r="L159" s="11"/>
      <c r="X159" s="15">
        <f t="shared" si="5"/>
        <v>78.5</v>
      </c>
      <c r="Y159" s="17">
        <f t="shared" si="4"/>
        <v>-1868.0396000000003</v>
      </c>
    </row>
    <row r="160" spans="2:25" x14ac:dyDescent="0.25">
      <c r="B160" s="11"/>
      <c r="C160" s="11"/>
      <c r="D160" s="11"/>
      <c r="E160" s="11"/>
      <c r="F160" s="11"/>
      <c r="G160" s="11"/>
      <c r="H160" s="11"/>
      <c r="I160" s="11"/>
      <c r="J160" s="11"/>
      <c r="K160" s="11"/>
      <c r="L160" s="11"/>
      <c r="X160" s="15">
        <f t="shared" si="5"/>
        <v>79</v>
      </c>
      <c r="Y160" s="17">
        <f t="shared" si="4"/>
        <v>-1818.2694999999997</v>
      </c>
    </row>
    <row r="161" spans="2:25" x14ac:dyDescent="0.25">
      <c r="B161" s="11"/>
      <c r="C161" s="11"/>
      <c r="D161" s="11"/>
      <c r="E161" s="11"/>
      <c r="F161" s="11"/>
      <c r="G161" s="11"/>
      <c r="H161" s="11"/>
      <c r="I161" s="11"/>
      <c r="J161" s="11"/>
      <c r="K161" s="11"/>
      <c r="L161" s="11"/>
      <c r="X161" s="15">
        <f t="shared" si="5"/>
        <v>79.5</v>
      </c>
      <c r="Y161" s="17">
        <f t="shared" si="4"/>
        <v>-1768.499399999999</v>
      </c>
    </row>
    <row r="162" spans="2:25" x14ac:dyDescent="0.25">
      <c r="B162" s="11"/>
      <c r="C162" s="11"/>
      <c r="D162" s="11"/>
      <c r="E162" s="11"/>
      <c r="F162" s="11"/>
      <c r="G162" s="11"/>
      <c r="H162" s="11"/>
      <c r="I162" s="11"/>
      <c r="J162" s="11"/>
      <c r="K162" s="11"/>
      <c r="L162" s="11"/>
      <c r="X162" s="15">
        <f t="shared" si="5"/>
        <v>80</v>
      </c>
      <c r="Y162" s="17">
        <f t="shared" si="4"/>
        <v>-1718.7292999999993</v>
      </c>
    </row>
    <row r="163" spans="2:25" x14ac:dyDescent="0.25">
      <c r="B163" s="11"/>
      <c r="C163" s="11"/>
      <c r="D163" s="11"/>
      <c r="E163" s="11"/>
      <c r="F163" s="11"/>
      <c r="G163" s="11"/>
      <c r="H163" s="11"/>
      <c r="I163" s="11"/>
      <c r="J163" s="11"/>
      <c r="K163" s="11"/>
      <c r="L163" s="11"/>
      <c r="X163" s="15">
        <f t="shared" si="5"/>
        <v>80.5</v>
      </c>
      <c r="Y163" s="17">
        <f t="shared" si="4"/>
        <v>-1668.9591999999996</v>
      </c>
    </row>
    <row r="164" spans="2:25" x14ac:dyDescent="0.25">
      <c r="B164" s="11"/>
      <c r="C164" s="11"/>
      <c r="D164" s="11"/>
      <c r="E164" s="11"/>
      <c r="F164" s="11"/>
      <c r="G164" s="11"/>
      <c r="H164" s="11"/>
      <c r="I164" s="11"/>
      <c r="J164" s="11"/>
      <c r="K164" s="11"/>
      <c r="L164" s="11"/>
      <c r="X164" s="15">
        <f t="shared" si="5"/>
        <v>81</v>
      </c>
      <c r="Y164" s="17">
        <f t="shared" si="4"/>
        <v>-1619.1890999999998</v>
      </c>
    </row>
    <row r="165" spans="2:25" x14ac:dyDescent="0.25">
      <c r="B165" s="11"/>
      <c r="C165" s="11"/>
      <c r="D165" s="11"/>
      <c r="E165" s="11"/>
      <c r="F165" s="11"/>
      <c r="G165" s="11"/>
      <c r="H165" s="11"/>
      <c r="I165" s="11"/>
      <c r="J165" s="11"/>
      <c r="K165" s="11"/>
      <c r="L165" s="11"/>
      <c r="X165" s="15">
        <f t="shared" si="5"/>
        <v>81.5</v>
      </c>
      <c r="Y165" s="17">
        <f t="shared" si="4"/>
        <v>-1569.4189999999992</v>
      </c>
    </row>
    <row r="166" spans="2:25" x14ac:dyDescent="0.25">
      <c r="B166" s="11"/>
      <c r="C166" s="11"/>
      <c r="D166" s="11"/>
      <c r="E166" s="11"/>
      <c r="F166" s="11"/>
      <c r="G166" s="11"/>
      <c r="H166" s="11"/>
      <c r="I166" s="11"/>
      <c r="J166" s="11"/>
      <c r="K166" s="11"/>
      <c r="L166" s="11"/>
      <c r="X166" s="15">
        <f t="shared" si="5"/>
        <v>82</v>
      </c>
      <c r="Y166" s="17">
        <f t="shared" si="4"/>
        <v>-1519.6489000000004</v>
      </c>
    </row>
    <row r="167" spans="2:25" x14ac:dyDescent="0.25">
      <c r="B167" s="11"/>
      <c r="C167" s="11"/>
      <c r="D167" s="11"/>
      <c r="E167" s="11"/>
      <c r="F167" s="11"/>
      <c r="G167" s="11"/>
      <c r="H167" s="11"/>
      <c r="I167" s="11"/>
      <c r="J167" s="11"/>
      <c r="K167" s="11"/>
      <c r="L167" s="11"/>
      <c r="X167" s="15">
        <f t="shared" si="5"/>
        <v>82.5</v>
      </c>
      <c r="Y167" s="17">
        <f t="shared" si="4"/>
        <v>-1469.8787999999988</v>
      </c>
    </row>
    <row r="168" spans="2:25" x14ac:dyDescent="0.25">
      <c r="B168" s="11"/>
      <c r="C168" s="11"/>
      <c r="D168" s="11"/>
      <c r="E168" s="11"/>
      <c r="F168" s="11"/>
      <c r="G168" s="11"/>
      <c r="H168" s="11"/>
      <c r="I168" s="11"/>
      <c r="J168" s="11"/>
      <c r="K168" s="11"/>
      <c r="L168" s="11"/>
      <c r="X168" s="15">
        <f t="shared" si="5"/>
        <v>83</v>
      </c>
      <c r="Y168" s="17">
        <f t="shared" si="4"/>
        <v>-1420.1087000000009</v>
      </c>
    </row>
    <row r="169" spans="2:25" x14ac:dyDescent="0.25">
      <c r="B169" s="11"/>
      <c r="C169" s="11"/>
      <c r="D169" s="11"/>
      <c r="E169" s="11"/>
      <c r="F169" s="11"/>
      <c r="G169" s="11"/>
      <c r="H169" s="11"/>
      <c r="I169" s="11"/>
      <c r="J169" s="11"/>
      <c r="K169" s="11"/>
      <c r="L169" s="11"/>
      <c r="X169" s="15">
        <f t="shared" si="5"/>
        <v>83.5</v>
      </c>
      <c r="Y169" s="17">
        <f t="shared" si="4"/>
        <v>-1370.3385999999994</v>
      </c>
    </row>
    <row r="170" spans="2:25" x14ac:dyDescent="0.25">
      <c r="B170" s="11"/>
      <c r="C170" s="11"/>
      <c r="D170" s="11"/>
      <c r="E170" s="11"/>
      <c r="F170" s="11"/>
      <c r="G170" s="11"/>
      <c r="H170" s="11"/>
      <c r="I170" s="11"/>
      <c r="J170" s="11"/>
      <c r="K170" s="11"/>
      <c r="L170" s="11"/>
      <c r="X170" s="15">
        <f t="shared" si="5"/>
        <v>84</v>
      </c>
      <c r="Y170" s="17">
        <f t="shared" si="4"/>
        <v>-1320.5684999999996</v>
      </c>
    </row>
    <row r="171" spans="2:25" x14ac:dyDescent="0.25">
      <c r="B171" s="11"/>
      <c r="C171" s="11"/>
      <c r="D171" s="11"/>
      <c r="E171" s="11"/>
      <c r="F171" s="11"/>
      <c r="G171" s="11"/>
      <c r="H171" s="11"/>
      <c r="I171" s="11"/>
      <c r="J171" s="11"/>
      <c r="K171" s="11"/>
      <c r="L171" s="11"/>
      <c r="X171" s="15">
        <f t="shared" si="5"/>
        <v>84.5</v>
      </c>
      <c r="Y171" s="17">
        <f t="shared" si="4"/>
        <v>-1270.7983999999999</v>
      </c>
    </row>
    <row r="172" spans="2:25" x14ac:dyDescent="0.25">
      <c r="B172" s="11"/>
      <c r="C172" s="11"/>
      <c r="D172" s="11"/>
      <c r="E172" s="11"/>
      <c r="F172" s="11"/>
      <c r="G172" s="11"/>
      <c r="H172" s="11"/>
      <c r="I172" s="11"/>
      <c r="J172" s="11"/>
      <c r="K172" s="11"/>
      <c r="L172" s="11"/>
      <c r="X172" s="15">
        <f t="shared" si="5"/>
        <v>85</v>
      </c>
      <c r="Y172" s="17">
        <f t="shared" si="4"/>
        <v>-1221.0282999999984</v>
      </c>
    </row>
    <row r="173" spans="2:25" x14ac:dyDescent="0.25">
      <c r="B173" s="11"/>
      <c r="C173" s="11"/>
      <c r="D173" s="11"/>
      <c r="E173" s="11"/>
      <c r="F173" s="11"/>
      <c r="G173" s="11"/>
      <c r="H173" s="11"/>
      <c r="I173" s="11"/>
      <c r="J173" s="11"/>
      <c r="K173" s="11"/>
      <c r="L173" s="11"/>
      <c r="X173" s="15">
        <f t="shared" si="5"/>
        <v>85.5</v>
      </c>
      <c r="Y173" s="17">
        <f t="shared" si="4"/>
        <v>-1171.2582000000004</v>
      </c>
    </row>
    <row r="174" spans="2:25" x14ac:dyDescent="0.25">
      <c r="B174" s="11"/>
      <c r="C174" s="11"/>
      <c r="D174" s="11"/>
      <c r="E174" s="11"/>
      <c r="F174" s="11"/>
      <c r="G174" s="11"/>
      <c r="H174" s="11"/>
      <c r="I174" s="11"/>
      <c r="J174" s="11"/>
      <c r="K174" s="11"/>
      <c r="L174" s="11"/>
      <c r="X174" s="15">
        <f t="shared" si="5"/>
        <v>86</v>
      </c>
      <c r="Y174" s="17">
        <f t="shared" si="4"/>
        <v>-1121.4880999999989</v>
      </c>
    </row>
    <row r="175" spans="2:25" x14ac:dyDescent="0.25">
      <c r="B175" s="11"/>
      <c r="C175" s="11"/>
      <c r="D175" s="11"/>
      <c r="E175" s="11"/>
      <c r="F175" s="11"/>
      <c r="G175" s="11"/>
      <c r="H175" s="11"/>
      <c r="I175" s="11"/>
      <c r="J175" s="11"/>
      <c r="K175" s="11"/>
      <c r="L175" s="11"/>
      <c r="X175" s="15">
        <f t="shared" si="5"/>
        <v>86.5</v>
      </c>
      <c r="Y175" s="17">
        <f t="shared" si="4"/>
        <v>-1071.7179999999992</v>
      </c>
    </row>
    <row r="176" spans="2:25" x14ac:dyDescent="0.25">
      <c r="B176" s="11"/>
      <c r="C176" s="11"/>
      <c r="D176" s="11"/>
      <c r="E176" s="11"/>
      <c r="F176" s="11"/>
      <c r="G176" s="11"/>
      <c r="H176" s="11"/>
      <c r="I176" s="11"/>
      <c r="J176" s="11"/>
      <c r="K176" s="11"/>
      <c r="L176" s="11"/>
      <c r="X176" s="15">
        <f t="shared" si="5"/>
        <v>87</v>
      </c>
      <c r="Y176" s="17">
        <f t="shared" si="4"/>
        <v>-1021.9478999999994</v>
      </c>
    </row>
    <row r="177" spans="2:25" x14ac:dyDescent="0.25">
      <c r="B177" s="11"/>
      <c r="C177" s="11"/>
      <c r="D177" s="11"/>
      <c r="E177" s="11"/>
      <c r="F177" s="11"/>
      <c r="G177" s="11"/>
      <c r="H177" s="11"/>
      <c r="I177" s="11"/>
      <c r="J177" s="11"/>
      <c r="K177" s="11"/>
      <c r="L177" s="11"/>
      <c r="X177" s="15">
        <f t="shared" si="5"/>
        <v>87.5</v>
      </c>
      <c r="Y177" s="17">
        <f t="shared" si="4"/>
        <v>-972.17779999999971</v>
      </c>
    </row>
    <row r="178" spans="2:25" x14ac:dyDescent="0.25">
      <c r="B178" s="11"/>
      <c r="C178" s="11"/>
      <c r="D178" s="11"/>
      <c r="E178" s="11"/>
      <c r="F178" s="11"/>
      <c r="G178" s="11"/>
      <c r="H178" s="11"/>
      <c r="I178" s="11"/>
      <c r="J178" s="11"/>
      <c r="K178" s="11"/>
      <c r="L178" s="11"/>
      <c r="X178" s="15">
        <f t="shared" si="5"/>
        <v>88</v>
      </c>
      <c r="Y178" s="17">
        <f t="shared" si="4"/>
        <v>-922.40769999999998</v>
      </c>
    </row>
    <row r="179" spans="2:25" x14ac:dyDescent="0.25">
      <c r="B179" s="11"/>
      <c r="C179" s="11"/>
      <c r="D179" s="11"/>
      <c r="E179" s="11"/>
      <c r="F179" s="11"/>
      <c r="G179" s="11"/>
      <c r="H179" s="11"/>
      <c r="I179" s="11"/>
      <c r="J179" s="11"/>
      <c r="K179" s="11"/>
      <c r="L179" s="11"/>
      <c r="X179" s="15">
        <f t="shared" si="5"/>
        <v>88.5</v>
      </c>
      <c r="Y179" s="17">
        <f t="shared" si="4"/>
        <v>-872.63760000000025</v>
      </c>
    </row>
    <row r="180" spans="2:25" x14ac:dyDescent="0.25">
      <c r="B180" s="11"/>
      <c r="C180" s="11"/>
      <c r="D180" s="11"/>
      <c r="E180" s="11"/>
      <c r="F180" s="11"/>
      <c r="G180" s="11"/>
      <c r="H180" s="11"/>
      <c r="I180" s="11"/>
      <c r="J180" s="11"/>
      <c r="K180" s="11"/>
      <c r="L180" s="11"/>
      <c r="X180" s="15">
        <f t="shared" si="5"/>
        <v>89</v>
      </c>
      <c r="Y180" s="17">
        <f t="shared" si="4"/>
        <v>-822.86750000000052</v>
      </c>
    </row>
    <row r="181" spans="2:25" x14ac:dyDescent="0.25">
      <c r="B181" s="11"/>
      <c r="C181" s="11"/>
      <c r="D181" s="11"/>
      <c r="E181" s="11"/>
      <c r="F181" s="11"/>
      <c r="G181" s="11"/>
      <c r="H181" s="11"/>
      <c r="I181" s="11"/>
      <c r="J181" s="11"/>
      <c r="K181" s="11"/>
      <c r="L181" s="11"/>
      <c r="X181" s="15">
        <f t="shared" si="5"/>
        <v>89.5</v>
      </c>
      <c r="Y181" s="17">
        <f t="shared" si="4"/>
        <v>-773.09739999999897</v>
      </c>
    </row>
    <row r="182" spans="2:25" x14ac:dyDescent="0.25">
      <c r="B182" s="11"/>
      <c r="C182" s="11"/>
      <c r="D182" s="11"/>
      <c r="E182" s="11"/>
      <c r="F182" s="11"/>
      <c r="G182" s="11"/>
      <c r="H182" s="11"/>
      <c r="I182" s="11"/>
      <c r="J182" s="11"/>
      <c r="K182" s="11"/>
      <c r="L182" s="11"/>
      <c r="X182" s="15">
        <f t="shared" si="5"/>
        <v>90</v>
      </c>
      <c r="Y182" s="17">
        <f t="shared" si="4"/>
        <v>-723.32729999999924</v>
      </c>
    </row>
    <row r="183" spans="2:25" x14ac:dyDescent="0.25">
      <c r="B183" s="11"/>
      <c r="C183" s="11"/>
      <c r="D183" s="11"/>
      <c r="E183" s="11"/>
      <c r="F183" s="11"/>
      <c r="G183" s="11"/>
      <c r="H183" s="11"/>
      <c r="I183" s="11"/>
      <c r="J183" s="11"/>
      <c r="K183" s="11"/>
      <c r="L183" s="11"/>
      <c r="X183" s="15">
        <f t="shared" si="5"/>
        <v>90.5</v>
      </c>
      <c r="Y183" s="17">
        <f t="shared" si="4"/>
        <v>-673.55719999999951</v>
      </c>
    </row>
    <row r="184" spans="2:25" x14ac:dyDescent="0.25">
      <c r="B184" s="11"/>
      <c r="C184" s="11"/>
      <c r="D184" s="11"/>
      <c r="E184" s="11"/>
      <c r="F184" s="11"/>
      <c r="G184" s="11"/>
      <c r="H184" s="11"/>
      <c r="I184" s="11"/>
      <c r="J184" s="11"/>
      <c r="K184" s="11"/>
      <c r="L184" s="11"/>
      <c r="X184" s="15">
        <f t="shared" si="5"/>
        <v>91</v>
      </c>
      <c r="Y184" s="17">
        <f t="shared" si="4"/>
        <v>-623.78709999999978</v>
      </c>
    </row>
    <row r="185" spans="2:25" x14ac:dyDescent="0.25">
      <c r="B185" s="11"/>
      <c r="C185" s="11"/>
      <c r="D185" s="11"/>
      <c r="E185" s="11"/>
      <c r="F185" s="11"/>
      <c r="G185" s="11"/>
      <c r="H185" s="11"/>
      <c r="I185" s="11"/>
      <c r="J185" s="11"/>
      <c r="K185" s="11"/>
      <c r="L185" s="11"/>
      <c r="X185" s="15">
        <f t="shared" si="5"/>
        <v>91.5</v>
      </c>
      <c r="Y185" s="17">
        <f t="shared" si="4"/>
        <v>-574.01700000000005</v>
      </c>
    </row>
    <row r="186" spans="2:25" x14ac:dyDescent="0.25">
      <c r="B186" s="11"/>
      <c r="C186" s="11"/>
      <c r="D186" s="11"/>
      <c r="E186" s="11"/>
      <c r="F186" s="11"/>
      <c r="G186" s="11"/>
      <c r="H186" s="11"/>
      <c r="I186" s="11"/>
      <c r="J186" s="11"/>
      <c r="K186" s="11"/>
      <c r="L186" s="11"/>
      <c r="X186" s="15">
        <f t="shared" si="5"/>
        <v>92</v>
      </c>
      <c r="Y186" s="17">
        <f t="shared" si="4"/>
        <v>-524.24690000000032</v>
      </c>
    </row>
    <row r="187" spans="2:25" x14ac:dyDescent="0.25">
      <c r="B187" s="11"/>
      <c r="C187" s="11"/>
      <c r="D187" s="11"/>
      <c r="E187" s="11"/>
      <c r="F187" s="11"/>
      <c r="G187" s="11"/>
      <c r="H187" s="11"/>
      <c r="I187" s="11"/>
      <c r="J187" s="11"/>
      <c r="K187" s="11"/>
      <c r="L187" s="11"/>
      <c r="X187" s="15">
        <f t="shared" si="5"/>
        <v>92.5</v>
      </c>
      <c r="Y187" s="17">
        <f t="shared" si="4"/>
        <v>-474.47679999999878</v>
      </c>
    </row>
    <row r="188" spans="2:25" x14ac:dyDescent="0.25">
      <c r="B188" s="11"/>
      <c r="C188" s="11"/>
      <c r="D188" s="11"/>
      <c r="E188" s="11"/>
      <c r="F188" s="11"/>
      <c r="G188" s="11"/>
      <c r="H188" s="11"/>
      <c r="I188" s="11"/>
      <c r="J188" s="11"/>
      <c r="K188" s="11"/>
      <c r="L188" s="11"/>
      <c r="X188" s="15">
        <f t="shared" si="5"/>
        <v>93</v>
      </c>
      <c r="Y188" s="17">
        <f t="shared" si="4"/>
        <v>-424.70670000000086</v>
      </c>
    </row>
    <row r="189" spans="2:25" x14ac:dyDescent="0.25">
      <c r="B189" s="11"/>
      <c r="C189" s="11"/>
      <c r="D189" s="11"/>
      <c r="E189" s="11"/>
      <c r="F189" s="11"/>
      <c r="G189" s="11"/>
      <c r="H189" s="11"/>
      <c r="I189" s="11"/>
      <c r="J189" s="11"/>
      <c r="K189" s="11"/>
      <c r="L189" s="11"/>
      <c r="X189" s="15">
        <f t="shared" si="5"/>
        <v>93.5</v>
      </c>
      <c r="Y189" s="17">
        <f t="shared" si="4"/>
        <v>-374.93659999999932</v>
      </c>
    </row>
    <row r="190" spans="2:25" x14ac:dyDescent="0.25">
      <c r="B190" s="11"/>
      <c r="C190" s="11"/>
      <c r="D190" s="11"/>
      <c r="E190" s="11"/>
      <c r="F190" s="11"/>
      <c r="G190" s="11"/>
      <c r="H190" s="11"/>
      <c r="I190" s="11"/>
      <c r="J190" s="11"/>
      <c r="K190" s="11"/>
      <c r="L190" s="11"/>
      <c r="X190" s="15">
        <f t="shared" si="5"/>
        <v>94</v>
      </c>
      <c r="Y190" s="17">
        <f t="shared" si="4"/>
        <v>-325.16649999999959</v>
      </c>
    </row>
    <row r="191" spans="2:25" x14ac:dyDescent="0.25">
      <c r="B191" s="11"/>
      <c r="C191" s="11"/>
      <c r="D191" s="11"/>
      <c r="E191" s="11"/>
      <c r="F191" s="11"/>
      <c r="G191" s="11"/>
      <c r="H191" s="11"/>
      <c r="I191" s="11"/>
      <c r="J191" s="11"/>
      <c r="K191" s="11"/>
      <c r="L191" s="11"/>
      <c r="X191" s="15">
        <f t="shared" si="5"/>
        <v>94.5</v>
      </c>
      <c r="Y191" s="17">
        <f t="shared" si="4"/>
        <v>-275.39639999999986</v>
      </c>
    </row>
    <row r="192" spans="2:25" x14ac:dyDescent="0.25">
      <c r="B192" s="11"/>
      <c r="C192" s="11"/>
      <c r="D192" s="11"/>
      <c r="E192" s="11"/>
      <c r="F192" s="11"/>
      <c r="G192" s="11"/>
      <c r="H192" s="11"/>
      <c r="I192" s="11"/>
      <c r="J192" s="11"/>
      <c r="K192" s="11"/>
      <c r="L192" s="11"/>
      <c r="X192" s="15">
        <f t="shared" si="5"/>
        <v>95</v>
      </c>
      <c r="Y192" s="17">
        <f t="shared" si="4"/>
        <v>-225.62629999999831</v>
      </c>
    </row>
    <row r="193" spans="2:25" x14ac:dyDescent="0.25">
      <c r="B193" s="11"/>
      <c r="C193" s="11"/>
      <c r="D193" s="11"/>
      <c r="E193" s="11"/>
      <c r="F193" s="11"/>
      <c r="G193" s="11"/>
      <c r="H193" s="11"/>
      <c r="I193" s="11"/>
      <c r="J193" s="11"/>
      <c r="K193" s="11"/>
      <c r="L193" s="11"/>
      <c r="X193" s="15">
        <f t="shared" si="5"/>
        <v>95.5</v>
      </c>
      <c r="Y193" s="17">
        <f t="shared" si="4"/>
        <v>-175.8562000000004</v>
      </c>
    </row>
    <row r="194" spans="2:25" x14ac:dyDescent="0.25">
      <c r="B194" s="11"/>
      <c r="C194" s="11"/>
      <c r="D194" s="11"/>
      <c r="E194" s="11"/>
      <c r="F194" s="11"/>
      <c r="G194" s="11"/>
      <c r="H194" s="11"/>
      <c r="I194" s="11"/>
      <c r="J194" s="11"/>
      <c r="K194" s="11"/>
      <c r="L194" s="11"/>
      <c r="X194" s="15">
        <f t="shared" si="5"/>
        <v>96</v>
      </c>
      <c r="Y194" s="17">
        <f t="shared" ref="Y194:Y257" si="6">IF(X194="","",IF(X194&gt;$F$7,$F$7,X194)*(1-($I$6+$I$7)*(1+$I$9))*$F$8+$C$14+$F$14)</f>
        <v>-126.08609999999885</v>
      </c>
    </row>
    <row r="195" spans="2:25" x14ac:dyDescent="0.25">
      <c r="B195" s="11"/>
      <c r="C195" s="11"/>
      <c r="D195" s="11"/>
      <c r="E195" s="11"/>
      <c r="F195" s="11"/>
      <c r="G195" s="11"/>
      <c r="H195" s="11"/>
      <c r="I195" s="11"/>
      <c r="J195" s="11"/>
      <c r="K195" s="11"/>
      <c r="L195" s="11"/>
      <c r="X195" s="15">
        <f t="shared" si="5"/>
        <v>96.5</v>
      </c>
      <c r="Y195" s="17">
        <f t="shared" si="6"/>
        <v>-76.315999999999121</v>
      </c>
    </row>
    <row r="196" spans="2:25" x14ac:dyDescent="0.25">
      <c r="B196" s="11"/>
      <c r="C196" s="11"/>
      <c r="D196" s="11"/>
      <c r="E196" s="11"/>
      <c r="F196" s="11"/>
      <c r="G196" s="11"/>
      <c r="H196" s="11"/>
      <c r="I196" s="11"/>
      <c r="J196" s="11"/>
      <c r="K196" s="11"/>
      <c r="L196" s="11"/>
      <c r="X196" s="15">
        <f t="shared" ref="X196:X259" si="7">IFERROR(IF(X195+0.5&gt;$F$7*1.8,"",X195+0.5),"")</f>
        <v>97</v>
      </c>
      <c r="Y196" s="17">
        <f t="shared" si="6"/>
        <v>-26.545899999999392</v>
      </c>
    </row>
    <row r="197" spans="2:25" x14ac:dyDescent="0.25">
      <c r="B197" s="11"/>
      <c r="C197" s="11"/>
      <c r="D197" s="11"/>
      <c r="E197" s="11"/>
      <c r="F197" s="11"/>
      <c r="G197" s="11"/>
      <c r="H197" s="11"/>
      <c r="I197" s="11"/>
      <c r="J197" s="11"/>
      <c r="K197" s="11"/>
      <c r="L197" s="11"/>
      <c r="X197" s="15">
        <f t="shared" si="7"/>
        <v>97.5</v>
      </c>
      <c r="Y197" s="17">
        <f t="shared" si="6"/>
        <v>23.224200000000337</v>
      </c>
    </row>
    <row r="198" spans="2:25" x14ac:dyDescent="0.25">
      <c r="B198" s="11"/>
      <c r="C198" s="11"/>
      <c r="D198" s="11"/>
      <c r="E198" s="11"/>
      <c r="F198" s="11"/>
      <c r="G198" s="11"/>
      <c r="H198" s="11"/>
      <c r="I198" s="11"/>
      <c r="J198" s="11"/>
      <c r="K198" s="11"/>
      <c r="L198" s="11"/>
      <c r="X198" s="15">
        <f t="shared" si="7"/>
        <v>98</v>
      </c>
      <c r="Y198" s="17">
        <f t="shared" si="6"/>
        <v>72.994300000000067</v>
      </c>
    </row>
    <row r="199" spans="2:25" x14ac:dyDescent="0.25">
      <c r="B199" s="11"/>
      <c r="C199" s="11"/>
      <c r="D199" s="11"/>
      <c r="E199" s="11"/>
      <c r="F199" s="11"/>
      <c r="G199" s="11"/>
      <c r="H199" s="11"/>
      <c r="I199" s="11"/>
      <c r="J199" s="11"/>
      <c r="K199" s="11"/>
      <c r="L199" s="11"/>
      <c r="X199" s="15">
        <f t="shared" si="7"/>
        <v>98.5</v>
      </c>
      <c r="Y199" s="17">
        <f t="shared" si="6"/>
        <v>122.76440000000161</v>
      </c>
    </row>
    <row r="200" spans="2:25" x14ac:dyDescent="0.25">
      <c r="B200" s="11"/>
      <c r="C200" s="11"/>
      <c r="D200" s="11"/>
      <c r="E200" s="11"/>
      <c r="F200" s="11"/>
      <c r="G200" s="11"/>
      <c r="H200" s="11"/>
      <c r="I200" s="11"/>
      <c r="J200" s="11"/>
      <c r="K200" s="11"/>
      <c r="L200" s="11"/>
      <c r="X200" s="15">
        <f t="shared" si="7"/>
        <v>99</v>
      </c>
      <c r="Y200" s="17">
        <f t="shared" si="6"/>
        <v>172.53449999999953</v>
      </c>
    </row>
    <row r="201" spans="2:25" x14ac:dyDescent="0.25">
      <c r="B201" s="11"/>
      <c r="C201" s="11"/>
      <c r="D201" s="11"/>
      <c r="E201" s="11"/>
      <c r="F201" s="11"/>
      <c r="G201" s="11"/>
      <c r="H201" s="11"/>
      <c r="I201" s="11"/>
      <c r="J201" s="11"/>
      <c r="K201" s="11"/>
      <c r="L201" s="11"/>
      <c r="X201" s="15">
        <f t="shared" si="7"/>
        <v>99.5</v>
      </c>
      <c r="Y201" s="17">
        <f t="shared" si="6"/>
        <v>222.30460000000107</v>
      </c>
    </row>
    <row r="202" spans="2:25" x14ac:dyDescent="0.25">
      <c r="B202" s="11"/>
      <c r="C202" s="11"/>
      <c r="D202" s="11"/>
      <c r="E202" s="11"/>
      <c r="F202" s="11"/>
      <c r="G202" s="11"/>
      <c r="H202" s="11"/>
      <c r="I202" s="11"/>
      <c r="J202" s="11"/>
      <c r="K202" s="11"/>
      <c r="L202" s="11"/>
      <c r="X202" s="15">
        <f t="shared" si="7"/>
        <v>100</v>
      </c>
      <c r="Y202" s="17">
        <f t="shared" si="6"/>
        <v>272.0747000000008</v>
      </c>
    </row>
    <row r="203" spans="2:25" x14ac:dyDescent="0.25">
      <c r="B203" s="11"/>
      <c r="C203" s="11"/>
      <c r="D203" s="11"/>
      <c r="E203" s="11"/>
      <c r="F203" s="11"/>
      <c r="G203" s="11"/>
      <c r="H203" s="11"/>
      <c r="I203" s="11"/>
      <c r="J203" s="11"/>
      <c r="K203" s="11"/>
      <c r="L203" s="11"/>
      <c r="X203" s="15">
        <f t="shared" si="7"/>
        <v>100.5</v>
      </c>
      <c r="Y203" s="17">
        <f t="shared" si="6"/>
        <v>321.84480000000053</v>
      </c>
    </row>
    <row r="204" spans="2:25" x14ac:dyDescent="0.25">
      <c r="B204" s="11"/>
      <c r="C204" s="11"/>
      <c r="D204" s="11"/>
      <c r="E204" s="11"/>
      <c r="F204" s="11"/>
      <c r="G204" s="11"/>
      <c r="H204" s="11"/>
      <c r="I204" s="11"/>
      <c r="J204" s="11"/>
      <c r="K204" s="11"/>
      <c r="L204" s="11"/>
      <c r="X204" s="15">
        <f t="shared" si="7"/>
        <v>101</v>
      </c>
      <c r="Y204" s="17">
        <f t="shared" si="6"/>
        <v>371.61490000000026</v>
      </c>
    </row>
    <row r="205" spans="2:25" x14ac:dyDescent="0.25">
      <c r="B205" s="11"/>
      <c r="C205" s="11"/>
      <c r="D205" s="11"/>
      <c r="E205" s="11"/>
      <c r="F205" s="11"/>
      <c r="G205" s="11"/>
      <c r="H205" s="11"/>
      <c r="I205" s="11"/>
      <c r="J205" s="11"/>
      <c r="K205" s="11"/>
      <c r="L205" s="11"/>
      <c r="X205" s="15">
        <f t="shared" si="7"/>
        <v>101.5</v>
      </c>
      <c r="Y205" s="17">
        <f t="shared" si="6"/>
        <v>421.38499999999999</v>
      </c>
    </row>
    <row r="206" spans="2:25" x14ac:dyDescent="0.25">
      <c r="B206" s="11"/>
      <c r="C206" s="11"/>
      <c r="D206" s="11"/>
      <c r="E206" s="11"/>
      <c r="F206" s="11"/>
      <c r="G206" s="11"/>
      <c r="H206" s="11"/>
      <c r="I206" s="11"/>
      <c r="J206" s="11"/>
      <c r="K206" s="11"/>
      <c r="L206" s="11"/>
      <c r="X206" s="15">
        <f t="shared" si="7"/>
        <v>102</v>
      </c>
      <c r="Y206" s="17">
        <f t="shared" si="6"/>
        <v>471.15509999999972</v>
      </c>
    </row>
    <row r="207" spans="2:25" x14ac:dyDescent="0.25">
      <c r="X207" s="15">
        <f t="shared" si="7"/>
        <v>102.5</v>
      </c>
      <c r="Y207" s="17">
        <f t="shared" si="6"/>
        <v>520.92520000000127</v>
      </c>
    </row>
    <row r="208" spans="2:25" x14ac:dyDescent="0.25">
      <c r="X208" s="15">
        <f t="shared" si="7"/>
        <v>103</v>
      </c>
      <c r="Y208" s="17">
        <f t="shared" si="6"/>
        <v>570.69529999999918</v>
      </c>
    </row>
    <row r="209" spans="24:25" x14ac:dyDescent="0.25">
      <c r="X209" s="15">
        <f t="shared" si="7"/>
        <v>103.5</v>
      </c>
      <c r="Y209" s="17">
        <f t="shared" si="6"/>
        <v>620.46540000000073</v>
      </c>
    </row>
    <row r="210" spans="24:25" x14ac:dyDescent="0.25">
      <c r="X210" s="15">
        <f t="shared" si="7"/>
        <v>104</v>
      </c>
      <c r="Y210" s="17">
        <f t="shared" si="6"/>
        <v>670.23550000000046</v>
      </c>
    </row>
    <row r="211" spans="24:25" x14ac:dyDescent="0.25">
      <c r="X211" s="15">
        <f t="shared" si="7"/>
        <v>104.5</v>
      </c>
      <c r="Y211" s="17">
        <f t="shared" si="6"/>
        <v>720.00560000000019</v>
      </c>
    </row>
    <row r="212" spans="24:25" x14ac:dyDescent="0.25">
      <c r="X212" s="15">
        <f t="shared" si="7"/>
        <v>105</v>
      </c>
      <c r="Y212" s="17">
        <f t="shared" si="6"/>
        <v>769.77570000000173</v>
      </c>
    </row>
    <row r="213" spans="24:25" x14ac:dyDescent="0.25">
      <c r="X213" s="15">
        <f t="shared" si="7"/>
        <v>105.5</v>
      </c>
      <c r="Y213" s="17">
        <f t="shared" si="6"/>
        <v>819.54579999999964</v>
      </c>
    </row>
    <row r="214" spans="24:25" x14ac:dyDescent="0.25">
      <c r="X214" s="15">
        <f t="shared" si="7"/>
        <v>106</v>
      </c>
      <c r="Y214" s="17">
        <f t="shared" si="6"/>
        <v>869.31590000000119</v>
      </c>
    </row>
    <row r="215" spans="24:25" x14ac:dyDescent="0.25">
      <c r="X215" s="15">
        <f t="shared" si="7"/>
        <v>106.5</v>
      </c>
      <c r="Y215" s="17">
        <f t="shared" si="6"/>
        <v>919.0859999999991</v>
      </c>
    </row>
    <row r="216" spans="24:25" x14ac:dyDescent="0.25">
      <c r="X216" s="15">
        <f t="shared" si="7"/>
        <v>107</v>
      </c>
      <c r="Y216" s="17">
        <f t="shared" si="6"/>
        <v>968.85610000000065</v>
      </c>
    </row>
    <row r="217" spans="24:25" x14ac:dyDescent="0.25">
      <c r="X217" s="15">
        <f t="shared" si="7"/>
        <v>107.5</v>
      </c>
      <c r="Y217" s="17">
        <f t="shared" si="6"/>
        <v>1018.6262000000004</v>
      </c>
    </row>
    <row r="218" spans="24:25" x14ac:dyDescent="0.25">
      <c r="X218" s="15">
        <f t="shared" si="7"/>
        <v>108</v>
      </c>
      <c r="Y218" s="17">
        <f t="shared" si="6"/>
        <v>1068.3963000000001</v>
      </c>
    </row>
    <row r="219" spans="24:25" x14ac:dyDescent="0.25">
      <c r="X219" s="15">
        <f t="shared" si="7"/>
        <v>108.5</v>
      </c>
      <c r="Y219" s="17">
        <f t="shared" si="6"/>
        <v>1118.1664000000017</v>
      </c>
    </row>
    <row r="220" spans="24:25" x14ac:dyDescent="0.25">
      <c r="X220" s="15">
        <f t="shared" si="7"/>
        <v>109</v>
      </c>
      <c r="Y220" s="17">
        <f t="shared" si="6"/>
        <v>1167.9364999999996</v>
      </c>
    </row>
    <row r="221" spans="24:25" x14ac:dyDescent="0.25">
      <c r="X221" s="15">
        <f t="shared" si="7"/>
        <v>109.5</v>
      </c>
      <c r="Y221" s="17">
        <f t="shared" si="6"/>
        <v>1217.7066000000011</v>
      </c>
    </row>
    <row r="222" spans="24:25" x14ac:dyDescent="0.25">
      <c r="X222" s="15">
        <f t="shared" si="7"/>
        <v>110</v>
      </c>
      <c r="Y222" s="17">
        <f t="shared" si="6"/>
        <v>1267.4767000000008</v>
      </c>
    </row>
    <row r="223" spans="24:25" x14ac:dyDescent="0.25">
      <c r="X223" s="15">
        <f t="shared" si="7"/>
        <v>110.5</v>
      </c>
      <c r="Y223" s="17">
        <f t="shared" si="6"/>
        <v>1317.2468000000006</v>
      </c>
    </row>
    <row r="224" spans="24:25" x14ac:dyDescent="0.25">
      <c r="X224" s="15">
        <f t="shared" si="7"/>
        <v>111</v>
      </c>
      <c r="Y224" s="17">
        <f t="shared" si="6"/>
        <v>1367.0169000000003</v>
      </c>
    </row>
    <row r="225" spans="24:25" x14ac:dyDescent="0.25">
      <c r="X225" s="15">
        <f t="shared" si="7"/>
        <v>111.5</v>
      </c>
      <c r="Y225" s="17">
        <f t="shared" si="6"/>
        <v>1367.0169000000003</v>
      </c>
    </row>
    <row r="226" spans="24:25" x14ac:dyDescent="0.25">
      <c r="X226" s="15">
        <f t="shared" si="7"/>
        <v>112</v>
      </c>
      <c r="Y226" s="17">
        <f t="shared" si="6"/>
        <v>1367.0169000000003</v>
      </c>
    </row>
    <row r="227" spans="24:25" x14ac:dyDescent="0.25">
      <c r="X227" s="15">
        <f t="shared" si="7"/>
        <v>112.5</v>
      </c>
      <c r="Y227" s="17">
        <f t="shared" si="6"/>
        <v>1367.0169000000003</v>
      </c>
    </row>
    <row r="228" spans="24:25" x14ac:dyDescent="0.25">
      <c r="X228" s="15">
        <f t="shared" si="7"/>
        <v>113</v>
      </c>
      <c r="Y228" s="17">
        <f t="shared" si="6"/>
        <v>1367.0169000000003</v>
      </c>
    </row>
    <row r="229" spans="24:25" x14ac:dyDescent="0.25">
      <c r="X229" s="15">
        <f t="shared" si="7"/>
        <v>113.5</v>
      </c>
      <c r="Y229" s="17">
        <f t="shared" si="6"/>
        <v>1367.0169000000003</v>
      </c>
    </row>
    <row r="230" spans="24:25" x14ac:dyDescent="0.25">
      <c r="X230" s="15">
        <f t="shared" si="7"/>
        <v>114</v>
      </c>
      <c r="Y230" s="17">
        <f t="shared" si="6"/>
        <v>1367.0169000000003</v>
      </c>
    </row>
    <row r="231" spans="24:25" x14ac:dyDescent="0.25">
      <c r="X231" s="15">
        <f t="shared" si="7"/>
        <v>114.5</v>
      </c>
      <c r="Y231" s="17">
        <f t="shared" si="6"/>
        <v>1367.0169000000003</v>
      </c>
    </row>
    <row r="232" spans="24:25" x14ac:dyDescent="0.25">
      <c r="X232" s="15">
        <f t="shared" si="7"/>
        <v>115</v>
      </c>
      <c r="Y232" s="17">
        <f t="shared" si="6"/>
        <v>1367.0169000000003</v>
      </c>
    </row>
    <row r="233" spans="24:25" x14ac:dyDescent="0.25">
      <c r="X233" s="15">
        <f t="shared" si="7"/>
        <v>115.5</v>
      </c>
      <c r="Y233" s="17">
        <f t="shared" si="6"/>
        <v>1367.0169000000003</v>
      </c>
    </row>
    <row r="234" spans="24:25" x14ac:dyDescent="0.25">
      <c r="X234" s="15">
        <f t="shared" si="7"/>
        <v>116</v>
      </c>
      <c r="Y234" s="17">
        <f t="shared" si="6"/>
        <v>1367.0169000000003</v>
      </c>
    </row>
    <row r="235" spans="24:25" x14ac:dyDescent="0.25">
      <c r="X235" s="15">
        <f t="shared" si="7"/>
        <v>116.5</v>
      </c>
      <c r="Y235" s="17">
        <f t="shared" si="6"/>
        <v>1367.0169000000003</v>
      </c>
    </row>
    <row r="236" spans="24:25" x14ac:dyDescent="0.25">
      <c r="X236" s="15">
        <f t="shared" si="7"/>
        <v>117</v>
      </c>
      <c r="Y236" s="17">
        <f t="shared" si="6"/>
        <v>1367.0169000000003</v>
      </c>
    </row>
    <row r="237" spans="24:25" x14ac:dyDescent="0.25">
      <c r="X237" s="15">
        <f t="shared" si="7"/>
        <v>117.5</v>
      </c>
      <c r="Y237" s="17">
        <f t="shared" si="6"/>
        <v>1367.0169000000003</v>
      </c>
    </row>
    <row r="238" spans="24:25" x14ac:dyDescent="0.25">
      <c r="X238" s="15">
        <f t="shared" si="7"/>
        <v>118</v>
      </c>
      <c r="Y238" s="17">
        <f t="shared" si="6"/>
        <v>1367.0169000000003</v>
      </c>
    </row>
    <row r="239" spans="24:25" x14ac:dyDescent="0.25">
      <c r="X239" s="15">
        <f t="shared" si="7"/>
        <v>118.5</v>
      </c>
      <c r="Y239" s="17">
        <f t="shared" si="6"/>
        <v>1367.0169000000003</v>
      </c>
    </row>
    <row r="240" spans="24:25" x14ac:dyDescent="0.25">
      <c r="X240" s="15">
        <f t="shared" si="7"/>
        <v>119</v>
      </c>
      <c r="Y240" s="17">
        <f t="shared" si="6"/>
        <v>1367.0169000000003</v>
      </c>
    </row>
    <row r="241" spans="24:25" x14ac:dyDescent="0.25">
      <c r="X241" s="15">
        <f t="shared" si="7"/>
        <v>119.5</v>
      </c>
      <c r="Y241" s="17">
        <f t="shared" si="6"/>
        <v>1367.0169000000003</v>
      </c>
    </row>
    <row r="242" spans="24:25" x14ac:dyDescent="0.25">
      <c r="X242" s="15">
        <f t="shared" si="7"/>
        <v>120</v>
      </c>
      <c r="Y242" s="17">
        <f t="shared" si="6"/>
        <v>1367.0169000000003</v>
      </c>
    </row>
    <row r="243" spans="24:25" x14ac:dyDescent="0.25">
      <c r="X243" s="15">
        <f t="shared" si="7"/>
        <v>120.5</v>
      </c>
      <c r="Y243" s="17">
        <f t="shared" si="6"/>
        <v>1367.0169000000003</v>
      </c>
    </row>
    <row r="244" spans="24:25" x14ac:dyDescent="0.25">
      <c r="X244" s="15">
        <f t="shared" si="7"/>
        <v>121</v>
      </c>
      <c r="Y244" s="17">
        <f t="shared" si="6"/>
        <v>1367.0169000000003</v>
      </c>
    </row>
    <row r="245" spans="24:25" x14ac:dyDescent="0.25">
      <c r="X245" s="15">
        <f t="shared" si="7"/>
        <v>121.5</v>
      </c>
      <c r="Y245" s="17">
        <f t="shared" si="6"/>
        <v>1367.0169000000003</v>
      </c>
    </row>
    <row r="246" spans="24:25" x14ac:dyDescent="0.25">
      <c r="X246" s="15">
        <f t="shared" si="7"/>
        <v>122</v>
      </c>
      <c r="Y246" s="17">
        <f t="shared" si="6"/>
        <v>1367.0169000000003</v>
      </c>
    </row>
    <row r="247" spans="24:25" x14ac:dyDescent="0.25">
      <c r="X247" s="15">
        <f t="shared" si="7"/>
        <v>122.5</v>
      </c>
      <c r="Y247" s="17">
        <f t="shared" si="6"/>
        <v>1367.0169000000003</v>
      </c>
    </row>
    <row r="248" spans="24:25" x14ac:dyDescent="0.25">
      <c r="X248" s="15">
        <f t="shared" si="7"/>
        <v>123</v>
      </c>
      <c r="Y248" s="17">
        <f t="shared" si="6"/>
        <v>1367.0169000000003</v>
      </c>
    </row>
    <row r="249" spans="24:25" x14ac:dyDescent="0.25">
      <c r="X249" s="15">
        <f t="shared" si="7"/>
        <v>123.5</v>
      </c>
      <c r="Y249" s="17">
        <f t="shared" si="6"/>
        <v>1367.0169000000003</v>
      </c>
    </row>
    <row r="250" spans="24:25" x14ac:dyDescent="0.25">
      <c r="X250" s="15">
        <f t="shared" si="7"/>
        <v>124</v>
      </c>
      <c r="Y250" s="17">
        <f t="shared" si="6"/>
        <v>1367.0169000000003</v>
      </c>
    </row>
    <row r="251" spans="24:25" x14ac:dyDescent="0.25">
      <c r="X251" s="15">
        <f t="shared" si="7"/>
        <v>124.5</v>
      </c>
      <c r="Y251" s="17">
        <f t="shared" si="6"/>
        <v>1367.0169000000003</v>
      </c>
    </row>
    <row r="252" spans="24:25" x14ac:dyDescent="0.25">
      <c r="X252" s="15">
        <f t="shared" si="7"/>
        <v>125</v>
      </c>
      <c r="Y252" s="17">
        <f t="shared" si="6"/>
        <v>1367.0169000000003</v>
      </c>
    </row>
    <row r="253" spans="24:25" x14ac:dyDescent="0.25">
      <c r="X253" s="15">
        <f t="shared" si="7"/>
        <v>125.5</v>
      </c>
      <c r="Y253" s="17">
        <f t="shared" si="6"/>
        <v>1367.0169000000003</v>
      </c>
    </row>
    <row r="254" spans="24:25" x14ac:dyDescent="0.25">
      <c r="X254" s="15">
        <f t="shared" si="7"/>
        <v>126</v>
      </c>
      <c r="Y254" s="17">
        <f t="shared" si="6"/>
        <v>1367.0169000000003</v>
      </c>
    </row>
    <row r="255" spans="24:25" x14ac:dyDescent="0.25">
      <c r="X255" s="15">
        <f t="shared" si="7"/>
        <v>126.5</v>
      </c>
      <c r="Y255" s="17">
        <f t="shared" si="6"/>
        <v>1367.0169000000003</v>
      </c>
    </row>
    <row r="256" spans="24:25" x14ac:dyDescent="0.25">
      <c r="X256" s="15">
        <f t="shared" si="7"/>
        <v>127</v>
      </c>
      <c r="Y256" s="17">
        <f t="shared" si="6"/>
        <v>1367.0169000000003</v>
      </c>
    </row>
    <row r="257" spans="24:25" x14ac:dyDescent="0.25">
      <c r="X257" s="15">
        <f t="shared" si="7"/>
        <v>127.5</v>
      </c>
      <c r="Y257" s="17">
        <f t="shared" si="6"/>
        <v>1367.0169000000003</v>
      </c>
    </row>
    <row r="258" spans="24:25" x14ac:dyDescent="0.25">
      <c r="X258" s="15">
        <f t="shared" si="7"/>
        <v>128</v>
      </c>
      <c r="Y258" s="17">
        <f t="shared" ref="Y258:Y321" si="8">IF(X258="","",IF(X258&gt;$F$7,$F$7,X258)*(1-($I$6+$I$7)*(1+$I$9))*$F$8+$C$14+$F$14)</f>
        <v>1367.0169000000003</v>
      </c>
    </row>
    <row r="259" spans="24:25" x14ac:dyDescent="0.25">
      <c r="X259" s="15">
        <f t="shared" si="7"/>
        <v>128.5</v>
      </c>
      <c r="Y259" s="17">
        <f t="shared" si="8"/>
        <v>1367.0169000000003</v>
      </c>
    </row>
    <row r="260" spans="24:25" x14ac:dyDescent="0.25">
      <c r="X260" s="15">
        <f t="shared" ref="X260:X323" si="9">IFERROR(IF(X259+0.5&gt;$F$7*1.8,"",X259+0.5),"")</f>
        <v>129</v>
      </c>
      <c r="Y260" s="17">
        <f t="shared" si="8"/>
        <v>1367.0169000000003</v>
      </c>
    </row>
    <row r="261" spans="24:25" x14ac:dyDescent="0.25">
      <c r="X261" s="15">
        <f t="shared" si="9"/>
        <v>129.5</v>
      </c>
      <c r="Y261" s="17">
        <f t="shared" si="8"/>
        <v>1367.0169000000003</v>
      </c>
    </row>
    <row r="262" spans="24:25" x14ac:dyDescent="0.25">
      <c r="X262" s="15">
        <f t="shared" si="9"/>
        <v>130</v>
      </c>
      <c r="Y262" s="17">
        <f t="shared" si="8"/>
        <v>1367.0169000000003</v>
      </c>
    </row>
    <row r="263" spans="24:25" x14ac:dyDescent="0.25">
      <c r="X263" s="15">
        <f t="shared" si="9"/>
        <v>130.5</v>
      </c>
      <c r="Y263" s="17">
        <f t="shared" si="8"/>
        <v>1367.0169000000003</v>
      </c>
    </row>
    <row r="264" spans="24:25" x14ac:dyDescent="0.25">
      <c r="X264" s="15">
        <f t="shared" si="9"/>
        <v>131</v>
      </c>
      <c r="Y264" s="17">
        <f t="shared" si="8"/>
        <v>1367.0169000000003</v>
      </c>
    </row>
    <row r="265" spans="24:25" x14ac:dyDescent="0.25">
      <c r="X265" s="15">
        <f t="shared" si="9"/>
        <v>131.5</v>
      </c>
      <c r="Y265" s="17">
        <f t="shared" si="8"/>
        <v>1367.0169000000003</v>
      </c>
    </row>
    <row r="266" spans="24:25" x14ac:dyDescent="0.25">
      <c r="X266" s="15">
        <f t="shared" si="9"/>
        <v>132</v>
      </c>
      <c r="Y266" s="17">
        <f t="shared" si="8"/>
        <v>1367.0169000000003</v>
      </c>
    </row>
    <row r="267" spans="24:25" x14ac:dyDescent="0.25">
      <c r="X267" s="15">
        <f t="shared" si="9"/>
        <v>132.5</v>
      </c>
      <c r="Y267" s="17">
        <f t="shared" si="8"/>
        <v>1367.0169000000003</v>
      </c>
    </row>
    <row r="268" spans="24:25" x14ac:dyDescent="0.25">
      <c r="X268" s="15">
        <f t="shared" si="9"/>
        <v>133</v>
      </c>
      <c r="Y268" s="17">
        <f t="shared" si="8"/>
        <v>1367.0169000000003</v>
      </c>
    </row>
    <row r="269" spans="24:25" x14ac:dyDescent="0.25">
      <c r="X269" s="15">
        <f t="shared" si="9"/>
        <v>133.5</v>
      </c>
      <c r="Y269" s="17">
        <f t="shared" si="8"/>
        <v>1367.0169000000003</v>
      </c>
    </row>
    <row r="270" spans="24:25" x14ac:dyDescent="0.25">
      <c r="X270" s="15">
        <f t="shared" si="9"/>
        <v>134</v>
      </c>
      <c r="Y270" s="17">
        <f t="shared" si="8"/>
        <v>1367.0169000000003</v>
      </c>
    </row>
    <row r="271" spans="24:25" x14ac:dyDescent="0.25">
      <c r="X271" s="15">
        <f t="shared" si="9"/>
        <v>134.5</v>
      </c>
      <c r="Y271" s="17">
        <f t="shared" si="8"/>
        <v>1367.0169000000003</v>
      </c>
    </row>
    <row r="272" spans="24:25" x14ac:dyDescent="0.25">
      <c r="X272" s="15">
        <f t="shared" si="9"/>
        <v>135</v>
      </c>
      <c r="Y272" s="17">
        <f t="shared" si="8"/>
        <v>1367.0169000000003</v>
      </c>
    </row>
    <row r="273" spans="24:25" x14ac:dyDescent="0.25">
      <c r="X273" s="15">
        <f t="shared" si="9"/>
        <v>135.5</v>
      </c>
      <c r="Y273" s="17">
        <f t="shared" si="8"/>
        <v>1367.0169000000003</v>
      </c>
    </row>
    <row r="274" spans="24:25" x14ac:dyDescent="0.25">
      <c r="X274" s="15">
        <f t="shared" si="9"/>
        <v>136</v>
      </c>
      <c r="Y274" s="17">
        <f t="shared" si="8"/>
        <v>1367.0169000000003</v>
      </c>
    </row>
    <row r="275" spans="24:25" x14ac:dyDescent="0.25">
      <c r="X275" s="15">
        <f t="shared" si="9"/>
        <v>136.5</v>
      </c>
      <c r="Y275" s="17">
        <f t="shared" si="8"/>
        <v>1367.0169000000003</v>
      </c>
    </row>
    <row r="276" spans="24:25" x14ac:dyDescent="0.25">
      <c r="X276" s="15">
        <f t="shared" si="9"/>
        <v>137</v>
      </c>
      <c r="Y276" s="17">
        <f t="shared" si="8"/>
        <v>1367.0169000000003</v>
      </c>
    </row>
    <row r="277" spans="24:25" x14ac:dyDescent="0.25">
      <c r="X277" s="15">
        <f t="shared" si="9"/>
        <v>137.5</v>
      </c>
      <c r="Y277" s="17">
        <f t="shared" si="8"/>
        <v>1367.0169000000003</v>
      </c>
    </row>
    <row r="278" spans="24:25" x14ac:dyDescent="0.25">
      <c r="X278" s="15">
        <f t="shared" si="9"/>
        <v>138</v>
      </c>
      <c r="Y278" s="17">
        <f t="shared" si="8"/>
        <v>1367.0169000000003</v>
      </c>
    </row>
    <row r="279" spans="24:25" x14ac:dyDescent="0.25">
      <c r="X279" s="15">
        <f t="shared" si="9"/>
        <v>138.5</v>
      </c>
      <c r="Y279" s="17">
        <f t="shared" si="8"/>
        <v>1367.0169000000003</v>
      </c>
    </row>
    <row r="280" spans="24:25" x14ac:dyDescent="0.25">
      <c r="X280" s="15">
        <f t="shared" si="9"/>
        <v>139</v>
      </c>
      <c r="Y280" s="17">
        <f t="shared" si="8"/>
        <v>1367.0169000000003</v>
      </c>
    </row>
    <row r="281" spans="24:25" x14ac:dyDescent="0.25">
      <c r="X281" s="15">
        <f t="shared" si="9"/>
        <v>139.5</v>
      </c>
      <c r="Y281" s="17">
        <f t="shared" si="8"/>
        <v>1367.0169000000003</v>
      </c>
    </row>
    <row r="282" spans="24:25" x14ac:dyDescent="0.25">
      <c r="X282" s="15">
        <f t="shared" si="9"/>
        <v>140</v>
      </c>
      <c r="Y282" s="17">
        <f t="shared" si="8"/>
        <v>1367.0169000000003</v>
      </c>
    </row>
    <row r="283" spans="24:25" x14ac:dyDescent="0.25">
      <c r="X283" s="15">
        <f t="shared" si="9"/>
        <v>140.5</v>
      </c>
      <c r="Y283" s="17">
        <f t="shared" si="8"/>
        <v>1367.0169000000003</v>
      </c>
    </row>
    <row r="284" spans="24:25" x14ac:dyDescent="0.25">
      <c r="X284" s="15">
        <f t="shared" si="9"/>
        <v>141</v>
      </c>
      <c r="Y284" s="17">
        <f t="shared" si="8"/>
        <v>1367.0169000000003</v>
      </c>
    </row>
    <row r="285" spans="24:25" x14ac:dyDescent="0.25">
      <c r="X285" s="15">
        <f t="shared" si="9"/>
        <v>141.5</v>
      </c>
      <c r="Y285" s="17">
        <f t="shared" si="8"/>
        <v>1367.0169000000003</v>
      </c>
    </row>
    <row r="286" spans="24:25" x14ac:dyDescent="0.25">
      <c r="X286" s="15">
        <f t="shared" si="9"/>
        <v>142</v>
      </c>
      <c r="Y286" s="17">
        <f t="shared" si="8"/>
        <v>1367.0169000000003</v>
      </c>
    </row>
    <row r="287" spans="24:25" x14ac:dyDescent="0.25">
      <c r="X287" s="15">
        <f t="shared" si="9"/>
        <v>142.5</v>
      </c>
      <c r="Y287" s="17">
        <f t="shared" si="8"/>
        <v>1367.0169000000003</v>
      </c>
    </row>
    <row r="288" spans="24:25" x14ac:dyDescent="0.25">
      <c r="X288" s="15">
        <f t="shared" si="9"/>
        <v>143</v>
      </c>
      <c r="Y288" s="17">
        <f t="shared" si="8"/>
        <v>1367.0169000000003</v>
      </c>
    </row>
    <row r="289" spans="24:25" x14ac:dyDescent="0.25">
      <c r="X289" s="15">
        <f t="shared" si="9"/>
        <v>143.5</v>
      </c>
      <c r="Y289" s="17">
        <f t="shared" si="8"/>
        <v>1367.0169000000003</v>
      </c>
    </row>
    <row r="290" spans="24:25" x14ac:dyDescent="0.25">
      <c r="X290" s="15">
        <f t="shared" si="9"/>
        <v>144</v>
      </c>
      <c r="Y290" s="17">
        <f t="shared" si="8"/>
        <v>1367.0169000000003</v>
      </c>
    </row>
    <row r="291" spans="24:25" x14ac:dyDescent="0.25">
      <c r="X291" s="15">
        <f t="shared" si="9"/>
        <v>144.5</v>
      </c>
      <c r="Y291" s="17">
        <f t="shared" si="8"/>
        <v>1367.0169000000003</v>
      </c>
    </row>
    <row r="292" spans="24:25" x14ac:dyDescent="0.25">
      <c r="X292" s="15">
        <f t="shared" si="9"/>
        <v>145</v>
      </c>
      <c r="Y292" s="17">
        <f t="shared" si="8"/>
        <v>1367.0169000000003</v>
      </c>
    </row>
    <row r="293" spans="24:25" x14ac:dyDescent="0.25">
      <c r="X293" s="15">
        <f t="shared" si="9"/>
        <v>145.5</v>
      </c>
      <c r="Y293" s="17">
        <f t="shared" si="8"/>
        <v>1367.0169000000003</v>
      </c>
    </row>
    <row r="294" spans="24:25" x14ac:dyDescent="0.25">
      <c r="X294" s="15">
        <f t="shared" si="9"/>
        <v>146</v>
      </c>
      <c r="Y294" s="17">
        <f t="shared" si="8"/>
        <v>1367.0169000000003</v>
      </c>
    </row>
    <row r="295" spans="24:25" x14ac:dyDescent="0.25">
      <c r="X295" s="15">
        <f t="shared" si="9"/>
        <v>146.5</v>
      </c>
      <c r="Y295" s="17">
        <f t="shared" si="8"/>
        <v>1367.0169000000003</v>
      </c>
    </row>
    <row r="296" spans="24:25" x14ac:dyDescent="0.25">
      <c r="X296" s="15">
        <f t="shared" si="9"/>
        <v>147</v>
      </c>
      <c r="Y296" s="17">
        <f t="shared" si="8"/>
        <v>1367.0169000000003</v>
      </c>
    </row>
    <row r="297" spans="24:25" x14ac:dyDescent="0.25">
      <c r="X297" s="15">
        <f t="shared" si="9"/>
        <v>147.5</v>
      </c>
      <c r="Y297" s="17">
        <f t="shared" si="8"/>
        <v>1367.0169000000003</v>
      </c>
    </row>
    <row r="298" spans="24:25" x14ac:dyDescent="0.25">
      <c r="X298" s="15">
        <f t="shared" si="9"/>
        <v>148</v>
      </c>
      <c r="Y298" s="17">
        <f t="shared" si="8"/>
        <v>1367.0169000000003</v>
      </c>
    </row>
    <row r="299" spans="24:25" x14ac:dyDescent="0.25">
      <c r="X299" s="15">
        <f t="shared" si="9"/>
        <v>148.5</v>
      </c>
      <c r="Y299" s="17">
        <f t="shared" si="8"/>
        <v>1367.0169000000003</v>
      </c>
    </row>
    <row r="300" spans="24:25" x14ac:dyDescent="0.25">
      <c r="X300" s="15">
        <f t="shared" si="9"/>
        <v>149</v>
      </c>
      <c r="Y300" s="17">
        <f t="shared" si="8"/>
        <v>1367.0169000000003</v>
      </c>
    </row>
    <row r="301" spans="24:25" x14ac:dyDescent="0.25">
      <c r="X301" s="15">
        <f t="shared" si="9"/>
        <v>149.5</v>
      </c>
      <c r="Y301" s="17">
        <f t="shared" si="8"/>
        <v>1367.0169000000003</v>
      </c>
    </row>
    <row r="302" spans="24:25" x14ac:dyDescent="0.25">
      <c r="X302" s="15">
        <f t="shared" si="9"/>
        <v>150</v>
      </c>
      <c r="Y302" s="17">
        <f t="shared" si="8"/>
        <v>1367.0169000000003</v>
      </c>
    </row>
    <row r="303" spans="24:25" x14ac:dyDescent="0.25">
      <c r="X303" s="15">
        <f t="shared" si="9"/>
        <v>150.5</v>
      </c>
      <c r="Y303" s="17">
        <f t="shared" si="8"/>
        <v>1367.0169000000003</v>
      </c>
    </row>
    <row r="304" spans="24:25" x14ac:dyDescent="0.25">
      <c r="X304" s="15">
        <f t="shared" si="9"/>
        <v>151</v>
      </c>
      <c r="Y304" s="17">
        <f t="shared" si="8"/>
        <v>1367.0169000000003</v>
      </c>
    </row>
    <row r="305" spans="24:25" x14ac:dyDescent="0.25">
      <c r="X305" s="15">
        <f t="shared" si="9"/>
        <v>151.5</v>
      </c>
      <c r="Y305" s="17">
        <f t="shared" si="8"/>
        <v>1367.0169000000003</v>
      </c>
    </row>
    <row r="306" spans="24:25" x14ac:dyDescent="0.25">
      <c r="X306" s="15">
        <f t="shared" si="9"/>
        <v>152</v>
      </c>
      <c r="Y306" s="17">
        <f t="shared" si="8"/>
        <v>1367.0169000000003</v>
      </c>
    </row>
    <row r="307" spans="24:25" x14ac:dyDescent="0.25">
      <c r="X307" s="15">
        <f t="shared" si="9"/>
        <v>152.5</v>
      </c>
      <c r="Y307" s="17">
        <f t="shared" si="8"/>
        <v>1367.0169000000003</v>
      </c>
    </row>
    <row r="308" spans="24:25" x14ac:dyDescent="0.25">
      <c r="X308" s="15">
        <f t="shared" si="9"/>
        <v>153</v>
      </c>
      <c r="Y308" s="17">
        <f t="shared" si="8"/>
        <v>1367.0169000000003</v>
      </c>
    </row>
    <row r="309" spans="24:25" x14ac:dyDescent="0.25">
      <c r="X309" s="15">
        <f t="shared" si="9"/>
        <v>153.5</v>
      </c>
      <c r="Y309" s="17">
        <f t="shared" si="8"/>
        <v>1367.0169000000003</v>
      </c>
    </row>
    <row r="310" spans="24:25" x14ac:dyDescent="0.25">
      <c r="X310" s="15">
        <f t="shared" si="9"/>
        <v>154</v>
      </c>
      <c r="Y310" s="17">
        <f t="shared" si="8"/>
        <v>1367.0169000000003</v>
      </c>
    </row>
    <row r="311" spans="24:25" x14ac:dyDescent="0.25">
      <c r="X311" s="15">
        <f t="shared" si="9"/>
        <v>154.5</v>
      </c>
      <c r="Y311" s="17">
        <f t="shared" si="8"/>
        <v>1367.0169000000003</v>
      </c>
    </row>
    <row r="312" spans="24:25" x14ac:dyDescent="0.25">
      <c r="X312" s="15">
        <f t="shared" si="9"/>
        <v>155</v>
      </c>
      <c r="Y312" s="17">
        <f t="shared" si="8"/>
        <v>1367.0169000000003</v>
      </c>
    </row>
    <row r="313" spans="24:25" x14ac:dyDescent="0.25">
      <c r="X313" s="15">
        <f t="shared" si="9"/>
        <v>155.5</v>
      </c>
      <c r="Y313" s="17">
        <f t="shared" si="8"/>
        <v>1367.0169000000003</v>
      </c>
    </row>
    <row r="314" spans="24:25" x14ac:dyDescent="0.25">
      <c r="X314" s="15">
        <f t="shared" si="9"/>
        <v>156</v>
      </c>
      <c r="Y314" s="17">
        <f t="shared" si="8"/>
        <v>1367.0169000000003</v>
      </c>
    </row>
    <row r="315" spans="24:25" x14ac:dyDescent="0.25">
      <c r="X315" s="15">
        <f t="shared" si="9"/>
        <v>156.5</v>
      </c>
      <c r="Y315" s="17">
        <f t="shared" si="8"/>
        <v>1367.0169000000003</v>
      </c>
    </row>
    <row r="316" spans="24:25" x14ac:dyDescent="0.25">
      <c r="X316" s="15">
        <f t="shared" si="9"/>
        <v>157</v>
      </c>
      <c r="Y316" s="17">
        <f t="shared" si="8"/>
        <v>1367.0169000000003</v>
      </c>
    </row>
    <row r="317" spans="24:25" x14ac:dyDescent="0.25">
      <c r="X317" s="15">
        <f t="shared" si="9"/>
        <v>157.5</v>
      </c>
      <c r="Y317" s="17">
        <f t="shared" si="8"/>
        <v>1367.0169000000003</v>
      </c>
    </row>
    <row r="318" spans="24:25" x14ac:dyDescent="0.25">
      <c r="X318" s="15">
        <f t="shared" si="9"/>
        <v>158</v>
      </c>
      <c r="Y318" s="17">
        <f t="shared" si="8"/>
        <v>1367.0169000000003</v>
      </c>
    </row>
    <row r="319" spans="24:25" x14ac:dyDescent="0.25">
      <c r="X319" s="15">
        <f t="shared" si="9"/>
        <v>158.5</v>
      </c>
      <c r="Y319" s="17">
        <f t="shared" si="8"/>
        <v>1367.0169000000003</v>
      </c>
    </row>
    <row r="320" spans="24:25" x14ac:dyDescent="0.25">
      <c r="X320" s="15">
        <f t="shared" si="9"/>
        <v>159</v>
      </c>
      <c r="Y320" s="17">
        <f t="shared" si="8"/>
        <v>1367.0169000000003</v>
      </c>
    </row>
    <row r="321" spans="24:25" x14ac:dyDescent="0.25">
      <c r="X321" s="15">
        <f t="shared" si="9"/>
        <v>159.5</v>
      </c>
      <c r="Y321" s="17">
        <f t="shared" si="8"/>
        <v>1367.0169000000003</v>
      </c>
    </row>
    <row r="322" spans="24:25" x14ac:dyDescent="0.25">
      <c r="X322" s="15">
        <f t="shared" si="9"/>
        <v>160</v>
      </c>
      <c r="Y322" s="17">
        <f t="shared" ref="Y322:Y385" si="10">IF(X322="","",IF(X322&gt;$F$7,$F$7,X322)*(1-($I$6+$I$7)*(1+$I$9))*$F$8+$C$14+$F$14)</f>
        <v>1367.0169000000003</v>
      </c>
    </row>
    <row r="323" spans="24:25" x14ac:dyDescent="0.25">
      <c r="X323" s="15">
        <f t="shared" si="9"/>
        <v>160.5</v>
      </c>
      <c r="Y323" s="17">
        <f t="shared" si="10"/>
        <v>1367.0169000000003</v>
      </c>
    </row>
    <row r="324" spans="24:25" x14ac:dyDescent="0.25">
      <c r="X324" s="15">
        <f t="shared" ref="X324:X387" si="11">IFERROR(IF(X323+0.5&gt;$F$7*1.8,"",X323+0.5),"")</f>
        <v>161</v>
      </c>
      <c r="Y324" s="17">
        <f t="shared" si="10"/>
        <v>1367.0169000000003</v>
      </c>
    </row>
    <row r="325" spans="24:25" x14ac:dyDescent="0.25">
      <c r="X325" s="15">
        <f t="shared" si="11"/>
        <v>161.5</v>
      </c>
      <c r="Y325" s="17">
        <f t="shared" si="10"/>
        <v>1367.0169000000003</v>
      </c>
    </row>
    <row r="326" spans="24:25" x14ac:dyDescent="0.25">
      <c r="X326" s="15">
        <f t="shared" si="11"/>
        <v>162</v>
      </c>
      <c r="Y326" s="17">
        <f t="shared" si="10"/>
        <v>1367.0169000000003</v>
      </c>
    </row>
    <row r="327" spans="24:25" x14ac:dyDescent="0.25">
      <c r="X327" s="15">
        <f t="shared" si="11"/>
        <v>162.5</v>
      </c>
      <c r="Y327" s="17">
        <f t="shared" si="10"/>
        <v>1367.0169000000003</v>
      </c>
    </row>
    <row r="328" spans="24:25" x14ac:dyDescent="0.25">
      <c r="X328" s="15">
        <f t="shared" si="11"/>
        <v>163</v>
      </c>
      <c r="Y328" s="17">
        <f t="shared" si="10"/>
        <v>1367.0169000000003</v>
      </c>
    </row>
    <row r="329" spans="24:25" x14ac:dyDescent="0.25">
      <c r="X329" s="15">
        <f t="shared" si="11"/>
        <v>163.5</v>
      </c>
      <c r="Y329" s="17">
        <f t="shared" si="10"/>
        <v>1367.0169000000003</v>
      </c>
    </row>
    <row r="330" spans="24:25" x14ac:dyDescent="0.25">
      <c r="X330" s="15">
        <f t="shared" si="11"/>
        <v>164</v>
      </c>
      <c r="Y330" s="17">
        <f t="shared" si="10"/>
        <v>1367.0169000000003</v>
      </c>
    </row>
    <row r="331" spans="24:25" x14ac:dyDescent="0.25">
      <c r="X331" s="15">
        <f t="shared" si="11"/>
        <v>164.5</v>
      </c>
      <c r="Y331" s="17">
        <f t="shared" si="10"/>
        <v>1367.0169000000003</v>
      </c>
    </row>
    <row r="332" spans="24:25" x14ac:dyDescent="0.25">
      <c r="X332" s="15">
        <f t="shared" si="11"/>
        <v>165</v>
      </c>
      <c r="Y332" s="17">
        <f t="shared" si="10"/>
        <v>1367.0169000000003</v>
      </c>
    </row>
    <row r="333" spans="24:25" x14ac:dyDescent="0.25">
      <c r="X333" s="15">
        <f t="shared" si="11"/>
        <v>165.5</v>
      </c>
      <c r="Y333" s="17">
        <f t="shared" si="10"/>
        <v>1367.0169000000003</v>
      </c>
    </row>
    <row r="334" spans="24:25" x14ac:dyDescent="0.25">
      <c r="X334" s="15">
        <f t="shared" si="11"/>
        <v>166</v>
      </c>
      <c r="Y334" s="17">
        <f t="shared" si="10"/>
        <v>1367.0169000000003</v>
      </c>
    </row>
    <row r="335" spans="24:25" x14ac:dyDescent="0.25">
      <c r="X335" s="15">
        <f t="shared" si="11"/>
        <v>166.5</v>
      </c>
      <c r="Y335" s="17">
        <f t="shared" si="10"/>
        <v>1367.0169000000003</v>
      </c>
    </row>
    <row r="336" spans="24:25" x14ac:dyDescent="0.25">
      <c r="X336" s="15">
        <f t="shared" si="11"/>
        <v>167</v>
      </c>
      <c r="Y336" s="17">
        <f t="shared" si="10"/>
        <v>1367.0169000000003</v>
      </c>
    </row>
    <row r="337" spans="24:25" x14ac:dyDescent="0.25">
      <c r="X337" s="15">
        <f t="shared" si="11"/>
        <v>167.5</v>
      </c>
      <c r="Y337" s="17">
        <f t="shared" si="10"/>
        <v>1367.0169000000003</v>
      </c>
    </row>
    <row r="338" spans="24:25" x14ac:dyDescent="0.25">
      <c r="X338" s="15">
        <f t="shared" si="11"/>
        <v>168</v>
      </c>
      <c r="Y338" s="17">
        <f t="shared" si="10"/>
        <v>1367.0169000000003</v>
      </c>
    </row>
    <row r="339" spans="24:25" x14ac:dyDescent="0.25">
      <c r="X339" s="15">
        <f t="shared" si="11"/>
        <v>168.5</v>
      </c>
      <c r="Y339" s="17">
        <f t="shared" si="10"/>
        <v>1367.0169000000003</v>
      </c>
    </row>
    <row r="340" spans="24:25" x14ac:dyDescent="0.25">
      <c r="X340" s="15">
        <f t="shared" si="11"/>
        <v>169</v>
      </c>
      <c r="Y340" s="17">
        <f t="shared" si="10"/>
        <v>1367.0169000000003</v>
      </c>
    </row>
    <row r="341" spans="24:25" x14ac:dyDescent="0.25">
      <c r="X341" s="15">
        <f t="shared" si="11"/>
        <v>169.5</v>
      </c>
      <c r="Y341" s="17">
        <f t="shared" si="10"/>
        <v>1367.0169000000003</v>
      </c>
    </row>
    <row r="342" spans="24:25" x14ac:dyDescent="0.25">
      <c r="X342" s="15">
        <f t="shared" si="11"/>
        <v>170</v>
      </c>
      <c r="Y342" s="17">
        <f t="shared" si="10"/>
        <v>1367.0169000000003</v>
      </c>
    </row>
    <row r="343" spans="24:25" x14ac:dyDescent="0.25">
      <c r="X343" s="15">
        <f t="shared" si="11"/>
        <v>170.5</v>
      </c>
      <c r="Y343" s="17">
        <f t="shared" si="10"/>
        <v>1367.0169000000003</v>
      </c>
    </row>
    <row r="344" spans="24:25" x14ac:dyDescent="0.25">
      <c r="X344" s="15">
        <f t="shared" si="11"/>
        <v>171</v>
      </c>
      <c r="Y344" s="17">
        <f t="shared" si="10"/>
        <v>1367.0169000000003</v>
      </c>
    </row>
    <row r="345" spans="24:25" x14ac:dyDescent="0.25">
      <c r="X345" s="15">
        <f t="shared" si="11"/>
        <v>171.5</v>
      </c>
      <c r="Y345" s="17">
        <f t="shared" si="10"/>
        <v>1367.0169000000003</v>
      </c>
    </row>
    <row r="346" spans="24:25" x14ac:dyDescent="0.25">
      <c r="X346" s="15">
        <f t="shared" si="11"/>
        <v>172</v>
      </c>
      <c r="Y346" s="17">
        <f t="shared" si="10"/>
        <v>1367.0169000000003</v>
      </c>
    </row>
    <row r="347" spans="24:25" x14ac:dyDescent="0.25">
      <c r="X347" s="15">
        <f t="shared" si="11"/>
        <v>172.5</v>
      </c>
      <c r="Y347" s="17">
        <f t="shared" si="10"/>
        <v>1367.0169000000003</v>
      </c>
    </row>
    <row r="348" spans="24:25" x14ac:dyDescent="0.25">
      <c r="X348" s="15">
        <f t="shared" si="11"/>
        <v>173</v>
      </c>
      <c r="Y348" s="17">
        <f t="shared" si="10"/>
        <v>1367.0169000000003</v>
      </c>
    </row>
    <row r="349" spans="24:25" x14ac:dyDescent="0.25">
      <c r="X349" s="15">
        <f t="shared" si="11"/>
        <v>173.5</v>
      </c>
      <c r="Y349" s="17">
        <f t="shared" si="10"/>
        <v>1367.0169000000003</v>
      </c>
    </row>
    <row r="350" spans="24:25" x14ac:dyDescent="0.25">
      <c r="X350" s="15">
        <f t="shared" si="11"/>
        <v>174</v>
      </c>
      <c r="Y350" s="17">
        <f t="shared" si="10"/>
        <v>1367.0169000000003</v>
      </c>
    </row>
    <row r="351" spans="24:25" x14ac:dyDescent="0.25">
      <c r="X351" s="15">
        <f t="shared" si="11"/>
        <v>174.5</v>
      </c>
      <c r="Y351" s="17">
        <f t="shared" si="10"/>
        <v>1367.0169000000003</v>
      </c>
    </row>
    <row r="352" spans="24:25" x14ac:dyDescent="0.25">
      <c r="X352" s="15">
        <f t="shared" si="11"/>
        <v>175</v>
      </c>
      <c r="Y352" s="17">
        <f t="shared" si="10"/>
        <v>1367.0169000000003</v>
      </c>
    </row>
    <row r="353" spans="24:25" x14ac:dyDescent="0.25">
      <c r="X353" s="15">
        <f t="shared" si="11"/>
        <v>175.5</v>
      </c>
      <c r="Y353" s="17">
        <f t="shared" si="10"/>
        <v>1367.0169000000003</v>
      </c>
    </row>
    <row r="354" spans="24:25" x14ac:dyDescent="0.25">
      <c r="X354" s="15">
        <f t="shared" si="11"/>
        <v>176</v>
      </c>
      <c r="Y354" s="17">
        <f t="shared" si="10"/>
        <v>1367.0169000000003</v>
      </c>
    </row>
    <row r="355" spans="24:25" x14ac:dyDescent="0.25">
      <c r="X355" s="15">
        <f t="shared" si="11"/>
        <v>176.5</v>
      </c>
      <c r="Y355" s="17">
        <f t="shared" si="10"/>
        <v>1367.0169000000003</v>
      </c>
    </row>
    <row r="356" spans="24:25" x14ac:dyDescent="0.25">
      <c r="X356" s="15">
        <f t="shared" si="11"/>
        <v>177</v>
      </c>
      <c r="Y356" s="17">
        <f t="shared" si="10"/>
        <v>1367.0169000000003</v>
      </c>
    </row>
    <row r="357" spans="24:25" x14ac:dyDescent="0.25">
      <c r="X357" s="15">
        <f t="shared" si="11"/>
        <v>177.5</v>
      </c>
      <c r="Y357" s="17">
        <f t="shared" si="10"/>
        <v>1367.0169000000003</v>
      </c>
    </row>
    <row r="358" spans="24:25" x14ac:dyDescent="0.25">
      <c r="X358" s="15">
        <f t="shared" si="11"/>
        <v>178</v>
      </c>
      <c r="Y358" s="17">
        <f t="shared" si="10"/>
        <v>1367.0169000000003</v>
      </c>
    </row>
    <row r="359" spans="24:25" x14ac:dyDescent="0.25">
      <c r="X359" s="15">
        <f t="shared" si="11"/>
        <v>178.5</v>
      </c>
      <c r="Y359" s="17">
        <f t="shared" si="10"/>
        <v>1367.0169000000003</v>
      </c>
    </row>
    <row r="360" spans="24:25" x14ac:dyDescent="0.25">
      <c r="X360" s="15">
        <f t="shared" si="11"/>
        <v>179</v>
      </c>
      <c r="Y360" s="17">
        <f t="shared" si="10"/>
        <v>1367.0169000000003</v>
      </c>
    </row>
    <row r="361" spans="24:25" x14ac:dyDescent="0.25">
      <c r="X361" s="15">
        <f t="shared" si="11"/>
        <v>179.5</v>
      </c>
      <c r="Y361" s="17">
        <f t="shared" si="10"/>
        <v>1367.0169000000003</v>
      </c>
    </row>
    <row r="362" spans="24:25" x14ac:dyDescent="0.25">
      <c r="X362" s="15">
        <f t="shared" si="11"/>
        <v>180</v>
      </c>
      <c r="Y362" s="17">
        <f t="shared" si="10"/>
        <v>1367.0169000000003</v>
      </c>
    </row>
    <row r="363" spans="24:25" x14ac:dyDescent="0.25">
      <c r="X363" s="15">
        <f t="shared" si="11"/>
        <v>180.5</v>
      </c>
      <c r="Y363" s="17">
        <f t="shared" si="10"/>
        <v>1367.0169000000003</v>
      </c>
    </row>
    <row r="364" spans="24:25" x14ac:dyDescent="0.25">
      <c r="X364" s="15">
        <f t="shared" si="11"/>
        <v>181</v>
      </c>
      <c r="Y364" s="17">
        <f t="shared" si="10"/>
        <v>1367.0169000000003</v>
      </c>
    </row>
    <row r="365" spans="24:25" x14ac:dyDescent="0.25">
      <c r="X365" s="15">
        <f t="shared" si="11"/>
        <v>181.5</v>
      </c>
      <c r="Y365" s="17">
        <f t="shared" si="10"/>
        <v>1367.0169000000003</v>
      </c>
    </row>
    <row r="366" spans="24:25" x14ac:dyDescent="0.25">
      <c r="X366" s="15">
        <f t="shared" si="11"/>
        <v>182</v>
      </c>
      <c r="Y366" s="17">
        <f t="shared" si="10"/>
        <v>1367.0169000000003</v>
      </c>
    </row>
    <row r="367" spans="24:25" x14ac:dyDescent="0.25">
      <c r="X367" s="15">
        <f t="shared" si="11"/>
        <v>182.5</v>
      </c>
      <c r="Y367" s="17">
        <f t="shared" si="10"/>
        <v>1367.0169000000003</v>
      </c>
    </row>
    <row r="368" spans="24:25" x14ac:dyDescent="0.25">
      <c r="X368" s="15">
        <f t="shared" si="11"/>
        <v>183</v>
      </c>
      <c r="Y368" s="17">
        <f t="shared" si="10"/>
        <v>1367.0169000000003</v>
      </c>
    </row>
    <row r="369" spans="24:25" x14ac:dyDescent="0.25">
      <c r="X369" s="15">
        <f t="shared" si="11"/>
        <v>183.5</v>
      </c>
      <c r="Y369" s="17">
        <f t="shared" si="10"/>
        <v>1367.0169000000003</v>
      </c>
    </row>
    <row r="370" spans="24:25" x14ac:dyDescent="0.25">
      <c r="X370" s="15">
        <f t="shared" si="11"/>
        <v>184</v>
      </c>
      <c r="Y370" s="17">
        <f t="shared" si="10"/>
        <v>1367.0169000000003</v>
      </c>
    </row>
    <row r="371" spans="24:25" x14ac:dyDescent="0.25">
      <c r="X371" s="15">
        <f t="shared" si="11"/>
        <v>184.5</v>
      </c>
      <c r="Y371" s="17">
        <f t="shared" si="10"/>
        <v>1367.0169000000003</v>
      </c>
    </row>
    <row r="372" spans="24:25" x14ac:dyDescent="0.25">
      <c r="X372" s="15">
        <f t="shared" si="11"/>
        <v>185</v>
      </c>
      <c r="Y372" s="17">
        <f t="shared" si="10"/>
        <v>1367.0169000000003</v>
      </c>
    </row>
    <row r="373" spans="24:25" x14ac:dyDescent="0.25">
      <c r="X373" s="15">
        <f t="shared" si="11"/>
        <v>185.5</v>
      </c>
      <c r="Y373" s="17">
        <f t="shared" si="10"/>
        <v>1367.0169000000003</v>
      </c>
    </row>
    <row r="374" spans="24:25" x14ac:dyDescent="0.25">
      <c r="X374" s="15">
        <f t="shared" si="11"/>
        <v>186</v>
      </c>
      <c r="Y374" s="17">
        <f t="shared" si="10"/>
        <v>1367.0169000000003</v>
      </c>
    </row>
    <row r="375" spans="24:25" x14ac:dyDescent="0.25">
      <c r="X375" s="15">
        <f t="shared" si="11"/>
        <v>186.5</v>
      </c>
      <c r="Y375" s="17">
        <f t="shared" si="10"/>
        <v>1367.0169000000003</v>
      </c>
    </row>
    <row r="376" spans="24:25" x14ac:dyDescent="0.25">
      <c r="X376" s="15">
        <f t="shared" si="11"/>
        <v>187</v>
      </c>
      <c r="Y376" s="17">
        <f t="shared" si="10"/>
        <v>1367.0169000000003</v>
      </c>
    </row>
    <row r="377" spans="24:25" x14ac:dyDescent="0.25">
      <c r="X377" s="15">
        <f t="shared" si="11"/>
        <v>187.5</v>
      </c>
      <c r="Y377" s="17">
        <f t="shared" si="10"/>
        <v>1367.0169000000003</v>
      </c>
    </row>
    <row r="378" spans="24:25" x14ac:dyDescent="0.25">
      <c r="X378" s="15">
        <f t="shared" si="11"/>
        <v>188</v>
      </c>
      <c r="Y378" s="17">
        <f t="shared" si="10"/>
        <v>1367.0169000000003</v>
      </c>
    </row>
    <row r="379" spans="24:25" x14ac:dyDescent="0.25">
      <c r="X379" s="15">
        <f t="shared" si="11"/>
        <v>188.5</v>
      </c>
      <c r="Y379" s="17">
        <f t="shared" si="10"/>
        <v>1367.0169000000003</v>
      </c>
    </row>
    <row r="380" spans="24:25" x14ac:dyDescent="0.25">
      <c r="X380" s="15">
        <f t="shared" si="11"/>
        <v>189</v>
      </c>
      <c r="Y380" s="17">
        <f t="shared" si="10"/>
        <v>1367.0169000000003</v>
      </c>
    </row>
    <row r="381" spans="24:25" x14ac:dyDescent="0.25">
      <c r="X381" s="15">
        <f t="shared" si="11"/>
        <v>189.5</v>
      </c>
      <c r="Y381" s="17">
        <f t="shared" si="10"/>
        <v>1367.0169000000003</v>
      </c>
    </row>
    <row r="382" spans="24:25" x14ac:dyDescent="0.25">
      <c r="X382" s="15">
        <f t="shared" si="11"/>
        <v>190</v>
      </c>
      <c r="Y382" s="17">
        <f t="shared" si="10"/>
        <v>1367.0169000000003</v>
      </c>
    </row>
    <row r="383" spans="24:25" x14ac:dyDescent="0.25">
      <c r="X383" s="15">
        <f t="shared" si="11"/>
        <v>190.5</v>
      </c>
      <c r="Y383" s="17">
        <f t="shared" si="10"/>
        <v>1367.0169000000003</v>
      </c>
    </row>
    <row r="384" spans="24:25" x14ac:dyDescent="0.25">
      <c r="X384" s="15">
        <f t="shared" si="11"/>
        <v>191</v>
      </c>
      <c r="Y384" s="17">
        <f t="shared" si="10"/>
        <v>1367.0169000000003</v>
      </c>
    </row>
    <row r="385" spans="24:25" x14ac:dyDescent="0.25">
      <c r="X385" s="15">
        <f t="shared" si="11"/>
        <v>191.5</v>
      </c>
      <c r="Y385" s="17">
        <f t="shared" si="10"/>
        <v>1367.0169000000003</v>
      </c>
    </row>
    <row r="386" spans="24:25" x14ac:dyDescent="0.25">
      <c r="X386" s="15">
        <f t="shared" si="11"/>
        <v>192</v>
      </c>
      <c r="Y386" s="17">
        <f t="shared" ref="Y386:Y449" si="12">IF(X386="","",IF(X386&gt;$F$7,$F$7,X386)*(1-($I$6+$I$7)*(1+$I$9))*$F$8+$C$14+$F$14)</f>
        <v>1367.0169000000003</v>
      </c>
    </row>
    <row r="387" spans="24:25" x14ac:dyDescent="0.25">
      <c r="X387" s="15">
        <f t="shared" si="11"/>
        <v>192.5</v>
      </c>
      <c r="Y387" s="17">
        <f t="shared" si="12"/>
        <v>1367.0169000000003</v>
      </c>
    </row>
    <row r="388" spans="24:25" x14ac:dyDescent="0.25">
      <c r="X388" s="15">
        <f t="shared" ref="X388:X451" si="13">IFERROR(IF(X387+0.5&gt;$F$7*1.8,"",X387+0.5),"")</f>
        <v>193</v>
      </c>
      <c r="Y388" s="17">
        <f t="shared" si="12"/>
        <v>1367.0169000000003</v>
      </c>
    </row>
    <row r="389" spans="24:25" x14ac:dyDescent="0.25">
      <c r="X389" s="15">
        <f t="shared" si="13"/>
        <v>193.5</v>
      </c>
      <c r="Y389" s="17">
        <f t="shared" si="12"/>
        <v>1367.0169000000003</v>
      </c>
    </row>
    <row r="390" spans="24:25" x14ac:dyDescent="0.25">
      <c r="X390" s="15">
        <f t="shared" si="13"/>
        <v>194</v>
      </c>
      <c r="Y390" s="17">
        <f t="shared" si="12"/>
        <v>1367.0169000000003</v>
      </c>
    </row>
    <row r="391" spans="24:25" x14ac:dyDescent="0.25">
      <c r="X391" s="15">
        <f t="shared" si="13"/>
        <v>194.5</v>
      </c>
      <c r="Y391" s="17">
        <f t="shared" si="12"/>
        <v>1367.0169000000003</v>
      </c>
    </row>
    <row r="392" spans="24:25" x14ac:dyDescent="0.25">
      <c r="X392" s="15">
        <f t="shared" si="13"/>
        <v>195</v>
      </c>
      <c r="Y392" s="17">
        <f t="shared" si="12"/>
        <v>1367.0169000000003</v>
      </c>
    </row>
    <row r="393" spans="24:25" x14ac:dyDescent="0.25">
      <c r="X393" s="15">
        <f t="shared" si="13"/>
        <v>195.5</v>
      </c>
      <c r="Y393" s="17">
        <f t="shared" si="12"/>
        <v>1367.0169000000003</v>
      </c>
    </row>
    <row r="394" spans="24:25" x14ac:dyDescent="0.25">
      <c r="X394" s="15">
        <f t="shared" si="13"/>
        <v>196</v>
      </c>
      <c r="Y394" s="17">
        <f t="shared" si="12"/>
        <v>1367.0169000000003</v>
      </c>
    </row>
    <row r="395" spans="24:25" x14ac:dyDescent="0.25">
      <c r="X395" s="15">
        <f t="shared" si="13"/>
        <v>196.5</v>
      </c>
      <c r="Y395" s="17">
        <f t="shared" si="12"/>
        <v>1367.0169000000003</v>
      </c>
    </row>
    <row r="396" spans="24:25" x14ac:dyDescent="0.25">
      <c r="X396" s="15">
        <f t="shared" si="13"/>
        <v>197</v>
      </c>
      <c r="Y396" s="17">
        <f t="shared" si="12"/>
        <v>1367.0169000000003</v>
      </c>
    </row>
    <row r="397" spans="24:25" x14ac:dyDescent="0.25">
      <c r="X397" s="15">
        <f t="shared" si="13"/>
        <v>197.5</v>
      </c>
      <c r="Y397" s="17">
        <f t="shared" si="12"/>
        <v>1367.0169000000003</v>
      </c>
    </row>
    <row r="398" spans="24:25" x14ac:dyDescent="0.25">
      <c r="X398" s="15">
        <f t="shared" si="13"/>
        <v>198</v>
      </c>
      <c r="Y398" s="17">
        <f t="shared" si="12"/>
        <v>1367.0169000000003</v>
      </c>
    </row>
    <row r="399" spans="24:25" x14ac:dyDescent="0.25">
      <c r="X399" s="15">
        <f t="shared" si="13"/>
        <v>198.5</v>
      </c>
      <c r="Y399" s="17">
        <f t="shared" si="12"/>
        <v>1367.0169000000003</v>
      </c>
    </row>
    <row r="400" spans="24:25" x14ac:dyDescent="0.25">
      <c r="X400" s="15">
        <f t="shared" si="13"/>
        <v>199</v>
      </c>
      <c r="Y400" s="17">
        <f t="shared" si="12"/>
        <v>1367.0169000000003</v>
      </c>
    </row>
    <row r="401" spans="24:25" x14ac:dyDescent="0.25">
      <c r="X401" s="15">
        <f>IFERROR(IF(X400+0.5&gt;$F$7*1.8,"",X400+0.5),"")</f>
        <v>199.5</v>
      </c>
      <c r="Y401" s="17">
        <f t="shared" si="12"/>
        <v>1367.0169000000003</v>
      </c>
    </row>
    <row r="402" spans="24:25" x14ac:dyDescent="0.25">
      <c r="X402" s="15" t="str">
        <f>IFERROR(IF(X401+0.5&gt;$F$7*1.8,"",X401+0.5),"")</f>
        <v/>
      </c>
      <c r="Y402" s="17" t="str">
        <f t="shared" si="12"/>
        <v/>
      </c>
    </row>
    <row r="403" spans="24:25" x14ac:dyDescent="0.25">
      <c r="X403" s="15" t="str">
        <f t="shared" si="13"/>
        <v/>
      </c>
      <c r="Y403" s="17" t="str">
        <f t="shared" si="12"/>
        <v/>
      </c>
    </row>
    <row r="404" spans="24:25" x14ac:dyDescent="0.25">
      <c r="X404" s="15" t="str">
        <f t="shared" si="13"/>
        <v/>
      </c>
      <c r="Y404" s="17" t="str">
        <f t="shared" si="12"/>
        <v/>
      </c>
    </row>
    <row r="405" spans="24:25" x14ac:dyDescent="0.25">
      <c r="X405" s="15" t="str">
        <f t="shared" si="13"/>
        <v/>
      </c>
      <c r="Y405" s="17" t="str">
        <f t="shared" si="12"/>
        <v/>
      </c>
    </row>
    <row r="406" spans="24:25" x14ac:dyDescent="0.25">
      <c r="X406" s="15" t="str">
        <f t="shared" si="13"/>
        <v/>
      </c>
      <c r="Y406" s="17" t="str">
        <f t="shared" si="12"/>
        <v/>
      </c>
    </row>
    <row r="407" spans="24:25" x14ac:dyDescent="0.25">
      <c r="X407" s="15" t="str">
        <f t="shared" si="13"/>
        <v/>
      </c>
      <c r="Y407" s="17" t="str">
        <f t="shared" si="12"/>
        <v/>
      </c>
    </row>
    <row r="408" spans="24:25" x14ac:dyDescent="0.25">
      <c r="X408" s="15" t="str">
        <f t="shared" si="13"/>
        <v/>
      </c>
      <c r="Y408" s="17" t="str">
        <f t="shared" si="12"/>
        <v/>
      </c>
    </row>
    <row r="409" spans="24:25" x14ac:dyDescent="0.25">
      <c r="X409" s="15" t="str">
        <f t="shared" si="13"/>
        <v/>
      </c>
      <c r="Y409" s="17" t="str">
        <f t="shared" si="12"/>
        <v/>
      </c>
    </row>
    <row r="410" spans="24:25" x14ac:dyDescent="0.25">
      <c r="X410" s="15" t="str">
        <f t="shared" si="13"/>
        <v/>
      </c>
      <c r="Y410" s="17" t="str">
        <f t="shared" si="12"/>
        <v/>
      </c>
    </row>
    <row r="411" spans="24:25" x14ac:dyDescent="0.25">
      <c r="X411" s="15" t="str">
        <f t="shared" si="13"/>
        <v/>
      </c>
      <c r="Y411" s="17" t="str">
        <f t="shared" si="12"/>
        <v/>
      </c>
    </row>
    <row r="412" spans="24:25" x14ac:dyDescent="0.25">
      <c r="X412" s="15" t="str">
        <f t="shared" si="13"/>
        <v/>
      </c>
      <c r="Y412" s="17" t="str">
        <f t="shared" si="12"/>
        <v/>
      </c>
    </row>
    <row r="413" spans="24:25" x14ac:dyDescent="0.25">
      <c r="X413" s="15" t="str">
        <f t="shared" si="13"/>
        <v/>
      </c>
      <c r="Y413" s="17" t="str">
        <f t="shared" si="12"/>
        <v/>
      </c>
    </row>
    <row r="414" spans="24:25" x14ac:dyDescent="0.25">
      <c r="X414" s="15" t="str">
        <f t="shared" si="13"/>
        <v/>
      </c>
      <c r="Y414" s="17" t="str">
        <f t="shared" si="12"/>
        <v/>
      </c>
    </row>
    <row r="415" spans="24:25" x14ac:dyDescent="0.25">
      <c r="X415" s="15" t="str">
        <f t="shared" si="13"/>
        <v/>
      </c>
      <c r="Y415" s="17" t="str">
        <f t="shared" si="12"/>
        <v/>
      </c>
    </row>
    <row r="416" spans="24:25" x14ac:dyDescent="0.25">
      <c r="X416" s="15" t="str">
        <f t="shared" si="13"/>
        <v/>
      </c>
      <c r="Y416" s="17" t="str">
        <f t="shared" si="12"/>
        <v/>
      </c>
    </row>
    <row r="417" spans="24:25" x14ac:dyDescent="0.25">
      <c r="X417" s="15" t="str">
        <f t="shared" si="13"/>
        <v/>
      </c>
      <c r="Y417" s="17" t="str">
        <f t="shared" si="12"/>
        <v/>
      </c>
    </row>
    <row r="418" spans="24:25" x14ac:dyDescent="0.25">
      <c r="X418" s="15" t="str">
        <f t="shared" si="13"/>
        <v/>
      </c>
      <c r="Y418" s="17" t="str">
        <f t="shared" si="12"/>
        <v/>
      </c>
    </row>
    <row r="419" spans="24:25" x14ac:dyDescent="0.25">
      <c r="X419" s="15" t="str">
        <f t="shared" si="13"/>
        <v/>
      </c>
      <c r="Y419" s="17" t="str">
        <f t="shared" si="12"/>
        <v/>
      </c>
    </row>
    <row r="420" spans="24:25" x14ac:dyDescent="0.25">
      <c r="X420" s="15" t="str">
        <f t="shared" si="13"/>
        <v/>
      </c>
      <c r="Y420" s="17" t="str">
        <f t="shared" si="12"/>
        <v/>
      </c>
    </row>
    <row r="421" spans="24:25" x14ac:dyDescent="0.25">
      <c r="X421" s="15" t="str">
        <f t="shared" si="13"/>
        <v/>
      </c>
      <c r="Y421" s="17" t="str">
        <f t="shared" si="12"/>
        <v/>
      </c>
    </row>
    <row r="422" spans="24:25" x14ac:dyDescent="0.25">
      <c r="X422" s="15" t="str">
        <f t="shared" si="13"/>
        <v/>
      </c>
      <c r="Y422" s="17" t="str">
        <f t="shared" si="12"/>
        <v/>
      </c>
    </row>
    <row r="423" spans="24:25" x14ac:dyDescent="0.25">
      <c r="X423" s="15" t="str">
        <f t="shared" si="13"/>
        <v/>
      </c>
      <c r="Y423" s="17" t="str">
        <f t="shared" si="12"/>
        <v/>
      </c>
    </row>
    <row r="424" spans="24:25" x14ac:dyDescent="0.25">
      <c r="X424" s="15" t="str">
        <f t="shared" si="13"/>
        <v/>
      </c>
      <c r="Y424" s="17" t="str">
        <f t="shared" si="12"/>
        <v/>
      </c>
    </row>
    <row r="425" spans="24:25" x14ac:dyDescent="0.25">
      <c r="X425" s="15" t="str">
        <f t="shared" si="13"/>
        <v/>
      </c>
      <c r="Y425" s="17" t="str">
        <f t="shared" si="12"/>
        <v/>
      </c>
    </row>
    <row r="426" spans="24:25" x14ac:dyDescent="0.25">
      <c r="X426" s="15" t="str">
        <f t="shared" si="13"/>
        <v/>
      </c>
      <c r="Y426" s="17" t="str">
        <f t="shared" si="12"/>
        <v/>
      </c>
    </row>
    <row r="427" spans="24:25" x14ac:dyDescent="0.25">
      <c r="X427" s="15" t="str">
        <f t="shared" si="13"/>
        <v/>
      </c>
      <c r="Y427" s="17" t="str">
        <f t="shared" si="12"/>
        <v/>
      </c>
    </row>
    <row r="428" spans="24:25" x14ac:dyDescent="0.25">
      <c r="X428" s="15" t="str">
        <f t="shared" si="13"/>
        <v/>
      </c>
      <c r="Y428" s="17" t="str">
        <f t="shared" si="12"/>
        <v/>
      </c>
    </row>
    <row r="429" spans="24:25" x14ac:dyDescent="0.25">
      <c r="X429" s="15" t="str">
        <f t="shared" si="13"/>
        <v/>
      </c>
      <c r="Y429" s="17" t="str">
        <f t="shared" si="12"/>
        <v/>
      </c>
    </row>
    <row r="430" spans="24:25" x14ac:dyDescent="0.25">
      <c r="X430" s="15" t="str">
        <f t="shared" si="13"/>
        <v/>
      </c>
      <c r="Y430" s="17" t="str">
        <f t="shared" si="12"/>
        <v/>
      </c>
    </row>
    <row r="431" spans="24:25" x14ac:dyDescent="0.25">
      <c r="X431" s="15" t="str">
        <f t="shared" si="13"/>
        <v/>
      </c>
      <c r="Y431" s="17" t="str">
        <f t="shared" si="12"/>
        <v/>
      </c>
    </row>
    <row r="432" spans="24:25" x14ac:dyDescent="0.25">
      <c r="X432" s="15" t="str">
        <f t="shared" si="13"/>
        <v/>
      </c>
      <c r="Y432" s="17" t="str">
        <f t="shared" si="12"/>
        <v/>
      </c>
    </row>
    <row r="433" spans="24:25" x14ac:dyDescent="0.25">
      <c r="X433" s="15" t="str">
        <f t="shared" si="13"/>
        <v/>
      </c>
      <c r="Y433" s="17" t="str">
        <f t="shared" si="12"/>
        <v/>
      </c>
    </row>
    <row r="434" spans="24:25" x14ac:dyDescent="0.25">
      <c r="X434" s="15" t="str">
        <f t="shared" si="13"/>
        <v/>
      </c>
      <c r="Y434" s="17" t="str">
        <f t="shared" si="12"/>
        <v/>
      </c>
    </row>
    <row r="435" spans="24:25" x14ac:dyDescent="0.25">
      <c r="X435" s="15" t="str">
        <f t="shared" si="13"/>
        <v/>
      </c>
      <c r="Y435" s="17" t="str">
        <f t="shared" si="12"/>
        <v/>
      </c>
    </row>
    <row r="436" spans="24:25" x14ac:dyDescent="0.25">
      <c r="X436" s="15" t="str">
        <f t="shared" si="13"/>
        <v/>
      </c>
      <c r="Y436" s="17" t="str">
        <f t="shared" si="12"/>
        <v/>
      </c>
    </row>
    <row r="437" spans="24:25" x14ac:dyDescent="0.25">
      <c r="X437" s="15" t="str">
        <f t="shared" si="13"/>
        <v/>
      </c>
      <c r="Y437" s="17" t="str">
        <f t="shared" si="12"/>
        <v/>
      </c>
    </row>
    <row r="438" spans="24:25" x14ac:dyDescent="0.25">
      <c r="X438" s="15" t="str">
        <f t="shared" si="13"/>
        <v/>
      </c>
      <c r="Y438" s="17" t="str">
        <f t="shared" si="12"/>
        <v/>
      </c>
    </row>
    <row r="439" spans="24:25" x14ac:dyDescent="0.25">
      <c r="X439" s="15" t="str">
        <f t="shared" si="13"/>
        <v/>
      </c>
      <c r="Y439" s="17" t="str">
        <f t="shared" si="12"/>
        <v/>
      </c>
    </row>
    <row r="440" spans="24:25" x14ac:dyDescent="0.25">
      <c r="X440" s="15" t="str">
        <f t="shared" si="13"/>
        <v/>
      </c>
      <c r="Y440" s="17" t="str">
        <f t="shared" si="12"/>
        <v/>
      </c>
    </row>
    <row r="441" spans="24:25" x14ac:dyDescent="0.25">
      <c r="X441" s="15" t="str">
        <f t="shared" si="13"/>
        <v/>
      </c>
      <c r="Y441" s="17" t="str">
        <f t="shared" si="12"/>
        <v/>
      </c>
    </row>
    <row r="442" spans="24:25" x14ac:dyDescent="0.25">
      <c r="X442" s="15" t="str">
        <f t="shared" si="13"/>
        <v/>
      </c>
      <c r="Y442" s="17" t="str">
        <f t="shared" si="12"/>
        <v/>
      </c>
    </row>
    <row r="443" spans="24:25" x14ac:dyDescent="0.25">
      <c r="X443" s="15" t="str">
        <f t="shared" si="13"/>
        <v/>
      </c>
      <c r="Y443" s="17" t="str">
        <f t="shared" si="12"/>
        <v/>
      </c>
    </row>
    <row r="444" spans="24:25" x14ac:dyDescent="0.25">
      <c r="X444" s="15" t="str">
        <f t="shared" si="13"/>
        <v/>
      </c>
      <c r="Y444" s="17" t="str">
        <f t="shared" si="12"/>
        <v/>
      </c>
    </row>
    <row r="445" spans="24:25" x14ac:dyDescent="0.25">
      <c r="X445" s="15" t="str">
        <f t="shared" si="13"/>
        <v/>
      </c>
      <c r="Y445" s="17" t="str">
        <f t="shared" si="12"/>
        <v/>
      </c>
    </row>
    <row r="446" spans="24:25" x14ac:dyDescent="0.25">
      <c r="X446" s="15" t="str">
        <f t="shared" si="13"/>
        <v/>
      </c>
      <c r="Y446" s="17" t="str">
        <f t="shared" si="12"/>
        <v/>
      </c>
    </row>
    <row r="447" spans="24:25" x14ac:dyDescent="0.25">
      <c r="X447" s="15" t="str">
        <f t="shared" si="13"/>
        <v/>
      </c>
      <c r="Y447" s="17" t="str">
        <f t="shared" si="12"/>
        <v/>
      </c>
    </row>
    <row r="448" spans="24:25" x14ac:dyDescent="0.25">
      <c r="X448" s="15" t="str">
        <f t="shared" si="13"/>
        <v/>
      </c>
      <c r="Y448" s="17" t="str">
        <f t="shared" si="12"/>
        <v/>
      </c>
    </row>
    <row r="449" spans="24:25" x14ac:dyDescent="0.25">
      <c r="X449" s="15" t="str">
        <f t="shared" si="13"/>
        <v/>
      </c>
      <c r="Y449" s="17" t="str">
        <f t="shared" si="12"/>
        <v/>
      </c>
    </row>
    <row r="450" spans="24:25" x14ac:dyDescent="0.25">
      <c r="X450" s="15" t="str">
        <f t="shared" si="13"/>
        <v/>
      </c>
      <c r="Y450" s="17" t="str">
        <f t="shared" ref="Y450:Y513" si="14">IF(X450="","",IF(X450&gt;$F$7,$F$7,X450)*(1-($I$6+$I$7)*(1+$I$9))*$F$8+$C$14+$F$14)</f>
        <v/>
      </c>
    </row>
    <row r="451" spans="24:25" x14ac:dyDescent="0.25">
      <c r="X451" s="15" t="str">
        <f t="shared" si="13"/>
        <v/>
      </c>
      <c r="Y451" s="17" t="str">
        <f t="shared" si="14"/>
        <v/>
      </c>
    </row>
    <row r="452" spans="24:25" x14ac:dyDescent="0.25">
      <c r="X452" s="15" t="str">
        <f t="shared" ref="X452:X515" si="15">IFERROR(IF(X451+0.5&gt;$F$7*1.8,"",X451+0.5),"")</f>
        <v/>
      </c>
      <c r="Y452" s="17" t="str">
        <f t="shared" si="14"/>
        <v/>
      </c>
    </row>
    <row r="453" spans="24:25" x14ac:dyDescent="0.25">
      <c r="X453" s="15" t="str">
        <f t="shared" si="15"/>
        <v/>
      </c>
      <c r="Y453" s="17" t="str">
        <f t="shared" si="14"/>
        <v/>
      </c>
    </row>
    <row r="454" spans="24:25" x14ac:dyDescent="0.25">
      <c r="X454" s="15" t="str">
        <f t="shared" si="15"/>
        <v/>
      </c>
      <c r="Y454" s="17" t="str">
        <f t="shared" si="14"/>
        <v/>
      </c>
    </row>
    <row r="455" spans="24:25" x14ac:dyDescent="0.25">
      <c r="X455" s="15" t="str">
        <f t="shared" si="15"/>
        <v/>
      </c>
      <c r="Y455" s="17" t="str">
        <f t="shared" si="14"/>
        <v/>
      </c>
    </row>
    <row r="456" spans="24:25" x14ac:dyDescent="0.25">
      <c r="X456" s="15" t="str">
        <f t="shared" si="15"/>
        <v/>
      </c>
      <c r="Y456" s="17" t="str">
        <f t="shared" si="14"/>
        <v/>
      </c>
    </row>
    <row r="457" spans="24:25" x14ac:dyDescent="0.25">
      <c r="X457" s="15" t="str">
        <f t="shared" si="15"/>
        <v/>
      </c>
      <c r="Y457" s="17" t="str">
        <f t="shared" si="14"/>
        <v/>
      </c>
    </row>
    <row r="458" spans="24:25" x14ac:dyDescent="0.25">
      <c r="X458" s="15" t="str">
        <f t="shared" si="15"/>
        <v/>
      </c>
      <c r="Y458" s="17" t="str">
        <f t="shared" si="14"/>
        <v/>
      </c>
    </row>
    <row r="459" spans="24:25" x14ac:dyDescent="0.25">
      <c r="X459" s="15" t="str">
        <f t="shared" si="15"/>
        <v/>
      </c>
      <c r="Y459" s="17" t="str">
        <f t="shared" si="14"/>
        <v/>
      </c>
    </row>
    <row r="460" spans="24:25" x14ac:dyDescent="0.25">
      <c r="X460" s="15" t="str">
        <f t="shared" si="15"/>
        <v/>
      </c>
      <c r="Y460" s="17" t="str">
        <f t="shared" si="14"/>
        <v/>
      </c>
    </row>
    <row r="461" spans="24:25" x14ac:dyDescent="0.25">
      <c r="X461" s="15" t="str">
        <f t="shared" si="15"/>
        <v/>
      </c>
      <c r="Y461" s="17" t="str">
        <f t="shared" si="14"/>
        <v/>
      </c>
    </row>
    <row r="462" spans="24:25" x14ac:dyDescent="0.25">
      <c r="X462" s="15" t="str">
        <f t="shared" si="15"/>
        <v/>
      </c>
      <c r="Y462" s="17" t="str">
        <f t="shared" si="14"/>
        <v/>
      </c>
    </row>
    <row r="463" spans="24:25" x14ac:dyDescent="0.25">
      <c r="X463" s="15" t="str">
        <f t="shared" si="15"/>
        <v/>
      </c>
      <c r="Y463" s="17" t="str">
        <f t="shared" si="14"/>
        <v/>
      </c>
    </row>
    <row r="464" spans="24:25" x14ac:dyDescent="0.25">
      <c r="X464" s="15" t="str">
        <f t="shared" si="15"/>
        <v/>
      </c>
      <c r="Y464" s="17" t="str">
        <f t="shared" si="14"/>
        <v/>
      </c>
    </row>
    <row r="465" spans="24:25" x14ac:dyDescent="0.25">
      <c r="X465" s="15" t="str">
        <f t="shared" si="15"/>
        <v/>
      </c>
      <c r="Y465" s="17" t="str">
        <f t="shared" si="14"/>
        <v/>
      </c>
    </row>
    <row r="466" spans="24:25" x14ac:dyDescent="0.25">
      <c r="X466" s="15" t="str">
        <f t="shared" si="15"/>
        <v/>
      </c>
      <c r="Y466" s="17" t="str">
        <f t="shared" si="14"/>
        <v/>
      </c>
    </row>
    <row r="467" spans="24:25" x14ac:dyDescent="0.25">
      <c r="X467" s="15" t="str">
        <f t="shared" si="15"/>
        <v/>
      </c>
      <c r="Y467" s="17" t="str">
        <f t="shared" si="14"/>
        <v/>
      </c>
    </row>
    <row r="468" spans="24:25" x14ac:dyDescent="0.25">
      <c r="X468" s="15" t="str">
        <f t="shared" si="15"/>
        <v/>
      </c>
      <c r="Y468" s="17" t="str">
        <f t="shared" si="14"/>
        <v/>
      </c>
    </row>
    <row r="469" spans="24:25" x14ac:dyDescent="0.25">
      <c r="X469" s="15" t="str">
        <f t="shared" si="15"/>
        <v/>
      </c>
      <c r="Y469" s="17" t="str">
        <f t="shared" si="14"/>
        <v/>
      </c>
    </row>
    <row r="470" spans="24:25" x14ac:dyDescent="0.25">
      <c r="X470" s="15" t="str">
        <f t="shared" si="15"/>
        <v/>
      </c>
      <c r="Y470" s="17" t="str">
        <f t="shared" si="14"/>
        <v/>
      </c>
    </row>
    <row r="471" spans="24:25" x14ac:dyDescent="0.25">
      <c r="X471" s="15" t="str">
        <f t="shared" si="15"/>
        <v/>
      </c>
      <c r="Y471" s="17" t="str">
        <f t="shared" si="14"/>
        <v/>
      </c>
    </row>
    <row r="472" spans="24:25" x14ac:dyDescent="0.25">
      <c r="X472" s="15" t="str">
        <f t="shared" si="15"/>
        <v/>
      </c>
      <c r="Y472" s="17" t="str">
        <f t="shared" si="14"/>
        <v/>
      </c>
    </row>
    <row r="473" spans="24:25" x14ac:dyDescent="0.25">
      <c r="X473" s="15" t="str">
        <f t="shared" si="15"/>
        <v/>
      </c>
      <c r="Y473" s="17" t="str">
        <f t="shared" si="14"/>
        <v/>
      </c>
    </row>
    <row r="474" spans="24:25" x14ac:dyDescent="0.25">
      <c r="X474" s="15" t="str">
        <f t="shared" si="15"/>
        <v/>
      </c>
      <c r="Y474" s="17" t="str">
        <f t="shared" si="14"/>
        <v/>
      </c>
    </row>
    <row r="475" spans="24:25" x14ac:dyDescent="0.25">
      <c r="X475" s="15" t="str">
        <f t="shared" si="15"/>
        <v/>
      </c>
      <c r="Y475" s="17" t="str">
        <f t="shared" si="14"/>
        <v/>
      </c>
    </row>
    <row r="476" spans="24:25" x14ac:dyDescent="0.25">
      <c r="X476" s="15" t="str">
        <f t="shared" si="15"/>
        <v/>
      </c>
      <c r="Y476" s="17" t="str">
        <f t="shared" si="14"/>
        <v/>
      </c>
    </row>
    <row r="477" spans="24:25" x14ac:dyDescent="0.25">
      <c r="X477" s="15" t="str">
        <f t="shared" si="15"/>
        <v/>
      </c>
      <c r="Y477" s="17" t="str">
        <f t="shared" si="14"/>
        <v/>
      </c>
    </row>
    <row r="478" spans="24:25" x14ac:dyDescent="0.25">
      <c r="X478" s="15" t="str">
        <f t="shared" si="15"/>
        <v/>
      </c>
      <c r="Y478" s="17" t="str">
        <f t="shared" si="14"/>
        <v/>
      </c>
    </row>
    <row r="479" spans="24:25" x14ac:dyDescent="0.25">
      <c r="X479" s="15" t="str">
        <f t="shared" si="15"/>
        <v/>
      </c>
      <c r="Y479" s="17" t="str">
        <f t="shared" si="14"/>
        <v/>
      </c>
    </row>
    <row r="480" spans="24:25" x14ac:dyDescent="0.25">
      <c r="X480" s="15" t="str">
        <f t="shared" si="15"/>
        <v/>
      </c>
      <c r="Y480" s="17" t="str">
        <f t="shared" si="14"/>
        <v/>
      </c>
    </row>
    <row r="481" spans="24:25" x14ac:dyDescent="0.25">
      <c r="X481" s="15" t="str">
        <f t="shared" si="15"/>
        <v/>
      </c>
      <c r="Y481" s="17" t="str">
        <f t="shared" si="14"/>
        <v/>
      </c>
    </row>
    <row r="482" spans="24:25" x14ac:dyDescent="0.25">
      <c r="X482" s="15" t="str">
        <f t="shared" si="15"/>
        <v/>
      </c>
      <c r="Y482" s="17" t="str">
        <f t="shared" si="14"/>
        <v/>
      </c>
    </row>
    <row r="483" spans="24:25" x14ac:dyDescent="0.25">
      <c r="X483" s="15" t="str">
        <f t="shared" si="15"/>
        <v/>
      </c>
      <c r="Y483" s="17" t="str">
        <f t="shared" si="14"/>
        <v/>
      </c>
    </row>
    <row r="484" spans="24:25" x14ac:dyDescent="0.25">
      <c r="X484" s="15" t="str">
        <f t="shared" si="15"/>
        <v/>
      </c>
      <c r="Y484" s="17" t="str">
        <f t="shared" si="14"/>
        <v/>
      </c>
    </row>
    <row r="485" spans="24:25" x14ac:dyDescent="0.25">
      <c r="X485" s="15" t="str">
        <f t="shared" si="15"/>
        <v/>
      </c>
      <c r="Y485" s="17" t="str">
        <f t="shared" si="14"/>
        <v/>
      </c>
    </row>
    <row r="486" spans="24:25" x14ac:dyDescent="0.25">
      <c r="X486" s="15" t="str">
        <f t="shared" si="15"/>
        <v/>
      </c>
      <c r="Y486" s="17" t="str">
        <f t="shared" si="14"/>
        <v/>
      </c>
    </row>
    <row r="487" spans="24:25" x14ac:dyDescent="0.25">
      <c r="X487" s="15" t="str">
        <f t="shared" si="15"/>
        <v/>
      </c>
      <c r="Y487" s="17" t="str">
        <f t="shared" si="14"/>
        <v/>
      </c>
    </row>
    <row r="488" spans="24:25" x14ac:dyDescent="0.25">
      <c r="X488" s="15" t="str">
        <f t="shared" si="15"/>
        <v/>
      </c>
      <c r="Y488" s="17" t="str">
        <f t="shared" si="14"/>
        <v/>
      </c>
    </row>
    <row r="489" spans="24:25" x14ac:dyDescent="0.25">
      <c r="X489" s="15" t="str">
        <f t="shared" si="15"/>
        <v/>
      </c>
      <c r="Y489" s="17" t="str">
        <f t="shared" si="14"/>
        <v/>
      </c>
    </row>
    <row r="490" spans="24:25" x14ac:dyDescent="0.25">
      <c r="X490" s="15" t="str">
        <f t="shared" si="15"/>
        <v/>
      </c>
      <c r="Y490" s="17" t="str">
        <f t="shared" si="14"/>
        <v/>
      </c>
    </row>
    <row r="491" spans="24:25" x14ac:dyDescent="0.25">
      <c r="X491" s="15" t="str">
        <f t="shared" si="15"/>
        <v/>
      </c>
      <c r="Y491" s="17" t="str">
        <f t="shared" si="14"/>
        <v/>
      </c>
    </row>
    <row r="492" spans="24:25" x14ac:dyDescent="0.25">
      <c r="X492" s="15" t="str">
        <f t="shared" si="15"/>
        <v/>
      </c>
      <c r="Y492" s="17" t="str">
        <f t="shared" si="14"/>
        <v/>
      </c>
    </row>
    <row r="493" spans="24:25" x14ac:dyDescent="0.25">
      <c r="X493" s="15" t="str">
        <f t="shared" si="15"/>
        <v/>
      </c>
      <c r="Y493" s="17" t="str">
        <f t="shared" si="14"/>
        <v/>
      </c>
    </row>
    <row r="494" spans="24:25" x14ac:dyDescent="0.25">
      <c r="X494" s="15" t="str">
        <f t="shared" si="15"/>
        <v/>
      </c>
      <c r="Y494" s="17" t="str">
        <f t="shared" si="14"/>
        <v/>
      </c>
    </row>
    <row r="495" spans="24:25" x14ac:dyDescent="0.25">
      <c r="X495" s="15" t="str">
        <f t="shared" si="15"/>
        <v/>
      </c>
      <c r="Y495" s="17" t="str">
        <f t="shared" si="14"/>
        <v/>
      </c>
    </row>
    <row r="496" spans="24:25" x14ac:dyDescent="0.25">
      <c r="X496" s="15" t="str">
        <f t="shared" si="15"/>
        <v/>
      </c>
      <c r="Y496" s="17" t="str">
        <f t="shared" si="14"/>
        <v/>
      </c>
    </row>
    <row r="497" spans="24:25" x14ac:dyDescent="0.25">
      <c r="X497" s="15" t="str">
        <f t="shared" si="15"/>
        <v/>
      </c>
      <c r="Y497" s="17" t="str">
        <f t="shared" si="14"/>
        <v/>
      </c>
    </row>
    <row r="498" spans="24:25" x14ac:dyDescent="0.25">
      <c r="X498" s="15" t="str">
        <f t="shared" si="15"/>
        <v/>
      </c>
      <c r="Y498" s="17" t="str">
        <f t="shared" si="14"/>
        <v/>
      </c>
    </row>
    <row r="499" spans="24:25" x14ac:dyDescent="0.25">
      <c r="X499" s="15" t="str">
        <f t="shared" si="15"/>
        <v/>
      </c>
      <c r="Y499" s="17" t="str">
        <f t="shared" si="14"/>
        <v/>
      </c>
    </row>
    <row r="500" spans="24:25" x14ac:dyDescent="0.25">
      <c r="X500" s="15" t="str">
        <f t="shared" si="15"/>
        <v/>
      </c>
      <c r="Y500" s="17" t="str">
        <f t="shared" si="14"/>
        <v/>
      </c>
    </row>
    <row r="501" spans="24:25" x14ac:dyDescent="0.25">
      <c r="X501" s="15" t="str">
        <f t="shared" si="15"/>
        <v/>
      </c>
      <c r="Y501" s="17" t="str">
        <f t="shared" si="14"/>
        <v/>
      </c>
    </row>
    <row r="502" spans="24:25" x14ac:dyDescent="0.25">
      <c r="X502" s="15" t="str">
        <f t="shared" si="15"/>
        <v/>
      </c>
      <c r="Y502" s="17" t="str">
        <f t="shared" si="14"/>
        <v/>
      </c>
    </row>
    <row r="503" spans="24:25" x14ac:dyDescent="0.25">
      <c r="X503" s="15" t="str">
        <f t="shared" si="15"/>
        <v/>
      </c>
      <c r="Y503" s="17" t="str">
        <f t="shared" si="14"/>
        <v/>
      </c>
    </row>
    <row r="504" spans="24:25" x14ac:dyDescent="0.25">
      <c r="X504" s="15" t="str">
        <f t="shared" si="15"/>
        <v/>
      </c>
      <c r="Y504" s="17" t="str">
        <f t="shared" si="14"/>
        <v/>
      </c>
    </row>
    <row r="505" spans="24:25" x14ac:dyDescent="0.25">
      <c r="X505" s="15" t="str">
        <f t="shared" si="15"/>
        <v/>
      </c>
      <c r="Y505" s="17" t="str">
        <f t="shared" si="14"/>
        <v/>
      </c>
    </row>
    <row r="506" spans="24:25" x14ac:dyDescent="0.25">
      <c r="X506" s="15" t="str">
        <f t="shared" si="15"/>
        <v/>
      </c>
      <c r="Y506" s="17" t="str">
        <f t="shared" si="14"/>
        <v/>
      </c>
    </row>
    <row r="507" spans="24:25" x14ac:dyDescent="0.25">
      <c r="X507" s="15" t="str">
        <f t="shared" si="15"/>
        <v/>
      </c>
      <c r="Y507" s="17" t="str">
        <f t="shared" si="14"/>
        <v/>
      </c>
    </row>
    <row r="508" spans="24:25" x14ac:dyDescent="0.25">
      <c r="X508" s="15" t="str">
        <f t="shared" si="15"/>
        <v/>
      </c>
      <c r="Y508" s="17" t="str">
        <f t="shared" si="14"/>
        <v/>
      </c>
    </row>
    <row r="509" spans="24:25" x14ac:dyDescent="0.25">
      <c r="X509" s="15" t="str">
        <f t="shared" si="15"/>
        <v/>
      </c>
      <c r="Y509" s="17" t="str">
        <f t="shared" si="14"/>
        <v/>
      </c>
    </row>
    <row r="510" spans="24:25" x14ac:dyDescent="0.25">
      <c r="X510" s="15" t="str">
        <f t="shared" si="15"/>
        <v/>
      </c>
      <c r="Y510" s="17" t="str">
        <f t="shared" si="14"/>
        <v/>
      </c>
    </row>
    <row r="511" spans="24:25" x14ac:dyDescent="0.25">
      <c r="X511" s="15" t="str">
        <f t="shared" si="15"/>
        <v/>
      </c>
      <c r="Y511" s="17" t="str">
        <f t="shared" si="14"/>
        <v/>
      </c>
    </row>
    <row r="512" spans="24:25" x14ac:dyDescent="0.25">
      <c r="X512" s="15" t="str">
        <f t="shared" si="15"/>
        <v/>
      </c>
      <c r="Y512" s="17" t="str">
        <f t="shared" si="14"/>
        <v/>
      </c>
    </row>
    <row r="513" spans="24:25" x14ac:dyDescent="0.25">
      <c r="X513" s="15" t="str">
        <f t="shared" si="15"/>
        <v/>
      </c>
      <c r="Y513" s="17" t="str">
        <f t="shared" si="14"/>
        <v/>
      </c>
    </row>
    <row r="514" spans="24:25" x14ac:dyDescent="0.25">
      <c r="X514" s="15" t="str">
        <f t="shared" si="15"/>
        <v/>
      </c>
      <c r="Y514" s="17" t="str">
        <f t="shared" ref="Y514:Y573" si="16">IF(X514="","",IF(X514&gt;$F$7,$F$7,X514)*(1-($I$6+$I$7)*(1+$I$9))*$F$8+$C$14+$F$14)</f>
        <v/>
      </c>
    </row>
    <row r="515" spans="24:25" x14ac:dyDescent="0.25">
      <c r="X515" s="15" t="str">
        <f t="shared" si="15"/>
        <v/>
      </c>
      <c r="Y515" s="17" t="str">
        <f t="shared" si="16"/>
        <v/>
      </c>
    </row>
    <row r="516" spans="24:25" x14ac:dyDescent="0.25">
      <c r="X516" s="15" t="str">
        <f t="shared" ref="X516:X579" si="17">IFERROR(IF(X515+0.5&gt;$F$7*1.8,"",X515+0.5),"")</f>
        <v/>
      </c>
      <c r="Y516" s="17" t="str">
        <f t="shared" si="16"/>
        <v/>
      </c>
    </row>
    <row r="517" spans="24:25" x14ac:dyDescent="0.25">
      <c r="X517" s="15" t="str">
        <f t="shared" si="17"/>
        <v/>
      </c>
      <c r="Y517" s="17" t="str">
        <f t="shared" si="16"/>
        <v/>
      </c>
    </row>
    <row r="518" spans="24:25" x14ac:dyDescent="0.25">
      <c r="X518" s="15" t="str">
        <f t="shared" si="17"/>
        <v/>
      </c>
      <c r="Y518" s="17" t="str">
        <f t="shared" si="16"/>
        <v/>
      </c>
    </row>
    <row r="519" spans="24:25" x14ac:dyDescent="0.25">
      <c r="X519" s="15" t="str">
        <f t="shared" si="17"/>
        <v/>
      </c>
      <c r="Y519" s="17" t="str">
        <f t="shared" si="16"/>
        <v/>
      </c>
    </row>
    <row r="520" spans="24:25" x14ac:dyDescent="0.25">
      <c r="X520" s="15" t="str">
        <f t="shared" si="17"/>
        <v/>
      </c>
      <c r="Y520" s="17" t="str">
        <f t="shared" si="16"/>
        <v/>
      </c>
    </row>
    <row r="521" spans="24:25" x14ac:dyDescent="0.25">
      <c r="X521" s="15" t="str">
        <f t="shared" si="17"/>
        <v/>
      </c>
      <c r="Y521" s="17" t="str">
        <f t="shared" si="16"/>
        <v/>
      </c>
    </row>
    <row r="522" spans="24:25" x14ac:dyDescent="0.25">
      <c r="X522" s="15" t="str">
        <f t="shared" si="17"/>
        <v/>
      </c>
      <c r="Y522" s="17" t="str">
        <f t="shared" si="16"/>
        <v/>
      </c>
    </row>
    <row r="523" spans="24:25" x14ac:dyDescent="0.25">
      <c r="X523" s="15" t="str">
        <f t="shared" si="17"/>
        <v/>
      </c>
      <c r="Y523" s="17" t="str">
        <f t="shared" si="16"/>
        <v/>
      </c>
    </row>
    <row r="524" spans="24:25" x14ac:dyDescent="0.25">
      <c r="X524" s="15" t="str">
        <f t="shared" si="17"/>
        <v/>
      </c>
      <c r="Y524" s="17" t="str">
        <f t="shared" si="16"/>
        <v/>
      </c>
    </row>
    <row r="525" spans="24:25" x14ac:dyDescent="0.25">
      <c r="X525" s="15" t="str">
        <f t="shared" si="17"/>
        <v/>
      </c>
      <c r="Y525" s="17" t="str">
        <f t="shared" si="16"/>
        <v/>
      </c>
    </row>
    <row r="526" spans="24:25" x14ac:dyDescent="0.25">
      <c r="X526" s="15" t="str">
        <f t="shared" si="17"/>
        <v/>
      </c>
      <c r="Y526" s="17" t="str">
        <f t="shared" si="16"/>
        <v/>
      </c>
    </row>
    <row r="527" spans="24:25" x14ac:dyDescent="0.25">
      <c r="X527" s="15" t="str">
        <f t="shared" si="17"/>
        <v/>
      </c>
      <c r="Y527" s="17" t="str">
        <f t="shared" si="16"/>
        <v/>
      </c>
    </row>
    <row r="528" spans="24:25" x14ac:dyDescent="0.25">
      <c r="X528" s="15" t="str">
        <f t="shared" si="17"/>
        <v/>
      </c>
      <c r="Y528" s="17" t="str">
        <f t="shared" si="16"/>
        <v/>
      </c>
    </row>
    <row r="529" spans="24:25" x14ac:dyDescent="0.25">
      <c r="X529" s="15" t="str">
        <f t="shared" si="17"/>
        <v/>
      </c>
      <c r="Y529" s="17" t="str">
        <f t="shared" si="16"/>
        <v/>
      </c>
    </row>
    <row r="530" spans="24:25" x14ac:dyDescent="0.25">
      <c r="X530" s="15" t="str">
        <f t="shared" si="17"/>
        <v/>
      </c>
      <c r="Y530" s="17" t="str">
        <f t="shared" si="16"/>
        <v/>
      </c>
    </row>
    <row r="531" spans="24:25" x14ac:dyDescent="0.25">
      <c r="X531" s="15" t="str">
        <f t="shared" si="17"/>
        <v/>
      </c>
      <c r="Y531" s="17" t="str">
        <f t="shared" si="16"/>
        <v/>
      </c>
    </row>
    <row r="532" spans="24:25" x14ac:dyDescent="0.25">
      <c r="X532" s="15" t="str">
        <f t="shared" si="17"/>
        <v/>
      </c>
      <c r="Y532" s="17" t="str">
        <f t="shared" si="16"/>
        <v/>
      </c>
    </row>
    <row r="533" spans="24:25" x14ac:dyDescent="0.25">
      <c r="X533" s="15" t="str">
        <f t="shared" si="17"/>
        <v/>
      </c>
      <c r="Y533" s="17" t="str">
        <f t="shared" si="16"/>
        <v/>
      </c>
    </row>
    <row r="534" spans="24:25" x14ac:dyDescent="0.25">
      <c r="X534" s="15" t="str">
        <f t="shared" si="17"/>
        <v/>
      </c>
      <c r="Y534" s="17" t="str">
        <f t="shared" si="16"/>
        <v/>
      </c>
    </row>
    <row r="535" spans="24:25" x14ac:dyDescent="0.25">
      <c r="X535" s="15" t="str">
        <f t="shared" si="17"/>
        <v/>
      </c>
      <c r="Y535" s="17" t="str">
        <f t="shared" si="16"/>
        <v/>
      </c>
    </row>
    <row r="536" spans="24:25" x14ac:dyDescent="0.25">
      <c r="X536" s="15" t="str">
        <f t="shared" si="17"/>
        <v/>
      </c>
      <c r="Y536" s="17" t="str">
        <f t="shared" si="16"/>
        <v/>
      </c>
    </row>
    <row r="537" spans="24:25" x14ac:dyDescent="0.25">
      <c r="X537" s="15" t="str">
        <f t="shared" si="17"/>
        <v/>
      </c>
      <c r="Y537" s="17" t="str">
        <f t="shared" si="16"/>
        <v/>
      </c>
    </row>
    <row r="538" spans="24:25" x14ac:dyDescent="0.25">
      <c r="X538" s="15" t="str">
        <f t="shared" si="17"/>
        <v/>
      </c>
      <c r="Y538" s="17" t="str">
        <f t="shared" si="16"/>
        <v/>
      </c>
    </row>
    <row r="539" spans="24:25" x14ac:dyDescent="0.25">
      <c r="X539" s="15" t="str">
        <f t="shared" si="17"/>
        <v/>
      </c>
      <c r="Y539" s="17" t="str">
        <f t="shared" si="16"/>
        <v/>
      </c>
    </row>
    <row r="540" spans="24:25" x14ac:dyDescent="0.25">
      <c r="X540" s="15" t="str">
        <f t="shared" si="17"/>
        <v/>
      </c>
      <c r="Y540" s="17" t="str">
        <f t="shared" si="16"/>
        <v/>
      </c>
    </row>
    <row r="541" spans="24:25" x14ac:dyDescent="0.25">
      <c r="X541" s="15" t="str">
        <f t="shared" si="17"/>
        <v/>
      </c>
      <c r="Y541" s="17" t="str">
        <f t="shared" si="16"/>
        <v/>
      </c>
    </row>
    <row r="542" spans="24:25" x14ac:dyDescent="0.25">
      <c r="X542" s="15" t="str">
        <f t="shared" si="17"/>
        <v/>
      </c>
      <c r="Y542" s="17" t="str">
        <f t="shared" si="16"/>
        <v/>
      </c>
    </row>
    <row r="543" spans="24:25" x14ac:dyDescent="0.25">
      <c r="X543" s="15" t="str">
        <f t="shared" si="17"/>
        <v/>
      </c>
      <c r="Y543" s="17" t="str">
        <f t="shared" si="16"/>
        <v/>
      </c>
    </row>
    <row r="544" spans="24:25" x14ac:dyDescent="0.25">
      <c r="X544" s="15" t="str">
        <f t="shared" si="17"/>
        <v/>
      </c>
      <c r="Y544" s="17" t="str">
        <f t="shared" si="16"/>
        <v/>
      </c>
    </row>
    <row r="545" spans="24:25" x14ac:dyDescent="0.25">
      <c r="X545" s="15" t="str">
        <f t="shared" si="17"/>
        <v/>
      </c>
      <c r="Y545" s="17" t="str">
        <f t="shared" si="16"/>
        <v/>
      </c>
    </row>
    <row r="546" spans="24:25" x14ac:dyDescent="0.25">
      <c r="X546" s="15" t="str">
        <f t="shared" si="17"/>
        <v/>
      </c>
      <c r="Y546" s="17" t="str">
        <f t="shared" si="16"/>
        <v/>
      </c>
    </row>
    <row r="547" spans="24:25" x14ac:dyDescent="0.25">
      <c r="X547" s="15" t="str">
        <f t="shared" si="17"/>
        <v/>
      </c>
      <c r="Y547" s="17" t="str">
        <f t="shared" si="16"/>
        <v/>
      </c>
    </row>
    <row r="548" spans="24:25" x14ac:dyDescent="0.25">
      <c r="X548" s="15" t="str">
        <f t="shared" si="17"/>
        <v/>
      </c>
      <c r="Y548" s="17" t="str">
        <f t="shared" si="16"/>
        <v/>
      </c>
    </row>
    <row r="549" spans="24:25" x14ac:dyDescent="0.25">
      <c r="X549" s="15" t="str">
        <f t="shared" si="17"/>
        <v/>
      </c>
      <c r="Y549" s="17" t="str">
        <f t="shared" si="16"/>
        <v/>
      </c>
    </row>
    <row r="550" spans="24:25" x14ac:dyDescent="0.25">
      <c r="X550" s="15" t="str">
        <f t="shared" si="17"/>
        <v/>
      </c>
      <c r="Y550" s="17" t="str">
        <f t="shared" si="16"/>
        <v/>
      </c>
    </row>
    <row r="551" spans="24:25" x14ac:dyDescent="0.25">
      <c r="X551" s="15" t="str">
        <f t="shared" si="17"/>
        <v/>
      </c>
      <c r="Y551" s="17" t="str">
        <f t="shared" si="16"/>
        <v/>
      </c>
    </row>
    <row r="552" spans="24:25" x14ac:dyDescent="0.25">
      <c r="X552" s="15" t="str">
        <f t="shared" si="17"/>
        <v/>
      </c>
      <c r="Y552" s="17" t="str">
        <f t="shared" si="16"/>
        <v/>
      </c>
    </row>
    <row r="553" spans="24:25" x14ac:dyDescent="0.25">
      <c r="X553" s="15" t="str">
        <f t="shared" si="17"/>
        <v/>
      </c>
      <c r="Y553" s="17" t="str">
        <f t="shared" si="16"/>
        <v/>
      </c>
    </row>
    <row r="554" spans="24:25" x14ac:dyDescent="0.25">
      <c r="X554" s="15" t="str">
        <f t="shared" si="17"/>
        <v/>
      </c>
      <c r="Y554" s="17" t="str">
        <f t="shared" si="16"/>
        <v/>
      </c>
    </row>
    <row r="555" spans="24:25" x14ac:dyDescent="0.25">
      <c r="X555" s="15" t="str">
        <f t="shared" si="17"/>
        <v/>
      </c>
      <c r="Y555" s="17" t="str">
        <f t="shared" si="16"/>
        <v/>
      </c>
    </row>
    <row r="556" spans="24:25" x14ac:dyDescent="0.25">
      <c r="X556" s="15" t="str">
        <f t="shared" si="17"/>
        <v/>
      </c>
      <c r="Y556" s="17" t="str">
        <f t="shared" si="16"/>
        <v/>
      </c>
    </row>
    <row r="557" spans="24:25" x14ac:dyDescent="0.25">
      <c r="X557" s="15" t="str">
        <f t="shared" si="17"/>
        <v/>
      </c>
      <c r="Y557" s="17" t="str">
        <f t="shared" si="16"/>
        <v/>
      </c>
    </row>
    <row r="558" spans="24:25" x14ac:dyDescent="0.25">
      <c r="X558" s="15" t="str">
        <f t="shared" si="17"/>
        <v/>
      </c>
      <c r="Y558" s="17" t="str">
        <f t="shared" si="16"/>
        <v/>
      </c>
    </row>
    <row r="559" spans="24:25" x14ac:dyDescent="0.25">
      <c r="X559" s="15" t="str">
        <f t="shared" si="17"/>
        <v/>
      </c>
      <c r="Y559" s="17" t="str">
        <f t="shared" si="16"/>
        <v/>
      </c>
    </row>
    <row r="560" spans="24:25" x14ac:dyDescent="0.25">
      <c r="X560" s="15" t="str">
        <f t="shared" si="17"/>
        <v/>
      </c>
      <c r="Y560" s="17" t="str">
        <f t="shared" si="16"/>
        <v/>
      </c>
    </row>
    <row r="561" spans="24:25" x14ac:dyDescent="0.25">
      <c r="X561" s="15" t="str">
        <f t="shared" si="17"/>
        <v/>
      </c>
      <c r="Y561" s="17" t="str">
        <f t="shared" si="16"/>
        <v/>
      </c>
    </row>
    <row r="562" spans="24:25" x14ac:dyDescent="0.25">
      <c r="X562" s="15" t="str">
        <f t="shared" si="17"/>
        <v/>
      </c>
      <c r="Y562" s="17" t="str">
        <f t="shared" si="16"/>
        <v/>
      </c>
    </row>
    <row r="563" spans="24:25" x14ac:dyDescent="0.25">
      <c r="X563" s="15" t="str">
        <f t="shared" si="17"/>
        <v/>
      </c>
      <c r="Y563" s="17" t="str">
        <f t="shared" si="16"/>
        <v/>
      </c>
    </row>
    <row r="564" spans="24:25" x14ac:dyDescent="0.25">
      <c r="X564" s="15" t="str">
        <f t="shared" si="17"/>
        <v/>
      </c>
      <c r="Y564" s="17" t="str">
        <f t="shared" si="16"/>
        <v/>
      </c>
    </row>
    <row r="565" spans="24:25" x14ac:dyDescent="0.25">
      <c r="X565" s="15" t="str">
        <f t="shared" si="17"/>
        <v/>
      </c>
      <c r="Y565" s="17" t="str">
        <f t="shared" si="16"/>
        <v/>
      </c>
    </row>
    <row r="566" spans="24:25" x14ac:dyDescent="0.25">
      <c r="X566" s="15" t="str">
        <f t="shared" si="17"/>
        <v/>
      </c>
      <c r="Y566" s="17" t="str">
        <f t="shared" si="16"/>
        <v/>
      </c>
    </row>
    <row r="567" spans="24:25" x14ac:dyDescent="0.25">
      <c r="X567" s="15" t="str">
        <f t="shared" si="17"/>
        <v/>
      </c>
      <c r="Y567" s="17" t="str">
        <f t="shared" si="16"/>
        <v/>
      </c>
    </row>
    <row r="568" spans="24:25" x14ac:dyDescent="0.25">
      <c r="X568" s="15" t="str">
        <f t="shared" si="17"/>
        <v/>
      </c>
      <c r="Y568" s="17" t="str">
        <f t="shared" si="16"/>
        <v/>
      </c>
    </row>
    <row r="569" spans="24:25" x14ac:dyDescent="0.25">
      <c r="X569" s="15" t="str">
        <f t="shared" si="17"/>
        <v/>
      </c>
      <c r="Y569" s="17" t="str">
        <f t="shared" si="16"/>
        <v/>
      </c>
    </row>
    <row r="570" spans="24:25" x14ac:dyDescent="0.25">
      <c r="X570" s="15" t="str">
        <f t="shared" si="17"/>
        <v/>
      </c>
      <c r="Y570" s="17" t="str">
        <f t="shared" si="16"/>
        <v/>
      </c>
    </row>
    <row r="571" spans="24:25" x14ac:dyDescent="0.25">
      <c r="X571" s="15" t="str">
        <f t="shared" si="17"/>
        <v/>
      </c>
      <c r="Y571" s="17" t="str">
        <f t="shared" si="16"/>
        <v/>
      </c>
    </row>
    <row r="572" spans="24:25" x14ac:dyDescent="0.25">
      <c r="X572" s="15" t="str">
        <f t="shared" si="17"/>
        <v/>
      </c>
      <c r="Y572" s="17" t="str">
        <f t="shared" si="16"/>
        <v/>
      </c>
    </row>
    <row r="573" spans="24:25" x14ac:dyDescent="0.25">
      <c r="X573" s="15" t="str">
        <f t="shared" si="17"/>
        <v/>
      </c>
      <c r="Y573" s="17" t="str">
        <f t="shared" si="16"/>
        <v/>
      </c>
    </row>
    <row r="574" spans="24:25" x14ac:dyDescent="0.25">
      <c r="X574" s="15" t="str">
        <f t="shared" si="17"/>
        <v/>
      </c>
      <c r="Y574" s="17" t="str">
        <f t="shared" ref="Y574:Y637" si="18">IF(X574="","",IF(X574&gt;$F$7,$F$7,X574)*(1-($I$6+$I$7)*(1+$I$9))*$F$8+$C$14+$F$14)</f>
        <v/>
      </c>
    </row>
    <row r="575" spans="24:25" x14ac:dyDescent="0.25">
      <c r="X575" s="15" t="str">
        <f t="shared" si="17"/>
        <v/>
      </c>
      <c r="Y575" s="17" t="str">
        <f t="shared" si="18"/>
        <v/>
      </c>
    </row>
    <row r="576" spans="24:25" x14ac:dyDescent="0.25">
      <c r="X576" s="15" t="str">
        <f t="shared" si="17"/>
        <v/>
      </c>
      <c r="Y576" s="17" t="str">
        <f t="shared" si="18"/>
        <v/>
      </c>
    </row>
    <row r="577" spans="24:25" x14ac:dyDescent="0.25">
      <c r="X577" s="15" t="str">
        <f t="shared" si="17"/>
        <v/>
      </c>
      <c r="Y577" s="17" t="str">
        <f t="shared" si="18"/>
        <v/>
      </c>
    </row>
    <row r="578" spans="24:25" x14ac:dyDescent="0.25">
      <c r="X578" s="15" t="str">
        <f t="shared" si="17"/>
        <v/>
      </c>
      <c r="Y578" s="17" t="str">
        <f t="shared" si="18"/>
        <v/>
      </c>
    </row>
    <row r="579" spans="24:25" x14ac:dyDescent="0.25">
      <c r="X579" s="15" t="str">
        <f t="shared" si="17"/>
        <v/>
      </c>
      <c r="Y579" s="17" t="str">
        <f t="shared" si="18"/>
        <v/>
      </c>
    </row>
    <row r="580" spans="24:25" x14ac:dyDescent="0.25">
      <c r="X580" s="15" t="str">
        <f t="shared" ref="X580:X643" si="19">IFERROR(IF(X579+0.5&gt;$F$7*1.8,"",X579+0.5),"")</f>
        <v/>
      </c>
      <c r="Y580" s="17" t="str">
        <f t="shared" si="18"/>
        <v/>
      </c>
    </row>
    <row r="581" spans="24:25" x14ac:dyDescent="0.25">
      <c r="X581" s="15" t="str">
        <f t="shared" si="19"/>
        <v/>
      </c>
      <c r="Y581" s="17" t="str">
        <f t="shared" si="18"/>
        <v/>
      </c>
    </row>
    <row r="582" spans="24:25" x14ac:dyDescent="0.25">
      <c r="X582" s="15" t="str">
        <f t="shared" si="19"/>
        <v/>
      </c>
      <c r="Y582" s="17" t="str">
        <f t="shared" si="18"/>
        <v/>
      </c>
    </row>
    <row r="583" spans="24:25" x14ac:dyDescent="0.25">
      <c r="X583" s="15" t="str">
        <f t="shared" si="19"/>
        <v/>
      </c>
      <c r="Y583" s="17" t="str">
        <f t="shared" si="18"/>
        <v/>
      </c>
    </row>
    <row r="584" spans="24:25" x14ac:dyDescent="0.25">
      <c r="X584" s="15" t="str">
        <f t="shared" si="19"/>
        <v/>
      </c>
      <c r="Y584" s="17" t="str">
        <f t="shared" si="18"/>
        <v/>
      </c>
    </row>
    <row r="585" spans="24:25" x14ac:dyDescent="0.25">
      <c r="X585" s="15" t="str">
        <f t="shared" si="19"/>
        <v/>
      </c>
      <c r="Y585" s="17" t="str">
        <f t="shared" si="18"/>
        <v/>
      </c>
    </row>
    <row r="586" spans="24:25" x14ac:dyDescent="0.25">
      <c r="X586" s="15" t="str">
        <f t="shared" si="19"/>
        <v/>
      </c>
      <c r="Y586" s="17" t="str">
        <f t="shared" si="18"/>
        <v/>
      </c>
    </row>
    <row r="587" spans="24:25" x14ac:dyDescent="0.25">
      <c r="X587" s="15" t="str">
        <f t="shared" si="19"/>
        <v/>
      </c>
      <c r="Y587" s="17" t="str">
        <f t="shared" si="18"/>
        <v/>
      </c>
    </row>
    <row r="588" spans="24:25" x14ac:dyDescent="0.25">
      <c r="X588" s="15" t="str">
        <f t="shared" si="19"/>
        <v/>
      </c>
      <c r="Y588" s="17" t="str">
        <f t="shared" si="18"/>
        <v/>
      </c>
    </row>
    <row r="589" spans="24:25" x14ac:dyDescent="0.25">
      <c r="X589" s="15" t="str">
        <f t="shared" si="19"/>
        <v/>
      </c>
      <c r="Y589" s="17" t="str">
        <f t="shared" si="18"/>
        <v/>
      </c>
    </row>
    <row r="590" spans="24:25" x14ac:dyDescent="0.25">
      <c r="X590" s="15" t="str">
        <f t="shared" si="19"/>
        <v/>
      </c>
      <c r="Y590" s="17" t="str">
        <f t="shared" si="18"/>
        <v/>
      </c>
    </row>
    <row r="591" spans="24:25" x14ac:dyDescent="0.25">
      <c r="X591" s="15" t="str">
        <f t="shared" si="19"/>
        <v/>
      </c>
      <c r="Y591" s="17" t="str">
        <f t="shared" si="18"/>
        <v/>
      </c>
    </row>
    <row r="592" spans="24:25" x14ac:dyDescent="0.25">
      <c r="X592" s="15" t="str">
        <f t="shared" si="19"/>
        <v/>
      </c>
      <c r="Y592" s="17" t="str">
        <f t="shared" si="18"/>
        <v/>
      </c>
    </row>
    <row r="593" spans="24:25" x14ac:dyDescent="0.25">
      <c r="X593" s="15" t="str">
        <f t="shared" si="19"/>
        <v/>
      </c>
      <c r="Y593" s="17" t="str">
        <f t="shared" si="18"/>
        <v/>
      </c>
    </row>
    <row r="594" spans="24:25" x14ac:dyDescent="0.25">
      <c r="X594" s="15" t="str">
        <f t="shared" si="19"/>
        <v/>
      </c>
      <c r="Y594" s="17" t="str">
        <f t="shared" si="18"/>
        <v/>
      </c>
    </row>
    <row r="595" spans="24:25" x14ac:dyDescent="0.25">
      <c r="X595" s="15" t="str">
        <f t="shared" si="19"/>
        <v/>
      </c>
      <c r="Y595" s="17" t="str">
        <f t="shared" si="18"/>
        <v/>
      </c>
    </row>
    <row r="596" spans="24:25" x14ac:dyDescent="0.25">
      <c r="X596" s="15" t="str">
        <f t="shared" si="19"/>
        <v/>
      </c>
      <c r="Y596" s="17" t="str">
        <f t="shared" si="18"/>
        <v/>
      </c>
    </row>
    <row r="597" spans="24:25" x14ac:dyDescent="0.25">
      <c r="X597" s="15" t="str">
        <f t="shared" si="19"/>
        <v/>
      </c>
      <c r="Y597" s="17" t="str">
        <f t="shared" si="18"/>
        <v/>
      </c>
    </row>
    <row r="598" spans="24:25" x14ac:dyDescent="0.25">
      <c r="X598" s="15" t="str">
        <f t="shared" si="19"/>
        <v/>
      </c>
      <c r="Y598" s="17" t="str">
        <f t="shared" si="18"/>
        <v/>
      </c>
    </row>
    <row r="599" spans="24:25" x14ac:dyDescent="0.25">
      <c r="X599" s="15" t="str">
        <f t="shared" si="19"/>
        <v/>
      </c>
      <c r="Y599" s="17" t="str">
        <f t="shared" si="18"/>
        <v/>
      </c>
    </row>
    <row r="600" spans="24:25" x14ac:dyDescent="0.25">
      <c r="X600" s="15" t="str">
        <f t="shared" si="19"/>
        <v/>
      </c>
      <c r="Y600" s="17" t="str">
        <f t="shared" si="18"/>
        <v/>
      </c>
    </row>
    <row r="601" spans="24:25" x14ac:dyDescent="0.25">
      <c r="X601" s="15" t="str">
        <f t="shared" si="19"/>
        <v/>
      </c>
      <c r="Y601" s="17" t="str">
        <f t="shared" si="18"/>
        <v/>
      </c>
    </row>
    <row r="602" spans="24:25" x14ac:dyDescent="0.25">
      <c r="X602" s="15" t="str">
        <f t="shared" si="19"/>
        <v/>
      </c>
      <c r="Y602" s="17" t="str">
        <f t="shared" si="18"/>
        <v/>
      </c>
    </row>
    <row r="603" spans="24:25" x14ac:dyDescent="0.25">
      <c r="X603" s="15" t="str">
        <f t="shared" si="19"/>
        <v/>
      </c>
      <c r="Y603" s="17" t="str">
        <f t="shared" si="18"/>
        <v/>
      </c>
    </row>
    <row r="604" spans="24:25" x14ac:dyDescent="0.25">
      <c r="X604" s="15" t="str">
        <f t="shared" si="19"/>
        <v/>
      </c>
      <c r="Y604" s="17" t="str">
        <f t="shared" si="18"/>
        <v/>
      </c>
    </row>
    <row r="605" spans="24:25" x14ac:dyDescent="0.25">
      <c r="X605" s="15" t="str">
        <f t="shared" si="19"/>
        <v/>
      </c>
      <c r="Y605" s="17" t="str">
        <f t="shared" si="18"/>
        <v/>
      </c>
    </row>
    <row r="606" spans="24:25" x14ac:dyDescent="0.25">
      <c r="X606" s="15" t="str">
        <f t="shared" si="19"/>
        <v/>
      </c>
      <c r="Y606" s="17" t="str">
        <f t="shared" si="18"/>
        <v/>
      </c>
    </row>
    <row r="607" spans="24:25" x14ac:dyDescent="0.25">
      <c r="X607" s="15" t="str">
        <f t="shared" si="19"/>
        <v/>
      </c>
      <c r="Y607" s="17" t="str">
        <f t="shared" si="18"/>
        <v/>
      </c>
    </row>
    <row r="608" spans="24:25" x14ac:dyDescent="0.25">
      <c r="X608" s="15" t="str">
        <f t="shared" si="19"/>
        <v/>
      </c>
      <c r="Y608" s="17" t="str">
        <f t="shared" si="18"/>
        <v/>
      </c>
    </row>
    <row r="609" spans="24:25" x14ac:dyDescent="0.25">
      <c r="X609" s="15" t="str">
        <f t="shared" si="19"/>
        <v/>
      </c>
      <c r="Y609" s="17" t="str">
        <f t="shared" si="18"/>
        <v/>
      </c>
    </row>
    <row r="610" spans="24:25" x14ac:dyDescent="0.25">
      <c r="X610" s="15" t="str">
        <f t="shared" si="19"/>
        <v/>
      </c>
      <c r="Y610" s="17" t="str">
        <f t="shared" si="18"/>
        <v/>
      </c>
    </row>
    <row r="611" spans="24:25" x14ac:dyDescent="0.25">
      <c r="X611" s="15" t="str">
        <f t="shared" si="19"/>
        <v/>
      </c>
      <c r="Y611" s="17" t="str">
        <f t="shared" si="18"/>
        <v/>
      </c>
    </row>
    <row r="612" spans="24:25" x14ac:dyDescent="0.25">
      <c r="X612" s="15" t="str">
        <f t="shared" si="19"/>
        <v/>
      </c>
      <c r="Y612" s="17" t="str">
        <f t="shared" si="18"/>
        <v/>
      </c>
    </row>
    <row r="613" spans="24:25" x14ac:dyDescent="0.25">
      <c r="X613" s="15" t="str">
        <f t="shared" si="19"/>
        <v/>
      </c>
      <c r="Y613" s="17" t="str">
        <f t="shared" si="18"/>
        <v/>
      </c>
    </row>
    <row r="614" spans="24:25" x14ac:dyDescent="0.25">
      <c r="X614" s="15" t="str">
        <f t="shared" si="19"/>
        <v/>
      </c>
      <c r="Y614" s="17" t="str">
        <f t="shared" si="18"/>
        <v/>
      </c>
    </row>
    <row r="615" spans="24:25" x14ac:dyDescent="0.25">
      <c r="X615" s="15" t="str">
        <f t="shared" si="19"/>
        <v/>
      </c>
      <c r="Y615" s="17" t="str">
        <f t="shared" si="18"/>
        <v/>
      </c>
    </row>
    <row r="616" spans="24:25" x14ac:dyDescent="0.25">
      <c r="X616" s="15" t="str">
        <f t="shared" si="19"/>
        <v/>
      </c>
      <c r="Y616" s="17" t="str">
        <f t="shared" si="18"/>
        <v/>
      </c>
    </row>
    <row r="617" spans="24:25" x14ac:dyDescent="0.25">
      <c r="X617" s="15" t="str">
        <f t="shared" si="19"/>
        <v/>
      </c>
      <c r="Y617" s="17" t="str">
        <f t="shared" si="18"/>
        <v/>
      </c>
    </row>
    <row r="618" spans="24:25" x14ac:dyDescent="0.25">
      <c r="X618" s="15" t="str">
        <f t="shared" si="19"/>
        <v/>
      </c>
      <c r="Y618" s="17" t="str">
        <f t="shared" si="18"/>
        <v/>
      </c>
    </row>
    <row r="619" spans="24:25" x14ac:dyDescent="0.25">
      <c r="X619" s="15" t="str">
        <f t="shared" si="19"/>
        <v/>
      </c>
      <c r="Y619" s="17" t="str">
        <f t="shared" si="18"/>
        <v/>
      </c>
    </row>
    <row r="620" spans="24:25" x14ac:dyDescent="0.25">
      <c r="X620" s="15" t="str">
        <f t="shared" si="19"/>
        <v/>
      </c>
      <c r="Y620" s="17" t="str">
        <f t="shared" si="18"/>
        <v/>
      </c>
    </row>
    <row r="621" spans="24:25" x14ac:dyDescent="0.25">
      <c r="X621" s="15" t="str">
        <f t="shared" si="19"/>
        <v/>
      </c>
      <c r="Y621" s="17" t="str">
        <f t="shared" si="18"/>
        <v/>
      </c>
    </row>
    <row r="622" spans="24:25" x14ac:dyDescent="0.25">
      <c r="X622" s="15" t="str">
        <f t="shared" si="19"/>
        <v/>
      </c>
      <c r="Y622" s="17" t="str">
        <f t="shared" si="18"/>
        <v/>
      </c>
    </row>
    <row r="623" spans="24:25" x14ac:dyDescent="0.25">
      <c r="X623" s="15" t="str">
        <f t="shared" si="19"/>
        <v/>
      </c>
      <c r="Y623" s="17" t="str">
        <f t="shared" si="18"/>
        <v/>
      </c>
    </row>
    <row r="624" spans="24:25" x14ac:dyDescent="0.25">
      <c r="X624" s="15" t="str">
        <f t="shared" si="19"/>
        <v/>
      </c>
      <c r="Y624" s="17" t="str">
        <f t="shared" si="18"/>
        <v/>
      </c>
    </row>
    <row r="625" spans="24:25" x14ac:dyDescent="0.25">
      <c r="X625" s="15" t="str">
        <f t="shared" si="19"/>
        <v/>
      </c>
      <c r="Y625" s="17" t="str">
        <f t="shared" si="18"/>
        <v/>
      </c>
    </row>
    <row r="626" spans="24:25" x14ac:dyDescent="0.25">
      <c r="X626" s="15" t="str">
        <f t="shared" si="19"/>
        <v/>
      </c>
      <c r="Y626" s="17" t="str">
        <f t="shared" si="18"/>
        <v/>
      </c>
    </row>
    <row r="627" spans="24:25" x14ac:dyDescent="0.25">
      <c r="X627" s="15" t="str">
        <f t="shared" si="19"/>
        <v/>
      </c>
      <c r="Y627" s="17" t="str">
        <f t="shared" si="18"/>
        <v/>
      </c>
    </row>
    <row r="628" spans="24:25" x14ac:dyDescent="0.25">
      <c r="X628" s="15" t="str">
        <f t="shared" si="19"/>
        <v/>
      </c>
      <c r="Y628" s="17" t="str">
        <f t="shared" si="18"/>
        <v/>
      </c>
    </row>
    <row r="629" spans="24:25" x14ac:dyDescent="0.25">
      <c r="X629" s="15" t="str">
        <f t="shared" si="19"/>
        <v/>
      </c>
      <c r="Y629" s="17" t="str">
        <f t="shared" si="18"/>
        <v/>
      </c>
    </row>
    <row r="630" spans="24:25" x14ac:dyDescent="0.25">
      <c r="X630" s="15" t="str">
        <f t="shared" si="19"/>
        <v/>
      </c>
      <c r="Y630" s="17" t="str">
        <f t="shared" si="18"/>
        <v/>
      </c>
    </row>
    <row r="631" spans="24:25" x14ac:dyDescent="0.25">
      <c r="X631" s="15" t="str">
        <f t="shared" si="19"/>
        <v/>
      </c>
      <c r="Y631" s="17" t="str">
        <f t="shared" si="18"/>
        <v/>
      </c>
    </row>
    <row r="632" spans="24:25" x14ac:dyDescent="0.25">
      <c r="X632" s="15" t="str">
        <f t="shared" si="19"/>
        <v/>
      </c>
      <c r="Y632" s="17" t="str">
        <f t="shared" si="18"/>
        <v/>
      </c>
    </row>
    <row r="633" spans="24:25" x14ac:dyDescent="0.25">
      <c r="X633" s="15" t="str">
        <f t="shared" si="19"/>
        <v/>
      </c>
      <c r="Y633" s="17" t="str">
        <f t="shared" si="18"/>
        <v/>
      </c>
    </row>
    <row r="634" spans="24:25" x14ac:dyDescent="0.25">
      <c r="X634" s="15" t="str">
        <f t="shared" si="19"/>
        <v/>
      </c>
      <c r="Y634" s="17" t="str">
        <f t="shared" si="18"/>
        <v/>
      </c>
    </row>
    <row r="635" spans="24:25" x14ac:dyDescent="0.25">
      <c r="X635" s="15" t="str">
        <f t="shared" si="19"/>
        <v/>
      </c>
      <c r="Y635" s="17" t="str">
        <f t="shared" si="18"/>
        <v/>
      </c>
    </row>
    <row r="636" spans="24:25" x14ac:dyDescent="0.25">
      <c r="X636" s="15" t="str">
        <f t="shared" si="19"/>
        <v/>
      </c>
      <c r="Y636" s="17" t="str">
        <f t="shared" si="18"/>
        <v/>
      </c>
    </row>
    <row r="637" spans="24:25" x14ac:dyDescent="0.25">
      <c r="X637" s="15" t="str">
        <f t="shared" si="19"/>
        <v/>
      </c>
      <c r="Y637" s="17" t="str">
        <f t="shared" si="18"/>
        <v/>
      </c>
    </row>
    <row r="638" spans="24:25" x14ac:dyDescent="0.25">
      <c r="X638" s="15" t="str">
        <f t="shared" si="19"/>
        <v/>
      </c>
      <c r="Y638" s="17" t="str">
        <f t="shared" ref="Y638:Y701" si="20">IF(X638="","",IF(X638&gt;$F$7,$F$7,X638)*(1-($I$6+$I$7)*(1+$I$9))*$F$8+$C$14+$F$14)</f>
        <v/>
      </c>
    </row>
    <row r="639" spans="24:25" x14ac:dyDescent="0.25">
      <c r="X639" s="15" t="str">
        <f t="shared" si="19"/>
        <v/>
      </c>
      <c r="Y639" s="17" t="str">
        <f t="shared" si="20"/>
        <v/>
      </c>
    </row>
    <row r="640" spans="24:25" x14ac:dyDescent="0.25">
      <c r="X640" s="15" t="str">
        <f t="shared" si="19"/>
        <v/>
      </c>
      <c r="Y640" s="17" t="str">
        <f t="shared" si="20"/>
        <v/>
      </c>
    </row>
    <row r="641" spans="24:25" x14ac:dyDescent="0.25">
      <c r="X641" s="15" t="str">
        <f t="shared" si="19"/>
        <v/>
      </c>
      <c r="Y641" s="17" t="str">
        <f t="shared" si="20"/>
        <v/>
      </c>
    </row>
    <row r="642" spans="24:25" x14ac:dyDescent="0.25">
      <c r="X642" s="15" t="str">
        <f t="shared" si="19"/>
        <v/>
      </c>
      <c r="Y642" s="17" t="str">
        <f t="shared" si="20"/>
        <v/>
      </c>
    </row>
    <row r="643" spans="24:25" x14ac:dyDescent="0.25">
      <c r="X643" s="15" t="str">
        <f t="shared" si="19"/>
        <v/>
      </c>
      <c r="Y643" s="17" t="str">
        <f t="shared" si="20"/>
        <v/>
      </c>
    </row>
    <row r="644" spans="24:25" x14ac:dyDescent="0.25">
      <c r="X644" s="15" t="str">
        <f t="shared" ref="X644:X707" si="21">IFERROR(IF(X643+0.5&gt;$F$7*1.8,"",X643+0.5),"")</f>
        <v/>
      </c>
      <c r="Y644" s="17" t="str">
        <f t="shared" si="20"/>
        <v/>
      </c>
    </row>
    <row r="645" spans="24:25" x14ac:dyDescent="0.25">
      <c r="X645" s="15" t="str">
        <f t="shared" si="21"/>
        <v/>
      </c>
      <c r="Y645" s="17" t="str">
        <f t="shared" si="20"/>
        <v/>
      </c>
    </row>
    <row r="646" spans="24:25" x14ac:dyDescent="0.25">
      <c r="X646" s="15" t="str">
        <f t="shared" si="21"/>
        <v/>
      </c>
      <c r="Y646" s="17" t="str">
        <f t="shared" si="20"/>
        <v/>
      </c>
    </row>
    <row r="647" spans="24:25" x14ac:dyDescent="0.25">
      <c r="X647" s="15" t="str">
        <f t="shared" si="21"/>
        <v/>
      </c>
      <c r="Y647" s="17" t="str">
        <f t="shared" si="20"/>
        <v/>
      </c>
    </row>
    <row r="648" spans="24:25" x14ac:dyDescent="0.25">
      <c r="X648" s="15" t="str">
        <f t="shared" si="21"/>
        <v/>
      </c>
      <c r="Y648" s="17" t="str">
        <f t="shared" si="20"/>
        <v/>
      </c>
    </row>
    <row r="649" spans="24:25" x14ac:dyDescent="0.25">
      <c r="X649" s="15" t="str">
        <f t="shared" si="21"/>
        <v/>
      </c>
      <c r="Y649" s="17" t="str">
        <f t="shared" si="20"/>
        <v/>
      </c>
    </row>
    <row r="650" spans="24:25" x14ac:dyDescent="0.25">
      <c r="X650" s="15" t="str">
        <f t="shared" si="21"/>
        <v/>
      </c>
      <c r="Y650" s="17" t="str">
        <f t="shared" si="20"/>
        <v/>
      </c>
    </row>
    <row r="651" spans="24:25" x14ac:dyDescent="0.25">
      <c r="X651" s="15" t="str">
        <f t="shared" si="21"/>
        <v/>
      </c>
      <c r="Y651" s="17" t="str">
        <f t="shared" si="20"/>
        <v/>
      </c>
    </row>
    <row r="652" spans="24:25" x14ac:dyDescent="0.25">
      <c r="X652" s="15" t="str">
        <f t="shared" si="21"/>
        <v/>
      </c>
      <c r="Y652" s="17" t="str">
        <f t="shared" si="20"/>
        <v/>
      </c>
    </row>
    <row r="653" spans="24:25" x14ac:dyDescent="0.25">
      <c r="X653" s="15" t="str">
        <f t="shared" si="21"/>
        <v/>
      </c>
      <c r="Y653" s="17" t="str">
        <f t="shared" si="20"/>
        <v/>
      </c>
    </row>
    <row r="654" spans="24:25" x14ac:dyDescent="0.25">
      <c r="X654" s="15" t="str">
        <f t="shared" si="21"/>
        <v/>
      </c>
      <c r="Y654" s="17" t="str">
        <f t="shared" si="20"/>
        <v/>
      </c>
    </row>
    <row r="655" spans="24:25" x14ac:dyDescent="0.25">
      <c r="X655" s="15" t="str">
        <f t="shared" si="21"/>
        <v/>
      </c>
      <c r="Y655" s="17" t="str">
        <f t="shared" si="20"/>
        <v/>
      </c>
    </row>
    <row r="656" spans="24:25" x14ac:dyDescent="0.25">
      <c r="X656" s="15" t="str">
        <f t="shared" si="21"/>
        <v/>
      </c>
      <c r="Y656" s="17" t="str">
        <f t="shared" si="20"/>
        <v/>
      </c>
    </row>
    <row r="657" spans="24:25" x14ac:dyDescent="0.25">
      <c r="X657" s="15" t="str">
        <f t="shared" si="21"/>
        <v/>
      </c>
      <c r="Y657" s="17" t="str">
        <f t="shared" si="20"/>
        <v/>
      </c>
    </row>
    <row r="658" spans="24:25" x14ac:dyDescent="0.25">
      <c r="X658" s="15" t="str">
        <f t="shared" si="21"/>
        <v/>
      </c>
      <c r="Y658" s="17" t="str">
        <f t="shared" si="20"/>
        <v/>
      </c>
    </row>
    <row r="659" spans="24:25" x14ac:dyDescent="0.25">
      <c r="X659" s="15" t="str">
        <f t="shared" si="21"/>
        <v/>
      </c>
      <c r="Y659" s="17" t="str">
        <f t="shared" si="20"/>
        <v/>
      </c>
    </row>
    <row r="660" spans="24:25" x14ac:dyDescent="0.25">
      <c r="X660" s="15" t="str">
        <f t="shared" si="21"/>
        <v/>
      </c>
      <c r="Y660" s="17" t="str">
        <f t="shared" si="20"/>
        <v/>
      </c>
    </row>
    <row r="661" spans="24:25" x14ac:dyDescent="0.25">
      <c r="X661" s="15" t="str">
        <f t="shared" si="21"/>
        <v/>
      </c>
      <c r="Y661" s="17" t="str">
        <f t="shared" si="20"/>
        <v/>
      </c>
    </row>
    <row r="662" spans="24:25" x14ac:dyDescent="0.25">
      <c r="X662" s="15" t="str">
        <f t="shared" si="21"/>
        <v/>
      </c>
      <c r="Y662" s="17" t="str">
        <f t="shared" si="20"/>
        <v/>
      </c>
    </row>
    <row r="663" spans="24:25" x14ac:dyDescent="0.25">
      <c r="X663" s="15" t="str">
        <f t="shared" si="21"/>
        <v/>
      </c>
      <c r="Y663" s="17" t="str">
        <f t="shared" si="20"/>
        <v/>
      </c>
    </row>
    <row r="664" spans="24:25" x14ac:dyDescent="0.25">
      <c r="X664" s="15" t="str">
        <f t="shared" si="21"/>
        <v/>
      </c>
      <c r="Y664" s="17" t="str">
        <f t="shared" si="20"/>
        <v/>
      </c>
    </row>
    <row r="665" spans="24:25" x14ac:dyDescent="0.25">
      <c r="X665" s="15" t="str">
        <f t="shared" si="21"/>
        <v/>
      </c>
      <c r="Y665" s="17" t="str">
        <f t="shared" si="20"/>
        <v/>
      </c>
    </row>
    <row r="666" spans="24:25" x14ac:dyDescent="0.25">
      <c r="X666" s="15" t="str">
        <f t="shared" si="21"/>
        <v/>
      </c>
      <c r="Y666" s="17" t="str">
        <f t="shared" si="20"/>
        <v/>
      </c>
    </row>
    <row r="667" spans="24:25" x14ac:dyDescent="0.25">
      <c r="X667" s="15" t="str">
        <f t="shared" si="21"/>
        <v/>
      </c>
      <c r="Y667" s="17" t="str">
        <f t="shared" si="20"/>
        <v/>
      </c>
    </row>
    <row r="668" spans="24:25" x14ac:dyDescent="0.25">
      <c r="X668" s="15" t="str">
        <f t="shared" si="21"/>
        <v/>
      </c>
      <c r="Y668" s="17" t="str">
        <f t="shared" si="20"/>
        <v/>
      </c>
    </row>
    <row r="669" spans="24:25" x14ac:dyDescent="0.25">
      <c r="X669" s="15" t="str">
        <f t="shared" si="21"/>
        <v/>
      </c>
      <c r="Y669" s="17" t="str">
        <f t="shared" si="20"/>
        <v/>
      </c>
    </row>
    <row r="670" spans="24:25" x14ac:dyDescent="0.25">
      <c r="X670" s="15" t="str">
        <f t="shared" si="21"/>
        <v/>
      </c>
      <c r="Y670" s="17" t="str">
        <f t="shared" si="20"/>
        <v/>
      </c>
    </row>
    <row r="671" spans="24:25" x14ac:dyDescent="0.25">
      <c r="X671" s="15" t="str">
        <f t="shared" si="21"/>
        <v/>
      </c>
      <c r="Y671" s="17" t="str">
        <f t="shared" si="20"/>
        <v/>
      </c>
    </row>
    <row r="672" spans="24:25" x14ac:dyDescent="0.25">
      <c r="X672" s="15" t="str">
        <f t="shared" si="21"/>
        <v/>
      </c>
      <c r="Y672" s="17" t="str">
        <f t="shared" si="20"/>
        <v/>
      </c>
    </row>
    <row r="673" spans="24:25" x14ac:dyDescent="0.25">
      <c r="X673" s="15" t="str">
        <f t="shared" si="21"/>
        <v/>
      </c>
      <c r="Y673" s="17" t="str">
        <f t="shared" si="20"/>
        <v/>
      </c>
    </row>
    <row r="674" spans="24:25" x14ac:dyDescent="0.25">
      <c r="X674" s="15" t="str">
        <f t="shared" si="21"/>
        <v/>
      </c>
      <c r="Y674" s="17" t="str">
        <f t="shared" si="20"/>
        <v/>
      </c>
    </row>
    <row r="675" spans="24:25" x14ac:dyDescent="0.25">
      <c r="X675" s="15" t="str">
        <f t="shared" si="21"/>
        <v/>
      </c>
      <c r="Y675" s="17" t="str">
        <f t="shared" si="20"/>
        <v/>
      </c>
    </row>
    <row r="676" spans="24:25" x14ac:dyDescent="0.25">
      <c r="X676" s="15" t="str">
        <f t="shared" si="21"/>
        <v/>
      </c>
      <c r="Y676" s="17" t="str">
        <f t="shared" si="20"/>
        <v/>
      </c>
    </row>
    <row r="677" spans="24:25" x14ac:dyDescent="0.25">
      <c r="X677" s="15" t="str">
        <f t="shared" si="21"/>
        <v/>
      </c>
      <c r="Y677" s="17" t="str">
        <f t="shared" si="20"/>
        <v/>
      </c>
    </row>
    <row r="678" spans="24:25" x14ac:dyDescent="0.25">
      <c r="X678" s="15" t="str">
        <f t="shared" si="21"/>
        <v/>
      </c>
      <c r="Y678" s="17" t="str">
        <f t="shared" si="20"/>
        <v/>
      </c>
    </row>
    <row r="679" spans="24:25" x14ac:dyDescent="0.25">
      <c r="X679" s="15" t="str">
        <f t="shared" si="21"/>
        <v/>
      </c>
      <c r="Y679" s="17" t="str">
        <f t="shared" si="20"/>
        <v/>
      </c>
    </row>
    <row r="680" spans="24:25" x14ac:dyDescent="0.25">
      <c r="X680" s="15" t="str">
        <f t="shared" si="21"/>
        <v/>
      </c>
      <c r="Y680" s="17" t="str">
        <f t="shared" si="20"/>
        <v/>
      </c>
    </row>
    <row r="681" spans="24:25" x14ac:dyDescent="0.25">
      <c r="X681" s="15" t="str">
        <f t="shared" si="21"/>
        <v/>
      </c>
      <c r="Y681" s="17" t="str">
        <f t="shared" si="20"/>
        <v/>
      </c>
    </row>
    <row r="682" spans="24:25" x14ac:dyDescent="0.25">
      <c r="X682" s="15" t="str">
        <f t="shared" si="21"/>
        <v/>
      </c>
      <c r="Y682" s="17" t="str">
        <f t="shared" si="20"/>
        <v/>
      </c>
    </row>
    <row r="683" spans="24:25" x14ac:dyDescent="0.25">
      <c r="X683" s="15" t="str">
        <f t="shared" si="21"/>
        <v/>
      </c>
      <c r="Y683" s="17" t="str">
        <f t="shared" si="20"/>
        <v/>
      </c>
    </row>
    <row r="684" spans="24:25" x14ac:dyDescent="0.25">
      <c r="X684" s="15" t="str">
        <f t="shared" si="21"/>
        <v/>
      </c>
      <c r="Y684" s="17" t="str">
        <f t="shared" si="20"/>
        <v/>
      </c>
    </row>
    <row r="685" spans="24:25" x14ac:dyDescent="0.25">
      <c r="X685" s="15" t="str">
        <f t="shared" si="21"/>
        <v/>
      </c>
      <c r="Y685" s="17" t="str">
        <f t="shared" si="20"/>
        <v/>
      </c>
    </row>
    <row r="686" spans="24:25" x14ac:dyDescent="0.25">
      <c r="X686" s="15" t="str">
        <f t="shared" si="21"/>
        <v/>
      </c>
      <c r="Y686" s="17" t="str">
        <f t="shared" si="20"/>
        <v/>
      </c>
    </row>
    <row r="687" spans="24:25" x14ac:dyDescent="0.25">
      <c r="X687" s="15" t="str">
        <f t="shared" si="21"/>
        <v/>
      </c>
      <c r="Y687" s="17" t="str">
        <f t="shared" si="20"/>
        <v/>
      </c>
    </row>
    <row r="688" spans="24:25" x14ac:dyDescent="0.25">
      <c r="X688" s="15" t="str">
        <f t="shared" si="21"/>
        <v/>
      </c>
      <c r="Y688" s="17" t="str">
        <f t="shared" si="20"/>
        <v/>
      </c>
    </row>
    <row r="689" spans="24:25" x14ac:dyDescent="0.25">
      <c r="X689" s="15" t="str">
        <f t="shared" si="21"/>
        <v/>
      </c>
      <c r="Y689" s="17" t="str">
        <f t="shared" si="20"/>
        <v/>
      </c>
    </row>
    <row r="690" spans="24:25" x14ac:dyDescent="0.25">
      <c r="X690" s="15" t="str">
        <f t="shared" si="21"/>
        <v/>
      </c>
      <c r="Y690" s="17" t="str">
        <f t="shared" si="20"/>
        <v/>
      </c>
    </row>
    <row r="691" spans="24:25" x14ac:dyDescent="0.25">
      <c r="X691" s="15" t="str">
        <f t="shared" si="21"/>
        <v/>
      </c>
      <c r="Y691" s="17" t="str">
        <f t="shared" si="20"/>
        <v/>
      </c>
    </row>
    <row r="692" spans="24:25" x14ac:dyDescent="0.25">
      <c r="X692" s="15" t="str">
        <f t="shared" si="21"/>
        <v/>
      </c>
      <c r="Y692" s="17" t="str">
        <f t="shared" si="20"/>
        <v/>
      </c>
    </row>
    <row r="693" spans="24:25" x14ac:dyDescent="0.25">
      <c r="X693" s="15" t="str">
        <f t="shared" si="21"/>
        <v/>
      </c>
      <c r="Y693" s="17" t="str">
        <f t="shared" si="20"/>
        <v/>
      </c>
    </row>
    <row r="694" spans="24:25" x14ac:dyDescent="0.25">
      <c r="X694" s="15" t="str">
        <f t="shared" si="21"/>
        <v/>
      </c>
      <c r="Y694" s="17" t="str">
        <f t="shared" si="20"/>
        <v/>
      </c>
    </row>
    <row r="695" spans="24:25" x14ac:dyDescent="0.25">
      <c r="X695" s="15" t="str">
        <f t="shared" si="21"/>
        <v/>
      </c>
      <c r="Y695" s="17" t="str">
        <f t="shared" si="20"/>
        <v/>
      </c>
    </row>
    <row r="696" spans="24:25" x14ac:dyDescent="0.25">
      <c r="X696" s="15" t="str">
        <f t="shared" si="21"/>
        <v/>
      </c>
      <c r="Y696" s="17" t="str">
        <f t="shared" si="20"/>
        <v/>
      </c>
    </row>
    <row r="697" spans="24:25" x14ac:dyDescent="0.25">
      <c r="X697" s="15" t="str">
        <f t="shared" si="21"/>
        <v/>
      </c>
      <c r="Y697" s="17" t="str">
        <f t="shared" si="20"/>
        <v/>
      </c>
    </row>
    <row r="698" spans="24:25" x14ac:dyDescent="0.25">
      <c r="X698" s="15" t="str">
        <f t="shared" si="21"/>
        <v/>
      </c>
      <c r="Y698" s="17" t="str">
        <f t="shared" si="20"/>
        <v/>
      </c>
    </row>
    <row r="699" spans="24:25" x14ac:dyDescent="0.25">
      <c r="X699" s="15" t="str">
        <f t="shared" si="21"/>
        <v/>
      </c>
      <c r="Y699" s="17" t="str">
        <f t="shared" si="20"/>
        <v/>
      </c>
    </row>
    <row r="700" spans="24:25" x14ac:dyDescent="0.25">
      <c r="X700" s="15" t="str">
        <f t="shared" si="21"/>
        <v/>
      </c>
      <c r="Y700" s="17" t="str">
        <f t="shared" si="20"/>
        <v/>
      </c>
    </row>
    <row r="701" spans="24:25" x14ac:dyDescent="0.25">
      <c r="X701" s="15" t="str">
        <f t="shared" si="21"/>
        <v/>
      </c>
      <c r="Y701" s="17" t="str">
        <f t="shared" si="20"/>
        <v/>
      </c>
    </row>
    <row r="702" spans="24:25" x14ac:dyDescent="0.25">
      <c r="X702" s="15" t="str">
        <f t="shared" si="21"/>
        <v/>
      </c>
      <c r="Y702" s="17" t="str">
        <f t="shared" ref="Y702:Y765" si="22">IF(X702="","",IF(X702&gt;$F$7,$F$7,X702)*(1-($I$6+$I$7)*(1+$I$9))*$F$8+$C$14+$F$14)</f>
        <v/>
      </c>
    </row>
    <row r="703" spans="24:25" x14ac:dyDescent="0.25">
      <c r="X703" s="15" t="str">
        <f t="shared" si="21"/>
        <v/>
      </c>
      <c r="Y703" s="17" t="str">
        <f t="shared" si="22"/>
        <v/>
      </c>
    </row>
    <row r="704" spans="24:25" x14ac:dyDescent="0.25">
      <c r="X704" s="15" t="str">
        <f t="shared" si="21"/>
        <v/>
      </c>
      <c r="Y704" s="17" t="str">
        <f t="shared" si="22"/>
        <v/>
      </c>
    </row>
    <row r="705" spans="24:25" x14ac:dyDescent="0.25">
      <c r="X705" s="15" t="str">
        <f t="shared" si="21"/>
        <v/>
      </c>
      <c r="Y705" s="17" t="str">
        <f t="shared" si="22"/>
        <v/>
      </c>
    </row>
    <row r="706" spans="24:25" x14ac:dyDescent="0.25">
      <c r="X706" s="15" t="str">
        <f t="shared" si="21"/>
        <v/>
      </c>
      <c r="Y706" s="17" t="str">
        <f t="shared" si="22"/>
        <v/>
      </c>
    </row>
    <row r="707" spans="24:25" x14ac:dyDescent="0.25">
      <c r="X707" s="15" t="str">
        <f t="shared" si="21"/>
        <v/>
      </c>
      <c r="Y707" s="17" t="str">
        <f t="shared" si="22"/>
        <v/>
      </c>
    </row>
    <row r="708" spans="24:25" x14ac:dyDescent="0.25">
      <c r="X708" s="15" t="str">
        <f t="shared" ref="X708:X771" si="23">IFERROR(IF(X707+0.5&gt;$F$7*1.8,"",X707+0.5),"")</f>
        <v/>
      </c>
      <c r="Y708" s="17" t="str">
        <f t="shared" si="22"/>
        <v/>
      </c>
    </row>
    <row r="709" spans="24:25" x14ac:dyDescent="0.25">
      <c r="X709" s="15" t="str">
        <f t="shared" si="23"/>
        <v/>
      </c>
      <c r="Y709" s="17" t="str">
        <f t="shared" si="22"/>
        <v/>
      </c>
    </row>
    <row r="710" spans="24:25" x14ac:dyDescent="0.25">
      <c r="X710" s="15" t="str">
        <f t="shared" si="23"/>
        <v/>
      </c>
      <c r="Y710" s="17" t="str">
        <f t="shared" si="22"/>
        <v/>
      </c>
    </row>
    <row r="711" spans="24:25" x14ac:dyDescent="0.25">
      <c r="X711" s="15" t="str">
        <f t="shared" si="23"/>
        <v/>
      </c>
      <c r="Y711" s="17" t="str">
        <f t="shared" si="22"/>
        <v/>
      </c>
    </row>
    <row r="712" spans="24:25" x14ac:dyDescent="0.25">
      <c r="X712" s="15" t="str">
        <f t="shared" si="23"/>
        <v/>
      </c>
      <c r="Y712" s="17" t="str">
        <f t="shared" si="22"/>
        <v/>
      </c>
    </row>
    <row r="713" spans="24:25" x14ac:dyDescent="0.25">
      <c r="X713" s="15" t="str">
        <f t="shared" si="23"/>
        <v/>
      </c>
      <c r="Y713" s="17" t="str">
        <f t="shared" si="22"/>
        <v/>
      </c>
    </row>
    <row r="714" spans="24:25" x14ac:dyDescent="0.25">
      <c r="X714" s="15" t="str">
        <f t="shared" si="23"/>
        <v/>
      </c>
      <c r="Y714" s="17" t="str">
        <f t="shared" si="22"/>
        <v/>
      </c>
    </row>
    <row r="715" spans="24:25" x14ac:dyDescent="0.25">
      <c r="X715" s="15" t="str">
        <f t="shared" si="23"/>
        <v/>
      </c>
      <c r="Y715" s="17" t="str">
        <f t="shared" si="22"/>
        <v/>
      </c>
    </row>
    <row r="716" spans="24:25" x14ac:dyDescent="0.25">
      <c r="X716" s="15" t="str">
        <f t="shared" si="23"/>
        <v/>
      </c>
      <c r="Y716" s="17" t="str">
        <f t="shared" si="22"/>
        <v/>
      </c>
    </row>
    <row r="717" spans="24:25" x14ac:dyDescent="0.25">
      <c r="X717" s="15" t="str">
        <f t="shared" si="23"/>
        <v/>
      </c>
      <c r="Y717" s="17" t="str">
        <f t="shared" si="22"/>
        <v/>
      </c>
    </row>
    <row r="718" spans="24:25" x14ac:dyDescent="0.25">
      <c r="X718" s="15" t="str">
        <f t="shared" si="23"/>
        <v/>
      </c>
      <c r="Y718" s="17" t="str">
        <f t="shared" si="22"/>
        <v/>
      </c>
    </row>
    <row r="719" spans="24:25" x14ac:dyDescent="0.25">
      <c r="X719" s="15" t="str">
        <f t="shared" si="23"/>
        <v/>
      </c>
      <c r="Y719" s="17" t="str">
        <f t="shared" si="22"/>
        <v/>
      </c>
    </row>
    <row r="720" spans="24:25" x14ac:dyDescent="0.25">
      <c r="X720" s="15" t="str">
        <f t="shared" si="23"/>
        <v/>
      </c>
      <c r="Y720" s="17" t="str">
        <f t="shared" si="22"/>
        <v/>
      </c>
    </row>
    <row r="721" spans="24:25" x14ac:dyDescent="0.25">
      <c r="X721" s="15" t="str">
        <f t="shared" si="23"/>
        <v/>
      </c>
      <c r="Y721" s="17" t="str">
        <f t="shared" si="22"/>
        <v/>
      </c>
    </row>
    <row r="722" spans="24:25" x14ac:dyDescent="0.25">
      <c r="X722" s="15" t="str">
        <f t="shared" si="23"/>
        <v/>
      </c>
      <c r="Y722" s="17" t="str">
        <f t="shared" si="22"/>
        <v/>
      </c>
    </row>
    <row r="723" spans="24:25" x14ac:dyDescent="0.25">
      <c r="X723" s="15" t="str">
        <f t="shared" si="23"/>
        <v/>
      </c>
      <c r="Y723" s="17" t="str">
        <f t="shared" si="22"/>
        <v/>
      </c>
    </row>
    <row r="724" spans="24:25" x14ac:dyDescent="0.25">
      <c r="X724" s="15" t="str">
        <f t="shared" si="23"/>
        <v/>
      </c>
      <c r="Y724" s="17" t="str">
        <f t="shared" si="22"/>
        <v/>
      </c>
    </row>
    <row r="725" spans="24:25" x14ac:dyDescent="0.25">
      <c r="X725" s="15" t="str">
        <f t="shared" si="23"/>
        <v/>
      </c>
      <c r="Y725" s="17" t="str">
        <f t="shared" si="22"/>
        <v/>
      </c>
    </row>
    <row r="726" spans="24:25" x14ac:dyDescent="0.25">
      <c r="X726" s="15" t="str">
        <f t="shared" si="23"/>
        <v/>
      </c>
      <c r="Y726" s="17" t="str">
        <f t="shared" si="22"/>
        <v/>
      </c>
    </row>
    <row r="727" spans="24:25" x14ac:dyDescent="0.25">
      <c r="X727" s="15" t="str">
        <f t="shared" si="23"/>
        <v/>
      </c>
      <c r="Y727" s="17" t="str">
        <f t="shared" si="22"/>
        <v/>
      </c>
    </row>
    <row r="728" spans="24:25" x14ac:dyDescent="0.25">
      <c r="X728" s="15" t="str">
        <f t="shared" si="23"/>
        <v/>
      </c>
      <c r="Y728" s="17" t="str">
        <f t="shared" si="22"/>
        <v/>
      </c>
    </row>
    <row r="729" spans="24:25" x14ac:dyDescent="0.25">
      <c r="X729" s="15" t="str">
        <f t="shared" si="23"/>
        <v/>
      </c>
      <c r="Y729" s="17" t="str">
        <f t="shared" si="22"/>
        <v/>
      </c>
    </row>
    <row r="730" spans="24:25" x14ac:dyDescent="0.25">
      <c r="X730" s="15" t="str">
        <f t="shared" si="23"/>
        <v/>
      </c>
      <c r="Y730" s="17" t="str">
        <f t="shared" si="22"/>
        <v/>
      </c>
    </row>
    <row r="731" spans="24:25" x14ac:dyDescent="0.25">
      <c r="X731" s="15" t="str">
        <f t="shared" si="23"/>
        <v/>
      </c>
      <c r="Y731" s="17" t="str">
        <f t="shared" si="22"/>
        <v/>
      </c>
    </row>
    <row r="732" spans="24:25" x14ac:dyDescent="0.25">
      <c r="X732" s="15" t="str">
        <f t="shared" si="23"/>
        <v/>
      </c>
      <c r="Y732" s="17" t="str">
        <f t="shared" si="22"/>
        <v/>
      </c>
    </row>
    <row r="733" spans="24:25" x14ac:dyDescent="0.25">
      <c r="X733" s="15" t="str">
        <f t="shared" si="23"/>
        <v/>
      </c>
      <c r="Y733" s="17" t="str">
        <f t="shared" si="22"/>
        <v/>
      </c>
    </row>
    <row r="734" spans="24:25" x14ac:dyDescent="0.25">
      <c r="X734" s="15" t="str">
        <f t="shared" si="23"/>
        <v/>
      </c>
      <c r="Y734" s="17" t="str">
        <f t="shared" si="22"/>
        <v/>
      </c>
    </row>
    <row r="735" spans="24:25" x14ac:dyDescent="0.25">
      <c r="X735" s="15" t="str">
        <f t="shared" si="23"/>
        <v/>
      </c>
      <c r="Y735" s="17" t="str">
        <f t="shared" si="22"/>
        <v/>
      </c>
    </row>
    <row r="736" spans="24:25" x14ac:dyDescent="0.25">
      <c r="X736" s="15" t="str">
        <f t="shared" si="23"/>
        <v/>
      </c>
      <c r="Y736" s="17" t="str">
        <f t="shared" si="22"/>
        <v/>
      </c>
    </row>
    <row r="737" spans="24:25" x14ac:dyDescent="0.25">
      <c r="X737" s="15" t="str">
        <f t="shared" si="23"/>
        <v/>
      </c>
      <c r="Y737" s="17" t="str">
        <f t="shared" si="22"/>
        <v/>
      </c>
    </row>
    <row r="738" spans="24:25" x14ac:dyDescent="0.25">
      <c r="X738" s="15" t="str">
        <f t="shared" si="23"/>
        <v/>
      </c>
      <c r="Y738" s="17" t="str">
        <f t="shared" si="22"/>
        <v/>
      </c>
    </row>
    <row r="739" spans="24:25" x14ac:dyDescent="0.25">
      <c r="X739" s="15" t="str">
        <f t="shared" si="23"/>
        <v/>
      </c>
      <c r="Y739" s="17" t="str">
        <f t="shared" si="22"/>
        <v/>
      </c>
    </row>
    <row r="740" spans="24:25" x14ac:dyDescent="0.25">
      <c r="X740" s="15" t="str">
        <f t="shared" si="23"/>
        <v/>
      </c>
      <c r="Y740" s="17" t="str">
        <f t="shared" si="22"/>
        <v/>
      </c>
    </row>
    <row r="741" spans="24:25" x14ac:dyDescent="0.25">
      <c r="X741" s="15" t="str">
        <f t="shared" si="23"/>
        <v/>
      </c>
      <c r="Y741" s="17" t="str">
        <f t="shared" si="22"/>
        <v/>
      </c>
    </row>
    <row r="742" spans="24:25" x14ac:dyDescent="0.25">
      <c r="X742" s="15" t="str">
        <f t="shared" si="23"/>
        <v/>
      </c>
      <c r="Y742" s="17" t="str">
        <f t="shared" si="22"/>
        <v/>
      </c>
    </row>
    <row r="743" spans="24:25" x14ac:dyDescent="0.25">
      <c r="X743" s="15" t="str">
        <f t="shared" si="23"/>
        <v/>
      </c>
      <c r="Y743" s="17" t="str">
        <f t="shared" si="22"/>
        <v/>
      </c>
    </row>
    <row r="744" spans="24:25" x14ac:dyDescent="0.25">
      <c r="X744" s="15" t="str">
        <f t="shared" si="23"/>
        <v/>
      </c>
      <c r="Y744" s="17" t="str">
        <f t="shared" si="22"/>
        <v/>
      </c>
    </row>
    <row r="745" spans="24:25" x14ac:dyDescent="0.25">
      <c r="X745" s="15" t="str">
        <f t="shared" si="23"/>
        <v/>
      </c>
      <c r="Y745" s="17" t="str">
        <f t="shared" si="22"/>
        <v/>
      </c>
    </row>
    <row r="746" spans="24:25" x14ac:dyDescent="0.25">
      <c r="X746" s="15" t="str">
        <f t="shared" si="23"/>
        <v/>
      </c>
      <c r="Y746" s="17" t="str">
        <f t="shared" si="22"/>
        <v/>
      </c>
    </row>
    <row r="747" spans="24:25" x14ac:dyDescent="0.25">
      <c r="X747" s="15" t="str">
        <f t="shared" si="23"/>
        <v/>
      </c>
      <c r="Y747" s="17" t="str">
        <f t="shared" si="22"/>
        <v/>
      </c>
    </row>
    <row r="748" spans="24:25" x14ac:dyDescent="0.25">
      <c r="X748" s="15" t="str">
        <f t="shared" si="23"/>
        <v/>
      </c>
      <c r="Y748" s="17" t="str">
        <f t="shared" si="22"/>
        <v/>
      </c>
    </row>
    <row r="749" spans="24:25" x14ac:dyDescent="0.25">
      <c r="X749" s="15" t="str">
        <f t="shared" si="23"/>
        <v/>
      </c>
      <c r="Y749" s="17" t="str">
        <f t="shared" si="22"/>
        <v/>
      </c>
    </row>
    <row r="750" spans="24:25" x14ac:dyDescent="0.25">
      <c r="X750" s="15" t="str">
        <f t="shared" si="23"/>
        <v/>
      </c>
      <c r="Y750" s="17" t="str">
        <f t="shared" si="22"/>
        <v/>
      </c>
    </row>
    <row r="751" spans="24:25" x14ac:dyDescent="0.25">
      <c r="X751" s="15" t="str">
        <f t="shared" si="23"/>
        <v/>
      </c>
      <c r="Y751" s="17" t="str">
        <f t="shared" si="22"/>
        <v/>
      </c>
    </row>
    <row r="752" spans="24:25" x14ac:dyDescent="0.25">
      <c r="X752" s="15" t="str">
        <f t="shared" si="23"/>
        <v/>
      </c>
      <c r="Y752" s="17" t="str">
        <f t="shared" si="22"/>
        <v/>
      </c>
    </row>
    <row r="753" spans="24:25" x14ac:dyDescent="0.25">
      <c r="X753" s="15" t="str">
        <f t="shared" si="23"/>
        <v/>
      </c>
      <c r="Y753" s="17" t="str">
        <f t="shared" si="22"/>
        <v/>
      </c>
    </row>
    <row r="754" spans="24:25" x14ac:dyDescent="0.25">
      <c r="X754" s="15" t="str">
        <f t="shared" si="23"/>
        <v/>
      </c>
      <c r="Y754" s="17" t="str">
        <f t="shared" si="22"/>
        <v/>
      </c>
    </row>
    <row r="755" spans="24:25" x14ac:dyDescent="0.25">
      <c r="X755" s="15" t="str">
        <f t="shared" si="23"/>
        <v/>
      </c>
      <c r="Y755" s="17" t="str">
        <f t="shared" si="22"/>
        <v/>
      </c>
    </row>
    <row r="756" spans="24:25" x14ac:dyDescent="0.25">
      <c r="X756" s="15" t="str">
        <f t="shared" si="23"/>
        <v/>
      </c>
      <c r="Y756" s="17" t="str">
        <f t="shared" si="22"/>
        <v/>
      </c>
    </row>
    <row r="757" spans="24:25" x14ac:dyDescent="0.25">
      <c r="X757" s="15" t="str">
        <f t="shared" si="23"/>
        <v/>
      </c>
      <c r="Y757" s="17" t="str">
        <f t="shared" si="22"/>
        <v/>
      </c>
    </row>
    <row r="758" spans="24:25" x14ac:dyDescent="0.25">
      <c r="X758" s="15" t="str">
        <f t="shared" si="23"/>
        <v/>
      </c>
      <c r="Y758" s="17" t="str">
        <f t="shared" si="22"/>
        <v/>
      </c>
    </row>
    <row r="759" spans="24:25" x14ac:dyDescent="0.25">
      <c r="X759" s="15" t="str">
        <f t="shared" si="23"/>
        <v/>
      </c>
      <c r="Y759" s="17" t="str">
        <f t="shared" si="22"/>
        <v/>
      </c>
    </row>
    <row r="760" spans="24:25" x14ac:dyDescent="0.25">
      <c r="X760" s="15" t="str">
        <f t="shared" si="23"/>
        <v/>
      </c>
      <c r="Y760" s="17" t="str">
        <f t="shared" si="22"/>
        <v/>
      </c>
    </row>
    <row r="761" spans="24:25" x14ac:dyDescent="0.25">
      <c r="X761" s="15" t="str">
        <f t="shared" si="23"/>
        <v/>
      </c>
      <c r="Y761" s="17" t="str">
        <f t="shared" si="22"/>
        <v/>
      </c>
    </row>
    <row r="762" spans="24:25" x14ac:dyDescent="0.25">
      <c r="X762" s="15" t="str">
        <f t="shared" si="23"/>
        <v/>
      </c>
      <c r="Y762" s="17" t="str">
        <f t="shared" si="22"/>
        <v/>
      </c>
    </row>
    <row r="763" spans="24:25" x14ac:dyDescent="0.25">
      <c r="X763" s="15" t="str">
        <f t="shared" si="23"/>
        <v/>
      </c>
      <c r="Y763" s="17" t="str">
        <f t="shared" si="22"/>
        <v/>
      </c>
    </row>
    <row r="764" spans="24:25" x14ac:dyDescent="0.25">
      <c r="X764" s="15" t="str">
        <f t="shared" si="23"/>
        <v/>
      </c>
      <c r="Y764" s="17" t="str">
        <f t="shared" si="22"/>
        <v/>
      </c>
    </row>
    <row r="765" spans="24:25" x14ac:dyDescent="0.25">
      <c r="X765" s="15" t="str">
        <f t="shared" si="23"/>
        <v/>
      </c>
      <c r="Y765" s="17" t="str">
        <f t="shared" si="22"/>
        <v/>
      </c>
    </row>
    <row r="766" spans="24:25" x14ac:dyDescent="0.25">
      <c r="X766" s="15" t="str">
        <f t="shared" si="23"/>
        <v/>
      </c>
      <c r="Y766" s="17" t="str">
        <f t="shared" ref="Y766:Y829" si="24">IF(X766="","",IF(X766&gt;$F$7,$F$7,X766)*(1-($I$6+$I$7)*(1+$I$9))*$F$8+$C$14+$F$14)</f>
        <v/>
      </c>
    </row>
    <row r="767" spans="24:25" x14ac:dyDescent="0.25">
      <c r="X767" s="15" t="str">
        <f t="shared" si="23"/>
        <v/>
      </c>
      <c r="Y767" s="17" t="str">
        <f t="shared" si="24"/>
        <v/>
      </c>
    </row>
    <row r="768" spans="24:25" x14ac:dyDescent="0.25">
      <c r="X768" s="15" t="str">
        <f t="shared" si="23"/>
        <v/>
      </c>
      <c r="Y768" s="17" t="str">
        <f t="shared" si="24"/>
        <v/>
      </c>
    </row>
    <row r="769" spans="24:25" x14ac:dyDescent="0.25">
      <c r="X769" s="15" t="str">
        <f t="shared" si="23"/>
        <v/>
      </c>
      <c r="Y769" s="17" t="str">
        <f t="shared" si="24"/>
        <v/>
      </c>
    </row>
    <row r="770" spans="24:25" x14ac:dyDescent="0.25">
      <c r="X770" s="15" t="str">
        <f t="shared" si="23"/>
        <v/>
      </c>
      <c r="Y770" s="17" t="str">
        <f t="shared" si="24"/>
        <v/>
      </c>
    </row>
    <row r="771" spans="24:25" x14ac:dyDescent="0.25">
      <c r="X771" s="15" t="str">
        <f t="shared" si="23"/>
        <v/>
      </c>
      <c r="Y771" s="17" t="str">
        <f t="shared" si="24"/>
        <v/>
      </c>
    </row>
    <row r="772" spans="24:25" x14ac:dyDescent="0.25">
      <c r="X772" s="15" t="str">
        <f t="shared" ref="X772:X835" si="25">IFERROR(IF(X771+0.5&gt;$F$7*1.8,"",X771+0.5),"")</f>
        <v/>
      </c>
      <c r="Y772" s="17" t="str">
        <f t="shared" si="24"/>
        <v/>
      </c>
    </row>
    <row r="773" spans="24:25" x14ac:dyDescent="0.25">
      <c r="X773" s="15" t="str">
        <f t="shared" si="25"/>
        <v/>
      </c>
      <c r="Y773" s="17" t="str">
        <f t="shared" si="24"/>
        <v/>
      </c>
    </row>
    <row r="774" spans="24:25" x14ac:dyDescent="0.25">
      <c r="X774" s="15" t="str">
        <f t="shared" si="25"/>
        <v/>
      </c>
      <c r="Y774" s="17" t="str">
        <f t="shared" si="24"/>
        <v/>
      </c>
    </row>
    <row r="775" spans="24:25" x14ac:dyDescent="0.25">
      <c r="X775" s="15" t="str">
        <f t="shared" si="25"/>
        <v/>
      </c>
      <c r="Y775" s="17" t="str">
        <f t="shared" si="24"/>
        <v/>
      </c>
    </row>
    <row r="776" spans="24:25" x14ac:dyDescent="0.25">
      <c r="X776" s="15" t="str">
        <f t="shared" si="25"/>
        <v/>
      </c>
      <c r="Y776" s="17" t="str">
        <f t="shared" si="24"/>
        <v/>
      </c>
    </row>
    <row r="777" spans="24:25" x14ac:dyDescent="0.25">
      <c r="X777" s="15" t="str">
        <f t="shared" si="25"/>
        <v/>
      </c>
      <c r="Y777" s="17" t="str">
        <f t="shared" si="24"/>
        <v/>
      </c>
    </row>
    <row r="778" spans="24:25" x14ac:dyDescent="0.25">
      <c r="X778" s="15" t="str">
        <f t="shared" si="25"/>
        <v/>
      </c>
      <c r="Y778" s="17" t="str">
        <f t="shared" si="24"/>
        <v/>
      </c>
    </row>
    <row r="779" spans="24:25" x14ac:dyDescent="0.25">
      <c r="X779" s="15" t="str">
        <f t="shared" si="25"/>
        <v/>
      </c>
      <c r="Y779" s="17" t="str">
        <f t="shared" si="24"/>
        <v/>
      </c>
    </row>
    <row r="780" spans="24:25" x14ac:dyDescent="0.25">
      <c r="X780" s="15" t="str">
        <f t="shared" si="25"/>
        <v/>
      </c>
      <c r="Y780" s="17" t="str">
        <f t="shared" si="24"/>
        <v/>
      </c>
    </row>
    <row r="781" spans="24:25" x14ac:dyDescent="0.25">
      <c r="X781" s="15" t="str">
        <f t="shared" si="25"/>
        <v/>
      </c>
      <c r="Y781" s="17" t="str">
        <f t="shared" si="24"/>
        <v/>
      </c>
    </row>
    <row r="782" spans="24:25" x14ac:dyDescent="0.25">
      <c r="X782" s="15" t="str">
        <f t="shared" si="25"/>
        <v/>
      </c>
      <c r="Y782" s="17" t="str">
        <f t="shared" si="24"/>
        <v/>
      </c>
    </row>
    <row r="783" spans="24:25" x14ac:dyDescent="0.25">
      <c r="X783" s="15" t="str">
        <f t="shared" si="25"/>
        <v/>
      </c>
      <c r="Y783" s="17" t="str">
        <f t="shared" si="24"/>
        <v/>
      </c>
    </row>
    <row r="784" spans="24:25" x14ac:dyDescent="0.25">
      <c r="X784" s="15" t="str">
        <f t="shared" si="25"/>
        <v/>
      </c>
      <c r="Y784" s="17" t="str">
        <f t="shared" si="24"/>
        <v/>
      </c>
    </row>
    <row r="785" spans="24:25" x14ac:dyDescent="0.25">
      <c r="X785" s="15" t="str">
        <f t="shared" si="25"/>
        <v/>
      </c>
      <c r="Y785" s="17" t="str">
        <f t="shared" si="24"/>
        <v/>
      </c>
    </row>
    <row r="786" spans="24:25" x14ac:dyDescent="0.25">
      <c r="X786" s="15" t="str">
        <f t="shared" si="25"/>
        <v/>
      </c>
      <c r="Y786" s="17" t="str">
        <f t="shared" si="24"/>
        <v/>
      </c>
    </row>
    <row r="787" spans="24:25" x14ac:dyDescent="0.25">
      <c r="X787" s="15" t="str">
        <f t="shared" si="25"/>
        <v/>
      </c>
      <c r="Y787" s="17" t="str">
        <f t="shared" si="24"/>
        <v/>
      </c>
    </row>
    <row r="788" spans="24:25" x14ac:dyDescent="0.25">
      <c r="X788" s="15" t="str">
        <f t="shared" si="25"/>
        <v/>
      </c>
      <c r="Y788" s="17" t="str">
        <f t="shared" si="24"/>
        <v/>
      </c>
    </row>
    <row r="789" spans="24:25" x14ac:dyDescent="0.25">
      <c r="X789" s="15" t="str">
        <f t="shared" si="25"/>
        <v/>
      </c>
      <c r="Y789" s="17" t="str">
        <f t="shared" si="24"/>
        <v/>
      </c>
    </row>
    <row r="790" spans="24:25" x14ac:dyDescent="0.25">
      <c r="X790" s="15" t="str">
        <f t="shared" si="25"/>
        <v/>
      </c>
      <c r="Y790" s="17" t="str">
        <f t="shared" si="24"/>
        <v/>
      </c>
    </row>
    <row r="791" spans="24:25" x14ac:dyDescent="0.25">
      <c r="X791" s="15" t="str">
        <f t="shared" si="25"/>
        <v/>
      </c>
      <c r="Y791" s="17" t="str">
        <f t="shared" si="24"/>
        <v/>
      </c>
    </row>
    <row r="792" spans="24:25" x14ac:dyDescent="0.25">
      <c r="X792" s="15" t="str">
        <f t="shared" si="25"/>
        <v/>
      </c>
      <c r="Y792" s="17" t="str">
        <f t="shared" si="24"/>
        <v/>
      </c>
    </row>
    <row r="793" spans="24:25" x14ac:dyDescent="0.25">
      <c r="X793" s="15" t="str">
        <f t="shared" si="25"/>
        <v/>
      </c>
      <c r="Y793" s="17" t="str">
        <f t="shared" si="24"/>
        <v/>
      </c>
    </row>
    <row r="794" spans="24:25" x14ac:dyDescent="0.25">
      <c r="X794" s="15" t="str">
        <f t="shared" si="25"/>
        <v/>
      </c>
      <c r="Y794" s="17" t="str">
        <f t="shared" si="24"/>
        <v/>
      </c>
    </row>
    <row r="795" spans="24:25" x14ac:dyDescent="0.25">
      <c r="X795" s="15" t="str">
        <f t="shared" si="25"/>
        <v/>
      </c>
      <c r="Y795" s="17" t="str">
        <f t="shared" si="24"/>
        <v/>
      </c>
    </row>
    <row r="796" spans="24:25" x14ac:dyDescent="0.25">
      <c r="X796" s="15" t="str">
        <f t="shared" si="25"/>
        <v/>
      </c>
      <c r="Y796" s="17" t="str">
        <f t="shared" si="24"/>
        <v/>
      </c>
    </row>
    <row r="797" spans="24:25" x14ac:dyDescent="0.25">
      <c r="X797" s="15" t="str">
        <f t="shared" si="25"/>
        <v/>
      </c>
      <c r="Y797" s="17" t="str">
        <f t="shared" si="24"/>
        <v/>
      </c>
    </row>
    <row r="798" spans="24:25" x14ac:dyDescent="0.25">
      <c r="X798" s="15" t="str">
        <f t="shared" si="25"/>
        <v/>
      </c>
      <c r="Y798" s="17" t="str">
        <f t="shared" si="24"/>
        <v/>
      </c>
    </row>
    <row r="799" spans="24:25" x14ac:dyDescent="0.25">
      <c r="X799" s="15" t="str">
        <f t="shared" si="25"/>
        <v/>
      </c>
      <c r="Y799" s="17" t="str">
        <f t="shared" si="24"/>
        <v/>
      </c>
    </row>
    <row r="800" spans="24:25" x14ac:dyDescent="0.25">
      <c r="X800" s="15" t="str">
        <f t="shared" si="25"/>
        <v/>
      </c>
      <c r="Y800" s="17" t="str">
        <f t="shared" si="24"/>
        <v/>
      </c>
    </row>
    <row r="801" spans="24:25" x14ac:dyDescent="0.25">
      <c r="X801" s="15" t="str">
        <f t="shared" si="25"/>
        <v/>
      </c>
      <c r="Y801" s="17" t="str">
        <f t="shared" si="24"/>
        <v/>
      </c>
    </row>
    <row r="802" spans="24:25" x14ac:dyDescent="0.25">
      <c r="X802" s="15" t="str">
        <f t="shared" si="25"/>
        <v/>
      </c>
      <c r="Y802" s="17" t="str">
        <f t="shared" si="24"/>
        <v/>
      </c>
    </row>
    <row r="803" spans="24:25" x14ac:dyDescent="0.25">
      <c r="X803" s="15" t="str">
        <f t="shared" si="25"/>
        <v/>
      </c>
      <c r="Y803" s="17" t="str">
        <f t="shared" si="24"/>
        <v/>
      </c>
    </row>
    <row r="804" spans="24:25" x14ac:dyDescent="0.25">
      <c r="X804" s="15" t="str">
        <f t="shared" si="25"/>
        <v/>
      </c>
      <c r="Y804" s="17" t="str">
        <f t="shared" si="24"/>
        <v/>
      </c>
    </row>
    <row r="805" spans="24:25" x14ac:dyDescent="0.25">
      <c r="X805" s="15" t="str">
        <f t="shared" si="25"/>
        <v/>
      </c>
      <c r="Y805" s="17" t="str">
        <f t="shared" si="24"/>
        <v/>
      </c>
    </row>
    <row r="806" spans="24:25" x14ac:dyDescent="0.25">
      <c r="X806" s="15" t="str">
        <f t="shared" si="25"/>
        <v/>
      </c>
      <c r="Y806" s="17" t="str">
        <f t="shared" si="24"/>
        <v/>
      </c>
    </row>
    <row r="807" spans="24:25" x14ac:dyDescent="0.25">
      <c r="X807" s="15" t="str">
        <f t="shared" si="25"/>
        <v/>
      </c>
      <c r="Y807" s="17" t="str">
        <f t="shared" si="24"/>
        <v/>
      </c>
    </row>
    <row r="808" spans="24:25" x14ac:dyDescent="0.25">
      <c r="X808" s="15" t="str">
        <f t="shared" si="25"/>
        <v/>
      </c>
      <c r="Y808" s="17" t="str">
        <f t="shared" si="24"/>
        <v/>
      </c>
    </row>
    <row r="809" spans="24:25" x14ac:dyDescent="0.25">
      <c r="X809" s="15" t="str">
        <f t="shared" si="25"/>
        <v/>
      </c>
      <c r="Y809" s="17" t="str">
        <f t="shared" si="24"/>
        <v/>
      </c>
    </row>
    <row r="810" spans="24:25" x14ac:dyDescent="0.25">
      <c r="X810" s="15" t="str">
        <f t="shared" si="25"/>
        <v/>
      </c>
      <c r="Y810" s="17" t="str">
        <f t="shared" si="24"/>
        <v/>
      </c>
    </row>
    <row r="811" spans="24:25" x14ac:dyDescent="0.25">
      <c r="X811" s="15" t="str">
        <f t="shared" si="25"/>
        <v/>
      </c>
      <c r="Y811" s="17" t="str">
        <f t="shared" si="24"/>
        <v/>
      </c>
    </row>
    <row r="812" spans="24:25" x14ac:dyDescent="0.25">
      <c r="X812" s="15" t="str">
        <f t="shared" si="25"/>
        <v/>
      </c>
      <c r="Y812" s="17" t="str">
        <f t="shared" si="24"/>
        <v/>
      </c>
    </row>
    <row r="813" spans="24:25" x14ac:dyDescent="0.25">
      <c r="X813" s="15" t="str">
        <f t="shared" si="25"/>
        <v/>
      </c>
      <c r="Y813" s="17" t="str">
        <f t="shared" si="24"/>
        <v/>
      </c>
    </row>
    <row r="814" spans="24:25" x14ac:dyDescent="0.25">
      <c r="X814" s="15" t="str">
        <f t="shared" si="25"/>
        <v/>
      </c>
      <c r="Y814" s="17" t="str">
        <f t="shared" si="24"/>
        <v/>
      </c>
    </row>
    <row r="815" spans="24:25" x14ac:dyDescent="0.25">
      <c r="X815" s="15" t="str">
        <f t="shared" si="25"/>
        <v/>
      </c>
      <c r="Y815" s="17" t="str">
        <f t="shared" si="24"/>
        <v/>
      </c>
    </row>
    <row r="816" spans="24:25" x14ac:dyDescent="0.25">
      <c r="X816" s="15" t="str">
        <f t="shared" si="25"/>
        <v/>
      </c>
      <c r="Y816" s="17" t="str">
        <f t="shared" si="24"/>
        <v/>
      </c>
    </row>
    <row r="817" spans="24:25" x14ac:dyDescent="0.25">
      <c r="X817" s="15" t="str">
        <f t="shared" si="25"/>
        <v/>
      </c>
      <c r="Y817" s="17" t="str">
        <f t="shared" si="24"/>
        <v/>
      </c>
    </row>
    <row r="818" spans="24:25" x14ac:dyDescent="0.25">
      <c r="X818" s="15" t="str">
        <f t="shared" si="25"/>
        <v/>
      </c>
      <c r="Y818" s="17" t="str">
        <f t="shared" si="24"/>
        <v/>
      </c>
    </row>
    <row r="819" spans="24:25" x14ac:dyDescent="0.25">
      <c r="X819" s="15" t="str">
        <f t="shared" si="25"/>
        <v/>
      </c>
      <c r="Y819" s="17" t="str">
        <f t="shared" si="24"/>
        <v/>
      </c>
    </row>
    <row r="820" spans="24:25" x14ac:dyDescent="0.25">
      <c r="X820" s="15" t="str">
        <f t="shared" si="25"/>
        <v/>
      </c>
      <c r="Y820" s="17" t="str">
        <f t="shared" si="24"/>
        <v/>
      </c>
    </row>
    <row r="821" spans="24:25" x14ac:dyDescent="0.25">
      <c r="X821" s="15" t="str">
        <f t="shared" si="25"/>
        <v/>
      </c>
      <c r="Y821" s="17" t="str">
        <f t="shared" si="24"/>
        <v/>
      </c>
    </row>
    <row r="822" spans="24:25" x14ac:dyDescent="0.25">
      <c r="X822" s="15" t="str">
        <f t="shared" si="25"/>
        <v/>
      </c>
      <c r="Y822" s="17" t="str">
        <f t="shared" si="24"/>
        <v/>
      </c>
    </row>
    <row r="823" spans="24:25" x14ac:dyDescent="0.25">
      <c r="X823" s="15" t="str">
        <f t="shared" si="25"/>
        <v/>
      </c>
      <c r="Y823" s="17" t="str">
        <f t="shared" si="24"/>
        <v/>
      </c>
    </row>
    <row r="824" spans="24:25" x14ac:dyDescent="0.25">
      <c r="X824" s="15" t="str">
        <f t="shared" si="25"/>
        <v/>
      </c>
      <c r="Y824" s="17" t="str">
        <f t="shared" si="24"/>
        <v/>
      </c>
    </row>
    <row r="825" spans="24:25" x14ac:dyDescent="0.25">
      <c r="X825" s="15" t="str">
        <f t="shared" si="25"/>
        <v/>
      </c>
      <c r="Y825" s="17" t="str">
        <f t="shared" si="24"/>
        <v/>
      </c>
    </row>
    <row r="826" spans="24:25" x14ac:dyDescent="0.25">
      <c r="X826" s="15" t="str">
        <f t="shared" si="25"/>
        <v/>
      </c>
      <c r="Y826" s="17" t="str">
        <f t="shared" si="24"/>
        <v/>
      </c>
    </row>
    <row r="827" spans="24:25" x14ac:dyDescent="0.25">
      <c r="X827" s="15" t="str">
        <f t="shared" si="25"/>
        <v/>
      </c>
      <c r="Y827" s="17" t="str">
        <f t="shared" si="24"/>
        <v/>
      </c>
    </row>
    <row r="828" spans="24:25" x14ac:dyDescent="0.25">
      <c r="X828" s="15" t="str">
        <f t="shared" si="25"/>
        <v/>
      </c>
      <c r="Y828" s="17" t="str">
        <f t="shared" si="24"/>
        <v/>
      </c>
    </row>
    <row r="829" spans="24:25" x14ac:dyDescent="0.25">
      <c r="X829" s="15" t="str">
        <f t="shared" si="25"/>
        <v/>
      </c>
      <c r="Y829" s="17" t="str">
        <f t="shared" si="24"/>
        <v/>
      </c>
    </row>
    <row r="830" spans="24:25" x14ac:dyDescent="0.25">
      <c r="X830" s="15" t="str">
        <f t="shared" si="25"/>
        <v/>
      </c>
      <c r="Y830" s="17" t="str">
        <f t="shared" ref="Y830:Y893" si="26">IF(X830="","",IF(X830&gt;$F$7,$F$7,X830)*(1-($I$6+$I$7)*(1+$I$9))*$F$8+$C$14+$F$14)</f>
        <v/>
      </c>
    </row>
    <row r="831" spans="24:25" x14ac:dyDescent="0.25">
      <c r="X831" s="15" t="str">
        <f t="shared" si="25"/>
        <v/>
      </c>
      <c r="Y831" s="17" t="str">
        <f t="shared" si="26"/>
        <v/>
      </c>
    </row>
    <row r="832" spans="24:25" x14ac:dyDescent="0.25">
      <c r="X832" s="15" t="str">
        <f t="shared" si="25"/>
        <v/>
      </c>
      <c r="Y832" s="17" t="str">
        <f t="shared" si="26"/>
        <v/>
      </c>
    </row>
    <row r="833" spans="24:25" x14ac:dyDescent="0.25">
      <c r="X833" s="15" t="str">
        <f t="shared" si="25"/>
        <v/>
      </c>
      <c r="Y833" s="17" t="str">
        <f t="shared" si="26"/>
        <v/>
      </c>
    </row>
    <row r="834" spans="24:25" x14ac:dyDescent="0.25">
      <c r="X834" s="15" t="str">
        <f t="shared" si="25"/>
        <v/>
      </c>
      <c r="Y834" s="17" t="str">
        <f t="shared" si="26"/>
        <v/>
      </c>
    </row>
    <row r="835" spans="24:25" x14ac:dyDescent="0.25">
      <c r="X835" s="15" t="str">
        <f t="shared" si="25"/>
        <v/>
      </c>
      <c r="Y835" s="17" t="str">
        <f t="shared" si="26"/>
        <v/>
      </c>
    </row>
    <row r="836" spans="24:25" x14ac:dyDescent="0.25">
      <c r="X836" s="15" t="str">
        <f t="shared" ref="X836:X899" si="27">IFERROR(IF(X835+0.5&gt;$F$7*1.8,"",X835+0.5),"")</f>
        <v/>
      </c>
      <c r="Y836" s="17" t="str">
        <f t="shared" si="26"/>
        <v/>
      </c>
    </row>
    <row r="837" spans="24:25" x14ac:dyDescent="0.25">
      <c r="X837" s="15" t="str">
        <f t="shared" si="27"/>
        <v/>
      </c>
      <c r="Y837" s="17" t="str">
        <f t="shared" si="26"/>
        <v/>
      </c>
    </row>
    <row r="838" spans="24:25" x14ac:dyDescent="0.25">
      <c r="X838" s="15" t="str">
        <f t="shared" si="27"/>
        <v/>
      </c>
      <c r="Y838" s="17" t="str">
        <f t="shared" si="26"/>
        <v/>
      </c>
    </row>
    <row r="839" spans="24:25" x14ac:dyDescent="0.25">
      <c r="X839" s="15" t="str">
        <f t="shared" si="27"/>
        <v/>
      </c>
      <c r="Y839" s="17" t="str">
        <f t="shared" si="26"/>
        <v/>
      </c>
    </row>
    <row r="840" spans="24:25" x14ac:dyDescent="0.25">
      <c r="X840" s="15" t="str">
        <f t="shared" si="27"/>
        <v/>
      </c>
      <c r="Y840" s="17" t="str">
        <f t="shared" si="26"/>
        <v/>
      </c>
    </row>
    <row r="841" spans="24:25" x14ac:dyDescent="0.25">
      <c r="X841" s="15" t="str">
        <f t="shared" si="27"/>
        <v/>
      </c>
      <c r="Y841" s="17" t="str">
        <f t="shared" si="26"/>
        <v/>
      </c>
    </row>
    <row r="842" spans="24:25" x14ac:dyDescent="0.25">
      <c r="X842" s="15" t="str">
        <f t="shared" si="27"/>
        <v/>
      </c>
      <c r="Y842" s="17" t="str">
        <f t="shared" si="26"/>
        <v/>
      </c>
    </row>
    <row r="843" spans="24:25" x14ac:dyDescent="0.25">
      <c r="X843" s="15" t="str">
        <f t="shared" si="27"/>
        <v/>
      </c>
      <c r="Y843" s="17" t="str">
        <f t="shared" si="26"/>
        <v/>
      </c>
    </row>
    <row r="844" spans="24:25" x14ac:dyDescent="0.25">
      <c r="X844" s="15" t="str">
        <f t="shared" si="27"/>
        <v/>
      </c>
      <c r="Y844" s="17" t="str">
        <f t="shared" si="26"/>
        <v/>
      </c>
    </row>
    <row r="845" spans="24:25" x14ac:dyDescent="0.25">
      <c r="X845" s="15" t="str">
        <f t="shared" si="27"/>
        <v/>
      </c>
      <c r="Y845" s="17" t="str">
        <f t="shared" si="26"/>
        <v/>
      </c>
    </row>
    <row r="846" spans="24:25" x14ac:dyDescent="0.25">
      <c r="X846" s="15" t="str">
        <f t="shared" si="27"/>
        <v/>
      </c>
      <c r="Y846" s="17" t="str">
        <f t="shared" si="26"/>
        <v/>
      </c>
    </row>
    <row r="847" spans="24:25" x14ac:dyDescent="0.25">
      <c r="X847" s="15" t="str">
        <f t="shared" si="27"/>
        <v/>
      </c>
      <c r="Y847" s="17" t="str">
        <f t="shared" si="26"/>
        <v/>
      </c>
    </row>
    <row r="848" spans="24:25" x14ac:dyDescent="0.25">
      <c r="X848" s="15" t="str">
        <f t="shared" si="27"/>
        <v/>
      </c>
      <c r="Y848" s="17" t="str">
        <f t="shared" si="26"/>
        <v/>
      </c>
    </row>
    <row r="849" spans="24:25" x14ac:dyDescent="0.25">
      <c r="X849" s="15" t="str">
        <f t="shared" si="27"/>
        <v/>
      </c>
      <c r="Y849" s="17" t="str">
        <f t="shared" si="26"/>
        <v/>
      </c>
    </row>
    <row r="850" spans="24:25" x14ac:dyDescent="0.25">
      <c r="X850" s="15" t="str">
        <f t="shared" si="27"/>
        <v/>
      </c>
      <c r="Y850" s="17" t="str">
        <f t="shared" si="26"/>
        <v/>
      </c>
    </row>
    <row r="851" spans="24:25" x14ac:dyDescent="0.25">
      <c r="X851" s="15" t="str">
        <f t="shared" si="27"/>
        <v/>
      </c>
      <c r="Y851" s="17" t="str">
        <f t="shared" si="26"/>
        <v/>
      </c>
    </row>
    <row r="852" spans="24:25" x14ac:dyDescent="0.25">
      <c r="X852" s="15" t="str">
        <f t="shared" si="27"/>
        <v/>
      </c>
      <c r="Y852" s="17" t="str">
        <f t="shared" si="26"/>
        <v/>
      </c>
    </row>
    <row r="853" spans="24:25" x14ac:dyDescent="0.25">
      <c r="X853" s="15" t="str">
        <f t="shared" si="27"/>
        <v/>
      </c>
      <c r="Y853" s="17" t="str">
        <f t="shared" si="26"/>
        <v/>
      </c>
    </row>
    <row r="854" spans="24:25" x14ac:dyDescent="0.25">
      <c r="X854" s="15" t="str">
        <f t="shared" si="27"/>
        <v/>
      </c>
      <c r="Y854" s="17" t="str">
        <f t="shared" si="26"/>
        <v/>
      </c>
    </row>
    <row r="855" spans="24:25" x14ac:dyDescent="0.25">
      <c r="X855" s="15" t="str">
        <f t="shared" si="27"/>
        <v/>
      </c>
      <c r="Y855" s="17" t="str">
        <f t="shared" si="26"/>
        <v/>
      </c>
    </row>
    <row r="856" spans="24:25" x14ac:dyDescent="0.25">
      <c r="X856" s="15" t="str">
        <f t="shared" si="27"/>
        <v/>
      </c>
      <c r="Y856" s="17" t="str">
        <f t="shared" si="26"/>
        <v/>
      </c>
    </row>
    <row r="857" spans="24:25" x14ac:dyDescent="0.25">
      <c r="X857" s="15" t="str">
        <f t="shared" si="27"/>
        <v/>
      </c>
      <c r="Y857" s="17" t="str">
        <f t="shared" si="26"/>
        <v/>
      </c>
    </row>
    <row r="858" spans="24:25" x14ac:dyDescent="0.25">
      <c r="X858" s="15" t="str">
        <f t="shared" si="27"/>
        <v/>
      </c>
      <c r="Y858" s="17" t="str">
        <f t="shared" si="26"/>
        <v/>
      </c>
    </row>
    <row r="859" spans="24:25" x14ac:dyDescent="0.25">
      <c r="X859" s="15" t="str">
        <f t="shared" si="27"/>
        <v/>
      </c>
      <c r="Y859" s="17" t="str">
        <f t="shared" si="26"/>
        <v/>
      </c>
    </row>
    <row r="860" spans="24:25" x14ac:dyDescent="0.25">
      <c r="X860" s="15" t="str">
        <f t="shared" si="27"/>
        <v/>
      </c>
      <c r="Y860" s="17" t="str">
        <f t="shared" si="26"/>
        <v/>
      </c>
    </row>
    <row r="861" spans="24:25" x14ac:dyDescent="0.25">
      <c r="X861" s="15" t="str">
        <f t="shared" si="27"/>
        <v/>
      </c>
      <c r="Y861" s="17" t="str">
        <f t="shared" si="26"/>
        <v/>
      </c>
    </row>
    <row r="862" spans="24:25" x14ac:dyDescent="0.25">
      <c r="X862" s="15" t="str">
        <f t="shared" si="27"/>
        <v/>
      </c>
      <c r="Y862" s="17" t="str">
        <f t="shared" si="26"/>
        <v/>
      </c>
    </row>
    <row r="863" spans="24:25" x14ac:dyDescent="0.25">
      <c r="X863" s="15" t="str">
        <f t="shared" si="27"/>
        <v/>
      </c>
      <c r="Y863" s="17" t="str">
        <f t="shared" si="26"/>
        <v/>
      </c>
    </row>
    <row r="864" spans="24:25" x14ac:dyDescent="0.25">
      <c r="X864" s="15" t="str">
        <f t="shared" si="27"/>
        <v/>
      </c>
      <c r="Y864" s="17" t="str">
        <f t="shared" si="26"/>
        <v/>
      </c>
    </row>
    <row r="865" spans="24:25" x14ac:dyDescent="0.25">
      <c r="X865" s="15" t="str">
        <f t="shared" si="27"/>
        <v/>
      </c>
      <c r="Y865" s="17" t="str">
        <f t="shared" si="26"/>
        <v/>
      </c>
    </row>
    <row r="866" spans="24:25" x14ac:dyDescent="0.25">
      <c r="X866" s="15" t="str">
        <f t="shared" si="27"/>
        <v/>
      </c>
      <c r="Y866" s="17" t="str">
        <f t="shared" si="26"/>
        <v/>
      </c>
    </row>
    <row r="867" spans="24:25" x14ac:dyDescent="0.25">
      <c r="X867" s="15" t="str">
        <f t="shared" si="27"/>
        <v/>
      </c>
      <c r="Y867" s="17" t="str">
        <f t="shared" si="26"/>
        <v/>
      </c>
    </row>
    <row r="868" spans="24:25" x14ac:dyDescent="0.25">
      <c r="X868" s="15" t="str">
        <f t="shared" si="27"/>
        <v/>
      </c>
      <c r="Y868" s="17" t="str">
        <f t="shared" si="26"/>
        <v/>
      </c>
    </row>
    <row r="869" spans="24:25" x14ac:dyDescent="0.25">
      <c r="X869" s="15" t="str">
        <f t="shared" si="27"/>
        <v/>
      </c>
      <c r="Y869" s="17" t="str">
        <f t="shared" si="26"/>
        <v/>
      </c>
    </row>
    <row r="870" spans="24:25" x14ac:dyDescent="0.25">
      <c r="X870" s="15" t="str">
        <f t="shared" si="27"/>
        <v/>
      </c>
      <c r="Y870" s="17" t="str">
        <f t="shared" si="26"/>
        <v/>
      </c>
    </row>
    <row r="871" spans="24:25" x14ac:dyDescent="0.25">
      <c r="X871" s="15" t="str">
        <f t="shared" si="27"/>
        <v/>
      </c>
      <c r="Y871" s="17" t="str">
        <f t="shared" si="26"/>
        <v/>
      </c>
    </row>
    <row r="872" spans="24:25" x14ac:dyDescent="0.25">
      <c r="X872" s="15" t="str">
        <f t="shared" si="27"/>
        <v/>
      </c>
      <c r="Y872" s="17" t="str">
        <f t="shared" si="26"/>
        <v/>
      </c>
    </row>
    <row r="873" spans="24:25" x14ac:dyDescent="0.25">
      <c r="X873" s="15" t="str">
        <f t="shared" si="27"/>
        <v/>
      </c>
      <c r="Y873" s="17" t="str">
        <f t="shared" si="26"/>
        <v/>
      </c>
    </row>
    <row r="874" spans="24:25" x14ac:dyDescent="0.25">
      <c r="X874" s="15" t="str">
        <f t="shared" si="27"/>
        <v/>
      </c>
      <c r="Y874" s="17" t="str">
        <f t="shared" si="26"/>
        <v/>
      </c>
    </row>
    <row r="875" spans="24:25" x14ac:dyDescent="0.25">
      <c r="X875" s="15" t="str">
        <f t="shared" si="27"/>
        <v/>
      </c>
      <c r="Y875" s="17" t="str">
        <f t="shared" si="26"/>
        <v/>
      </c>
    </row>
    <row r="876" spans="24:25" x14ac:dyDescent="0.25">
      <c r="X876" s="15" t="str">
        <f t="shared" si="27"/>
        <v/>
      </c>
      <c r="Y876" s="17" t="str">
        <f t="shared" si="26"/>
        <v/>
      </c>
    </row>
    <row r="877" spans="24:25" x14ac:dyDescent="0.25">
      <c r="X877" s="15" t="str">
        <f t="shared" si="27"/>
        <v/>
      </c>
      <c r="Y877" s="17" t="str">
        <f t="shared" si="26"/>
        <v/>
      </c>
    </row>
    <row r="878" spans="24:25" x14ac:dyDescent="0.25">
      <c r="X878" s="15" t="str">
        <f t="shared" si="27"/>
        <v/>
      </c>
      <c r="Y878" s="17" t="str">
        <f t="shared" si="26"/>
        <v/>
      </c>
    </row>
    <row r="879" spans="24:25" x14ac:dyDescent="0.25">
      <c r="X879" s="15" t="str">
        <f t="shared" si="27"/>
        <v/>
      </c>
      <c r="Y879" s="17" t="str">
        <f t="shared" si="26"/>
        <v/>
      </c>
    </row>
    <row r="880" spans="24:25" x14ac:dyDescent="0.25">
      <c r="X880" s="15" t="str">
        <f t="shared" si="27"/>
        <v/>
      </c>
      <c r="Y880" s="17" t="str">
        <f t="shared" si="26"/>
        <v/>
      </c>
    </row>
    <row r="881" spans="24:25" x14ac:dyDescent="0.25">
      <c r="X881" s="15" t="str">
        <f t="shared" si="27"/>
        <v/>
      </c>
      <c r="Y881" s="17" t="str">
        <f t="shared" si="26"/>
        <v/>
      </c>
    </row>
    <row r="882" spans="24:25" x14ac:dyDescent="0.25">
      <c r="X882" s="15" t="str">
        <f t="shared" si="27"/>
        <v/>
      </c>
      <c r="Y882" s="17" t="str">
        <f t="shared" si="26"/>
        <v/>
      </c>
    </row>
    <row r="883" spans="24:25" x14ac:dyDescent="0.25">
      <c r="X883" s="15" t="str">
        <f t="shared" si="27"/>
        <v/>
      </c>
      <c r="Y883" s="17" t="str">
        <f t="shared" si="26"/>
        <v/>
      </c>
    </row>
    <row r="884" spans="24:25" x14ac:dyDescent="0.25">
      <c r="X884" s="15" t="str">
        <f t="shared" si="27"/>
        <v/>
      </c>
      <c r="Y884" s="17" t="str">
        <f t="shared" si="26"/>
        <v/>
      </c>
    </row>
    <row r="885" spans="24:25" x14ac:dyDescent="0.25">
      <c r="X885" s="15" t="str">
        <f t="shared" si="27"/>
        <v/>
      </c>
      <c r="Y885" s="17" t="str">
        <f t="shared" si="26"/>
        <v/>
      </c>
    </row>
    <row r="886" spans="24:25" x14ac:dyDescent="0.25">
      <c r="X886" s="15" t="str">
        <f t="shared" si="27"/>
        <v/>
      </c>
      <c r="Y886" s="17" t="str">
        <f t="shared" si="26"/>
        <v/>
      </c>
    </row>
    <row r="887" spans="24:25" x14ac:dyDescent="0.25">
      <c r="X887" s="15" t="str">
        <f t="shared" si="27"/>
        <v/>
      </c>
      <c r="Y887" s="17" t="str">
        <f t="shared" si="26"/>
        <v/>
      </c>
    </row>
    <row r="888" spans="24:25" x14ac:dyDescent="0.25">
      <c r="X888" s="15" t="str">
        <f t="shared" si="27"/>
        <v/>
      </c>
      <c r="Y888" s="17" t="str">
        <f t="shared" si="26"/>
        <v/>
      </c>
    </row>
    <row r="889" spans="24:25" x14ac:dyDescent="0.25">
      <c r="X889" s="15" t="str">
        <f t="shared" si="27"/>
        <v/>
      </c>
      <c r="Y889" s="17" t="str">
        <f t="shared" si="26"/>
        <v/>
      </c>
    </row>
    <row r="890" spans="24:25" x14ac:dyDescent="0.25">
      <c r="X890" s="15" t="str">
        <f t="shared" si="27"/>
        <v/>
      </c>
      <c r="Y890" s="17" t="str">
        <f t="shared" si="26"/>
        <v/>
      </c>
    </row>
    <row r="891" spans="24:25" x14ac:dyDescent="0.25">
      <c r="X891" s="15" t="str">
        <f t="shared" si="27"/>
        <v/>
      </c>
      <c r="Y891" s="17" t="str">
        <f t="shared" si="26"/>
        <v/>
      </c>
    </row>
    <row r="892" spans="24:25" x14ac:dyDescent="0.25">
      <c r="X892" s="15" t="str">
        <f t="shared" si="27"/>
        <v/>
      </c>
      <c r="Y892" s="17" t="str">
        <f t="shared" si="26"/>
        <v/>
      </c>
    </row>
    <row r="893" spans="24:25" x14ac:dyDescent="0.25">
      <c r="X893" s="15" t="str">
        <f t="shared" si="27"/>
        <v/>
      </c>
      <c r="Y893" s="17" t="str">
        <f t="shared" si="26"/>
        <v/>
      </c>
    </row>
    <row r="894" spans="24:25" x14ac:dyDescent="0.25">
      <c r="X894" s="15" t="str">
        <f t="shared" si="27"/>
        <v/>
      </c>
      <c r="Y894" s="17" t="str">
        <f t="shared" ref="Y894:Y957" si="28">IF(X894="","",IF(X894&gt;$F$7,$F$7,X894)*(1-($I$6+$I$7)*(1+$I$9))*$F$8+$C$14+$F$14)</f>
        <v/>
      </c>
    </row>
    <row r="895" spans="24:25" x14ac:dyDescent="0.25">
      <c r="X895" s="15" t="str">
        <f t="shared" si="27"/>
        <v/>
      </c>
      <c r="Y895" s="17" t="str">
        <f t="shared" si="28"/>
        <v/>
      </c>
    </row>
    <row r="896" spans="24:25" x14ac:dyDescent="0.25">
      <c r="X896" s="15" t="str">
        <f t="shared" si="27"/>
        <v/>
      </c>
      <c r="Y896" s="17" t="str">
        <f t="shared" si="28"/>
        <v/>
      </c>
    </row>
    <row r="897" spans="24:25" x14ac:dyDescent="0.25">
      <c r="X897" s="15" t="str">
        <f t="shared" si="27"/>
        <v/>
      </c>
      <c r="Y897" s="17" t="str">
        <f t="shared" si="28"/>
        <v/>
      </c>
    </row>
    <row r="898" spans="24:25" x14ac:dyDescent="0.25">
      <c r="X898" s="15" t="str">
        <f t="shared" si="27"/>
        <v/>
      </c>
      <c r="Y898" s="17" t="str">
        <f t="shared" si="28"/>
        <v/>
      </c>
    </row>
    <row r="899" spans="24:25" x14ac:dyDescent="0.25">
      <c r="X899" s="15" t="str">
        <f t="shared" si="27"/>
        <v/>
      </c>
      <c r="Y899" s="17" t="str">
        <f t="shared" si="28"/>
        <v/>
      </c>
    </row>
    <row r="900" spans="24:25" x14ac:dyDescent="0.25">
      <c r="X900" s="15" t="str">
        <f t="shared" ref="X900:X963" si="29">IFERROR(IF(X899+0.5&gt;$F$7*1.8,"",X899+0.5),"")</f>
        <v/>
      </c>
      <c r="Y900" s="17" t="str">
        <f t="shared" si="28"/>
        <v/>
      </c>
    </row>
    <row r="901" spans="24:25" x14ac:dyDescent="0.25">
      <c r="X901" s="15" t="str">
        <f t="shared" si="29"/>
        <v/>
      </c>
      <c r="Y901" s="17" t="str">
        <f t="shared" si="28"/>
        <v/>
      </c>
    </row>
    <row r="902" spans="24:25" x14ac:dyDescent="0.25">
      <c r="X902" s="15" t="str">
        <f t="shared" si="29"/>
        <v/>
      </c>
      <c r="Y902" s="17" t="str">
        <f t="shared" si="28"/>
        <v/>
      </c>
    </row>
    <row r="903" spans="24:25" x14ac:dyDescent="0.25">
      <c r="X903" s="15" t="str">
        <f t="shared" si="29"/>
        <v/>
      </c>
      <c r="Y903" s="17" t="str">
        <f t="shared" si="28"/>
        <v/>
      </c>
    </row>
    <row r="904" spans="24:25" x14ac:dyDescent="0.25">
      <c r="X904" s="15" t="str">
        <f t="shared" si="29"/>
        <v/>
      </c>
      <c r="Y904" s="17" t="str">
        <f t="shared" si="28"/>
        <v/>
      </c>
    </row>
    <row r="905" spans="24:25" x14ac:dyDescent="0.25">
      <c r="X905" s="15" t="str">
        <f t="shared" si="29"/>
        <v/>
      </c>
      <c r="Y905" s="17" t="str">
        <f t="shared" si="28"/>
        <v/>
      </c>
    </row>
    <row r="906" spans="24:25" x14ac:dyDescent="0.25">
      <c r="X906" s="15" t="str">
        <f t="shared" si="29"/>
        <v/>
      </c>
      <c r="Y906" s="17" t="str">
        <f t="shared" si="28"/>
        <v/>
      </c>
    </row>
    <row r="907" spans="24:25" x14ac:dyDescent="0.25">
      <c r="X907" s="15" t="str">
        <f t="shared" si="29"/>
        <v/>
      </c>
      <c r="Y907" s="17" t="str">
        <f t="shared" si="28"/>
        <v/>
      </c>
    </row>
    <row r="908" spans="24:25" x14ac:dyDescent="0.25">
      <c r="X908" s="15" t="str">
        <f t="shared" si="29"/>
        <v/>
      </c>
      <c r="Y908" s="17" t="str">
        <f t="shared" si="28"/>
        <v/>
      </c>
    </row>
    <row r="909" spans="24:25" x14ac:dyDescent="0.25">
      <c r="X909" s="15" t="str">
        <f t="shared" si="29"/>
        <v/>
      </c>
      <c r="Y909" s="17" t="str">
        <f t="shared" si="28"/>
        <v/>
      </c>
    </row>
    <row r="910" spans="24:25" x14ac:dyDescent="0.25">
      <c r="X910" s="15" t="str">
        <f t="shared" si="29"/>
        <v/>
      </c>
      <c r="Y910" s="17" t="str">
        <f t="shared" si="28"/>
        <v/>
      </c>
    </row>
    <row r="911" spans="24:25" x14ac:dyDescent="0.25">
      <c r="X911" s="15" t="str">
        <f t="shared" si="29"/>
        <v/>
      </c>
      <c r="Y911" s="17" t="str">
        <f t="shared" si="28"/>
        <v/>
      </c>
    </row>
    <row r="912" spans="24:25" x14ac:dyDescent="0.25">
      <c r="X912" s="15" t="str">
        <f t="shared" si="29"/>
        <v/>
      </c>
      <c r="Y912" s="17" t="str">
        <f t="shared" si="28"/>
        <v/>
      </c>
    </row>
    <row r="913" spans="24:25" x14ac:dyDescent="0.25">
      <c r="X913" s="15" t="str">
        <f t="shared" si="29"/>
        <v/>
      </c>
      <c r="Y913" s="17" t="str">
        <f t="shared" si="28"/>
        <v/>
      </c>
    </row>
    <row r="914" spans="24:25" x14ac:dyDescent="0.25">
      <c r="X914" s="15" t="str">
        <f t="shared" si="29"/>
        <v/>
      </c>
      <c r="Y914" s="17" t="str">
        <f t="shared" si="28"/>
        <v/>
      </c>
    </row>
    <row r="915" spans="24:25" x14ac:dyDescent="0.25">
      <c r="X915" s="15" t="str">
        <f t="shared" si="29"/>
        <v/>
      </c>
      <c r="Y915" s="17" t="str">
        <f t="shared" si="28"/>
        <v/>
      </c>
    </row>
    <row r="916" spans="24:25" x14ac:dyDescent="0.25">
      <c r="X916" s="15" t="str">
        <f t="shared" si="29"/>
        <v/>
      </c>
      <c r="Y916" s="17" t="str">
        <f t="shared" si="28"/>
        <v/>
      </c>
    </row>
    <row r="917" spans="24:25" x14ac:dyDescent="0.25">
      <c r="X917" s="15" t="str">
        <f t="shared" si="29"/>
        <v/>
      </c>
      <c r="Y917" s="17" t="str">
        <f t="shared" si="28"/>
        <v/>
      </c>
    </row>
    <row r="918" spans="24:25" x14ac:dyDescent="0.25">
      <c r="X918" s="15" t="str">
        <f t="shared" si="29"/>
        <v/>
      </c>
      <c r="Y918" s="17" t="str">
        <f t="shared" si="28"/>
        <v/>
      </c>
    </row>
    <row r="919" spans="24:25" x14ac:dyDescent="0.25">
      <c r="X919" s="15" t="str">
        <f t="shared" si="29"/>
        <v/>
      </c>
      <c r="Y919" s="17" t="str">
        <f t="shared" si="28"/>
        <v/>
      </c>
    </row>
    <row r="920" spans="24:25" x14ac:dyDescent="0.25">
      <c r="X920" s="15" t="str">
        <f t="shared" si="29"/>
        <v/>
      </c>
      <c r="Y920" s="17" t="str">
        <f t="shared" si="28"/>
        <v/>
      </c>
    </row>
    <row r="921" spans="24:25" x14ac:dyDescent="0.25">
      <c r="X921" s="15" t="str">
        <f t="shared" si="29"/>
        <v/>
      </c>
      <c r="Y921" s="17" t="str">
        <f t="shared" si="28"/>
        <v/>
      </c>
    </row>
    <row r="922" spans="24:25" x14ac:dyDescent="0.25">
      <c r="X922" s="15" t="str">
        <f t="shared" si="29"/>
        <v/>
      </c>
      <c r="Y922" s="17" t="str">
        <f t="shared" si="28"/>
        <v/>
      </c>
    </row>
    <row r="923" spans="24:25" x14ac:dyDescent="0.25">
      <c r="X923" s="15" t="str">
        <f t="shared" si="29"/>
        <v/>
      </c>
      <c r="Y923" s="17" t="str">
        <f t="shared" si="28"/>
        <v/>
      </c>
    </row>
    <row r="924" spans="24:25" x14ac:dyDescent="0.25">
      <c r="X924" s="15" t="str">
        <f t="shared" si="29"/>
        <v/>
      </c>
      <c r="Y924" s="17" t="str">
        <f t="shared" si="28"/>
        <v/>
      </c>
    </row>
    <row r="925" spans="24:25" x14ac:dyDescent="0.25">
      <c r="X925" s="15" t="str">
        <f t="shared" si="29"/>
        <v/>
      </c>
      <c r="Y925" s="17" t="str">
        <f t="shared" si="28"/>
        <v/>
      </c>
    </row>
    <row r="926" spans="24:25" x14ac:dyDescent="0.25">
      <c r="X926" s="15" t="str">
        <f t="shared" si="29"/>
        <v/>
      </c>
      <c r="Y926" s="17" t="str">
        <f t="shared" si="28"/>
        <v/>
      </c>
    </row>
    <row r="927" spans="24:25" x14ac:dyDescent="0.25">
      <c r="X927" s="15" t="str">
        <f t="shared" si="29"/>
        <v/>
      </c>
      <c r="Y927" s="17" t="str">
        <f t="shared" si="28"/>
        <v/>
      </c>
    </row>
    <row r="928" spans="24:25" x14ac:dyDescent="0.25">
      <c r="X928" s="15" t="str">
        <f t="shared" si="29"/>
        <v/>
      </c>
      <c r="Y928" s="17" t="str">
        <f t="shared" si="28"/>
        <v/>
      </c>
    </row>
    <row r="929" spans="24:25" x14ac:dyDescent="0.25">
      <c r="X929" s="15" t="str">
        <f t="shared" si="29"/>
        <v/>
      </c>
      <c r="Y929" s="17" t="str">
        <f t="shared" si="28"/>
        <v/>
      </c>
    </row>
    <row r="930" spans="24:25" x14ac:dyDescent="0.25">
      <c r="X930" s="15" t="str">
        <f t="shared" si="29"/>
        <v/>
      </c>
      <c r="Y930" s="17" t="str">
        <f t="shared" si="28"/>
        <v/>
      </c>
    </row>
    <row r="931" spans="24:25" x14ac:dyDescent="0.25">
      <c r="X931" s="15" t="str">
        <f t="shared" si="29"/>
        <v/>
      </c>
      <c r="Y931" s="17" t="str">
        <f t="shared" si="28"/>
        <v/>
      </c>
    </row>
    <row r="932" spans="24:25" x14ac:dyDescent="0.25">
      <c r="X932" s="15" t="str">
        <f t="shared" si="29"/>
        <v/>
      </c>
      <c r="Y932" s="17" t="str">
        <f t="shared" si="28"/>
        <v/>
      </c>
    </row>
    <row r="933" spans="24:25" x14ac:dyDescent="0.25">
      <c r="X933" s="15" t="str">
        <f t="shared" si="29"/>
        <v/>
      </c>
      <c r="Y933" s="17" t="str">
        <f t="shared" si="28"/>
        <v/>
      </c>
    </row>
    <row r="934" spans="24:25" x14ac:dyDescent="0.25">
      <c r="X934" s="15" t="str">
        <f t="shared" si="29"/>
        <v/>
      </c>
      <c r="Y934" s="17" t="str">
        <f t="shared" si="28"/>
        <v/>
      </c>
    </row>
    <row r="935" spans="24:25" x14ac:dyDescent="0.25">
      <c r="X935" s="15" t="str">
        <f t="shared" si="29"/>
        <v/>
      </c>
      <c r="Y935" s="17" t="str">
        <f t="shared" si="28"/>
        <v/>
      </c>
    </row>
    <row r="936" spans="24:25" x14ac:dyDescent="0.25">
      <c r="X936" s="15" t="str">
        <f t="shared" si="29"/>
        <v/>
      </c>
      <c r="Y936" s="17" t="str">
        <f t="shared" si="28"/>
        <v/>
      </c>
    </row>
    <row r="937" spans="24:25" x14ac:dyDescent="0.25">
      <c r="X937" s="15" t="str">
        <f t="shared" si="29"/>
        <v/>
      </c>
      <c r="Y937" s="17" t="str">
        <f t="shared" si="28"/>
        <v/>
      </c>
    </row>
    <row r="938" spans="24:25" x14ac:dyDescent="0.25">
      <c r="X938" s="15" t="str">
        <f t="shared" si="29"/>
        <v/>
      </c>
      <c r="Y938" s="17" t="str">
        <f t="shared" si="28"/>
        <v/>
      </c>
    </row>
    <row r="939" spans="24:25" x14ac:dyDescent="0.25">
      <c r="X939" s="15" t="str">
        <f t="shared" si="29"/>
        <v/>
      </c>
      <c r="Y939" s="17" t="str">
        <f t="shared" si="28"/>
        <v/>
      </c>
    </row>
    <row r="940" spans="24:25" x14ac:dyDescent="0.25">
      <c r="X940" s="15" t="str">
        <f t="shared" si="29"/>
        <v/>
      </c>
      <c r="Y940" s="17" t="str">
        <f t="shared" si="28"/>
        <v/>
      </c>
    </row>
    <row r="941" spans="24:25" x14ac:dyDescent="0.25">
      <c r="X941" s="15" t="str">
        <f t="shared" si="29"/>
        <v/>
      </c>
      <c r="Y941" s="17" t="str">
        <f t="shared" si="28"/>
        <v/>
      </c>
    </row>
    <row r="942" spans="24:25" x14ac:dyDescent="0.25">
      <c r="X942" s="15" t="str">
        <f t="shared" si="29"/>
        <v/>
      </c>
      <c r="Y942" s="17" t="str">
        <f t="shared" si="28"/>
        <v/>
      </c>
    </row>
    <row r="943" spans="24:25" x14ac:dyDescent="0.25">
      <c r="X943" s="15" t="str">
        <f t="shared" si="29"/>
        <v/>
      </c>
      <c r="Y943" s="17" t="str">
        <f t="shared" si="28"/>
        <v/>
      </c>
    </row>
    <row r="944" spans="24:25" x14ac:dyDescent="0.25">
      <c r="X944" s="15" t="str">
        <f t="shared" si="29"/>
        <v/>
      </c>
      <c r="Y944" s="17" t="str">
        <f t="shared" si="28"/>
        <v/>
      </c>
    </row>
    <row r="945" spans="24:25" x14ac:dyDescent="0.25">
      <c r="X945" s="15" t="str">
        <f t="shared" si="29"/>
        <v/>
      </c>
      <c r="Y945" s="17" t="str">
        <f t="shared" si="28"/>
        <v/>
      </c>
    </row>
    <row r="946" spans="24:25" x14ac:dyDescent="0.25">
      <c r="X946" s="15" t="str">
        <f t="shared" si="29"/>
        <v/>
      </c>
      <c r="Y946" s="17" t="str">
        <f t="shared" si="28"/>
        <v/>
      </c>
    </row>
    <row r="947" spans="24:25" x14ac:dyDescent="0.25">
      <c r="X947" s="15" t="str">
        <f t="shared" si="29"/>
        <v/>
      </c>
      <c r="Y947" s="17" t="str">
        <f t="shared" si="28"/>
        <v/>
      </c>
    </row>
    <row r="948" spans="24:25" x14ac:dyDescent="0.25">
      <c r="X948" s="15" t="str">
        <f t="shared" si="29"/>
        <v/>
      </c>
      <c r="Y948" s="17" t="str">
        <f t="shared" si="28"/>
        <v/>
      </c>
    </row>
    <row r="949" spans="24:25" x14ac:dyDescent="0.25">
      <c r="X949" s="15" t="str">
        <f t="shared" si="29"/>
        <v/>
      </c>
      <c r="Y949" s="17" t="str">
        <f t="shared" si="28"/>
        <v/>
      </c>
    </row>
    <row r="950" spans="24:25" x14ac:dyDescent="0.25">
      <c r="X950" s="15" t="str">
        <f t="shared" si="29"/>
        <v/>
      </c>
      <c r="Y950" s="17" t="str">
        <f t="shared" si="28"/>
        <v/>
      </c>
    </row>
    <row r="951" spans="24:25" x14ac:dyDescent="0.25">
      <c r="X951" s="15" t="str">
        <f t="shared" si="29"/>
        <v/>
      </c>
      <c r="Y951" s="17" t="str">
        <f t="shared" si="28"/>
        <v/>
      </c>
    </row>
    <row r="952" spans="24:25" x14ac:dyDescent="0.25">
      <c r="X952" s="15" t="str">
        <f t="shared" si="29"/>
        <v/>
      </c>
      <c r="Y952" s="17" t="str">
        <f t="shared" si="28"/>
        <v/>
      </c>
    </row>
    <row r="953" spans="24:25" x14ac:dyDescent="0.25">
      <c r="X953" s="15" t="str">
        <f t="shared" si="29"/>
        <v/>
      </c>
      <c r="Y953" s="17" t="str">
        <f t="shared" si="28"/>
        <v/>
      </c>
    </row>
    <row r="954" spans="24:25" x14ac:dyDescent="0.25">
      <c r="X954" s="15" t="str">
        <f t="shared" si="29"/>
        <v/>
      </c>
      <c r="Y954" s="17" t="str">
        <f t="shared" si="28"/>
        <v/>
      </c>
    </row>
    <row r="955" spans="24:25" x14ac:dyDescent="0.25">
      <c r="X955" s="15" t="str">
        <f t="shared" si="29"/>
        <v/>
      </c>
      <c r="Y955" s="17" t="str">
        <f t="shared" si="28"/>
        <v/>
      </c>
    </row>
    <row r="956" spans="24:25" x14ac:dyDescent="0.25">
      <c r="X956" s="15" t="str">
        <f t="shared" si="29"/>
        <v/>
      </c>
      <c r="Y956" s="17" t="str">
        <f t="shared" si="28"/>
        <v/>
      </c>
    </row>
    <row r="957" spans="24:25" x14ac:dyDescent="0.25">
      <c r="X957" s="15" t="str">
        <f t="shared" si="29"/>
        <v/>
      </c>
      <c r="Y957" s="17" t="str">
        <f t="shared" si="28"/>
        <v/>
      </c>
    </row>
    <row r="958" spans="24:25" x14ac:dyDescent="0.25">
      <c r="X958" s="15" t="str">
        <f t="shared" si="29"/>
        <v/>
      </c>
      <c r="Y958" s="17" t="str">
        <f t="shared" ref="Y958:Y1000" si="30">IF(X958="","",IF(X958&gt;$F$7,$F$7,X958)*(1-($I$6+$I$7)*(1+$I$9))*$F$8+$C$14+$F$14)</f>
        <v/>
      </c>
    </row>
    <row r="959" spans="24:25" x14ac:dyDescent="0.25">
      <c r="X959" s="15" t="str">
        <f t="shared" si="29"/>
        <v/>
      </c>
      <c r="Y959" s="17" t="str">
        <f t="shared" si="30"/>
        <v/>
      </c>
    </row>
    <row r="960" spans="24:25" x14ac:dyDescent="0.25">
      <c r="X960" s="15" t="str">
        <f t="shared" si="29"/>
        <v/>
      </c>
      <c r="Y960" s="17" t="str">
        <f t="shared" si="30"/>
        <v/>
      </c>
    </row>
    <row r="961" spans="24:25" x14ac:dyDescent="0.25">
      <c r="X961" s="15" t="str">
        <f t="shared" si="29"/>
        <v/>
      </c>
      <c r="Y961" s="17" t="str">
        <f t="shared" si="30"/>
        <v/>
      </c>
    </row>
    <row r="962" spans="24:25" x14ac:dyDescent="0.25">
      <c r="X962" s="15" t="str">
        <f t="shared" si="29"/>
        <v/>
      </c>
      <c r="Y962" s="17" t="str">
        <f t="shared" si="30"/>
        <v/>
      </c>
    </row>
    <row r="963" spans="24:25" x14ac:dyDescent="0.25">
      <c r="X963" s="15" t="str">
        <f t="shared" si="29"/>
        <v/>
      </c>
      <c r="Y963" s="17" t="str">
        <f t="shared" si="30"/>
        <v/>
      </c>
    </row>
    <row r="964" spans="24:25" x14ac:dyDescent="0.25">
      <c r="X964" s="15" t="str">
        <f t="shared" ref="X964:X1027" si="31">IFERROR(IF(X963+0.5&gt;$F$7*1.8,"",X963+0.5),"")</f>
        <v/>
      </c>
      <c r="Y964" s="17" t="str">
        <f t="shared" si="30"/>
        <v/>
      </c>
    </row>
    <row r="965" spans="24:25" x14ac:dyDescent="0.25">
      <c r="X965" s="15" t="str">
        <f t="shared" si="31"/>
        <v/>
      </c>
      <c r="Y965" s="17" t="str">
        <f t="shared" si="30"/>
        <v/>
      </c>
    </row>
    <row r="966" spans="24:25" x14ac:dyDescent="0.25">
      <c r="X966" s="15" t="str">
        <f t="shared" si="31"/>
        <v/>
      </c>
      <c r="Y966" s="17" t="str">
        <f t="shared" si="30"/>
        <v/>
      </c>
    </row>
    <row r="967" spans="24:25" x14ac:dyDescent="0.25">
      <c r="X967" s="15" t="str">
        <f t="shared" si="31"/>
        <v/>
      </c>
      <c r="Y967" s="17" t="str">
        <f t="shared" si="30"/>
        <v/>
      </c>
    </row>
    <row r="968" spans="24:25" x14ac:dyDescent="0.25">
      <c r="X968" s="15" t="str">
        <f t="shared" si="31"/>
        <v/>
      </c>
      <c r="Y968" s="17" t="str">
        <f t="shared" si="30"/>
        <v/>
      </c>
    </row>
    <row r="969" spans="24:25" x14ac:dyDescent="0.25">
      <c r="X969" s="15" t="str">
        <f t="shared" si="31"/>
        <v/>
      </c>
      <c r="Y969" s="17" t="str">
        <f t="shared" si="30"/>
        <v/>
      </c>
    </row>
    <row r="970" spans="24:25" x14ac:dyDescent="0.25">
      <c r="X970" s="15" t="str">
        <f t="shared" si="31"/>
        <v/>
      </c>
      <c r="Y970" s="17" t="str">
        <f t="shared" si="30"/>
        <v/>
      </c>
    </row>
    <row r="971" spans="24:25" x14ac:dyDescent="0.25">
      <c r="X971" s="15" t="str">
        <f t="shared" si="31"/>
        <v/>
      </c>
      <c r="Y971" s="17" t="str">
        <f t="shared" si="30"/>
        <v/>
      </c>
    </row>
    <row r="972" spans="24:25" x14ac:dyDescent="0.25">
      <c r="X972" s="15" t="str">
        <f t="shared" si="31"/>
        <v/>
      </c>
      <c r="Y972" s="17" t="str">
        <f t="shared" si="30"/>
        <v/>
      </c>
    </row>
    <row r="973" spans="24:25" x14ac:dyDescent="0.25">
      <c r="X973" s="15" t="str">
        <f t="shared" si="31"/>
        <v/>
      </c>
      <c r="Y973" s="17" t="str">
        <f t="shared" si="30"/>
        <v/>
      </c>
    </row>
    <row r="974" spans="24:25" x14ac:dyDescent="0.25">
      <c r="X974" s="15" t="str">
        <f t="shared" si="31"/>
        <v/>
      </c>
      <c r="Y974" s="17" t="str">
        <f t="shared" si="30"/>
        <v/>
      </c>
    </row>
    <row r="975" spans="24:25" x14ac:dyDescent="0.25">
      <c r="X975" s="15" t="str">
        <f t="shared" si="31"/>
        <v/>
      </c>
      <c r="Y975" s="17" t="str">
        <f t="shared" si="30"/>
        <v/>
      </c>
    </row>
    <row r="976" spans="24:25" x14ac:dyDescent="0.25">
      <c r="X976" s="15" t="str">
        <f t="shared" si="31"/>
        <v/>
      </c>
      <c r="Y976" s="17" t="str">
        <f t="shared" si="30"/>
        <v/>
      </c>
    </row>
    <row r="977" spans="24:25" x14ac:dyDescent="0.25">
      <c r="X977" s="15" t="str">
        <f t="shared" si="31"/>
        <v/>
      </c>
      <c r="Y977" s="17" t="str">
        <f t="shared" si="30"/>
        <v/>
      </c>
    </row>
    <row r="978" spans="24:25" x14ac:dyDescent="0.25">
      <c r="X978" s="15" t="str">
        <f t="shared" si="31"/>
        <v/>
      </c>
      <c r="Y978" s="17" t="str">
        <f t="shared" si="30"/>
        <v/>
      </c>
    </row>
    <row r="979" spans="24:25" x14ac:dyDescent="0.25">
      <c r="X979" s="15" t="str">
        <f t="shared" si="31"/>
        <v/>
      </c>
      <c r="Y979" s="17" t="str">
        <f t="shared" si="30"/>
        <v/>
      </c>
    </row>
    <row r="980" spans="24:25" x14ac:dyDescent="0.25">
      <c r="X980" s="15" t="str">
        <f t="shared" si="31"/>
        <v/>
      </c>
      <c r="Y980" s="17" t="str">
        <f t="shared" si="30"/>
        <v/>
      </c>
    </row>
    <row r="981" spans="24:25" x14ac:dyDescent="0.25">
      <c r="X981" s="15" t="str">
        <f t="shared" si="31"/>
        <v/>
      </c>
      <c r="Y981" s="17" t="str">
        <f t="shared" si="30"/>
        <v/>
      </c>
    </row>
    <row r="982" spans="24:25" x14ac:dyDescent="0.25">
      <c r="X982" s="15" t="str">
        <f t="shared" si="31"/>
        <v/>
      </c>
      <c r="Y982" s="17" t="str">
        <f t="shared" si="30"/>
        <v/>
      </c>
    </row>
    <row r="983" spans="24:25" x14ac:dyDescent="0.25">
      <c r="X983" s="15" t="str">
        <f t="shared" si="31"/>
        <v/>
      </c>
      <c r="Y983" s="17" t="str">
        <f t="shared" si="30"/>
        <v/>
      </c>
    </row>
    <row r="984" spans="24:25" x14ac:dyDescent="0.25">
      <c r="X984" s="15" t="str">
        <f t="shared" si="31"/>
        <v/>
      </c>
      <c r="Y984" s="17" t="str">
        <f t="shared" si="30"/>
        <v/>
      </c>
    </row>
    <row r="985" spans="24:25" x14ac:dyDescent="0.25">
      <c r="X985" s="15" t="str">
        <f t="shared" si="31"/>
        <v/>
      </c>
      <c r="Y985" s="17" t="str">
        <f t="shared" si="30"/>
        <v/>
      </c>
    </row>
    <row r="986" spans="24:25" x14ac:dyDescent="0.25">
      <c r="X986" s="15" t="str">
        <f t="shared" si="31"/>
        <v/>
      </c>
      <c r="Y986" s="17" t="str">
        <f t="shared" si="30"/>
        <v/>
      </c>
    </row>
    <row r="987" spans="24:25" x14ac:dyDescent="0.25">
      <c r="X987" s="15" t="str">
        <f t="shared" si="31"/>
        <v/>
      </c>
      <c r="Y987" s="17" t="str">
        <f t="shared" si="30"/>
        <v/>
      </c>
    </row>
    <row r="988" spans="24:25" x14ac:dyDescent="0.25">
      <c r="X988" s="15" t="str">
        <f t="shared" si="31"/>
        <v/>
      </c>
      <c r="Y988" s="17" t="str">
        <f t="shared" si="30"/>
        <v/>
      </c>
    </row>
    <row r="989" spans="24:25" x14ac:dyDescent="0.25">
      <c r="X989" s="15" t="str">
        <f t="shared" si="31"/>
        <v/>
      </c>
      <c r="Y989" s="17" t="str">
        <f t="shared" si="30"/>
        <v/>
      </c>
    </row>
    <row r="990" spans="24:25" x14ac:dyDescent="0.25">
      <c r="X990" s="15" t="str">
        <f t="shared" si="31"/>
        <v/>
      </c>
      <c r="Y990" s="17" t="str">
        <f t="shared" si="30"/>
        <v/>
      </c>
    </row>
    <row r="991" spans="24:25" x14ac:dyDescent="0.25">
      <c r="X991" s="15" t="str">
        <f t="shared" si="31"/>
        <v/>
      </c>
      <c r="Y991" s="17" t="str">
        <f t="shared" si="30"/>
        <v/>
      </c>
    </row>
    <row r="992" spans="24:25" x14ac:dyDescent="0.25">
      <c r="X992" s="15" t="str">
        <f t="shared" si="31"/>
        <v/>
      </c>
      <c r="Y992" s="17" t="str">
        <f t="shared" si="30"/>
        <v/>
      </c>
    </row>
    <row r="993" spans="24:25" x14ac:dyDescent="0.25">
      <c r="X993" s="15" t="str">
        <f t="shared" si="31"/>
        <v/>
      </c>
      <c r="Y993" s="17" t="str">
        <f t="shared" si="30"/>
        <v/>
      </c>
    </row>
    <row r="994" spans="24:25" x14ac:dyDescent="0.25">
      <c r="X994" s="15" t="str">
        <f t="shared" si="31"/>
        <v/>
      </c>
      <c r="Y994" s="17" t="str">
        <f t="shared" si="30"/>
        <v/>
      </c>
    </row>
    <row r="995" spans="24:25" x14ac:dyDescent="0.25">
      <c r="X995" s="15" t="str">
        <f t="shared" si="31"/>
        <v/>
      </c>
      <c r="Y995" s="17" t="str">
        <f t="shared" si="30"/>
        <v/>
      </c>
    </row>
    <row r="996" spans="24:25" x14ac:dyDescent="0.25">
      <c r="X996" s="15" t="str">
        <f t="shared" si="31"/>
        <v/>
      </c>
      <c r="Y996" s="17" t="str">
        <f t="shared" si="30"/>
        <v/>
      </c>
    </row>
    <row r="997" spans="24:25" x14ac:dyDescent="0.25">
      <c r="X997" s="15" t="str">
        <f t="shared" si="31"/>
        <v/>
      </c>
      <c r="Y997" s="17" t="str">
        <f t="shared" si="30"/>
        <v/>
      </c>
    </row>
    <row r="998" spans="24:25" x14ac:dyDescent="0.25">
      <c r="X998" s="15" t="str">
        <f t="shared" si="31"/>
        <v/>
      </c>
      <c r="Y998" s="17" t="str">
        <f t="shared" si="30"/>
        <v/>
      </c>
    </row>
    <row r="999" spans="24:25" x14ac:dyDescent="0.25">
      <c r="X999" s="15" t="str">
        <f t="shared" si="31"/>
        <v/>
      </c>
      <c r="Y999" s="17" t="str">
        <f t="shared" si="30"/>
        <v/>
      </c>
    </row>
    <row r="1000" spans="24:25" x14ac:dyDescent="0.25">
      <c r="X1000" s="15" t="str">
        <f t="shared" si="31"/>
        <v/>
      </c>
      <c r="Y1000" s="17" t="str">
        <f t="shared" si="30"/>
        <v/>
      </c>
    </row>
    <row r="1001" spans="24:25" x14ac:dyDescent="0.25">
      <c r="X1001" s="15" t="str">
        <f t="shared" si="31"/>
        <v/>
      </c>
      <c r="Y1001" s="17" t="str">
        <f t="shared" ref="Y1001:Y1064" si="32">IF(X1001="","",IF(X1001&gt;$F$7,$F$7,X1001)*(1-($I$6+$I$7)*(1+$I$9))*$F$8+$C$14+$F$14)</f>
        <v/>
      </c>
    </row>
    <row r="1002" spans="24:25" x14ac:dyDescent="0.25">
      <c r="X1002" s="15" t="str">
        <f t="shared" si="31"/>
        <v/>
      </c>
      <c r="Y1002" s="17" t="str">
        <f t="shared" si="32"/>
        <v/>
      </c>
    </row>
    <row r="1003" spans="24:25" x14ac:dyDescent="0.25">
      <c r="X1003" s="15" t="str">
        <f t="shared" si="31"/>
        <v/>
      </c>
      <c r="Y1003" s="17" t="str">
        <f t="shared" si="32"/>
        <v/>
      </c>
    </row>
    <row r="1004" spans="24:25" x14ac:dyDescent="0.25">
      <c r="X1004" s="15" t="str">
        <f t="shared" si="31"/>
        <v/>
      </c>
      <c r="Y1004" s="17" t="str">
        <f t="shared" si="32"/>
        <v/>
      </c>
    </row>
    <row r="1005" spans="24:25" x14ac:dyDescent="0.25">
      <c r="X1005" s="15" t="str">
        <f t="shared" si="31"/>
        <v/>
      </c>
      <c r="Y1005" s="17" t="str">
        <f t="shared" si="32"/>
        <v/>
      </c>
    </row>
    <row r="1006" spans="24:25" x14ac:dyDescent="0.25">
      <c r="X1006" s="15" t="str">
        <f t="shared" si="31"/>
        <v/>
      </c>
      <c r="Y1006" s="17" t="str">
        <f t="shared" si="32"/>
        <v/>
      </c>
    </row>
    <row r="1007" spans="24:25" x14ac:dyDescent="0.25">
      <c r="X1007" s="15" t="str">
        <f t="shared" si="31"/>
        <v/>
      </c>
      <c r="Y1007" s="17" t="str">
        <f t="shared" si="32"/>
        <v/>
      </c>
    </row>
    <row r="1008" spans="24:25" x14ac:dyDescent="0.25">
      <c r="X1008" s="15" t="str">
        <f t="shared" si="31"/>
        <v/>
      </c>
      <c r="Y1008" s="17" t="str">
        <f t="shared" si="32"/>
        <v/>
      </c>
    </row>
    <row r="1009" spans="24:25" x14ac:dyDescent="0.25">
      <c r="X1009" s="15" t="str">
        <f t="shared" si="31"/>
        <v/>
      </c>
      <c r="Y1009" s="17" t="str">
        <f t="shared" si="32"/>
        <v/>
      </c>
    </row>
    <row r="1010" spans="24:25" x14ac:dyDescent="0.25">
      <c r="X1010" s="15" t="str">
        <f t="shared" si="31"/>
        <v/>
      </c>
      <c r="Y1010" s="17" t="str">
        <f t="shared" si="32"/>
        <v/>
      </c>
    </row>
    <row r="1011" spans="24:25" x14ac:dyDescent="0.25">
      <c r="X1011" s="15" t="str">
        <f t="shared" si="31"/>
        <v/>
      </c>
      <c r="Y1011" s="17" t="str">
        <f t="shared" si="32"/>
        <v/>
      </c>
    </row>
    <row r="1012" spans="24:25" x14ac:dyDescent="0.25">
      <c r="X1012" s="15" t="str">
        <f t="shared" si="31"/>
        <v/>
      </c>
      <c r="Y1012" s="17" t="str">
        <f t="shared" si="32"/>
        <v/>
      </c>
    </row>
    <row r="1013" spans="24:25" x14ac:dyDescent="0.25">
      <c r="X1013" s="15" t="str">
        <f t="shared" si="31"/>
        <v/>
      </c>
      <c r="Y1013" s="17" t="str">
        <f t="shared" si="32"/>
        <v/>
      </c>
    </row>
    <row r="1014" spans="24:25" x14ac:dyDescent="0.25">
      <c r="X1014" s="15" t="str">
        <f t="shared" si="31"/>
        <v/>
      </c>
      <c r="Y1014" s="17" t="str">
        <f t="shared" si="32"/>
        <v/>
      </c>
    </row>
    <row r="1015" spans="24:25" x14ac:dyDescent="0.25">
      <c r="X1015" s="15" t="str">
        <f t="shared" si="31"/>
        <v/>
      </c>
      <c r="Y1015" s="17" t="str">
        <f t="shared" si="32"/>
        <v/>
      </c>
    </row>
    <row r="1016" spans="24:25" x14ac:dyDescent="0.25">
      <c r="X1016" s="15" t="str">
        <f t="shared" si="31"/>
        <v/>
      </c>
      <c r="Y1016" s="17" t="str">
        <f t="shared" si="32"/>
        <v/>
      </c>
    </row>
    <row r="1017" spans="24:25" x14ac:dyDescent="0.25">
      <c r="X1017" s="15" t="str">
        <f t="shared" si="31"/>
        <v/>
      </c>
      <c r="Y1017" s="17" t="str">
        <f t="shared" si="32"/>
        <v/>
      </c>
    </row>
    <row r="1018" spans="24:25" x14ac:dyDescent="0.25">
      <c r="X1018" s="15" t="str">
        <f t="shared" si="31"/>
        <v/>
      </c>
      <c r="Y1018" s="17" t="str">
        <f t="shared" si="32"/>
        <v/>
      </c>
    </row>
    <row r="1019" spans="24:25" x14ac:dyDescent="0.25">
      <c r="X1019" s="15" t="str">
        <f t="shared" si="31"/>
        <v/>
      </c>
      <c r="Y1019" s="17" t="str">
        <f t="shared" si="32"/>
        <v/>
      </c>
    </row>
    <row r="1020" spans="24:25" x14ac:dyDescent="0.25">
      <c r="X1020" s="15" t="str">
        <f t="shared" si="31"/>
        <v/>
      </c>
      <c r="Y1020" s="17" t="str">
        <f t="shared" si="32"/>
        <v/>
      </c>
    </row>
    <row r="1021" spans="24:25" x14ac:dyDescent="0.25">
      <c r="X1021" s="15" t="str">
        <f t="shared" si="31"/>
        <v/>
      </c>
      <c r="Y1021" s="17" t="str">
        <f t="shared" si="32"/>
        <v/>
      </c>
    </row>
    <row r="1022" spans="24:25" x14ac:dyDescent="0.25">
      <c r="X1022" s="15" t="str">
        <f t="shared" si="31"/>
        <v/>
      </c>
      <c r="Y1022" s="17" t="str">
        <f t="shared" si="32"/>
        <v/>
      </c>
    </row>
    <row r="1023" spans="24:25" x14ac:dyDescent="0.25">
      <c r="X1023" s="15" t="str">
        <f t="shared" si="31"/>
        <v/>
      </c>
      <c r="Y1023" s="17" t="str">
        <f t="shared" si="32"/>
        <v/>
      </c>
    </row>
    <row r="1024" spans="24:25" x14ac:dyDescent="0.25">
      <c r="X1024" s="15" t="str">
        <f t="shared" si="31"/>
        <v/>
      </c>
      <c r="Y1024" s="17" t="str">
        <f t="shared" si="32"/>
        <v/>
      </c>
    </row>
    <row r="1025" spans="24:25" x14ac:dyDescent="0.25">
      <c r="X1025" s="15" t="str">
        <f t="shared" si="31"/>
        <v/>
      </c>
      <c r="Y1025" s="17" t="str">
        <f t="shared" si="32"/>
        <v/>
      </c>
    </row>
    <row r="1026" spans="24:25" x14ac:dyDescent="0.25">
      <c r="X1026" s="15" t="str">
        <f t="shared" si="31"/>
        <v/>
      </c>
      <c r="Y1026" s="17" t="str">
        <f t="shared" si="32"/>
        <v/>
      </c>
    </row>
    <row r="1027" spans="24:25" x14ac:dyDescent="0.25">
      <c r="X1027" s="15" t="str">
        <f t="shared" si="31"/>
        <v/>
      </c>
      <c r="Y1027" s="17" t="str">
        <f t="shared" si="32"/>
        <v/>
      </c>
    </row>
    <row r="1028" spans="24:25" x14ac:dyDescent="0.25">
      <c r="X1028" s="15" t="str">
        <f t="shared" ref="X1028:X1091" si="33">IFERROR(IF(X1027+0.5&gt;$F$7*1.8,"",X1027+0.5),"")</f>
        <v/>
      </c>
      <c r="Y1028" s="17" t="str">
        <f t="shared" si="32"/>
        <v/>
      </c>
    </row>
    <row r="1029" spans="24:25" x14ac:dyDescent="0.25">
      <c r="X1029" s="15" t="str">
        <f t="shared" si="33"/>
        <v/>
      </c>
      <c r="Y1029" s="17" t="str">
        <f t="shared" si="32"/>
        <v/>
      </c>
    </row>
    <row r="1030" spans="24:25" x14ac:dyDescent="0.25">
      <c r="X1030" s="15" t="str">
        <f t="shared" si="33"/>
        <v/>
      </c>
      <c r="Y1030" s="17" t="str">
        <f t="shared" si="32"/>
        <v/>
      </c>
    </row>
    <row r="1031" spans="24:25" x14ac:dyDescent="0.25">
      <c r="X1031" s="15" t="str">
        <f t="shared" si="33"/>
        <v/>
      </c>
      <c r="Y1031" s="17" t="str">
        <f t="shared" si="32"/>
        <v/>
      </c>
    </row>
    <row r="1032" spans="24:25" x14ac:dyDescent="0.25">
      <c r="X1032" s="15" t="str">
        <f t="shared" si="33"/>
        <v/>
      </c>
      <c r="Y1032" s="17" t="str">
        <f t="shared" si="32"/>
        <v/>
      </c>
    </row>
    <row r="1033" spans="24:25" x14ac:dyDescent="0.25">
      <c r="X1033" s="15" t="str">
        <f t="shared" si="33"/>
        <v/>
      </c>
      <c r="Y1033" s="17" t="str">
        <f t="shared" si="32"/>
        <v/>
      </c>
    </row>
    <row r="1034" spans="24:25" x14ac:dyDescent="0.25">
      <c r="X1034" s="15" t="str">
        <f t="shared" si="33"/>
        <v/>
      </c>
      <c r="Y1034" s="17" t="str">
        <f t="shared" si="32"/>
        <v/>
      </c>
    </row>
    <row r="1035" spans="24:25" x14ac:dyDescent="0.25">
      <c r="X1035" s="15" t="str">
        <f t="shared" si="33"/>
        <v/>
      </c>
      <c r="Y1035" s="17" t="str">
        <f t="shared" si="32"/>
        <v/>
      </c>
    </row>
    <row r="1036" spans="24:25" x14ac:dyDescent="0.25">
      <c r="X1036" s="15" t="str">
        <f t="shared" si="33"/>
        <v/>
      </c>
      <c r="Y1036" s="17" t="str">
        <f t="shared" si="32"/>
        <v/>
      </c>
    </row>
    <row r="1037" spans="24:25" x14ac:dyDescent="0.25">
      <c r="X1037" s="15" t="str">
        <f t="shared" si="33"/>
        <v/>
      </c>
      <c r="Y1037" s="17" t="str">
        <f t="shared" si="32"/>
        <v/>
      </c>
    </row>
    <row r="1038" spans="24:25" x14ac:dyDescent="0.25">
      <c r="X1038" s="15" t="str">
        <f t="shared" si="33"/>
        <v/>
      </c>
      <c r="Y1038" s="17" t="str">
        <f t="shared" si="32"/>
        <v/>
      </c>
    </row>
    <row r="1039" spans="24:25" x14ac:dyDescent="0.25">
      <c r="X1039" s="15" t="str">
        <f t="shared" si="33"/>
        <v/>
      </c>
      <c r="Y1039" s="17" t="str">
        <f t="shared" si="32"/>
        <v/>
      </c>
    </row>
    <row r="1040" spans="24:25" x14ac:dyDescent="0.25">
      <c r="X1040" s="15" t="str">
        <f t="shared" si="33"/>
        <v/>
      </c>
      <c r="Y1040" s="17" t="str">
        <f t="shared" si="32"/>
        <v/>
      </c>
    </row>
    <row r="1041" spans="24:25" x14ac:dyDescent="0.25">
      <c r="X1041" s="15" t="str">
        <f t="shared" si="33"/>
        <v/>
      </c>
      <c r="Y1041" s="17" t="str">
        <f t="shared" si="32"/>
        <v/>
      </c>
    </row>
    <row r="1042" spans="24:25" x14ac:dyDescent="0.25">
      <c r="X1042" s="15" t="str">
        <f t="shared" si="33"/>
        <v/>
      </c>
      <c r="Y1042" s="17" t="str">
        <f t="shared" si="32"/>
        <v/>
      </c>
    </row>
    <row r="1043" spans="24:25" x14ac:dyDescent="0.25">
      <c r="X1043" s="15" t="str">
        <f t="shared" si="33"/>
        <v/>
      </c>
      <c r="Y1043" s="17" t="str">
        <f t="shared" si="32"/>
        <v/>
      </c>
    </row>
    <row r="1044" spans="24:25" x14ac:dyDescent="0.25">
      <c r="X1044" s="15" t="str">
        <f t="shared" si="33"/>
        <v/>
      </c>
      <c r="Y1044" s="17" t="str">
        <f t="shared" si="32"/>
        <v/>
      </c>
    </row>
    <row r="1045" spans="24:25" x14ac:dyDescent="0.25">
      <c r="X1045" s="15" t="str">
        <f t="shared" si="33"/>
        <v/>
      </c>
      <c r="Y1045" s="17" t="str">
        <f t="shared" si="32"/>
        <v/>
      </c>
    </row>
    <row r="1046" spans="24:25" x14ac:dyDescent="0.25">
      <c r="X1046" s="15" t="str">
        <f t="shared" si="33"/>
        <v/>
      </c>
      <c r="Y1046" s="17" t="str">
        <f t="shared" si="32"/>
        <v/>
      </c>
    </row>
    <row r="1047" spans="24:25" x14ac:dyDescent="0.25">
      <c r="X1047" s="15" t="str">
        <f t="shared" si="33"/>
        <v/>
      </c>
      <c r="Y1047" s="17" t="str">
        <f t="shared" si="32"/>
        <v/>
      </c>
    </row>
    <row r="1048" spans="24:25" x14ac:dyDescent="0.25">
      <c r="X1048" s="15" t="str">
        <f t="shared" si="33"/>
        <v/>
      </c>
      <c r="Y1048" s="17" t="str">
        <f t="shared" si="32"/>
        <v/>
      </c>
    </row>
    <row r="1049" spans="24:25" x14ac:dyDescent="0.25">
      <c r="X1049" s="15" t="str">
        <f t="shared" si="33"/>
        <v/>
      </c>
      <c r="Y1049" s="17" t="str">
        <f t="shared" si="32"/>
        <v/>
      </c>
    </row>
    <row r="1050" spans="24:25" x14ac:dyDescent="0.25">
      <c r="X1050" s="15" t="str">
        <f t="shared" si="33"/>
        <v/>
      </c>
      <c r="Y1050" s="17" t="str">
        <f t="shared" si="32"/>
        <v/>
      </c>
    </row>
    <row r="1051" spans="24:25" x14ac:dyDescent="0.25">
      <c r="X1051" s="15" t="str">
        <f t="shared" si="33"/>
        <v/>
      </c>
      <c r="Y1051" s="17" t="str">
        <f t="shared" si="32"/>
        <v/>
      </c>
    </row>
    <row r="1052" spans="24:25" x14ac:dyDescent="0.25">
      <c r="X1052" s="15" t="str">
        <f t="shared" si="33"/>
        <v/>
      </c>
      <c r="Y1052" s="17" t="str">
        <f t="shared" si="32"/>
        <v/>
      </c>
    </row>
    <row r="1053" spans="24:25" x14ac:dyDescent="0.25">
      <c r="X1053" s="15" t="str">
        <f t="shared" si="33"/>
        <v/>
      </c>
      <c r="Y1053" s="17" t="str">
        <f t="shared" si="32"/>
        <v/>
      </c>
    </row>
    <row r="1054" spans="24:25" x14ac:dyDescent="0.25">
      <c r="X1054" s="15" t="str">
        <f t="shared" si="33"/>
        <v/>
      </c>
      <c r="Y1054" s="17" t="str">
        <f t="shared" si="32"/>
        <v/>
      </c>
    </row>
    <row r="1055" spans="24:25" x14ac:dyDescent="0.25">
      <c r="X1055" s="15" t="str">
        <f t="shared" si="33"/>
        <v/>
      </c>
      <c r="Y1055" s="17" t="str">
        <f t="shared" si="32"/>
        <v/>
      </c>
    </row>
    <row r="1056" spans="24:25" x14ac:dyDescent="0.25">
      <c r="X1056" s="15" t="str">
        <f t="shared" si="33"/>
        <v/>
      </c>
      <c r="Y1056" s="17" t="str">
        <f t="shared" si="32"/>
        <v/>
      </c>
    </row>
    <row r="1057" spans="24:25" x14ac:dyDescent="0.25">
      <c r="X1057" s="15" t="str">
        <f t="shared" si="33"/>
        <v/>
      </c>
      <c r="Y1057" s="17" t="str">
        <f t="shared" si="32"/>
        <v/>
      </c>
    </row>
    <row r="1058" spans="24:25" x14ac:dyDescent="0.25">
      <c r="X1058" s="15" t="str">
        <f t="shared" si="33"/>
        <v/>
      </c>
      <c r="Y1058" s="17" t="str">
        <f t="shared" si="32"/>
        <v/>
      </c>
    </row>
    <row r="1059" spans="24:25" x14ac:dyDescent="0.25">
      <c r="X1059" s="15" t="str">
        <f t="shared" si="33"/>
        <v/>
      </c>
      <c r="Y1059" s="17" t="str">
        <f t="shared" si="32"/>
        <v/>
      </c>
    </row>
    <row r="1060" spans="24:25" x14ac:dyDescent="0.25">
      <c r="X1060" s="15" t="str">
        <f t="shared" si="33"/>
        <v/>
      </c>
      <c r="Y1060" s="17" t="str">
        <f t="shared" si="32"/>
        <v/>
      </c>
    </row>
    <row r="1061" spans="24:25" x14ac:dyDescent="0.25">
      <c r="X1061" s="15" t="str">
        <f t="shared" si="33"/>
        <v/>
      </c>
      <c r="Y1061" s="17" t="str">
        <f t="shared" si="32"/>
        <v/>
      </c>
    </row>
    <row r="1062" spans="24:25" x14ac:dyDescent="0.25">
      <c r="X1062" s="15" t="str">
        <f t="shared" si="33"/>
        <v/>
      </c>
      <c r="Y1062" s="17" t="str">
        <f t="shared" si="32"/>
        <v/>
      </c>
    </row>
    <row r="1063" spans="24:25" x14ac:dyDescent="0.25">
      <c r="X1063" s="15" t="str">
        <f t="shared" si="33"/>
        <v/>
      </c>
      <c r="Y1063" s="17" t="str">
        <f t="shared" si="32"/>
        <v/>
      </c>
    </row>
    <row r="1064" spans="24:25" x14ac:dyDescent="0.25">
      <c r="X1064" s="15" t="str">
        <f t="shared" si="33"/>
        <v/>
      </c>
      <c r="Y1064" s="17" t="str">
        <f t="shared" si="32"/>
        <v/>
      </c>
    </row>
    <row r="1065" spans="24:25" x14ac:dyDescent="0.25">
      <c r="X1065" s="15" t="str">
        <f t="shared" si="33"/>
        <v/>
      </c>
      <c r="Y1065" s="17" t="str">
        <f t="shared" ref="Y1065:Y1128" si="34">IF(X1065="","",IF(X1065&gt;$F$7,$F$7,X1065)*(1-($I$6+$I$7)*(1+$I$9))*$F$8+$C$14+$F$14)</f>
        <v/>
      </c>
    </row>
    <row r="1066" spans="24:25" x14ac:dyDescent="0.25">
      <c r="X1066" s="15" t="str">
        <f t="shared" si="33"/>
        <v/>
      </c>
      <c r="Y1066" s="17" t="str">
        <f t="shared" si="34"/>
        <v/>
      </c>
    </row>
    <row r="1067" spans="24:25" x14ac:dyDescent="0.25">
      <c r="X1067" s="15" t="str">
        <f t="shared" si="33"/>
        <v/>
      </c>
      <c r="Y1067" s="17" t="str">
        <f t="shared" si="34"/>
        <v/>
      </c>
    </row>
    <row r="1068" spans="24:25" x14ac:dyDescent="0.25">
      <c r="X1068" s="15" t="str">
        <f t="shared" si="33"/>
        <v/>
      </c>
      <c r="Y1068" s="17" t="str">
        <f t="shared" si="34"/>
        <v/>
      </c>
    </row>
    <row r="1069" spans="24:25" x14ac:dyDescent="0.25">
      <c r="X1069" s="15" t="str">
        <f t="shared" si="33"/>
        <v/>
      </c>
      <c r="Y1069" s="17" t="str">
        <f t="shared" si="34"/>
        <v/>
      </c>
    </row>
    <row r="1070" spans="24:25" x14ac:dyDescent="0.25">
      <c r="X1070" s="15" t="str">
        <f t="shared" si="33"/>
        <v/>
      </c>
      <c r="Y1070" s="17" t="str">
        <f t="shared" si="34"/>
        <v/>
      </c>
    </row>
    <row r="1071" spans="24:25" x14ac:dyDescent="0.25">
      <c r="X1071" s="15" t="str">
        <f t="shared" si="33"/>
        <v/>
      </c>
      <c r="Y1071" s="17" t="str">
        <f t="shared" si="34"/>
        <v/>
      </c>
    </row>
    <row r="1072" spans="24:25" x14ac:dyDescent="0.25">
      <c r="X1072" s="15" t="str">
        <f t="shared" si="33"/>
        <v/>
      </c>
      <c r="Y1072" s="17" t="str">
        <f t="shared" si="34"/>
        <v/>
      </c>
    </row>
    <row r="1073" spans="24:25" x14ac:dyDescent="0.25">
      <c r="X1073" s="15" t="str">
        <f t="shared" si="33"/>
        <v/>
      </c>
      <c r="Y1073" s="17" t="str">
        <f t="shared" si="34"/>
        <v/>
      </c>
    </row>
    <row r="1074" spans="24:25" x14ac:dyDescent="0.25">
      <c r="X1074" s="15" t="str">
        <f t="shared" si="33"/>
        <v/>
      </c>
      <c r="Y1074" s="17" t="str">
        <f t="shared" si="34"/>
        <v/>
      </c>
    </row>
    <row r="1075" spans="24:25" x14ac:dyDescent="0.25">
      <c r="X1075" s="15" t="str">
        <f t="shared" si="33"/>
        <v/>
      </c>
      <c r="Y1075" s="17" t="str">
        <f t="shared" si="34"/>
        <v/>
      </c>
    </row>
    <row r="1076" spans="24:25" x14ac:dyDescent="0.25">
      <c r="X1076" s="15" t="str">
        <f t="shared" si="33"/>
        <v/>
      </c>
      <c r="Y1076" s="17" t="str">
        <f t="shared" si="34"/>
        <v/>
      </c>
    </row>
    <row r="1077" spans="24:25" x14ac:dyDescent="0.25">
      <c r="X1077" s="15" t="str">
        <f t="shared" si="33"/>
        <v/>
      </c>
      <c r="Y1077" s="17" t="str">
        <f t="shared" si="34"/>
        <v/>
      </c>
    </row>
    <row r="1078" spans="24:25" x14ac:dyDescent="0.25">
      <c r="X1078" s="15" t="str">
        <f t="shared" si="33"/>
        <v/>
      </c>
      <c r="Y1078" s="17" t="str">
        <f t="shared" si="34"/>
        <v/>
      </c>
    </row>
    <row r="1079" spans="24:25" x14ac:dyDescent="0.25">
      <c r="X1079" s="15" t="str">
        <f t="shared" si="33"/>
        <v/>
      </c>
      <c r="Y1079" s="17" t="str">
        <f t="shared" si="34"/>
        <v/>
      </c>
    </row>
    <row r="1080" spans="24:25" x14ac:dyDescent="0.25">
      <c r="X1080" s="15" t="str">
        <f t="shared" si="33"/>
        <v/>
      </c>
      <c r="Y1080" s="17" t="str">
        <f t="shared" si="34"/>
        <v/>
      </c>
    </row>
    <row r="1081" spans="24:25" x14ac:dyDescent="0.25">
      <c r="X1081" s="15" t="str">
        <f t="shared" si="33"/>
        <v/>
      </c>
      <c r="Y1081" s="17" t="str">
        <f t="shared" si="34"/>
        <v/>
      </c>
    </row>
    <row r="1082" spans="24:25" x14ac:dyDescent="0.25">
      <c r="X1082" s="15" t="str">
        <f t="shared" si="33"/>
        <v/>
      </c>
      <c r="Y1082" s="17" t="str">
        <f t="shared" si="34"/>
        <v/>
      </c>
    </row>
    <row r="1083" spans="24:25" x14ac:dyDescent="0.25">
      <c r="X1083" s="15" t="str">
        <f t="shared" si="33"/>
        <v/>
      </c>
      <c r="Y1083" s="17" t="str">
        <f t="shared" si="34"/>
        <v/>
      </c>
    </row>
    <row r="1084" spans="24:25" x14ac:dyDescent="0.25">
      <c r="X1084" s="15" t="str">
        <f t="shared" si="33"/>
        <v/>
      </c>
      <c r="Y1084" s="17" t="str">
        <f t="shared" si="34"/>
        <v/>
      </c>
    </row>
    <row r="1085" spans="24:25" x14ac:dyDescent="0.25">
      <c r="X1085" s="15" t="str">
        <f t="shared" si="33"/>
        <v/>
      </c>
      <c r="Y1085" s="17" t="str">
        <f t="shared" si="34"/>
        <v/>
      </c>
    </row>
    <row r="1086" spans="24:25" x14ac:dyDescent="0.25">
      <c r="X1086" s="15" t="str">
        <f t="shared" si="33"/>
        <v/>
      </c>
      <c r="Y1086" s="17" t="str">
        <f t="shared" si="34"/>
        <v/>
      </c>
    </row>
    <row r="1087" spans="24:25" x14ac:dyDescent="0.25">
      <c r="X1087" s="15" t="str">
        <f t="shared" si="33"/>
        <v/>
      </c>
      <c r="Y1087" s="17" t="str">
        <f t="shared" si="34"/>
        <v/>
      </c>
    </row>
    <row r="1088" spans="24:25" x14ac:dyDescent="0.25">
      <c r="X1088" s="15" t="str">
        <f t="shared" si="33"/>
        <v/>
      </c>
      <c r="Y1088" s="17" t="str">
        <f t="shared" si="34"/>
        <v/>
      </c>
    </row>
    <row r="1089" spans="24:25" x14ac:dyDescent="0.25">
      <c r="X1089" s="15" t="str">
        <f t="shared" si="33"/>
        <v/>
      </c>
      <c r="Y1089" s="17" t="str">
        <f t="shared" si="34"/>
        <v/>
      </c>
    </row>
    <row r="1090" spans="24:25" x14ac:dyDescent="0.25">
      <c r="X1090" s="15" t="str">
        <f t="shared" si="33"/>
        <v/>
      </c>
      <c r="Y1090" s="17" t="str">
        <f t="shared" si="34"/>
        <v/>
      </c>
    </row>
    <row r="1091" spans="24:25" x14ac:dyDescent="0.25">
      <c r="X1091" s="15" t="str">
        <f t="shared" si="33"/>
        <v/>
      </c>
      <c r="Y1091" s="17" t="str">
        <f t="shared" si="34"/>
        <v/>
      </c>
    </row>
    <row r="1092" spans="24:25" x14ac:dyDescent="0.25">
      <c r="X1092" s="15" t="str">
        <f t="shared" ref="X1092:X1155" si="35">IFERROR(IF(X1091+0.5&gt;$F$7*1.8,"",X1091+0.5),"")</f>
        <v/>
      </c>
      <c r="Y1092" s="17" t="str">
        <f t="shared" si="34"/>
        <v/>
      </c>
    </row>
    <row r="1093" spans="24:25" x14ac:dyDescent="0.25">
      <c r="X1093" s="15" t="str">
        <f t="shared" si="35"/>
        <v/>
      </c>
      <c r="Y1093" s="17" t="str">
        <f t="shared" si="34"/>
        <v/>
      </c>
    </row>
    <row r="1094" spans="24:25" x14ac:dyDescent="0.25">
      <c r="X1094" s="15" t="str">
        <f t="shared" si="35"/>
        <v/>
      </c>
      <c r="Y1094" s="17" t="str">
        <f t="shared" si="34"/>
        <v/>
      </c>
    </row>
    <row r="1095" spans="24:25" x14ac:dyDescent="0.25">
      <c r="X1095" s="15" t="str">
        <f t="shared" si="35"/>
        <v/>
      </c>
      <c r="Y1095" s="17" t="str">
        <f t="shared" si="34"/>
        <v/>
      </c>
    </row>
    <row r="1096" spans="24:25" x14ac:dyDescent="0.25">
      <c r="X1096" s="15" t="str">
        <f t="shared" si="35"/>
        <v/>
      </c>
      <c r="Y1096" s="17" t="str">
        <f t="shared" si="34"/>
        <v/>
      </c>
    </row>
    <row r="1097" spans="24:25" x14ac:dyDescent="0.25">
      <c r="X1097" s="15" t="str">
        <f t="shared" si="35"/>
        <v/>
      </c>
      <c r="Y1097" s="17" t="str">
        <f t="shared" si="34"/>
        <v/>
      </c>
    </row>
    <row r="1098" spans="24:25" x14ac:dyDescent="0.25">
      <c r="X1098" s="15" t="str">
        <f t="shared" si="35"/>
        <v/>
      </c>
      <c r="Y1098" s="17" t="str">
        <f t="shared" si="34"/>
        <v/>
      </c>
    </row>
    <row r="1099" spans="24:25" x14ac:dyDescent="0.25">
      <c r="X1099" s="15" t="str">
        <f t="shared" si="35"/>
        <v/>
      </c>
      <c r="Y1099" s="17" t="str">
        <f t="shared" si="34"/>
        <v/>
      </c>
    </row>
    <row r="1100" spans="24:25" x14ac:dyDescent="0.25">
      <c r="X1100" s="15" t="str">
        <f t="shared" si="35"/>
        <v/>
      </c>
      <c r="Y1100" s="17" t="str">
        <f t="shared" si="34"/>
        <v/>
      </c>
    </row>
    <row r="1101" spans="24:25" x14ac:dyDescent="0.25">
      <c r="X1101" s="15" t="str">
        <f t="shared" si="35"/>
        <v/>
      </c>
      <c r="Y1101" s="17" t="str">
        <f t="shared" si="34"/>
        <v/>
      </c>
    </row>
    <row r="1102" spans="24:25" x14ac:dyDescent="0.25">
      <c r="X1102" s="15" t="str">
        <f t="shared" si="35"/>
        <v/>
      </c>
      <c r="Y1102" s="17" t="str">
        <f t="shared" si="34"/>
        <v/>
      </c>
    </row>
    <row r="1103" spans="24:25" x14ac:dyDescent="0.25">
      <c r="X1103" s="15" t="str">
        <f t="shared" si="35"/>
        <v/>
      </c>
      <c r="Y1103" s="17" t="str">
        <f t="shared" si="34"/>
        <v/>
      </c>
    </row>
    <row r="1104" spans="24:25" x14ac:dyDescent="0.25">
      <c r="X1104" s="15" t="str">
        <f t="shared" si="35"/>
        <v/>
      </c>
      <c r="Y1104" s="17" t="str">
        <f t="shared" si="34"/>
        <v/>
      </c>
    </row>
    <row r="1105" spans="24:25" x14ac:dyDescent="0.25">
      <c r="X1105" s="15" t="str">
        <f t="shared" si="35"/>
        <v/>
      </c>
      <c r="Y1105" s="17" t="str">
        <f t="shared" si="34"/>
        <v/>
      </c>
    </row>
    <row r="1106" spans="24:25" x14ac:dyDescent="0.25">
      <c r="X1106" s="15" t="str">
        <f t="shared" si="35"/>
        <v/>
      </c>
      <c r="Y1106" s="17" t="str">
        <f t="shared" si="34"/>
        <v/>
      </c>
    </row>
    <row r="1107" spans="24:25" x14ac:dyDescent="0.25">
      <c r="X1107" s="15" t="str">
        <f t="shared" si="35"/>
        <v/>
      </c>
      <c r="Y1107" s="17" t="str">
        <f t="shared" si="34"/>
        <v/>
      </c>
    </row>
    <row r="1108" spans="24:25" x14ac:dyDescent="0.25">
      <c r="X1108" s="15" t="str">
        <f t="shared" si="35"/>
        <v/>
      </c>
      <c r="Y1108" s="17" t="str">
        <f t="shared" si="34"/>
        <v/>
      </c>
    </row>
    <row r="1109" spans="24:25" x14ac:dyDescent="0.25">
      <c r="X1109" s="15" t="str">
        <f t="shared" si="35"/>
        <v/>
      </c>
      <c r="Y1109" s="17" t="str">
        <f t="shared" si="34"/>
        <v/>
      </c>
    </row>
    <row r="1110" spans="24:25" x14ac:dyDescent="0.25">
      <c r="X1110" s="15" t="str">
        <f t="shared" si="35"/>
        <v/>
      </c>
      <c r="Y1110" s="17" t="str">
        <f t="shared" si="34"/>
        <v/>
      </c>
    </row>
    <row r="1111" spans="24:25" x14ac:dyDescent="0.25">
      <c r="X1111" s="15" t="str">
        <f t="shared" si="35"/>
        <v/>
      </c>
      <c r="Y1111" s="17" t="str">
        <f t="shared" si="34"/>
        <v/>
      </c>
    </row>
    <row r="1112" spans="24:25" x14ac:dyDescent="0.25">
      <c r="X1112" s="15" t="str">
        <f t="shared" si="35"/>
        <v/>
      </c>
      <c r="Y1112" s="17" t="str">
        <f t="shared" si="34"/>
        <v/>
      </c>
    </row>
    <row r="1113" spans="24:25" x14ac:dyDescent="0.25">
      <c r="X1113" s="15" t="str">
        <f t="shared" si="35"/>
        <v/>
      </c>
      <c r="Y1113" s="17" t="str">
        <f t="shared" si="34"/>
        <v/>
      </c>
    </row>
    <row r="1114" spans="24:25" x14ac:dyDescent="0.25">
      <c r="X1114" s="15" t="str">
        <f t="shared" si="35"/>
        <v/>
      </c>
      <c r="Y1114" s="17" t="str">
        <f t="shared" si="34"/>
        <v/>
      </c>
    </row>
    <row r="1115" spans="24:25" x14ac:dyDescent="0.25">
      <c r="X1115" s="15" t="str">
        <f t="shared" si="35"/>
        <v/>
      </c>
      <c r="Y1115" s="17" t="str">
        <f t="shared" si="34"/>
        <v/>
      </c>
    </row>
    <row r="1116" spans="24:25" x14ac:dyDescent="0.25">
      <c r="X1116" s="15" t="str">
        <f t="shared" si="35"/>
        <v/>
      </c>
      <c r="Y1116" s="17" t="str">
        <f t="shared" si="34"/>
        <v/>
      </c>
    </row>
    <row r="1117" spans="24:25" x14ac:dyDescent="0.25">
      <c r="X1117" s="15" t="str">
        <f t="shared" si="35"/>
        <v/>
      </c>
      <c r="Y1117" s="17" t="str">
        <f t="shared" si="34"/>
        <v/>
      </c>
    </row>
    <row r="1118" spans="24:25" x14ac:dyDescent="0.25">
      <c r="X1118" s="15" t="str">
        <f t="shared" si="35"/>
        <v/>
      </c>
      <c r="Y1118" s="17" t="str">
        <f t="shared" si="34"/>
        <v/>
      </c>
    </row>
    <row r="1119" spans="24:25" x14ac:dyDescent="0.25">
      <c r="X1119" s="15" t="str">
        <f t="shared" si="35"/>
        <v/>
      </c>
      <c r="Y1119" s="17" t="str">
        <f t="shared" si="34"/>
        <v/>
      </c>
    </row>
    <row r="1120" spans="24:25" x14ac:dyDescent="0.25">
      <c r="X1120" s="15" t="str">
        <f t="shared" si="35"/>
        <v/>
      </c>
      <c r="Y1120" s="17" t="str">
        <f t="shared" si="34"/>
        <v/>
      </c>
    </row>
    <row r="1121" spans="24:25" x14ac:dyDescent="0.25">
      <c r="X1121" s="15" t="str">
        <f t="shared" si="35"/>
        <v/>
      </c>
      <c r="Y1121" s="17" t="str">
        <f t="shared" si="34"/>
        <v/>
      </c>
    </row>
    <row r="1122" spans="24:25" x14ac:dyDescent="0.25">
      <c r="X1122" s="15" t="str">
        <f t="shared" si="35"/>
        <v/>
      </c>
      <c r="Y1122" s="17" t="str">
        <f t="shared" si="34"/>
        <v/>
      </c>
    </row>
    <row r="1123" spans="24:25" x14ac:dyDescent="0.25">
      <c r="X1123" s="15" t="str">
        <f t="shared" si="35"/>
        <v/>
      </c>
      <c r="Y1123" s="17" t="str">
        <f t="shared" si="34"/>
        <v/>
      </c>
    </row>
    <row r="1124" spans="24:25" x14ac:dyDescent="0.25">
      <c r="X1124" s="15" t="str">
        <f t="shared" si="35"/>
        <v/>
      </c>
      <c r="Y1124" s="17" t="str">
        <f t="shared" si="34"/>
        <v/>
      </c>
    </row>
    <row r="1125" spans="24:25" x14ac:dyDescent="0.25">
      <c r="X1125" s="15" t="str">
        <f t="shared" si="35"/>
        <v/>
      </c>
      <c r="Y1125" s="17" t="str">
        <f t="shared" si="34"/>
        <v/>
      </c>
    </row>
    <row r="1126" spans="24:25" x14ac:dyDescent="0.25">
      <c r="X1126" s="15" t="str">
        <f t="shared" si="35"/>
        <v/>
      </c>
      <c r="Y1126" s="17" t="str">
        <f t="shared" si="34"/>
        <v/>
      </c>
    </row>
    <row r="1127" spans="24:25" x14ac:dyDescent="0.25">
      <c r="X1127" s="15" t="str">
        <f t="shared" si="35"/>
        <v/>
      </c>
      <c r="Y1127" s="17" t="str">
        <f t="shared" si="34"/>
        <v/>
      </c>
    </row>
    <row r="1128" spans="24:25" x14ac:dyDescent="0.25">
      <c r="X1128" s="15" t="str">
        <f t="shared" si="35"/>
        <v/>
      </c>
      <c r="Y1128" s="17" t="str">
        <f t="shared" si="34"/>
        <v/>
      </c>
    </row>
    <row r="1129" spans="24:25" x14ac:dyDescent="0.25">
      <c r="X1129" s="15" t="str">
        <f t="shared" si="35"/>
        <v/>
      </c>
      <c r="Y1129" s="17" t="str">
        <f t="shared" ref="Y1129:Y1192" si="36">IF(X1129="","",IF(X1129&gt;$F$7,$F$7,X1129)*(1-($I$6+$I$7)*(1+$I$9))*$F$8+$C$14+$F$14)</f>
        <v/>
      </c>
    </row>
    <row r="1130" spans="24:25" x14ac:dyDescent="0.25">
      <c r="X1130" s="15" t="str">
        <f t="shared" si="35"/>
        <v/>
      </c>
      <c r="Y1130" s="17" t="str">
        <f t="shared" si="36"/>
        <v/>
      </c>
    </row>
    <row r="1131" spans="24:25" x14ac:dyDescent="0.25">
      <c r="X1131" s="15" t="str">
        <f t="shared" si="35"/>
        <v/>
      </c>
      <c r="Y1131" s="17" t="str">
        <f t="shared" si="36"/>
        <v/>
      </c>
    </row>
    <row r="1132" spans="24:25" x14ac:dyDescent="0.25">
      <c r="X1132" s="15" t="str">
        <f t="shared" si="35"/>
        <v/>
      </c>
      <c r="Y1132" s="17" t="str">
        <f t="shared" si="36"/>
        <v/>
      </c>
    </row>
    <row r="1133" spans="24:25" x14ac:dyDescent="0.25">
      <c r="X1133" s="15" t="str">
        <f t="shared" si="35"/>
        <v/>
      </c>
      <c r="Y1133" s="17" t="str">
        <f t="shared" si="36"/>
        <v/>
      </c>
    </row>
    <row r="1134" spans="24:25" x14ac:dyDescent="0.25">
      <c r="X1134" s="15" t="str">
        <f t="shared" si="35"/>
        <v/>
      </c>
      <c r="Y1134" s="17" t="str">
        <f t="shared" si="36"/>
        <v/>
      </c>
    </row>
    <row r="1135" spans="24:25" x14ac:dyDescent="0.25">
      <c r="X1135" s="15" t="str">
        <f t="shared" si="35"/>
        <v/>
      </c>
      <c r="Y1135" s="17" t="str">
        <f t="shared" si="36"/>
        <v/>
      </c>
    </row>
    <row r="1136" spans="24:25" x14ac:dyDescent="0.25">
      <c r="X1136" s="15" t="str">
        <f t="shared" si="35"/>
        <v/>
      </c>
      <c r="Y1136" s="17" t="str">
        <f t="shared" si="36"/>
        <v/>
      </c>
    </row>
    <row r="1137" spans="24:25" x14ac:dyDescent="0.25">
      <c r="X1137" s="15" t="str">
        <f t="shared" si="35"/>
        <v/>
      </c>
      <c r="Y1137" s="17" t="str">
        <f t="shared" si="36"/>
        <v/>
      </c>
    </row>
    <row r="1138" spans="24:25" x14ac:dyDescent="0.25">
      <c r="X1138" s="15" t="str">
        <f t="shared" si="35"/>
        <v/>
      </c>
      <c r="Y1138" s="17" t="str">
        <f t="shared" si="36"/>
        <v/>
      </c>
    </row>
    <row r="1139" spans="24:25" x14ac:dyDescent="0.25">
      <c r="X1139" s="15" t="str">
        <f t="shared" si="35"/>
        <v/>
      </c>
      <c r="Y1139" s="17" t="str">
        <f t="shared" si="36"/>
        <v/>
      </c>
    </row>
    <row r="1140" spans="24:25" x14ac:dyDescent="0.25">
      <c r="X1140" s="15" t="str">
        <f t="shared" si="35"/>
        <v/>
      </c>
      <c r="Y1140" s="17" t="str">
        <f t="shared" si="36"/>
        <v/>
      </c>
    </row>
    <row r="1141" spans="24:25" x14ac:dyDescent="0.25">
      <c r="X1141" s="15" t="str">
        <f t="shared" si="35"/>
        <v/>
      </c>
      <c r="Y1141" s="17" t="str">
        <f t="shared" si="36"/>
        <v/>
      </c>
    </row>
    <row r="1142" spans="24:25" x14ac:dyDescent="0.25">
      <c r="X1142" s="15" t="str">
        <f t="shared" si="35"/>
        <v/>
      </c>
      <c r="Y1142" s="17" t="str">
        <f t="shared" si="36"/>
        <v/>
      </c>
    </row>
    <row r="1143" spans="24:25" x14ac:dyDescent="0.25">
      <c r="X1143" s="15" t="str">
        <f t="shared" si="35"/>
        <v/>
      </c>
      <c r="Y1143" s="17" t="str">
        <f t="shared" si="36"/>
        <v/>
      </c>
    </row>
    <row r="1144" spans="24:25" x14ac:dyDescent="0.25">
      <c r="X1144" s="15" t="str">
        <f t="shared" si="35"/>
        <v/>
      </c>
      <c r="Y1144" s="17" t="str">
        <f t="shared" si="36"/>
        <v/>
      </c>
    </row>
    <row r="1145" spans="24:25" x14ac:dyDescent="0.25">
      <c r="X1145" s="15" t="str">
        <f t="shared" si="35"/>
        <v/>
      </c>
      <c r="Y1145" s="17" t="str">
        <f t="shared" si="36"/>
        <v/>
      </c>
    </row>
    <row r="1146" spans="24:25" x14ac:dyDescent="0.25">
      <c r="X1146" s="15" t="str">
        <f t="shared" si="35"/>
        <v/>
      </c>
      <c r="Y1146" s="17" t="str">
        <f t="shared" si="36"/>
        <v/>
      </c>
    </row>
    <row r="1147" spans="24:25" x14ac:dyDescent="0.25">
      <c r="X1147" s="15" t="str">
        <f t="shared" si="35"/>
        <v/>
      </c>
      <c r="Y1147" s="17" t="str">
        <f t="shared" si="36"/>
        <v/>
      </c>
    </row>
    <row r="1148" spans="24:25" x14ac:dyDescent="0.25">
      <c r="X1148" s="15" t="str">
        <f t="shared" si="35"/>
        <v/>
      </c>
      <c r="Y1148" s="17" t="str">
        <f t="shared" si="36"/>
        <v/>
      </c>
    </row>
    <row r="1149" spans="24:25" x14ac:dyDescent="0.25">
      <c r="X1149" s="15" t="str">
        <f t="shared" si="35"/>
        <v/>
      </c>
      <c r="Y1149" s="17" t="str">
        <f t="shared" si="36"/>
        <v/>
      </c>
    </row>
    <row r="1150" spans="24:25" x14ac:dyDescent="0.25">
      <c r="X1150" s="15" t="str">
        <f t="shared" si="35"/>
        <v/>
      </c>
      <c r="Y1150" s="17" t="str">
        <f t="shared" si="36"/>
        <v/>
      </c>
    </row>
    <row r="1151" spans="24:25" x14ac:dyDescent="0.25">
      <c r="X1151" s="15" t="str">
        <f t="shared" si="35"/>
        <v/>
      </c>
      <c r="Y1151" s="17" t="str">
        <f t="shared" si="36"/>
        <v/>
      </c>
    </row>
    <row r="1152" spans="24:25" x14ac:dyDescent="0.25">
      <c r="X1152" s="15" t="str">
        <f t="shared" si="35"/>
        <v/>
      </c>
      <c r="Y1152" s="17" t="str">
        <f t="shared" si="36"/>
        <v/>
      </c>
    </row>
    <row r="1153" spans="24:25" x14ac:dyDescent="0.25">
      <c r="X1153" s="15" t="str">
        <f t="shared" si="35"/>
        <v/>
      </c>
      <c r="Y1153" s="17" t="str">
        <f t="shared" si="36"/>
        <v/>
      </c>
    </row>
    <row r="1154" spans="24:25" x14ac:dyDescent="0.25">
      <c r="X1154" s="15" t="str">
        <f t="shared" si="35"/>
        <v/>
      </c>
      <c r="Y1154" s="17" t="str">
        <f t="shared" si="36"/>
        <v/>
      </c>
    </row>
    <row r="1155" spans="24:25" x14ac:dyDescent="0.25">
      <c r="X1155" s="15" t="str">
        <f t="shared" si="35"/>
        <v/>
      </c>
      <c r="Y1155" s="17" t="str">
        <f t="shared" si="36"/>
        <v/>
      </c>
    </row>
    <row r="1156" spans="24:25" x14ac:dyDescent="0.25">
      <c r="X1156" s="15" t="str">
        <f t="shared" ref="X1156:X1219" si="37">IFERROR(IF(X1155+0.5&gt;$F$7*1.8,"",X1155+0.5),"")</f>
        <v/>
      </c>
      <c r="Y1156" s="17" t="str">
        <f t="shared" si="36"/>
        <v/>
      </c>
    </row>
    <row r="1157" spans="24:25" x14ac:dyDescent="0.25">
      <c r="X1157" s="15" t="str">
        <f t="shared" si="37"/>
        <v/>
      </c>
      <c r="Y1157" s="17" t="str">
        <f t="shared" si="36"/>
        <v/>
      </c>
    </row>
    <row r="1158" spans="24:25" x14ac:dyDescent="0.25">
      <c r="X1158" s="15" t="str">
        <f t="shared" si="37"/>
        <v/>
      </c>
      <c r="Y1158" s="17" t="str">
        <f t="shared" si="36"/>
        <v/>
      </c>
    </row>
    <row r="1159" spans="24:25" x14ac:dyDescent="0.25">
      <c r="X1159" s="15" t="str">
        <f t="shared" si="37"/>
        <v/>
      </c>
      <c r="Y1159" s="17" t="str">
        <f t="shared" si="36"/>
        <v/>
      </c>
    </row>
    <row r="1160" spans="24:25" x14ac:dyDescent="0.25">
      <c r="X1160" s="15" t="str">
        <f t="shared" si="37"/>
        <v/>
      </c>
      <c r="Y1160" s="17" t="str">
        <f t="shared" si="36"/>
        <v/>
      </c>
    </row>
    <row r="1161" spans="24:25" x14ac:dyDescent="0.25">
      <c r="X1161" s="15" t="str">
        <f t="shared" si="37"/>
        <v/>
      </c>
      <c r="Y1161" s="17" t="str">
        <f t="shared" si="36"/>
        <v/>
      </c>
    </row>
    <row r="1162" spans="24:25" x14ac:dyDescent="0.25">
      <c r="X1162" s="15" t="str">
        <f t="shared" si="37"/>
        <v/>
      </c>
      <c r="Y1162" s="17" t="str">
        <f t="shared" si="36"/>
        <v/>
      </c>
    </row>
    <row r="1163" spans="24:25" x14ac:dyDescent="0.25">
      <c r="X1163" s="15" t="str">
        <f t="shared" si="37"/>
        <v/>
      </c>
      <c r="Y1163" s="17" t="str">
        <f t="shared" si="36"/>
        <v/>
      </c>
    </row>
    <row r="1164" spans="24:25" x14ac:dyDescent="0.25">
      <c r="X1164" s="15" t="str">
        <f t="shared" si="37"/>
        <v/>
      </c>
      <c r="Y1164" s="17" t="str">
        <f t="shared" si="36"/>
        <v/>
      </c>
    </row>
    <row r="1165" spans="24:25" x14ac:dyDescent="0.25">
      <c r="X1165" s="15" t="str">
        <f t="shared" si="37"/>
        <v/>
      </c>
      <c r="Y1165" s="17" t="str">
        <f t="shared" si="36"/>
        <v/>
      </c>
    </row>
    <row r="1166" spans="24:25" x14ac:dyDescent="0.25">
      <c r="X1166" s="15" t="str">
        <f t="shared" si="37"/>
        <v/>
      </c>
      <c r="Y1166" s="17" t="str">
        <f t="shared" si="36"/>
        <v/>
      </c>
    </row>
    <row r="1167" spans="24:25" x14ac:dyDescent="0.25">
      <c r="X1167" s="15" t="str">
        <f t="shared" si="37"/>
        <v/>
      </c>
      <c r="Y1167" s="17" t="str">
        <f t="shared" si="36"/>
        <v/>
      </c>
    </row>
    <row r="1168" spans="24:25" x14ac:dyDescent="0.25">
      <c r="X1168" s="15" t="str">
        <f t="shared" si="37"/>
        <v/>
      </c>
      <c r="Y1168" s="17" t="str">
        <f t="shared" si="36"/>
        <v/>
      </c>
    </row>
    <row r="1169" spans="24:25" x14ac:dyDescent="0.25">
      <c r="X1169" s="15" t="str">
        <f t="shared" si="37"/>
        <v/>
      </c>
      <c r="Y1169" s="17" t="str">
        <f t="shared" si="36"/>
        <v/>
      </c>
    </row>
    <row r="1170" spans="24:25" x14ac:dyDescent="0.25">
      <c r="X1170" s="15" t="str">
        <f t="shared" si="37"/>
        <v/>
      </c>
      <c r="Y1170" s="17" t="str">
        <f t="shared" si="36"/>
        <v/>
      </c>
    </row>
    <row r="1171" spans="24:25" x14ac:dyDescent="0.25">
      <c r="X1171" s="15" t="str">
        <f t="shared" si="37"/>
        <v/>
      </c>
      <c r="Y1171" s="17" t="str">
        <f t="shared" si="36"/>
        <v/>
      </c>
    </row>
    <row r="1172" spans="24:25" x14ac:dyDescent="0.25">
      <c r="X1172" s="15" t="str">
        <f t="shared" si="37"/>
        <v/>
      </c>
      <c r="Y1172" s="17" t="str">
        <f t="shared" si="36"/>
        <v/>
      </c>
    </row>
    <row r="1173" spans="24:25" x14ac:dyDescent="0.25">
      <c r="X1173" s="15" t="str">
        <f t="shared" si="37"/>
        <v/>
      </c>
      <c r="Y1173" s="17" t="str">
        <f t="shared" si="36"/>
        <v/>
      </c>
    </row>
    <row r="1174" spans="24:25" x14ac:dyDescent="0.25">
      <c r="X1174" s="15" t="str">
        <f t="shared" si="37"/>
        <v/>
      </c>
      <c r="Y1174" s="17" t="str">
        <f t="shared" si="36"/>
        <v/>
      </c>
    </row>
    <row r="1175" spans="24:25" x14ac:dyDescent="0.25">
      <c r="X1175" s="15" t="str">
        <f t="shared" si="37"/>
        <v/>
      </c>
      <c r="Y1175" s="17" t="str">
        <f t="shared" si="36"/>
        <v/>
      </c>
    </row>
    <row r="1176" spans="24:25" x14ac:dyDescent="0.25">
      <c r="X1176" s="15" t="str">
        <f t="shared" si="37"/>
        <v/>
      </c>
      <c r="Y1176" s="17" t="str">
        <f t="shared" si="36"/>
        <v/>
      </c>
    </row>
    <row r="1177" spans="24:25" x14ac:dyDescent="0.25">
      <c r="X1177" s="15" t="str">
        <f t="shared" si="37"/>
        <v/>
      </c>
      <c r="Y1177" s="17" t="str">
        <f t="shared" si="36"/>
        <v/>
      </c>
    </row>
    <row r="1178" spans="24:25" x14ac:dyDescent="0.25">
      <c r="X1178" s="15" t="str">
        <f t="shared" si="37"/>
        <v/>
      </c>
      <c r="Y1178" s="17" t="str">
        <f t="shared" si="36"/>
        <v/>
      </c>
    </row>
    <row r="1179" spans="24:25" x14ac:dyDescent="0.25">
      <c r="X1179" s="15" t="str">
        <f t="shared" si="37"/>
        <v/>
      </c>
      <c r="Y1179" s="17" t="str">
        <f t="shared" si="36"/>
        <v/>
      </c>
    </row>
    <row r="1180" spans="24:25" x14ac:dyDescent="0.25">
      <c r="X1180" s="15" t="str">
        <f t="shared" si="37"/>
        <v/>
      </c>
      <c r="Y1180" s="17" t="str">
        <f t="shared" si="36"/>
        <v/>
      </c>
    </row>
    <row r="1181" spans="24:25" x14ac:dyDescent="0.25">
      <c r="X1181" s="15" t="str">
        <f t="shared" si="37"/>
        <v/>
      </c>
      <c r="Y1181" s="17" t="str">
        <f t="shared" si="36"/>
        <v/>
      </c>
    </row>
    <row r="1182" spans="24:25" x14ac:dyDescent="0.25">
      <c r="X1182" s="15" t="str">
        <f t="shared" si="37"/>
        <v/>
      </c>
      <c r="Y1182" s="17" t="str">
        <f t="shared" si="36"/>
        <v/>
      </c>
    </row>
    <row r="1183" spans="24:25" x14ac:dyDescent="0.25">
      <c r="X1183" s="15" t="str">
        <f t="shared" si="37"/>
        <v/>
      </c>
      <c r="Y1183" s="17" t="str">
        <f t="shared" si="36"/>
        <v/>
      </c>
    </row>
    <row r="1184" spans="24:25" x14ac:dyDescent="0.25">
      <c r="X1184" s="15" t="str">
        <f t="shared" si="37"/>
        <v/>
      </c>
      <c r="Y1184" s="17" t="str">
        <f t="shared" si="36"/>
        <v/>
      </c>
    </row>
    <row r="1185" spans="24:25" x14ac:dyDescent="0.25">
      <c r="X1185" s="15" t="str">
        <f t="shared" si="37"/>
        <v/>
      </c>
      <c r="Y1185" s="17" t="str">
        <f t="shared" si="36"/>
        <v/>
      </c>
    </row>
    <row r="1186" spans="24:25" x14ac:dyDescent="0.25">
      <c r="X1186" s="15" t="str">
        <f t="shared" si="37"/>
        <v/>
      </c>
      <c r="Y1186" s="17" t="str">
        <f t="shared" si="36"/>
        <v/>
      </c>
    </row>
    <row r="1187" spans="24:25" x14ac:dyDescent="0.25">
      <c r="X1187" s="15" t="str">
        <f t="shared" si="37"/>
        <v/>
      </c>
      <c r="Y1187" s="17" t="str">
        <f t="shared" si="36"/>
        <v/>
      </c>
    </row>
    <row r="1188" spans="24:25" x14ac:dyDescent="0.25">
      <c r="X1188" s="15" t="str">
        <f t="shared" si="37"/>
        <v/>
      </c>
      <c r="Y1188" s="17" t="str">
        <f t="shared" si="36"/>
        <v/>
      </c>
    </row>
    <row r="1189" spans="24:25" x14ac:dyDescent="0.25">
      <c r="X1189" s="15" t="str">
        <f t="shared" si="37"/>
        <v/>
      </c>
      <c r="Y1189" s="17" t="str">
        <f t="shared" si="36"/>
        <v/>
      </c>
    </row>
    <row r="1190" spans="24:25" x14ac:dyDescent="0.25">
      <c r="X1190" s="15" t="str">
        <f t="shared" si="37"/>
        <v/>
      </c>
      <c r="Y1190" s="17" t="str">
        <f t="shared" si="36"/>
        <v/>
      </c>
    </row>
    <row r="1191" spans="24:25" x14ac:dyDescent="0.25">
      <c r="X1191" s="15" t="str">
        <f t="shared" si="37"/>
        <v/>
      </c>
      <c r="Y1191" s="17" t="str">
        <f t="shared" si="36"/>
        <v/>
      </c>
    </row>
    <row r="1192" spans="24:25" x14ac:dyDescent="0.25">
      <c r="X1192" s="15" t="str">
        <f t="shared" si="37"/>
        <v/>
      </c>
      <c r="Y1192" s="17" t="str">
        <f t="shared" si="36"/>
        <v/>
      </c>
    </row>
    <row r="1193" spans="24:25" x14ac:dyDescent="0.25">
      <c r="X1193" s="15" t="str">
        <f t="shared" si="37"/>
        <v/>
      </c>
      <c r="Y1193" s="17" t="str">
        <f t="shared" ref="Y1193:Y1256" si="38">IF(X1193="","",IF(X1193&gt;$F$7,$F$7,X1193)*(1-($I$6+$I$7)*(1+$I$9))*$F$8+$C$14+$F$14)</f>
        <v/>
      </c>
    </row>
    <row r="1194" spans="24:25" x14ac:dyDescent="0.25">
      <c r="X1194" s="15" t="str">
        <f t="shared" si="37"/>
        <v/>
      </c>
      <c r="Y1194" s="17" t="str">
        <f t="shared" si="38"/>
        <v/>
      </c>
    </row>
    <row r="1195" spans="24:25" x14ac:dyDescent="0.25">
      <c r="X1195" s="15" t="str">
        <f t="shared" si="37"/>
        <v/>
      </c>
      <c r="Y1195" s="17" t="str">
        <f t="shared" si="38"/>
        <v/>
      </c>
    </row>
    <row r="1196" spans="24:25" x14ac:dyDescent="0.25">
      <c r="X1196" s="15" t="str">
        <f t="shared" si="37"/>
        <v/>
      </c>
      <c r="Y1196" s="17" t="str">
        <f t="shared" si="38"/>
        <v/>
      </c>
    </row>
    <row r="1197" spans="24:25" x14ac:dyDescent="0.25">
      <c r="X1197" s="15" t="str">
        <f t="shared" si="37"/>
        <v/>
      </c>
      <c r="Y1197" s="17" t="str">
        <f t="shared" si="38"/>
        <v/>
      </c>
    </row>
    <row r="1198" spans="24:25" x14ac:dyDescent="0.25">
      <c r="X1198" s="15" t="str">
        <f t="shared" si="37"/>
        <v/>
      </c>
      <c r="Y1198" s="17" t="str">
        <f t="shared" si="38"/>
        <v/>
      </c>
    </row>
    <row r="1199" spans="24:25" x14ac:dyDescent="0.25">
      <c r="X1199" s="15" t="str">
        <f t="shared" si="37"/>
        <v/>
      </c>
      <c r="Y1199" s="17" t="str">
        <f t="shared" si="38"/>
        <v/>
      </c>
    </row>
    <row r="1200" spans="24:25" x14ac:dyDescent="0.25">
      <c r="X1200" s="15" t="str">
        <f t="shared" si="37"/>
        <v/>
      </c>
      <c r="Y1200" s="17" t="str">
        <f t="shared" si="38"/>
        <v/>
      </c>
    </row>
    <row r="1201" spans="24:25" x14ac:dyDescent="0.25">
      <c r="X1201" s="15" t="str">
        <f t="shared" si="37"/>
        <v/>
      </c>
      <c r="Y1201" s="17" t="str">
        <f t="shared" si="38"/>
        <v/>
      </c>
    </row>
    <row r="1202" spans="24:25" x14ac:dyDescent="0.25">
      <c r="X1202" s="15" t="str">
        <f t="shared" si="37"/>
        <v/>
      </c>
      <c r="Y1202" s="17" t="str">
        <f t="shared" si="38"/>
        <v/>
      </c>
    </row>
    <row r="1203" spans="24:25" x14ac:dyDescent="0.25">
      <c r="X1203" s="15" t="str">
        <f t="shared" si="37"/>
        <v/>
      </c>
      <c r="Y1203" s="17" t="str">
        <f t="shared" si="38"/>
        <v/>
      </c>
    </row>
    <row r="1204" spans="24:25" x14ac:dyDescent="0.25">
      <c r="X1204" s="15" t="str">
        <f t="shared" si="37"/>
        <v/>
      </c>
      <c r="Y1204" s="17" t="str">
        <f t="shared" si="38"/>
        <v/>
      </c>
    </row>
    <row r="1205" spans="24:25" x14ac:dyDescent="0.25">
      <c r="X1205" s="15" t="str">
        <f t="shared" si="37"/>
        <v/>
      </c>
      <c r="Y1205" s="17" t="str">
        <f t="shared" si="38"/>
        <v/>
      </c>
    </row>
    <row r="1206" spans="24:25" x14ac:dyDescent="0.25">
      <c r="X1206" s="15" t="str">
        <f t="shared" si="37"/>
        <v/>
      </c>
      <c r="Y1206" s="17" t="str">
        <f t="shared" si="38"/>
        <v/>
      </c>
    </row>
    <row r="1207" spans="24:25" x14ac:dyDescent="0.25">
      <c r="X1207" s="15" t="str">
        <f t="shared" si="37"/>
        <v/>
      </c>
      <c r="Y1207" s="17" t="str">
        <f t="shared" si="38"/>
        <v/>
      </c>
    </row>
    <row r="1208" spans="24:25" x14ac:dyDescent="0.25">
      <c r="X1208" s="15" t="str">
        <f t="shared" si="37"/>
        <v/>
      </c>
      <c r="Y1208" s="17" t="str">
        <f t="shared" si="38"/>
        <v/>
      </c>
    </row>
    <row r="1209" spans="24:25" x14ac:dyDescent="0.25">
      <c r="X1209" s="15" t="str">
        <f t="shared" si="37"/>
        <v/>
      </c>
      <c r="Y1209" s="17" t="str">
        <f t="shared" si="38"/>
        <v/>
      </c>
    </row>
    <row r="1210" spans="24:25" x14ac:dyDescent="0.25">
      <c r="X1210" s="15" t="str">
        <f t="shared" si="37"/>
        <v/>
      </c>
      <c r="Y1210" s="17" t="str">
        <f t="shared" si="38"/>
        <v/>
      </c>
    </row>
    <row r="1211" spans="24:25" x14ac:dyDescent="0.25">
      <c r="X1211" s="15" t="str">
        <f t="shared" si="37"/>
        <v/>
      </c>
      <c r="Y1211" s="17" t="str">
        <f t="shared" si="38"/>
        <v/>
      </c>
    </row>
    <row r="1212" spans="24:25" x14ac:dyDescent="0.25">
      <c r="X1212" s="15" t="str">
        <f t="shared" si="37"/>
        <v/>
      </c>
      <c r="Y1212" s="17" t="str">
        <f t="shared" si="38"/>
        <v/>
      </c>
    </row>
    <row r="1213" spans="24:25" x14ac:dyDescent="0.25">
      <c r="X1213" s="15" t="str">
        <f t="shared" si="37"/>
        <v/>
      </c>
      <c r="Y1213" s="17" t="str">
        <f t="shared" si="38"/>
        <v/>
      </c>
    </row>
    <row r="1214" spans="24:25" x14ac:dyDescent="0.25">
      <c r="X1214" s="15" t="str">
        <f t="shared" si="37"/>
        <v/>
      </c>
      <c r="Y1214" s="17" t="str">
        <f t="shared" si="38"/>
        <v/>
      </c>
    </row>
    <row r="1215" spans="24:25" x14ac:dyDescent="0.25">
      <c r="X1215" s="15" t="str">
        <f t="shared" si="37"/>
        <v/>
      </c>
      <c r="Y1215" s="17" t="str">
        <f t="shared" si="38"/>
        <v/>
      </c>
    </row>
    <row r="1216" spans="24:25" x14ac:dyDescent="0.25">
      <c r="X1216" s="15" t="str">
        <f t="shared" si="37"/>
        <v/>
      </c>
      <c r="Y1216" s="17" t="str">
        <f t="shared" si="38"/>
        <v/>
      </c>
    </row>
    <row r="1217" spans="24:25" x14ac:dyDescent="0.25">
      <c r="X1217" s="15" t="str">
        <f t="shared" si="37"/>
        <v/>
      </c>
      <c r="Y1217" s="17" t="str">
        <f t="shared" si="38"/>
        <v/>
      </c>
    </row>
    <row r="1218" spans="24:25" x14ac:dyDescent="0.25">
      <c r="X1218" s="15" t="str">
        <f t="shared" si="37"/>
        <v/>
      </c>
      <c r="Y1218" s="17" t="str">
        <f t="shared" si="38"/>
        <v/>
      </c>
    </row>
    <row r="1219" spans="24:25" x14ac:dyDescent="0.25">
      <c r="X1219" s="15" t="str">
        <f t="shared" si="37"/>
        <v/>
      </c>
      <c r="Y1219" s="17" t="str">
        <f t="shared" si="38"/>
        <v/>
      </c>
    </row>
    <row r="1220" spans="24:25" x14ac:dyDescent="0.25">
      <c r="X1220" s="15" t="str">
        <f t="shared" ref="X1220:X1283" si="39">IFERROR(IF(X1219+0.5&gt;$F$7*1.8,"",X1219+0.5),"")</f>
        <v/>
      </c>
      <c r="Y1220" s="17" t="str">
        <f t="shared" si="38"/>
        <v/>
      </c>
    </row>
    <row r="1221" spans="24:25" x14ac:dyDescent="0.25">
      <c r="X1221" s="15" t="str">
        <f t="shared" si="39"/>
        <v/>
      </c>
      <c r="Y1221" s="17" t="str">
        <f t="shared" si="38"/>
        <v/>
      </c>
    </row>
    <row r="1222" spans="24:25" x14ac:dyDescent="0.25">
      <c r="X1222" s="15" t="str">
        <f t="shared" si="39"/>
        <v/>
      </c>
      <c r="Y1222" s="17" t="str">
        <f t="shared" si="38"/>
        <v/>
      </c>
    </row>
    <row r="1223" spans="24:25" x14ac:dyDescent="0.25">
      <c r="X1223" s="15" t="str">
        <f t="shared" si="39"/>
        <v/>
      </c>
      <c r="Y1223" s="17" t="str">
        <f t="shared" si="38"/>
        <v/>
      </c>
    </row>
    <row r="1224" spans="24:25" x14ac:dyDescent="0.25">
      <c r="X1224" s="15" t="str">
        <f t="shared" si="39"/>
        <v/>
      </c>
      <c r="Y1224" s="17" t="str">
        <f t="shared" si="38"/>
        <v/>
      </c>
    </row>
    <row r="1225" spans="24:25" x14ac:dyDescent="0.25">
      <c r="X1225" s="15" t="str">
        <f t="shared" si="39"/>
        <v/>
      </c>
      <c r="Y1225" s="17" t="str">
        <f t="shared" si="38"/>
        <v/>
      </c>
    </row>
    <row r="1226" spans="24:25" x14ac:dyDescent="0.25">
      <c r="X1226" s="15" t="str">
        <f t="shared" si="39"/>
        <v/>
      </c>
      <c r="Y1226" s="17" t="str">
        <f t="shared" si="38"/>
        <v/>
      </c>
    </row>
    <row r="1227" spans="24:25" x14ac:dyDescent="0.25">
      <c r="X1227" s="15" t="str">
        <f t="shared" si="39"/>
        <v/>
      </c>
      <c r="Y1227" s="17" t="str">
        <f t="shared" si="38"/>
        <v/>
      </c>
    </row>
    <row r="1228" spans="24:25" x14ac:dyDescent="0.25">
      <c r="X1228" s="15" t="str">
        <f t="shared" si="39"/>
        <v/>
      </c>
      <c r="Y1228" s="17" t="str">
        <f t="shared" si="38"/>
        <v/>
      </c>
    </row>
    <row r="1229" spans="24:25" x14ac:dyDescent="0.25">
      <c r="X1229" s="15" t="str">
        <f t="shared" si="39"/>
        <v/>
      </c>
      <c r="Y1229" s="17" t="str">
        <f t="shared" si="38"/>
        <v/>
      </c>
    </row>
    <row r="1230" spans="24:25" x14ac:dyDescent="0.25">
      <c r="X1230" s="15" t="str">
        <f t="shared" si="39"/>
        <v/>
      </c>
      <c r="Y1230" s="17" t="str">
        <f t="shared" si="38"/>
        <v/>
      </c>
    </row>
    <row r="1231" spans="24:25" x14ac:dyDescent="0.25">
      <c r="X1231" s="15" t="str">
        <f t="shared" si="39"/>
        <v/>
      </c>
      <c r="Y1231" s="17" t="str">
        <f t="shared" si="38"/>
        <v/>
      </c>
    </row>
    <row r="1232" spans="24:25" x14ac:dyDescent="0.25">
      <c r="X1232" s="15" t="str">
        <f t="shared" si="39"/>
        <v/>
      </c>
      <c r="Y1232" s="17" t="str">
        <f t="shared" si="38"/>
        <v/>
      </c>
    </row>
    <row r="1233" spans="24:25" x14ac:dyDescent="0.25">
      <c r="X1233" s="15" t="str">
        <f t="shared" si="39"/>
        <v/>
      </c>
      <c r="Y1233" s="17" t="str">
        <f t="shared" si="38"/>
        <v/>
      </c>
    </row>
    <row r="1234" spans="24:25" x14ac:dyDescent="0.25">
      <c r="X1234" s="15" t="str">
        <f t="shared" si="39"/>
        <v/>
      </c>
      <c r="Y1234" s="17" t="str">
        <f t="shared" si="38"/>
        <v/>
      </c>
    </row>
    <row r="1235" spans="24:25" x14ac:dyDescent="0.25">
      <c r="X1235" s="15" t="str">
        <f t="shared" si="39"/>
        <v/>
      </c>
      <c r="Y1235" s="17" t="str">
        <f t="shared" si="38"/>
        <v/>
      </c>
    </row>
    <row r="1236" spans="24:25" x14ac:dyDescent="0.25">
      <c r="X1236" s="15" t="str">
        <f t="shared" si="39"/>
        <v/>
      </c>
      <c r="Y1236" s="17" t="str">
        <f t="shared" si="38"/>
        <v/>
      </c>
    </row>
    <row r="1237" spans="24:25" x14ac:dyDescent="0.25">
      <c r="X1237" s="15" t="str">
        <f t="shared" si="39"/>
        <v/>
      </c>
      <c r="Y1237" s="17" t="str">
        <f t="shared" si="38"/>
        <v/>
      </c>
    </row>
    <row r="1238" spans="24:25" x14ac:dyDescent="0.25">
      <c r="X1238" s="15" t="str">
        <f t="shared" si="39"/>
        <v/>
      </c>
      <c r="Y1238" s="17" t="str">
        <f t="shared" si="38"/>
        <v/>
      </c>
    </row>
    <row r="1239" spans="24:25" x14ac:dyDescent="0.25">
      <c r="X1239" s="15" t="str">
        <f t="shared" si="39"/>
        <v/>
      </c>
      <c r="Y1239" s="17" t="str">
        <f t="shared" si="38"/>
        <v/>
      </c>
    </row>
    <row r="1240" spans="24:25" x14ac:dyDescent="0.25">
      <c r="X1240" s="15" t="str">
        <f t="shared" si="39"/>
        <v/>
      </c>
      <c r="Y1240" s="17" t="str">
        <f t="shared" si="38"/>
        <v/>
      </c>
    </row>
    <row r="1241" spans="24:25" x14ac:dyDescent="0.25">
      <c r="X1241" s="15" t="str">
        <f t="shared" si="39"/>
        <v/>
      </c>
      <c r="Y1241" s="17" t="str">
        <f t="shared" si="38"/>
        <v/>
      </c>
    </row>
    <row r="1242" spans="24:25" x14ac:dyDescent="0.25">
      <c r="X1242" s="15" t="str">
        <f t="shared" si="39"/>
        <v/>
      </c>
      <c r="Y1242" s="17" t="str">
        <f t="shared" si="38"/>
        <v/>
      </c>
    </row>
    <row r="1243" spans="24:25" x14ac:dyDescent="0.25">
      <c r="X1243" s="15" t="str">
        <f t="shared" si="39"/>
        <v/>
      </c>
      <c r="Y1243" s="17" t="str">
        <f t="shared" si="38"/>
        <v/>
      </c>
    </row>
    <row r="1244" spans="24:25" x14ac:dyDescent="0.25">
      <c r="X1244" s="15" t="str">
        <f t="shared" si="39"/>
        <v/>
      </c>
      <c r="Y1244" s="17" t="str">
        <f t="shared" si="38"/>
        <v/>
      </c>
    </row>
    <row r="1245" spans="24:25" x14ac:dyDescent="0.25">
      <c r="X1245" s="15" t="str">
        <f t="shared" si="39"/>
        <v/>
      </c>
      <c r="Y1245" s="17" t="str">
        <f t="shared" si="38"/>
        <v/>
      </c>
    </row>
    <row r="1246" spans="24:25" x14ac:dyDescent="0.25">
      <c r="X1246" s="15" t="str">
        <f t="shared" si="39"/>
        <v/>
      </c>
      <c r="Y1246" s="17" t="str">
        <f t="shared" si="38"/>
        <v/>
      </c>
    </row>
    <row r="1247" spans="24:25" x14ac:dyDescent="0.25">
      <c r="X1247" s="15" t="str">
        <f t="shared" si="39"/>
        <v/>
      </c>
      <c r="Y1247" s="17" t="str">
        <f t="shared" si="38"/>
        <v/>
      </c>
    </row>
    <row r="1248" spans="24:25" x14ac:dyDescent="0.25">
      <c r="X1248" s="15" t="str">
        <f t="shared" si="39"/>
        <v/>
      </c>
      <c r="Y1248" s="17" t="str">
        <f t="shared" si="38"/>
        <v/>
      </c>
    </row>
    <row r="1249" spans="24:25" x14ac:dyDescent="0.25">
      <c r="X1249" s="15" t="str">
        <f t="shared" si="39"/>
        <v/>
      </c>
      <c r="Y1249" s="17" t="str">
        <f t="shared" si="38"/>
        <v/>
      </c>
    </row>
    <row r="1250" spans="24:25" x14ac:dyDescent="0.25">
      <c r="X1250" s="15" t="str">
        <f t="shared" si="39"/>
        <v/>
      </c>
      <c r="Y1250" s="17" t="str">
        <f t="shared" si="38"/>
        <v/>
      </c>
    </row>
    <row r="1251" spans="24:25" x14ac:dyDescent="0.25">
      <c r="X1251" s="15" t="str">
        <f t="shared" si="39"/>
        <v/>
      </c>
      <c r="Y1251" s="17" t="str">
        <f t="shared" si="38"/>
        <v/>
      </c>
    </row>
    <row r="1252" spans="24:25" x14ac:dyDescent="0.25">
      <c r="X1252" s="15" t="str">
        <f t="shared" si="39"/>
        <v/>
      </c>
      <c r="Y1252" s="17" t="str">
        <f t="shared" si="38"/>
        <v/>
      </c>
    </row>
    <row r="1253" spans="24:25" x14ac:dyDescent="0.25">
      <c r="X1253" s="15" t="str">
        <f t="shared" si="39"/>
        <v/>
      </c>
      <c r="Y1253" s="17" t="str">
        <f t="shared" si="38"/>
        <v/>
      </c>
    </row>
    <row r="1254" spans="24:25" x14ac:dyDescent="0.25">
      <c r="X1254" s="15" t="str">
        <f t="shared" si="39"/>
        <v/>
      </c>
      <c r="Y1254" s="17" t="str">
        <f t="shared" si="38"/>
        <v/>
      </c>
    </row>
    <row r="1255" spans="24:25" x14ac:dyDescent="0.25">
      <c r="X1255" s="15" t="str">
        <f t="shared" si="39"/>
        <v/>
      </c>
      <c r="Y1255" s="17" t="str">
        <f t="shared" si="38"/>
        <v/>
      </c>
    </row>
    <row r="1256" spans="24:25" x14ac:dyDescent="0.25">
      <c r="X1256" s="15" t="str">
        <f t="shared" si="39"/>
        <v/>
      </c>
      <c r="Y1256" s="17" t="str">
        <f t="shared" si="38"/>
        <v/>
      </c>
    </row>
    <row r="1257" spans="24:25" x14ac:dyDescent="0.25">
      <c r="X1257" s="15" t="str">
        <f t="shared" si="39"/>
        <v/>
      </c>
      <c r="Y1257" s="17" t="str">
        <f t="shared" ref="Y1257:Y1320" si="40">IF(X1257="","",IF(X1257&gt;$F$7,$F$7,X1257)*(1-($I$6+$I$7)*(1+$I$9))*$F$8+$C$14+$F$14)</f>
        <v/>
      </c>
    </row>
    <row r="1258" spans="24:25" x14ac:dyDescent="0.25">
      <c r="X1258" s="15" t="str">
        <f t="shared" si="39"/>
        <v/>
      </c>
      <c r="Y1258" s="17" t="str">
        <f t="shared" si="40"/>
        <v/>
      </c>
    </row>
    <row r="1259" spans="24:25" x14ac:dyDescent="0.25">
      <c r="X1259" s="15" t="str">
        <f t="shared" si="39"/>
        <v/>
      </c>
      <c r="Y1259" s="17" t="str">
        <f t="shared" si="40"/>
        <v/>
      </c>
    </row>
    <row r="1260" spans="24:25" x14ac:dyDescent="0.25">
      <c r="X1260" s="15" t="str">
        <f t="shared" si="39"/>
        <v/>
      </c>
      <c r="Y1260" s="17" t="str">
        <f t="shared" si="40"/>
        <v/>
      </c>
    </row>
    <row r="1261" spans="24:25" x14ac:dyDescent="0.25">
      <c r="X1261" s="15" t="str">
        <f t="shared" si="39"/>
        <v/>
      </c>
      <c r="Y1261" s="17" t="str">
        <f t="shared" si="40"/>
        <v/>
      </c>
    </row>
    <row r="1262" spans="24:25" x14ac:dyDescent="0.25">
      <c r="X1262" s="15" t="str">
        <f t="shared" si="39"/>
        <v/>
      </c>
      <c r="Y1262" s="17" t="str">
        <f t="shared" si="40"/>
        <v/>
      </c>
    </row>
    <row r="1263" spans="24:25" x14ac:dyDescent="0.25">
      <c r="X1263" s="15" t="str">
        <f t="shared" si="39"/>
        <v/>
      </c>
      <c r="Y1263" s="17" t="str">
        <f t="shared" si="40"/>
        <v/>
      </c>
    </row>
    <row r="1264" spans="24:25" x14ac:dyDescent="0.25">
      <c r="X1264" s="15" t="str">
        <f t="shared" si="39"/>
        <v/>
      </c>
      <c r="Y1264" s="17" t="str">
        <f t="shared" si="40"/>
        <v/>
      </c>
    </row>
    <row r="1265" spans="24:25" x14ac:dyDescent="0.25">
      <c r="X1265" s="15" t="str">
        <f t="shared" si="39"/>
        <v/>
      </c>
      <c r="Y1265" s="17" t="str">
        <f t="shared" si="40"/>
        <v/>
      </c>
    </row>
    <row r="1266" spans="24:25" x14ac:dyDescent="0.25">
      <c r="X1266" s="15" t="str">
        <f t="shared" si="39"/>
        <v/>
      </c>
      <c r="Y1266" s="17" t="str">
        <f t="shared" si="40"/>
        <v/>
      </c>
    </row>
    <row r="1267" spans="24:25" x14ac:dyDescent="0.25">
      <c r="X1267" s="15" t="str">
        <f t="shared" si="39"/>
        <v/>
      </c>
      <c r="Y1267" s="17" t="str">
        <f t="shared" si="40"/>
        <v/>
      </c>
    </row>
    <row r="1268" spans="24:25" x14ac:dyDescent="0.25">
      <c r="X1268" s="15" t="str">
        <f t="shared" si="39"/>
        <v/>
      </c>
      <c r="Y1268" s="17" t="str">
        <f t="shared" si="40"/>
        <v/>
      </c>
    </row>
    <row r="1269" spans="24:25" x14ac:dyDescent="0.25">
      <c r="X1269" s="15" t="str">
        <f t="shared" si="39"/>
        <v/>
      </c>
      <c r="Y1269" s="17" t="str">
        <f t="shared" si="40"/>
        <v/>
      </c>
    </row>
    <row r="1270" spans="24:25" x14ac:dyDescent="0.25">
      <c r="X1270" s="15" t="str">
        <f t="shared" si="39"/>
        <v/>
      </c>
      <c r="Y1270" s="17" t="str">
        <f t="shared" si="40"/>
        <v/>
      </c>
    </row>
    <row r="1271" spans="24:25" x14ac:dyDescent="0.25">
      <c r="X1271" s="15" t="str">
        <f t="shared" si="39"/>
        <v/>
      </c>
      <c r="Y1271" s="17" t="str">
        <f t="shared" si="40"/>
        <v/>
      </c>
    </row>
    <row r="1272" spans="24:25" x14ac:dyDescent="0.25">
      <c r="X1272" s="15" t="str">
        <f t="shared" si="39"/>
        <v/>
      </c>
      <c r="Y1272" s="17" t="str">
        <f t="shared" si="40"/>
        <v/>
      </c>
    </row>
    <row r="1273" spans="24:25" x14ac:dyDescent="0.25">
      <c r="X1273" s="15" t="str">
        <f t="shared" si="39"/>
        <v/>
      </c>
      <c r="Y1273" s="17" t="str">
        <f t="shared" si="40"/>
        <v/>
      </c>
    </row>
    <row r="1274" spans="24:25" x14ac:dyDescent="0.25">
      <c r="X1274" s="15" t="str">
        <f t="shared" si="39"/>
        <v/>
      </c>
      <c r="Y1274" s="17" t="str">
        <f t="shared" si="40"/>
        <v/>
      </c>
    </row>
    <row r="1275" spans="24:25" x14ac:dyDescent="0.25">
      <c r="X1275" s="15" t="str">
        <f t="shared" si="39"/>
        <v/>
      </c>
      <c r="Y1275" s="17" t="str">
        <f t="shared" si="40"/>
        <v/>
      </c>
    </row>
    <row r="1276" spans="24:25" x14ac:dyDescent="0.25">
      <c r="X1276" s="15" t="str">
        <f t="shared" si="39"/>
        <v/>
      </c>
      <c r="Y1276" s="17" t="str">
        <f t="shared" si="40"/>
        <v/>
      </c>
    </row>
    <row r="1277" spans="24:25" x14ac:dyDescent="0.25">
      <c r="X1277" s="15" t="str">
        <f t="shared" si="39"/>
        <v/>
      </c>
      <c r="Y1277" s="17" t="str">
        <f t="shared" si="40"/>
        <v/>
      </c>
    </row>
    <row r="1278" spans="24:25" x14ac:dyDescent="0.25">
      <c r="X1278" s="15" t="str">
        <f t="shared" si="39"/>
        <v/>
      </c>
      <c r="Y1278" s="17" t="str">
        <f t="shared" si="40"/>
        <v/>
      </c>
    </row>
    <row r="1279" spans="24:25" x14ac:dyDescent="0.25">
      <c r="X1279" s="15" t="str">
        <f t="shared" si="39"/>
        <v/>
      </c>
      <c r="Y1279" s="17" t="str">
        <f t="shared" si="40"/>
        <v/>
      </c>
    </row>
    <row r="1280" spans="24:25" x14ac:dyDescent="0.25">
      <c r="X1280" s="15" t="str">
        <f t="shared" si="39"/>
        <v/>
      </c>
      <c r="Y1280" s="17" t="str">
        <f t="shared" si="40"/>
        <v/>
      </c>
    </row>
    <row r="1281" spans="24:25" x14ac:dyDescent="0.25">
      <c r="X1281" s="15" t="str">
        <f t="shared" si="39"/>
        <v/>
      </c>
      <c r="Y1281" s="17" t="str">
        <f t="shared" si="40"/>
        <v/>
      </c>
    </row>
    <row r="1282" spans="24:25" x14ac:dyDescent="0.25">
      <c r="X1282" s="15" t="str">
        <f t="shared" si="39"/>
        <v/>
      </c>
      <c r="Y1282" s="17" t="str">
        <f t="shared" si="40"/>
        <v/>
      </c>
    </row>
    <row r="1283" spans="24:25" x14ac:dyDescent="0.25">
      <c r="X1283" s="15" t="str">
        <f t="shared" si="39"/>
        <v/>
      </c>
      <c r="Y1283" s="17" t="str">
        <f t="shared" si="40"/>
        <v/>
      </c>
    </row>
    <row r="1284" spans="24:25" x14ac:dyDescent="0.25">
      <c r="X1284" s="15" t="str">
        <f t="shared" ref="X1284:X1347" si="41">IFERROR(IF(X1283+0.5&gt;$F$7*1.8,"",X1283+0.5),"")</f>
        <v/>
      </c>
      <c r="Y1284" s="17" t="str">
        <f t="shared" si="40"/>
        <v/>
      </c>
    </row>
    <row r="1285" spans="24:25" x14ac:dyDescent="0.25">
      <c r="X1285" s="15" t="str">
        <f t="shared" si="41"/>
        <v/>
      </c>
      <c r="Y1285" s="17" t="str">
        <f t="shared" si="40"/>
        <v/>
      </c>
    </row>
    <row r="1286" spans="24:25" x14ac:dyDescent="0.25">
      <c r="X1286" s="15" t="str">
        <f t="shared" si="41"/>
        <v/>
      </c>
      <c r="Y1286" s="17" t="str">
        <f t="shared" si="40"/>
        <v/>
      </c>
    </row>
    <row r="1287" spans="24:25" x14ac:dyDescent="0.25">
      <c r="X1287" s="15" t="str">
        <f t="shared" si="41"/>
        <v/>
      </c>
      <c r="Y1287" s="17" t="str">
        <f t="shared" si="40"/>
        <v/>
      </c>
    </row>
    <row r="1288" spans="24:25" x14ac:dyDescent="0.25">
      <c r="X1288" s="15" t="str">
        <f t="shared" si="41"/>
        <v/>
      </c>
      <c r="Y1288" s="17" t="str">
        <f t="shared" si="40"/>
        <v/>
      </c>
    </row>
    <row r="1289" spans="24:25" x14ac:dyDescent="0.25">
      <c r="X1289" s="15" t="str">
        <f t="shared" si="41"/>
        <v/>
      </c>
      <c r="Y1289" s="17" t="str">
        <f t="shared" si="40"/>
        <v/>
      </c>
    </row>
    <row r="1290" spans="24:25" x14ac:dyDescent="0.25">
      <c r="X1290" s="15" t="str">
        <f t="shared" si="41"/>
        <v/>
      </c>
      <c r="Y1290" s="17" t="str">
        <f t="shared" si="40"/>
        <v/>
      </c>
    </row>
    <row r="1291" spans="24:25" x14ac:dyDescent="0.25">
      <c r="X1291" s="15" t="str">
        <f t="shared" si="41"/>
        <v/>
      </c>
      <c r="Y1291" s="17" t="str">
        <f t="shared" si="40"/>
        <v/>
      </c>
    </row>
    <row r="1292" spans="24:25" x14ac:dyDescent="0.25">
      <c r="X1292" s="15" t="str">
        <f t="shared" si="41"/>
        <v/>
      </c>
      <c r="Y1292" s="17" t="str">
        <f t="shared" si="40"/>
        <v/>
      </c>
    </row>
    <row r="1293" spans="24:25" x14ac:dyDescent="0.25">
      <c r="X1293" s="15" t="str">
        <f t="shared" si="41"/>
        <v/>
      </c>
      <c r="Y1293" s="17" t="str">
        <f t="shared" si="40"/>
        <v/>
      </c>
    </row>
    <row r="1294" spans="24:25" x14ac:dyDescent="0.25">
      <c r="X1294" s="15" t="str">
        <f t="shared" si="41"/>
        <v/>
      </c>
      <c r="Y1294" s="17" t="str">
        <f t="shared" si="40"/>
        <v/>
      </c>
    </row>
    <row r="1295" spans="24:25" x14ac:dyDescent="0.25">
      <c r="X1295" s="15" t="str">
        <f t="shared" si="41"/>
        <v/>
      </c>
      <c r="Y1295" s="17" t="str">
        <f t="shared" si="40"/>
        <v/>
      </c>
    </row>
    <row r="1296" spans="24:25" x14ac:dyDescent="0.25">
      <c r="X1296" s="15" t="str">
        <f t="shared" si="41"/>
        <v/>
      </c>
      <c r="Y1296" s="17" t="str">
        <f t="shared" si="40"/>
        <v/>
      </c>
    </row>
    <row r="1297" spans="24:25" x14ac:dyDescent="0.25">
      <c r="X1297" s="15" t="str">
        <f t="shared" si="41"/>
        <v/>
      </c>
      <c r="Y1297" s="17" t="str">
        <f t="shared" si="40"/>
        <v/>
      </c>
    </row>
    <row r="1298" spans="24:25" x14ac:dyDescent="0.25">
      <c r="X1298" s="15" t="str">
        <f t="shared" si="41"/>
        <v/>
      </c>
      <c r="Y1298" s="17" t="str">
        <f t="shared" si="40"/>
        <v/>
      </c>
    </row>
    <row r="1299" spans="24:25" x14ac:dyDescent="0.25">
      <c r="X1299" s="15" t="str">
        <f t="shared" si="41"/>
        <v/>
      </c>
      <c r="Y1299" s="17" t="str">
        <f t="shared" si="40"/>
        <v/>
      </c>
    </row>
    <row r="1300" spans="24:25" x14ac:dyDescent="0.25">
      <c r="X1300" s="15" t="str">
        <f t="shared" si="41"/>
        <v/>
      </c>
      <c r="Y1300" s="17" t="str">
        <f t="shared" si="40"/>
        <v/>
      </c>
    </row>
    <row r="1301" spans="24:25" x14ac:dyDescent="0.25">
      <c r="X1301" s="15" t="str">
        <f t="shared" si="41"/>
        <v/>
      </c>
      <c r="Y1301" s="17" t="str">
        <f t="shared" si="40"/>
        <v/>
      </c>
    </row>
    <row r="1302" spans="24:25" x14ac:dyDescent="0.25">
      <c r="X1302" s="15" t="str">
        <f t="shared" si="41"/>
        <v/>
      </c>
      <c r="Y1302" s="17" t="str">
        <f t="shared" si="40"/>
        <v/>
      </c>
    </row>
    <row r="1303" spans="24:25" x14ac:dyDescent="0.25">
      <c r="X1303" s="15" t="str">
        <f t="shared" si="41"/>
        <v/>
      </c>
      <c r="Y1303" s="17" t="str">
        <f t="shared" si="40"/>
        <v/>
      </c>
    </row>
    <row r="1304" spans="24:25" x14ac:dyDescent="0.25">
      <c r="X1304" s="15" t="str">
        <f t="shared" si="41"/>
        <v/>
      </c>
      <c r="Y1304" s="17" t="str">
        <f t="shared" si="40"/>
        <v/>
      </c>
    </row>
    <row r="1305" spans="24:25" x14ac:dyDescent="0.25">
      <c r="X1305" s="15" t="str">
        <f t="shared" si="41"/>
        <v/>
      </c>
      <c r="Y1305" s="17" t="str">
        <f t="shared" si="40"/>
        <v/>
      </c>
    </row>
    <row r="1306" spans="24:25" x14ac:dyDescent="0.25">
      <c r="X1306" s="15" t="str">
        <f t="shared" si="41"/>
        <v/>
      </c>
      <c r="Y1306" s="17" t="str">
        <f t="shared" si="40"/>
        <v/>
      </c>
    </row>
    <row r="1307" spans="24:25" x14ac:dyDescent="0.25">
      <c r="X1307" s="15" t="str">
        <f t="shared" si="41"/>
        <v/>
      </c>
      <c r="Y1307" s="17" t="str">
        <f t="shared" si="40"/>
        <v/>
      </c>
    </row>
    <row r="1308" spans="24:25" x14ac:dyDescent="0.25">
      <c r="X1308" s="15" t="str">
        <f t="shared" si="41"/>
        <v/>
      </c>
      <c r="Y1308" s="17" t="str">
        <f t="shared" si="40"/>
        <v/>
      </c>
    </row>
    <row r="1309" spans="24:25" x14ac:dyDescent="0.25">
      <c r="X1309" s="15" t="str">
        <f t="shared" si="41"/>
        <v/>
      </c>
      <c r="Y1309" s="17" t="str">
        <f t="shared" si="40"/>
        <v/>
      </c>
    </row>
    <row r="1310" spans="24:25" x14ac:dyDescent="0.25">
      <c r="X1310" s="15" t="str">
        <f t="shared" si="41"/>
        <v/>
      </c>
      <c r="Y1310" s="17" t="str">
        <f t="shared" si="40"/>
        <v/>
      </c>
    </row>
    <row r="1311" spans="24:25" x14ac:dyDescent="0.25">
      <c r="X1311" s="15" t="str">
        <f t="shared" si="41"/>
        <v/>
      </c>
      <c r="Y1311" s="17" t="str">
        <f t="shared" si="40"/>
        <v/>
      </c>
    </row>
    <row r="1312" spans="24:25" x14ac:dyDescent="0.25">
      <c r="X1312" s="15" t="str">
        <f t="shared" si="41"/>
        <v/>
      </c>
      <c r="Y1312" s="17" t="str">
        <f t="shared" si="40"/>
        <v/>
      </c>
    </row>
    <row r="1313" spans="24:25" x14ac:dyDescent="0.25">
      <c r="X1313" s="15" t="str">
        <f t="shared" si="41"/>
        <v/>
      </c>
      <c r="Y1313" s="17" t="str">
        <f t="shared" si="40"/>
        <v/>
      </c>
    </row>
    <row r="1314" spans="24:25" x14ac:dyDescent="0.25">
      <c r="X1314" s="15" t="str">
        <f t="shared" si="41"/>
        <v/>
      </c>
      <c r="Y1314" s="17" t="str">
        <f t="shared" si="40"/>
        <v/>
      </c>
    </row>
    <row r="1315" spans="24:25" x14ac:dyDescent="0.25">
      <c r="X1315" s="15" t="str">
        <f t="shared" si="41"/>
        <v/>
      </c>
      <c r="Y1315" s="17" t="str">
        <f t="shared" si="40"/>
        <v/>
      </c>
    </row>
    <row r="1316" spans="24:25" x14ac:dyDescent="0.25">
      <c r="X1316" s="15" t="str">
        <f t="shared" si="41"/>
        <v/>
      </c>
      <c r="Y1316" s="17" t="str">
        <f t="shared" si="40"/>
        <v/>
      </c>
    </row>
    <row r="1317" spans="24:25" x14ac:dyDescent="0.25">
      <c r="X1317" s="15" t="str">
        <f t="shared" si="41"/>
        <v/>
      </c>
      <c r="Y1317" s="17" t="str">
        <f t="shared" si="40"/>
        <v/>
      </c>
    </row>
    <row r="1318" spans="24:25" x14ac:dyDescent="0.25">
      <c r="X1318" s="15" t="str">
        <f t="shared" si="41"/>
        <v/>
      </c>
      <c r="Y1318" s="17" t="str">
        <f t="shared" si="40"/>
        <v/>
      </c>
    </row>
    <row r="1319" spans="24:25" x14ac:dyDescent="0.25">
      <c r="X1319" s="15" t="str">
        <f t="shared" si="41"/>
        <v/>
      </c>
      <c r="Y1319" s="17" t="str">
        <f t="shared" si="40"/>
        <v/>
      </c>
    </row>
    <row r="1320" spans="24:25" x14ac:dyDescent="0.25">
      <c r="X1320" s="15" t="str">
        <f t="shared" si="41"/>
        <v/>
      </c>
      <c r="Y1320" s="17" t="str">
        <f t="shared" si="40"/>
        <v/>
      </c>
    </row>
    <row r="1321" spans="24:25" x14ac:dyDescent="0.25">
      <c r="X1321" s="15" t="str">
        <f t="shared" si="41"/>
        <v/>
      </c>
      <c r="Y1321" s="17" t="str">
        <f t="shared" ref="Y1321:Y1384" si="42">IF(X1321="","",IF(X1321&gt;$F$7,$F$7,X1321)*(1-($I$6+$I$7)*(1+$I$9))*$F$8+$C$14+$F$14)</f>
        <v/>
      </c>
    </row>
    <row r="1322" spans="24:25" x14ac:dyDescent="0.25">
      <c r="X1322" s="15" t="str">
        <f t="shared" si="41"/>
        <v/>
      </c>
      <c r="Y1322" s="17" t="str">
        <f t="shared" si="42"/>
        <v/>
      </c>
    </row>
    <row r="1323" spans="24:25" x14ac:dyDescent="0.25">
      <c r="X1323" s="15" t="str">
        <f t="shared" si="41"/>
        <v/>
      </c>
      <c r="Y1323" s="17" t="str">
        <f t="shared" si="42"/>
        <v/>
      </c>
    </row>
    <row r="1324" spans="24:25" x14ac:dyDescent="0.25">
      <c r="X1324" s="15" t="str">
        <f t="shared" si="41"/>
        <v/>
      </c>
      <c r="Y1324" s="17" t="str">
        <f t="shared" si="42"/>
        <v/>
      </c>
    </row>
    <row r="1325" spans="24:25" x14ac:dyDescent="0.25">
      <c r="X1325" s="15" t="str">
        <f t="shared" si="41"/>
        <v/>
      </c>
      <c r="Y1325" s="17" t="str">
        <f t="shared" si="42"/>
        <v/>
      </c>
    </row>
    <row r="1326" spans="24:25" x14ac:dyDescent="0.25">
      <c r="X1326" s="15" t="str">
        <f t="shared" si="41"/>
        <v/>
      </c>
      <c r="Y1326" s="17" t="str">
        <f t="shared" si="42"/>
        <v/>
      </c>
    </row>
    <row r="1327" spans="24:25" x14ac:dyDescent="0.25">
      <c r="X1327" s="15" t="str">
        <f t="shared" si="41"/>
        <v/>
      </c>
      <c r="Y1327" s="17" t="str">
        <f t="shared" si="42"/>
        <v/>
      </c>
    </row>
    <row r="1328" spans="24:25" x14ac:dyDescent="0.25">
      <c r="X1328" s="15" t="str">
        <f t="shared" si="41"/>
        <v/>
      </c>
      <c r="Y1328" s="17" t="str">
        <f t="shared" si="42"/>
        <v/>
      </c>
    </row>
    <row r="1329" spans="24:25" x14ac:dyDescent="0.25">
      <c r="X1329" s="15" t="str">
        <f t="shared" si="41"/>
        <v/>
      </c>
      <c r="Y1329" s="17" t="str">
        <f t="shared" si="42"/>
        <v/>
      </c>
    </row>
    <row r="1330" spans="24:25" x14ac:dyDescent="0.25">
      <c r="X1330" s="15" t="str">
        <f t="shared" si="41"/>
        <v/>
      </c>
      <c r="Y1330" s="17" t="str">
        <f t="shared" si="42"/>
        <v/>
      </c>
    </row>
    <row r="1331" spans="24:25" x14ac:dyDescent="0.25">
      <c r="X1331" s="15" t="str">
        <f t="shared" si="41"/>
        <v/>
      </c>
      <c r="Y1331" s="17" t="str">
        <f t="shared" si="42"/>
        <v/>
      </c>
    </row>
    <row r="1332" spans="24:25" x14ac:dyDescent="0.25">
      <c r="X1332" s="15" t="str">
        <f t="shared" si="41"/>
        <v/>
      </c>
      <c r="Y1332" s="17" t="str">
        <f t="shared" si="42"/>
        <v/>
      </c>
    </row>
    <row r="1333" spans="24:25" x14ac:dyDescent="0.25">
      <c r="X1333" s="15" t="str">
        <f t="shared" si="41"/>
        <v/>
      </c>
      <c r="Y1333" s="17" t="str">
        <f t="shared" si="42"/>
        <v/>
      </c>
    </row>
    <row r="1334" spans="24:25" x14ac:dyDescent="0.25">
      <c r="X1334" s="15" t="str">
        <f t="shared" si="41"/>
        <v/>
      </c>
      <c r="Y1334" s="17" t="str">
        <f t="shared" si="42"/>
        <v/>
      </c>
    </row>
    <row r="1335" spans="24:25" x14ac:dyDescent="0.25">
      <c r="X1335" s="15" t="str">
        <f t="shared" si="41"/>
        <v/>
      </c>
      <c r="Y1335" s="17" t="str">
        <f t="shared" si="42"/>
        <v/>
      </c>
    </row>
    <row r="1336" spans="24:25" x14ac:dyDescent="0.25">
      <c r="X1336" s="15" t="str">
        <f t="shared" si="41"/>
        <v/>
      </c>
      <c r="Y1336" s="17" t="str">
        <f t="shared" si="42"/>
        <v/>
      </c>
    </row>
    <row r="1337" spans="24:25" x14ac:dyDescent="0.25">
      <c r="X1337" s="15" t="str">
        <f t="shared" si="41"/>
        <v/>
      </c>
      <c r="Y1337" s="17" t="str">
        <f t="shared" si="42"/>
        <v/>
      </c>
    </row>
    <row r="1338" spans="24:25" x14ac:dyDescent="0.25">
      <c r="X1338" s="15" t="str">
        <f t="shared" si="41"/>
        <v/>
      </c>
      <c r="Y1338" s="17" t="str">
        <f t="shared" si="42"/>
        <v/>
      </c>
    </row>
    <row r="1339" spans="24:25" x14ac:dyDescent="0.25">
      <c r="X1339" s="15" t="str">
        <f t="shared" si="41"/>
        <v/>
      </c>
      <c r="Y1339" s="17" t="str">
        <f t="shared" si="42"/>
        <v/>
      </c>
    </row>
    <row r="1340" spans="24:25" x14ac:dyDescent="0.25">
      <c r="X1340" s="15" t="str">
        <f t="shared" si="41"/>
        <v/>
      </c>
      <c r="Y1340" s="17" t="str">
        <f t="shared" si="42"/>
        <v/>
      </c>
    </row>
    <row r="1341" spans="24:25" x14ac:dyDescent="0.25">
      <c r="X1341" s="15" t="str">
        <f t="shared" si="41"/>
        <v/>
      </c>
      <c r="Y1341" s="17" t="str">
        <f t="shared" si="42"/>
        <v/>
      </c>
    </row>
    <row r="1342" spans="24:25" x14ac:dyDescent="0.25">
      <c r="X1342" s="15" t="str">
        <f t="shared" si="41"/>
        <v/>
      </c>
      <c r="Y1342" s="17" t="str">
        <f t="shared" si="42"/>
        <v/>
      </c>
    </row>
    <row r="1343" spans="24:25" x14ac:dyDescent="0.25">
      <c r="X1343" s="15" t="str">
        <f t="shared" si="41"/>
        <v/>
      </c>
      <c r="Y1343" s="17" t="str">
        <f t="shared" si="42"/>
        <v/>
      </c>
    </row>
    <row r="1344" spans="24:25" x14ac:dyDescent="0.25">
      <c r="X1344" s="15" t="str">
        <f t="shared" si="41"/>
        <v/>
      </c>
      <c r="Y1344" s="17" t="str">
        <f t="shared" si="42"/>
        <v/>
      </c>
    </row>
    <row r="1345" spans="24:25" x14ac:dyDescent="0.25">
      <c r="X1345" s="15" t="str">
        <f t="shared" si="41"/>
        <v/>
      </c>
      <c r="Y1345" s="17" t="str">
        <f t="shared" si="42"/>
        <v/>
      </c>
    </row>
    <row r="1346" spans="24:25" x14ac:dyDescent="0.25">
      <c r="X1346" s="15" t="str">
        <f t="shared" si="41"/>
        <v/>
      </c>
      <c r="Y1346" s="17" t="str">
        <f t="shared" si="42"/>
        <v/>
      </c>
    </row>
    <row r="1347" spans="24:25" x14ac:dyDescent="0.25">
      <c r="X1347" s="15" t="str">
        <f t="shared" si="41"/>
        <v/>
      </c>
      <c r="Y1347" s="17" t="str">
        <f t="shared" si="42"/>
        <v/>
      </c>
    </row>
    <row r="1348" spans="24:25" x14ac:dyDescent="0.25">
      <c r="X1348" s="15" t="str">
        <f t="shared" ref="X1348:X1411" si="43">IFERROR(IF(X1347+0.5&gt;$F$7*1.8,"",X1347+0.5),"")</f>
        <v/>
      </c>
      <c r="Y1348" s="17" t="str">
        <f t="shared" si="42"/>
        <v/>
      </c>
    </row>
    <row r="1349" spans="24:25" x14ac:dyDescent="0.25">
      <c r="X1349" s="15" t="str">
        <f t="shared" si="43"/>
        <v/>
      </c>
      <c r="Y1349" s="17" t="str">
        <f t="shared" si="42"/>
        <v/>
      </c>
    </row>
    <row r="1350" spans="24:25" x14ac:dyDescent="0.25">
      <c r="X1350" s="15" t="str">
        <f t="shared" si="43"/>
        <v/>
      </c>
      <c r="Y1350" s="17" t="str">
        <f t="shared" si="42"/>
        <v/>
      </c>
    </row>
    <row r="1351" spans="24:25" x14ac:dyDescent="0.25">
      <c r="X1351" s="15" t="str">
        <f t="shared" si="43"/>
        <v/>
      </c>
      <c r="Y1351" s="17" t="str">
        <f t="shared" si="42"/>
        <v/>
      </c>
    </row>
    <row r="1352" spans="24:25" x14ac:dyDescent="0.25">
      <c r="X1352" s="15" t="str">
        <f t="shared" si="43"/>
        <v/>
      </c>
      <c r="Y1352" s="17" t="str">
        <f t="shared" si="42"/>
        <v/>
      </c>
    </row>
    <row r="1353" spans="24:25" x14ac:dyDescent="0.25">
      <c r="X1353" s="15" t="str">
        <f t="shared" si="43"/>
        <v/>
      </c>
      <c r="Y1353" s="17" t="str">
        <f t="shared" si="42"/>
        <v/>
      </c>
    </row>
    <row r="1354" spans="24:25" x14ac:dyDescent="0.25">
      <c r="X1354" s="15" t="str">
        <f t="shared" si="43"/>
        <v/>
      </c>
      <c r="Y1354" s="17" t="str">
        <f t="shared" si="42"/>
        <v/>
      </c>
    </row>
    <row r="1355" spans="24:25" x14ac:dyDescent="0.25">
      <c r="X1355" s="15" t="str">
        <f t="shared" si="43"/>
        <v/>
      </c>
      <c r="Y1355" s="17" t="str">
        <f t="shared" si="42"/>
        <v/>
      </c>
    </row>
    <row r="1356" spans="24:25" x14ac:dyDescent="0.25">
      <c r="X1356" s="15" t="str">
        <f t="shared" si="43"/>
        <v/>
      </c>
      <c r="Y1356" s="17" t="str">
        <f t="shared" si="42"/>
        <v/>
      </c>
    </row>
    <row r="1357" spans="24:25" x14ac:dyDescent="0.25">
      <c r="X1357" s="15" t="str">
        <f t="shared" si="43"/>
        <v/>
      </c>
      <c r="Y1357" s="17" t="str">
        <f t="shared" si="42"/>
        <v/>
      </c>
    </row>
    <row r="1358" spans="24:25" x14ac:dyDescent="0.25">
      <c r="X1358" s="15" t="str">
        <f t="shared" si="43"/>
        <v/>
      </c>
      <c r="Y1358" s="17" t="str">
        <f t="shared" si="42"/>
        <v/>
      </c>
    </row>
    <row r="1359" spans="24:25" x14ac:dyDescent="0.25">
      <c r="X1359" s="15" t="str">
        <f t="shared" si="43"/>
        <v/>
      </c>
      <c r="Y1359" s="17" t="str">
        <f t="shared" si="42"/>
        <v/>
      </c>
    </row>
    <row r="1360" spans="24:25" x14ac:dyDescent="0.25">
      <c r="X1360" s="15" t="str">
        <f t="shared" si="43"/>
        <v/>
      </c>
      <c r="Y1360" s="17" t="str">
        <f t="shared" si="42"/>
        <v/>
      </c>
    </row>
    <row r="1361" spans="24:25" x14ac:dyDescent="0.25">
      <c r="X1361" s="15" t="str">
        <f t="shared" si="43"/>
        <v/>
      </c>
      <c r="Y1361" s="17" t="str">
        <f t="shared" si="42"/>
        <v/>
      </c>
    </row>
    <row r="1362" spans="24:25" x14ac:dyDescent="0.25">
      <c r="X1362" s="15" t="str">
        <f t="shared" si="43"/>
        <v/>
      </c>
      <c r="Y1362" s="17" t="str">
        <f t="shared" si="42"/>
        <v/>
      </c>
    </row>
    <row r="1363" spans="24:25" x14ac:dyDescent="0.25">
      <c r="X1363" s="15" t="str">
        <f t="shared" si="43"/>
        <v/>
      </c>
      <c r="Y1363" s="17" t="str">
        <f t="shared" si="42"/>
        <v/>
      </c>
    </row>
    <row r="1364" spans="24:25" x14ac:dyDescent="0.25">
      <c r="X1364" s="15" t="str">
        <f t="shared" si="43"/>
        <v/>
      </c>
      <c r="Y1364" s="17" t="str">
        <f t="shared" si="42"/>
        <v/>
      </c>
    </row>
    <row r="1365" spans="24:25" x14ac:dyDescent="0.25">
      <c r="X1365" s="15" t="str">
        <f t="shared" si="43"/>
        <v/>
      </c>
      <c r="Y1365" s="17" t="str">
        <f t="shared" si="42"/>
        <v/>
      </c>
    </row>
    <row r="1366" spans="24:25" x14ac:dyDescent="0.25">
      <c r="X1366" s="15" t="str">
        <f t="shared" si="43"/>
        <v/>
      </c>
      <c r="Y1366" s="17" t="str">
        <f t="shared" si="42"/>
        <v/>
      </c>
    </row>
    <row r="1367" spans="24:25" x14ac:dyDescent="0.25">
      <c r="X1367" s="15" t="str">
        <f t="shared" si="43"/>
        <v/>
      </c>
      <c r="Y1367" s="17" t="str">
        <f t="shared" si="42"/>
        <v/>
      </c>
    </row>
    <row r="1368" spans="24:25" x14ac:dyDescent="0.25">
      <c r="X1368" s="15" t="str">
        <f t="shared" si="43"/>
        <v/>
      </c>
      <c r="Y1368" s="17" t="str">
        <f t="shared" si="42"/>
        <v/>
      </c>
    </row>
    <row r="1369" spans="24:25" x14ac:dyDescent="0.25">
      <c r="X1369" s="15" t="str">
        <f t="shared" si="43"/>
        <v/>
      </c>
      <c r="Y1369" s="17" t="str">
        <f t="shared" si="42"/>
        <v/>
      </c>
    </row>
    <row r="1370" spans="24:25" x14ac:dyDescent="0.25">
      <c r="X1370" s="15" t="str">
        <f t="shared" si="43"/>
        <v/>
      </c>
      <c r="Y1370" s="17" t="str">
        <f t="shared" si="42"/>
        <v/>
      </c>
    </row>
    <row r="1371" spans="24:25" x14ac:dyDescent="0.25">
      <c r="X1371" s="15" t="str">
        <f t="shared" si="43"/>
        <v/>
      </c>
      <c r="Y1371" s="17" t="str">
        <f t="shared" si="42"/>
        <v/>
      </c>
    </row>
    <row r="1372" spans="24:25" x14ac:dyDescent="0.25">
      <c r="X1372" s="15" t="str">
        <f t="shared" si="43"/>
        <v/>
      </c>
      <c r="Y1372" s="17" t="str">
        <f t="shared" si="42"/>
        <v/>
      </c>
    </row>
    <row r="1373" spans="24:25" x14ac:dyDescent="0.25">
      <c r="X1373" s="15" t="str">
        <f t="shared" si="43"/>
        <v/>
      </c>
      <c r="Y1373" s="17" t="str">
        <f t="shared" si="42"/>
        <v/>
      </c>
    </row>
    <row r="1374" spans="24:25" x14ac:dyDescent="0.25">
      <c r="X1374" s="15" t="str">
        <f t="shared" si="43"/>
        <v/>
      </c>
      <c r="Y1374" s="17" t="str">
        <f t="shared" si="42"/>
        <v/>
      </c>
    </row>
    <row r="1375" spans="24:25" x14ac:dyDescent="0.25">
      <c r="X1375" s="15" t="str">
        <f t="shared" si="43"/>
        <v/>
      </c>
      <c r="Y1375" s="17" t="str">
        <f t="shared" si="42"/>
        <v/>
      </c>
    </row>
    <row r="1376" spans="24:25" x14ac:dyDescent="0.25">
      <c r="X1376" s="15" t="str">
        <f t="shared" si="43"/>
        <v/>
      </c>
      <c r="Y1376" s="17" t="str">
        <f t="shared" si="42"/>
        <v/>
      </c>
    </row>
    <row r="1377" spans="24:25" x14ac:dyDescent="0.25">
      <c r="X1377" s="15" t="str">
        <f t="shared" si="43"/>
        <v/>
      </c>
      <c r="Y1377" s="17" t="str">
        <f t="shared" si="42"/>
        <v/>
      </c>
    </row>
    <row r="1378" spans="24:25" x14ac:dyDescent="0.25">
      <c r="X1378" s="15" t="str">
        <f t="shared" si="43"/>
        <v/>
      </c>
      <c r="Y1378" s="17" t="str">
        <f t="shared" si="42"/>
        <v/>
      </c>
    </row>
    <row r="1379" spans="24:25" x14ac:dyDescent="0.25">
      <c r="X1379" s="15" t="str">
        <f t="shared" si="43"/>
        <v/>
      </c>
      <c r="Y1379" s="17" t="str">
        <f t="shared" si="42"/>
        <v/>
      </c>
    </row>
    <row r="1380" spans="24:25" x14ac:dyDescent="0.25">
      <c r="X1380" s="15" t="str">
        <f t="shared" si="43"/>
        <v/>
      </c>
      <c r="Y1380" s="17" t="str">
        <f t="shared" si="42"/>
        <v/>
      </c>
    </row>
    <row r="1381" spans="24:25" x14ac:dyDescent="0.25">
      <c r="X1381" s="15" t="str">
        <f t="shared" si="43"/>
        <v/>
      </c>
      <c r="Y1381" s="17" t="str">
        <f t="shared" si="42"/>
        <v/>
      </c>
    </row>
    <row r="1382" spans="24:25" x14ac:dyDescent="0.25">
      <c r="X1382" s="15" t="str">
        <f t="shared" si="43"/>
        <v/>
      </c>
      <c r="Y1382" s="17" t="str">
        <f t="shared" si="42"/>
        <v/>
      </c>
    </row>
    <row r="1383" spans="24:25" x14ac:dyDescent="0.25">
      <c r="X1383" s="15" t="str">
        <f t="shared" si="43"/>
        <v/>
      </c>
      <c r="Y1383" s="17" t="str">
        <f t="shared" si="42"/>
        <v/>
      </c>
    </row>
    <row r="1384" spans="24:25" x14ac:dyDescent="0.25">
      <c r="X1384" s="15" t="str">
        <f t="shared" si="43"/>
        <v/>
      </c>
      <c r="Y1384" s="17" t="str">
        <f t="shared" si="42"/>
        <v/>
      </c>
    </row>
    <row r="1385" spans="24:25" x14ac:dyDescent="0.25">
      <c r="X1385" s="15" t="str">
        <f t="shared" si="43"/>
        <v/>
      </c>
      <c r="Y1385" s="17" t="str">
        <f t="shared" ref="Y1385:Y1448" si="44">IF(X1385="","",IF(X1385&gt;$F$7,$F$7,X1385)*(1-($I$6+$I$7)*(1+$I$9))*$F$8+$C$14+$F$14)</f>
        <v/>
      </c>
    </row>
    <row r="1386" spans="24:25" x14ac:dyDescent="0.25">
      <c r="X1386" s="15" t="str">
        <f t="shared" si="43"/>
        <v/>
      </c>
      <c r="Y1386" s="17" t="str">
        <f t="shared" si="44"/>
        <v/>
      </c>
    </row>
    <row r="1387" spans="24:25" x14ac:dyDescent="0.25">
      <c r="X1387" s="15" t="str">
        <f t="shared" si="43"/>
        <v/>
      </c>
      <c r="Y1387" s="17" t="str">
        <f t="shared" si="44"/>
        <v/>
      </c>
    </row>
    <row r="1388" spans="24:25" x14ac:dyDescent="0.25">
      <c r="X1388" s="15" t="str">
        <f t="shared" si="43"/>
        <v/>
      </c>
      <c r="Y1388" s="17" t="str">
        <f t="shared" si="44"/>
        <v/>
      </c>
    </row>
    <row r="1389" spans="24:25" x14ac:dyDescent="0.25">
      <c r="X1389" s="15" t="str">
        <f t="shared" si="43"/>
        <v/>
      </c>
      <c r="Y1389" s="17" t="str">
        <f t="shared" si="44"/>
        <v/>
      </c>
    </row>
    <row r="1390" spans="24:25" x14ac:dyDescent="0.25">
      <c r="X1390" s="15" t="str">
        <f t="shared" si="43"/>
        <v/>
      </c>
      <c r="Y1390" s="17" t="str">
        <f t="shared" si="44"/>
        <v/>
      </c>
    </row>
    <row r="1391" spans="24:25" x14ac:dyDescent="0.25">
      <c r="X1391" s="15" t="str">
        <f t="shared" si="43"/>
        <v/>
      </c>
      <c r="Y1391" s="17" t="str">
        <f t="shared" si="44"/>
        <v/>
      </c>
    </row>
    <row r="1392" spans="24:25" x14ac:dyDescent="0.25">
      <c r="X1392" s="15" t="str">
        <f t="shared" si="43"/>
        <v/>
      </c>
      <c r="Y1392" s="17" t="str">
        <f t="shared" si="44"/>
        <v/>
      </c>
    </row>
    <row r="1393" spans="24:25" x14ac:dyDescent="0.25">
      <c r="X1393" s="15" t="str">
        <f t="shared" si="43"/>
        <v/>
      </c>
      <c r="Y1393" s="17" t="str">
        <f t="shared" si="44"/>
        <v/>
      </c>
    </row>
    <row r="1394" spans="24:25" x14ac:dyDescent="0.25">
      <c r="X1394" s="15" t="str">
        <f t="shared" si="43"/>
        <v/>
      </c>
      <c r="Y1394" s="17" t="str">
        <f t="shared" si="44"/>
        <v/>
      </c>
    </row>
    <row r="1395" spans="24:25" x14ac:dyDescent="0.25">
      <c r="X1395" s="15" t="str">
        <f t="shared" si="43"/>
        <v/>
      </c>
      <c r="Y1395" s="17" t="str">
        <f t="shared" si="44"/>
        <v/>
      </c>
    </row>
    <row r="1396" spans="24:25" x14ac:dyDescent="0.25">
      <c r="X1396" s="15" t="str">
        <f t="shared" si="43"/>
        <v/>
      </c>
      <c r="Y1396" s="17" t="str">
        <f t="shared" si="44"/>
        <v/>
      </c>
    </row>
    <row r="1397" spans="24:25" x14ac:dyDescent="0.25">
      <c r="X1397" s="15" t="str">
        <f t="shared" si="43"/>
        <v/>
      </c>
      <c r="Y1397" s="17" t="str">
        <f t="shared" si="44"/>
        <v/>
      </c>
    </row>
    <row r="1398" spans="24:25" x14ac:dyDescent="0.25">
      <c r="X1398" s="15" t="str">
        <f t="shared" si="43"/>
        <v/>
      </c>
      <c r="Y1398" s="17" t="str">
        <f t="shared" si="44"/>
        <v/>
      </c>
    </row>
    <row r="1399" spans="24:25" x14ac:dyDescent="0.25">
      <c r="X1399" s="15" t="str">
        <f t="shared" si="43"/>
        <v/>
      </c>
      <c r="Y1399" s="17" t="str">
        <f t="shared" si="44"/>
        <v/>
      </c>
    </row>
    <row r="1400" spans="24:25" x14ac:dyDescent="0.25">
      <c r="X1400" s="15" t="str">
        <f t="shared" si="43"/>
        <v/>
      </c>
      <c r="Y1400" s="17" t="str">
        <f t="shared" si="44"/>
        <v/>
      </c>
    </row>
    <row r="1401" spans="24:25" x14ac:dyDescent="0.25">
      <c r="X1401" s="15" t="str">
        <f t="shared" si="43"/>
        <v/>
      </c>
      <c r="Y1401" s="17" t="str">
        <f t="shared" si="44"/>
        <v/>
      </c>
    </row>
    <row r="1402" spans="24:25" x14ac:dyDescent="0.25">
      <c r="X1402" s="15" t="str">
        <f t="shared" si="43"/>
        <v/>
      </c>
      <c r="Y1402" s="17" t="str">
        <f t="shared" si="44"/>
        <v/>
      </c>
    </row>
    <row r="1403" spans="24:25" x14ac:dyDescent="0.25">
      <c r="X1403" s="15" t="str">
        <f t="shared" si="43"/>
        <v/>
      </c>
      <c r="Y1403" s="17" t="str">
        <f t="shared" si="44"/>
        <v/>
      </c>
    </row>
    <row r="1404" spans="24:25" x14ac:dyDescent="0.25">
      <c r="X1404" s="15" t="str">
        <f t="shared" si="43"/>
        <v/>
      </c>
      <c r="Y1404" s="17" t="str">
        <f t="shared" si="44"/>
        <v/>
      </c>
    </row>
    <row r="1405" spans="24:25" x14ac:dyDescent="0.25">
      <c r="X1405" s="15" t="str">
        <f t="shared" si="43"/>
        <v/>
      </c>
      <c r="Y1405" s="17" t="str">
        <f t="shared" si="44"/>
        <v/>
      </c>
    </row>
    <row r="1406" spans="24:25" x14ac:dyDescent="0.25">
      <c r="X1406" s="15" t="str">
        <f t="shared" si="43"/>
        <v/>
      </c>
      <c r="Y1406" s="17" t="str">
        <f t="shared" si="44"/>
        <v/>
      </c>
    </row>
    <row r="1407" spans="24:25" x14ac:dyDescent="0.25">
      <c r="X1407" s="15" t="str">
        <f t="shared" si="43"/>
        <v/>
      </c>
      <c r="Y1407" s="17" t="str">
        <f t="shared" si="44"/>
        <v/>
      </c>
    </row>
    <row r="1408" spans="24:25" x14ac:dyDescent="0.25">
      <c r="X1408" s="15" t="str">
        <f t="shared" si="43"/>
        <v/>
      </c>
      <c r="Y1408" s="17" t="str">
        <f t="shared" si="44"/>
        <v/>
      </c>
    </row>
    <row r="1409" spans="24:25" x14ac:dyDescent="0.25">
      <c r="X1409" s="15" t="str">
        <f t="shared" si="43"/>
        <v/>
      </c>
      <c r="Y1409" s="17" t="str">
        <f t="shared" si="44"/>
        <v/>
      </c>
    </row>
    <row r="1410" spans="24:25" x14ac:dyDescent="0.25">
      <c r="X1410" s="15" t="str">
        <f t="shared" si="43"/>
        <v/>
      </c>
      <c r="Y1410" s="17" t="str">
        <f t="shared" si="44"/>
        <v/>
      </c>
    </row>
    <row r="1411" spans="24:25" x14ac:dyDescent="0.25">
      <c r="X1411" s="15" t="str">
        <f t="shared" si="43"/>
        <v/>
      </c>
      <c r="Y1411" s="17" t="str">
        <f t="shared" si="44"/>
        <v/>
      </c>
    </row>
    <row r="1412" spans="24:25" x14ac:dyDescent="0.25">
      <c r="X1412" s="15" t="str">
        <f t="shared" ref="X1412:X1475" si="45">IFERROR(IF(X1411+0.5&gt;$F$7*1.8,"",X1411+0.5),"")</f>
        <v/>
      </c>
      <c r="Y1412" s="17" t="str">
        <f t="shared" si="44"/>
        <v/>
      </c>
    </row>
    <row r="1413" spans="24:25" x14ac:dyDescent="0.25">
      <c r="X1413" s="15" t="str">
        <f t="shared" si="45"/>
        <v/>
      </c>
      <c r="Y1413" s="17" t="str">
        <f t="shared" si="44"/>
        <v/>
      </c>
    </row>
    <row r="1414" spans="24:25" x14ac:dyDescent="0.25">
      <c r="X1414" s="15" t="str">
        <f t="shared" si="45"/>
        <v/>
      </c>
      <c r="Y1414" s="17" t="str">
        <f t="shared" si="44"/>
        <v/>
      </c>
    </row>
    <row r="1415" spans="24:25" x14ac:dyDescent="0.25">
      <c r="X1415" s="15" t="str">
        <f t="shared" si="45"/>
        <v/>
      </c>
      <c r="Y1415" s="17" t="str">
        <f t="shared" si="44"/>
        <v/>
      </c>
    </row>
    <row r="1416" spans="24:25" x14ac:dyDescent="0.25">
      <c r="X1416" s="15" t="str">
        <f t="shared" si="45"/>
        <v/>
      </c>
      <c r="Y1416" s="17" t="str">
        <f t="shared" si="44"/>
        <v/>
      </c>
    </row>
    <row r="1417" spans="24:25" x14ac:dyDescent="0.25">
      <c r="X1417" s="15" t="str">
        <f t="shared" si="45"/>
        <v/>
      </c>
      <c r="Y1417" s="17" t="str">
        <f t="shared" si="44"/>
        <v/>
      </c>
    </row>
    <row r="1418" spans="24:25" x14ac:dyDescent="0.25">
      <c r="X1418" s="15" t="str">
        <f t="shared" si="45"/>
        <v/>
      </c>
      <c r="Y1418" s="17" t="str">
        <f t="shared" si="44"/>
        <v/>
      </c>
    </row>
    <row r="1419" spans="24:25" x14ac:dyDescent="0.25">
      <c r="X1419" s="15" t="str">
        <f t="shared" si="45"/>
        <v/>
      </c>
      <c r="Y1419" s="17" t="str">
        <f t="shared" si="44"/>
        <v/>
      </c>
    </row>
    <row r="1420" spans="24:25" x14ac:dyDescent="0.25">
      <c r="X1420" s="15" t="str">
        <f t="shared" si="45"/>
        <v/>
      </c>
      <c r="Y1420" s="17" t="str">
        <f t="shared" si="44"/>
        <v/>
      </c>
    </row>
    <row r="1421" spans="24:25" x14ac:dyDescent="0.25">
      <c r="X1421" s="15" t="str">
        <f t="shared" si="45"/>
        <v/>
      </c>
      <c r="Y1421" s="17" t="str">
        <f t="shared" si="44"/>
        <v/>
      </c>
    </row>
    <row r="1422" spans="24:25" x14ac:dyDescent="0.25">
      <c r="X1422" s="15" t="str">
        <f t="shared" si="45"/>
        <v/>
      </c>
      <c r="Y1422" s="17" t="str">
        <f t="shared" si="44"/>
        <v/>
      </c>
    </row>
    <row r="1423" spans="24:25" x14ac:dyDescent="0.25">
      <c r="X1423" s="15" t="str">
        <f t="shared" si="45"/>
        <v/>
      </c>
      <c r="Y1423" s="17" t="str">
        <f t="shared" si="44"/>
        <v/>
      </c>
    </row>
    <row r="1424" spans="24:25" x14ac:dyDescent="0.25">
      <c r="X1424" s="15" t="str">
        <f t="shared" si="45"/>
        <v/>
      </c>
      <c r="Y1424" s="17" t="str">
        <f t="shared" si="44"/>
        <v/>
      </c>
    </row>
    <row r="1425" spans="24:25" x14ac:dyDescent="0.25">
      <c r="X1425" s="15" t="str">
        <f t="shared" si="45"/>
        <v/>
      </c>
      <c r="Y1425" s="17" t="str">
        <f t="shared" si="44"/>
        <v/>
      </c>
    </row>
    <row r="1426" spans="24:25" x14ac:dyDescent="0.25">
      <c r="X1426" s="15" t="str">
        <f t="shared" si="45"/>
        <v/>
      </c>
      <c r="Y1426" s="17" t="str">
        <f t="shared" si="44"/>
        <v/>
      </c>
    </row>
    <row r="1427" spans="24:25" x14ac:dyDescent="0.25">
      <c r="X1427" s="15" t="str">
        <f t="shared" si="45"/>
        <v/>
      </c>
      <c r="Y1427" s="17" t="str">
        <f t="shared" si="44"/>
        <v/>
      </c>
    </row>
    <row r="1428" spans="24:25" x14ac:dyDescent="0.25">
      <c r="X1428" s="15" t="str">
        <f t="shared" si="45"/>
        <v/>
      </c>
      <c r="Y1428" s="17" t="str">
        <f t="shared" si="44"/>
        <v/>
      </c>
    </row>
    <row r="1429" spans="24:25" x14ac:dyDescent="0.25">
      <c r="X1429" s="15" t="str">
        <f t="shared" si="45"/>
        <v/>
      </c>
      <c r="Y1429" s="17" t="str">
        <f t="shared" si="44"/>
        <v/>
      </c>
    </row>
    <row r="1430" spans="24:25" x14ac:dyDescent="0.25">
      <c r="X1430" s="15" t="str">
        <f t="shared" si="45"/>
        <v/>
      </c>
      <c r="Y1430" s="17" t="str">
        <f t="shared" si="44"/>
        <v/>
      </c>
    </row>
    <row r="1431" spans="24:25" x14ac:dyDescent="0.25">
      <c r="X1431" s="15" t="str">
        <f t="shared" si="45"/>
        <v/>
      </c>
      <c r="Y1431" s="17" t="str">
        <f t="shared" si="44"/>
        <v/>
      </c>
    </row>
    <row r="1432" spans="24:25" x14ac:dyDescent="0.25">
      <c r="X1432" s="15" t="str">
        <f t="shared" si="45"/>
        <v/>
      </c>
      <c r="Y1432" s="17" t="str">
        <f t="shared" si="44"/>
        <v/>
      </c>
    </row>
    <row r="1433" spans="24:25" x14ac:dyDescent="0.25">
      <c r="X1433" s="15" t="str">
        <f t="shared" si="45"/>
        <v/>
      </c>
      <c r="Y1433" s="17" t="str">
        <f t="shared" si="44"/>
        <v/>
      </c>
    </row>
    <row r="1434" spans="24:25" x14ac:dyDescent="0.25">
      <c r="X1434" s="15" t="str">
        <f t="shared" si="45"/>
        <v/>
      </c>
      <c r="Y1434" s="17" t="str">
        <f t="shared" si="44"/>
        <v/>
      </c>
    </row>
    <row r="1435" spans="24:25" x14ac:dyDescent="0.25">
      <c r="X1435" s="15" t="str">
        <f t="shared" si="45"/>
        <v/>
      </c>
      <c r="Y1435" s="17" t="str">
        <f t="shared" si="44"/>
        <v/>
      </c>
    </row>
    <row r="1436" spans="24:25" x14ac:dyDescent="0.25">
      <c r="X1436" s="15" t="str">
        <f t="shared" si="45"/>
        <v/>
      </c>
      <c r="Y1436" s="17" t="str">
        <f t="shared" si="44"/>
        <v/>
      </c>
    </row>
    <row r="1437" spans="24:25" x14ac:dyDescent="0.25">
      <c r="X1437" s="15" t="str">
        <f t="shared" si="45"/>
        <v/>
      </c>
      <c r="Y1437" s="17" t="str">
        <f t="shared" si="44"/>
        <v/>
      </c>
    </row>
    <row r="1438" spans="24:25" x14ac:dyDescent="0.25">
      <c r="X1438" s="15" t="str">
        <f t="shared" si="45"/>
        <v/>
      </c>
      <c r="Y1438" s="17" t="str">
        <f t="shared" si="44"/>
        <v/>
      </c>
    </row>
    <row r="1439" spans="24:25" x14ac:dyDescent="0.25">
      <c r="X1439" s="15" t="str">
        <f t="shared" si="45"/>
        <v/>
      </c>
      <c r="Y1439" s="17" t="str">
        <f t="shared" si="44"/>
        <v/>
      </c>
    </row>
    <row r="1440" spans="24:25" x14ac:dyDescent="0.25">
      <c r="X1440" s="15" t="str">
        <f t="shared" si="45"/>
        <v/>
      </c>
      <c r="Y1440" s="17" t="str">
        <f t="shared" si="44"/>
        <v/>
      </c>
    </row>
    <row r="1441" spans="24:25" x14ac:dyDescent="0.25">
      <c r="X1441" s="15" t="str">
        <f t="shared" si="45"/>
        <v/>
      </c>
      <c r="Y1441" s="17" t="str">
        <f t="shared" si="44"/>
        <v/>
      </c>
    </row>
    <row r="1442" spans="24:25" x14ac:dyDescent="0.25">
      <c r="X1442" s="15" t="str">
        <f t="shared" si="45"/>
        <v/>
      </c>
      <c r="Y1442" s="17" t="str">
        <f t="shared" si="44"/>
        <v/>
      </c>
    </row>
    <row r="1443" spans="24:25" x14ac:dyDescent="0.25">
      <c r="X1443" s="15" t="str">
        <f t="shared" si="45"/>
        <v/>
      </c>
      <c r="Y1443" s="17" t="str">
        <f t="shared" si="44"/>
        <v/>
      </c>
    </row>
    <row r="1444" spans="24:25" x14ac:dyDescent="0.25">
      <c r="X1444" s="15" t="str">
        <f t="shared" si="45"/>
        <v/>
      </c>
      <c r="Y1444" s="17" t="str">
        <f t="shared" si="44"/>
        <v/>
      </c>
    </row>
    <row r="1445" spans="24:25" x14ac:dyDescent="0.25">
      <c r="X1445" s="15" t="str">
        <f t="shared" si="45"/>
        <v/>
      </c>
      <c r="Y1445" s="17" t="str">
        <f t="shared" si="44"/>
        <v/>
      </c>
    </row>
    <row r="1446" spans="24:25" x14ac:dyDescent="0.25">
      <c r="X1446" s="15" t="str">
        <f t="shared" si="45"/>
        <v/>
      </c>
      <c r="Y1446" s="17" t="str">
        <f t="shared" si="44"/>
        <v/>
      </c>
    </row>
    <row r="1447" spans="24:25" x14ac:dyDescent="0.25">
      <c r="X1447" s="15" t="str">
        <f t="shared" si="45"/>
        <v/>
      </c>
      <c r="Y1447" s="17" t="str">
        <f t="shared" si="44"/>
        <v/>
      </c>
    </row>
    <row r="1448" spans="24:25" x14ac:dyDescent="0.25">
      <c r="X1448" s="15" t="str">
        <f t="shared" si="45"/>
        <v/>
      </c>
      <c r="Y1448" s="17" t="str">
        <f t="shared" si="44"/>
        <v/>
      </c>
    </row>
    <row r="1449" spans="24:25" x14ac:dyDescent="0.25">
      <c r="X1449" s="15" t="str">
        <f t="shared" si="45"/>
        <v/>
      </c>
      <c r="Y1449" s="17" t="str">
        <f t="shared" ref="Y1449:Y1500" si="46">IF(X1449="","",IF(X1449&gt;$F$7,$F$7,X1449)*(1-($I$6+$I$7)*(1+$I$9))*$F$8+$C$14+$F$14)</f>
        <v/>
      </c>
    </row>
    <row r="1450" spans="24:25" x14ac:dyDescent="0.25">
      <c r="X1450" s="15" t="str">
        <f t="shared" si="45"/>
        <v/>
      </c>
      <c r="Y1450" s="17" t="str">
        <f t="shared" si="46"/>
        <v/>
      </c>
    </row>
    <row r="1451" spans="24:25" x14ac:dyDescent="0.25">
      <c r="X1451" s="15" t="str">
        <f t="shared" si="45"/>
        <v/>
      </c>
      <c r="Y1451" s="17" t="str">
        <f t="shared" si="46"/>
        <v/>
      </c>
    </row>
    <row r="1452" spans="24:25" x14ac:dyDescent="0.25">
      <c r="X1452" s="15" t="str">
        <f t="shared" si="45"/>
        <v/>
      </c>
      <c r="Y1452" s="17" t="str">
        <f t="shared" si="46"/>
        <v/>
      </c>
    </row>
    <row r="1453" spans="24:25" x14ac:dyDescent="0.25">
      <c r="X1453" s="15" t="str">
        <f t="shared" si="45"/>
        <v/>
      </c>
      <c r="Y1453" s="17" t="str">
        <f t="shared" si="46"/>
        <v/>
      </c>
    </row>
    <row r="1454" spans="24:25" x14ac:dyDescent="0.25">
      <c r="X1454" s="15" t="str">
        <f t="shared" si="45"/>
        <v/>
      </c>
      <c r="Y1454" s="17" t="str">
        <f t="shared" si="46"/>
        <v/>
      </c>
    </row>
    <row r="1455" spans="24:25" x14ac:dyDescent="0.25">
      <c r="X1455" s="15" t="str">
        <f t="shared" si="45"/>
        <v/>
      </c>
      <c r="Y1455" s="17" t="str">
        <f t="shared" si="46"/>
        <v/>
      </c>
    </row>
    <row r="1456" spans="24:25" x14ac:dyDescent="0.25">
      <c r="X1456" s="15" t="str">
        <f t="shared" si="45"/>
        <v/>
      </c>
      <c r="Y1456" s="17" t="str">
        <f t="shared" si="46"/>
        <v/>
      </c>
    </row>
    <row r="1457" spans="24:25" x14ac:dyDescent="0.25">
      <c r="X1457" s="15" t="str">
        <f t="shared" si="45"/>
        <v/>
      </c>
      <c r="Y1457" s="17" t="str">
        <f t="shared" si="46"/>
        <v/>
      </c>
    </row>
    <row r="1458" spans="24:25" x14ac:dyDescent="0.25">
      <c r="X1458" s="15" t="str">
        <f t="shared" si="45"/>
        <v/>
      </c>
      <c r="Y1458" s="17" t="str">
        <f t="shared" si="46"/>
        <v/>
      </c>
    </row>
    <row r="1459" spans="24:25" x14ac:dyDescent="0.25">
      <c r="X1459" s="15" t="str">
        <f t="shared" si="45"/>
        <v/>
      </c>
      <c r="Y1459" s="17" t="str">
        <f t="shared" si="46"/>
        <v/>
      </c>
    </row>
    <row r="1460" spans="24:25" x14ac:dyDescent="0.25">
      <c r="X1460" s="15" t="str">
        <f t="shared" si="45"/>
        <v/>
      </c>
      <c r="Y1460" s="17" t="str">
        <f t="shared" si="46"/>
        <v/>
      </c>
    </row>
    <row r="1461" spans="24:25" x14ac:dyDescent="0.25">
      <c r="X1461" s="15" t="str">
        <f t="shared" si="45"/>
        <v/>
      </c>
      <c r="Y1461" s="17" t="str">
        <f t="shared" si="46"/>
        <v/>
      </c>
    </row>
    <row r="1462" spans="24:25" x14ac:dyDescent="0.25">
      <c r="X1462" s="15" t="str">
        <f t="shared" si="45"/>
        <v/>
      </c>
      <c r="Y1462" s="17" t="str">
        <f t="shared" si="46"/>
        <v/>
      </c>
    </row>
    <row r="1463" spans="24:25" x14ac:dyDescent="0.25">
      <c r="X1463" s="15" t="str">
        <f t="shared" si="45"/>
        <v/>
      </c>
      <c r="Y1463" s="17" t="str">
        <f t="shared" si="46"/>
        <v/>
      </c>
    </row>
    <row r="1464" spans="24:25" x14ac:dyDescent="0.25">
      <c r="X1464" s="15" t="str">
        <f t="shared" si="45"/>
        <v/>
      </c>
      <c r="Y1464" s="17" t="str">
        <f t="shared" si="46"/>
        <v/>
      </c>
    </row>
    <row r="1465" spans="24:25" x14ac:dyDescent="0.25">
      <c r="X1465" s="15" t="str">
        <f t="shared" si="45"/>
        <v/>
      </c>
      <c r="Y1465" s="17" t="str">
        <f t="shared" si="46"/>
        <v/>
      </c>
    </row>
    <row r="1466" spans="24:25" x14ac:dyDescent="0.25">
      <c r="X1466" s="15" t="str">
        <f t="shared" si="45"/>
        <v/>
      </c>
      <c r="Y1466" s="17" t="str">
        <f t="shared" si="46"/>
        <v/>
      </c>
    </row>
    <row r="1467" spans="24:25" x14ac:dyDescent="0.25">
      <c r="X1467" s="15" t="str">
        <f t="shared" si="45"/>
        <v/>
      </c>
      <c r="Y1467" s="17" t="str">
        <f t="shared" si="46"/>
        <v/>
      </c>
    </row>
    <row r="1468" spans="24:25" x14ac:dyDescent="0.25">
      <c r="X1468" s="15" t="str">
        <f t="shared" si="45"/>
        <v/>
      </c>
      <c r="Y1468" s="17" t="str">
        <f t="shared" si="46"/>
        <v/>
      </c>
    </row>
    <row r="1469" spans="24:25" x14ac:dyDescent="0.25">
      <c r="X1469" s="15" t="str">
        <f t="shared" si="45"/>
        <v/>
      </c>
      <c r="Y1469" s="17" t="str">
        <f t="shared" si="46"/>
        <v/>
      </c>
    </row>
    <row r="1470" spans="24:25" x14ac:dyDescent="0.25">
      <c r="X1470" s="15" t="str">
        <f t="shared" si="45"/>
        <v/>
      </c>
      <c r="Y1470" s="17" t="str">
        <f t="shared" si="46"/>
        <v/>
      </c>
    </row>
    <row r="1471" spans="24:25" x14ac:dyDescent="0.25">
      <c r="X1471" s="15" t="str">
        <f t="shared" si="45"/>
        <v/>
      </c>
      <c r="Y1471" s="17" t="str">
        <f t="shared" si="46"/>
        <v/>
      </c>
    </row>
    <row r="1472" spans="24:25" x14ac:dyDescent="0.25">
      <c r="X1472" s="15" t="str">
        <f t="shared" si="45"/>
        <v/>
      </c>
      <c r="Y1472" s="17" t="str">
        <f t="shared" si="46"/>
        <v/>
      </c>
    </row>
    <row r="1473" spans="24:25" x14ac:dyDescent="0.25">
      <c r="X1473" s="15" t="str">
        <f t="shared" si="45"/>
        <v/>
      </c>
      <c r="Y1473" s="17" t="str">
        <f t="shared" si="46"/>
        <v/>
      </c>
    </row>
    <row r="1474" spans="24:25" x14ac:dyDescent="0.25">
      <c r="X1474" s="15" t="str">
        <f t="shared" si="45"/>
        <v/>
      </c>
      <c r="Y1474" s="17" t="str">
        <f t="shared" si="46"/>
        <v/>
      </c>
    </row>
    <row r="1475" spans="24:25" x14ac:dyDescent="0.25">
      <c r="X1475" s="15" t="str">
        <f t="shared" si="45"/>
        <v/>
      </c>
      <c r="Y1475" s="17" t="str">
        <f t="shared" si="46"/>
        <v/>
      </c>
    </row>
    <row r="1476" spans="24:25" x14ac:dyDescent="0.25">
      <c r="X1476" s="15" t="str">
        <f t="shared" ref="X1476:X1500" si="47">IFERROR(IF(X1475+0.5&gt;$F$7*1.8,"",X1475+0.5),"")</f>
        <v/>
      </c>
      <c r="Y1476" s="17" t="str">
        <f t="shared" si="46"/>
        <v/>
      </c>
    </row>
    <row r="1477" spans="24:25" x14ac:dyDescent="0.25">
      <c r="X1477" s="15" t="str">
        <f t="shared" si="47"/>
        <v/>
      </c>
      <c r="Y1477" s="17" t="str">
        <f t="shared" si="46"/>
        <v/>
      </c>
    </row>
    <row r="1478" spans="24:25" x14ac:dyDescent="0.25">
      <c r="X1478" s="15" t="str">
        <f t="shared" si="47"/>
        <v/>
      </c>
      <c r="Y1478" s="17" t="str">
        <f t="shared" si="46"/>
        <v/>
      </c>
    </row>
    <row r="1479" spans="24:25" x14ac:dyDescent="0.25">
      <c r="X1479" s="15" t="str">
        <f t="shared" si="47"/>
        <v/>
      </c>
      <c r="Y1479" s="17" t="str">
        <f t="shared" si="46"/>
        <v/>
      </c>
    </row>
    <row r="1480" spans="24:25" x14ac:dyDescent="0.25">
      <c r="X1480" s="15" t="str">
        <f t="shared" si="47"/>
        <v/>
      </c>
      <c r="Y1480" s="17" t="str">
        <f t="shared" si="46"/>
        <v/>
      </c>
    </row>
    <row r="1481" spans="24:25" x14ac:dyDescent="0.25">
      <c r="X1481" s="15" t="str">
        <f t="shared" si="47"/>
        <v/>
      </c>
      <c r="Y1481" s="17" t="str">
        <f t="shared" si="46"/>
        <v/>
      </c>
    </row>
    <row r="1482" spans="24:25" x14ac:dyDescent="0.25">
      <c r="X1482" s="15" t="str">
        <f t="shared" si="47"/>
        <v/>
      </c>
      <c r="Y1482" s="17" t="str">
        <f t="shared" si="46"/>
        <v/>
      </c>
    </row>
    <row r="1483" spans="24:25" x14ac:dyDescent="0.25">
      <c r="X1483" s="15" t="str">
        <f t="shared" si="47"/>
        <v/>
      </c>
      <c r="Y1483" s="17" t="str">
        <f t="shared" si="46"/>
        <v/>
      </c>
    </row>
    <row r="1484" spans="24:25" x14ac:dyDescent="0.25">
      <c r="X1484" s="15" t="str">
        <f t="shared" si="47"/>
        <v/>
      </c>
      <c r="Y1484" s="17" t="str">
        <f t="shared" si="46"/>
        <v/>
      </c>
    </row>
    <row r="1485" spans="24:25" x14ac:dyDescent="0.25">
      <c r="X1485" s="15" t="str">
        <f t="shared" si="47"/>
        <v/>
      </c>
      <c r="Y1485" s="17" t="str">
        <f t="shared" si="46"/>
        <v/>
      </c>
    </row>
    <row r="1486" spans="24:25" x14ac:dyDescent="0.25">
      <c r="X1486" s="15" t="str">
        <f t="shared" si="47"/>
        <v/>
      </c>
      <c r="Y1486" s="17" t="str">
        <f t="shared" si="46"/>
        <v/>
      </c>
    </row>
    <row r="1487" spans="24:25" x14ac:dyDescent="0.25">
      <c r="X1487" s="15" t="str">
        <f t="shared" si="47"/>
        <v/>
      </c>
      <c r="Y1487" s="17" t="str">
        <f t="shared" si="46"/>
        <v/>
      </c>
    </row>
    <row r="1488" spans="24:25" x14ac:dyDescent="0.25">
      <c r="X1488" s="15" t="str">
        <f t="shared" si="47"/>
        <v/>
      </c>
      <c r="Y1488" s="17" t="str">
        <f t="shared" si="46"/>
        <v/>
      </c>
    </row>
    <row r="1489" spans="24:25" x14ac:dyDescent="0.25">
      <c r="X1489" s="15" t="str">
        <f t="shared" si="47"/>
        <v/>
      </c>
      <c r="Y1489" s="17" t="str">
        <f t="shared" si="46"/>
        <v/>
      </c>
    </row>
    <row r="1490" spans="24:25" x14ac:dyDescent="0.25">
      <c r="X1490" s="15" t="str">
        <f t="shared" si="47"/>
        <v/>
      </c>
      <c r="Y1490" s="17" t="str">
        <f t="shared" si="46"/>
        <v/>
      </c>
    </row>
    <row r="1491" spans="24:25" x14ac:dyDescent="0.25">
      <c r="X1491" s="15" t="str">
        <f t="shared" si="47"/>
        <v/>
      </c>
      <c r="Y1491" s="17" t="str">
        <f t="shared" si="46"/>
        <v/>
      </c>
    </row>
    <row r="1492" spans="24:25" x14ac:dyDescent="0.25">
      <c r="X1492" s="15" t="str">
        <f t="shared" si="47"/>
        <v/>
      </c>
      <c r="Y1492" s="17" t="str">
        <f t="shared" si="46"/>
        <v/>
      </c>
    </row>
    <row r="1493" spans="24:25" x14ac:dyDescent="0.25">
      <c r="X1493" s="15" t="str">
        <f t="shared" si="47"/>
        <v/>
      </c>
      <c r="Y1493" s="17" t="str">
        <f t="shared" si="46"/>
        <v/>
      </c>
    </row>
    <row r="1494" spans="24:25" x14ac:dyDescent="0.25">
      <c r="X1494" s="15" t="str">
        <f t="shared" si="47"/>
        <v/>
      </c>
      <c r="Y1494" s="17" t="str">
        <f t="shared" si="46"/>
        <v/>
      </c>
    </row>
    <row r="1495" spans="24:25" x14ac:dyDescent="0.25">
      <c r="X1495" s="15" t="str">
        <f t="shared" si="47"/>
        <v/>
      </c>
      <c r="Y1495" s="17" t="str">
        <f t="shared" si="46"/>
        <v/>
      </c>
    </row>
    <row r="1496" spans="24:25" x14ac:dyDescent="0.25">
      <c r="X1496" s="15" t="str">
        <f t="shared" si="47"/>
        <v/>
      </c>
      <c r="Y1496" s="17" t="str">
        <f t="shared" si="46"/>
        <v/>
      </c>
    </row>
    <row r="1497" spans="24:25" x14ac:dyDescent="0.25">
      <c r="X1497" s="15" t="str">
        <f t="shared" si="47"/>
        <v/>
      </c>
      <c r="Y1497" s="17" t="str">
        <f t="shared" si="46"/>
        <v/>
      </c>
    </row>
    <row r="1498" spans="24:25" x14ac:dyDescent="0.25">
      <c r="X1498" s="15" t="str">
        <f t="shared" si="47"/>
        <v/>
      </c>
      <c r="Y1498" s="17" t="str">
        <f t="shared" si="46"/>
        <v/>
      </c>
    </row>
    <row r="1499" spans="24:25" x14ac:dyDescent="0.25">
      <c r="X1499" s="15" t="str">
        <f t="shared" si="47"/>
        <v/>
      </c>
      <c r="Y1499" s="17" t="str">
        <f t="shared" si="46"/>
        <v/>
      </c>
    </row>
    <row r="1500" spans="24:25" x14ac:dyDescent="0.25">
      <c r="X1500" s="15" t="str">
        <f t="shared" si="47"/>
        <v/>
      </c>
      <c r="Y1500" s="17" t="str">
        <f t="shared" si="46"/>
        <v/>
      </c>
    </row>
  </sheetData>
  <sheetProtection algorithmName="SHA-512" hashValue="vUXjQwlVR72mxgmuegLCq8Fqp9xP+4bHaxjfb+tYZzHIKrq89LRpB3Q9AhIrRIEVGHHAFybrST8ge16wxamCiA==" saltValue="wmdVJjuq0ZhoUNXsVxPpKQ==" spinCount="100000" sheet="1" objects="1" scenarios="1"/>
  <protectedRanges>
    <protectedRange algorithmName="SHA-512" hashValue="l6X4rHxMBDImq+kJqjRQFXuCcJJ8jKDTsDN/1O8Q8or85f3xZ25CrV6HwNZziODSHZHHub/TNoOiz52+8xlZ8w==" saltValue="GTCIkRDU+3J95wxMuZzrow==" spinCount="100000" sqref="C3" name="Rango1"/>
    <protectedRange algorithmName="SHA-512" hashValue="hBA91l/8x4HLsfV8WsvX98Yy8bdttGcUxcI6OM+zRhfKlVaPEs8OJQJcsyNpAAnyCIUuAkQC/FES6OVbcNeBww==" saltValue="S64ePqADB1WvxtG/yZLcWg==" spinCount="100000" sqref="C7:C10" name="Rango2"/>
    <protectedRange algorithmName="SHA-512" hashValue="ed1h9sqD7yqqQ+FfnryACgxD55MQC6qgeGnwLH0xje2SSmwNuPJqiBg+bnq5PyIMB8kez50pO5Fh4gFdQunkFw==" saltValue="g6HPRc+0gWjyjbSyJ9a9RQ==" spinCount="100000" sqref="F6:F8 F10" name="Rango3"/>
    <protectedRange algorithmName="SHA-512" hashValue="BJqzYn8OPkXtaNdUQ21/Soq+vCKLw6pEhb4H8CgYiUZQV5ZdO2TKvhUFrge+4pRw3h9aLXIMSQTuUMYSH8IHWw==" saltValue="byUaJT730qCfqo3stBw52A==" spinCount="100000" sqref="L32" name="Rango4"/>
  </protectedRanges>
  <mergeCells count="1">
    <mergeCell ref="D1:E1"/>
  </mergeCells>
  <conditionalFormatting sqref="L33">
    <cfRule type="colorScale" priority="2">
      <colorScale>
        <cfvo type="num" val="0"/>
        <cfvo type="num" val="0"/>
        <cfvo type="max"/>
        <color rgb="FFF8696B"/>
        <color rgb="FFFFEB84"/>
        <color rgb="FF30CF94"/>
      </colorScale>
    </cfRule>
  </conditionalFormatting>
  <conditionalFormatting sqref="L22">
    <cfRule type="colorScale" priority="1">
      <colorScale>
        <cfvo type="num" val="0"/>
        <cfvo type="num" val="0"/>
        <cfvo type="max"/>
        <color rgb="FFF8696B"/>
        <color rgb="FFFFEB84"/>
        <color rgb="FF30CF94"/>
      </colorScale>
    </cfRule>
  </conditionalFormatting>
  <dataValidations count="2">
    <dataValidation type="list" allowBlank="1" showInputMessage="1" showErrorMessage="1" sqref="C3">
      <formula1>$AB$1:$AB$4</formula1>
    </dataValidation>
    <dataValidation type="list" allowBlank="1" showInputMessage="1" showErrorMessage="1" sqref="C10">
      <formula1>$AA$1:$AA$4</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B11" sqref="B11:N11"/>
    </sheetView>
  </sheetViews>
  <sheetFormatPr baseColWidth="10" defaultRowHeight="15" x14ac:dyDescent="0.25"/>
  <cols>
    <col min="1" max="1" width="19.7109375" bestFit="1" customWidth="1"/>
  </cols>
  <sheetData>
    <row r="1" spans="1:14" ht="23.25" x14ac:dyDescent="0.35">
      <c r="A1" s="6" t="s">
        <v>160</v>
      </c>
    </row>
    <row r="3" spans="1:14" ht="15.75" customHeight="1" x14ac:dyDescent="0.25">
      <c r="A3" s="8" t="s">
        <v>148</v>
      </c>
      <c r="B3" t="s">
        <v>172</v>
      </c>
    </row>
    <row r="4" spans="1:14" ht="28.5" customHeight="1" x14ac:dyDescent="0.25">
      <c r="A4" t="s">
        <v>163</v>
      </c>
      <c r="B4" s="10" t="s">
        <v>174</v>
      </c>
      <c r="C4" s="10"/>
      <c r="D4" s="10"/>
      <c r="E4" s="10"/>
      <c r="F4" s="10"/>
      <c r="G4" s="10"/>
      <c r="H4" s="10"/>
      <c r="I4" s="10"/>
      <c r="J4" s="10"/>
      <c r="K4" s="10"/>
      <c r="L4" s="10"/>
      <c r="M4" s="10"/>
      <c r="N4" s="10"/>
    </row>
    <row r="5" spans="1:14" ht="29.25" customHeight="1" x14ac:dyDescent="0.25">
      <c r="A5" s="8" t="s">
        <v>146</v>
      </c>
      <c r="B5" s="10" t="s">
        <v>170</v>
      </c>
      <c r="C5" s="10"/>
      <c r="D5" s="10"/>
      <c r="E5" s="10"/>
      <c r="F5" s="10"/>
      <c r="G5" s="10"/>
      <c r="H5" s="10"/>
      <c r="I5" s="10"/>
      <c r="J5" s="10"/>
      <c r="K5" s="10"/>
      <c r="L5" s="10"/>
      <c r="M5" s="10"/>
      <c r="N5" s="10"/>
    </row>
    <row r="6" spans="1:14" ht="29.25" customHeight="1" x14ac:dyDescent="0.25">
      <c r="A6" t="s">
        <v>164</v>
      </c>
      <c r="B6" s="9" t="s">
        <v>167</v>
      </c>
      <c r="C6" s="9"/>
      <c r="D6" s="9"/>
      <c r="E6" s="9"/>
      <c r="F6" s="9"/>
      <c r="G6" s="9"/>
      <c r="H6" s="9"/>
      <c r="I6" s="9"/>
      <c r="J6" s="9"/>
      <c r="K6" s="9"/>
      <c r="L6" s="9"/>
      <c r="M6" s="9"/>
      <c r="N6" s="9"/>
    </row>
    <row r="7" spans="1:14" ht="31.5" customHeight="1" x14ac:dyDescent="0.25">
      <c r="A7" s="7" t="s">
        <v>152</v>
      </c>
      <c r="B7" s="9" t="s">
        <v>169</v>
      </c>
      <c r="C7" s="9"/>
      <c r="D7" s="9"/>
      <c r="E7" s="9"/>
      <c r="F7" s="9"/>
      <c r="G7" s="9"/>
      <c r="H7" s="9"/>
      <c r="I7" s="9"/>
      <c r="J7" s="9"/>
      <c r="K7" s="9"/>
      <c r="L7" s="9"/>
      <c r="M7" s="9"/>
      <c r="N7" s="9"/>
    </row>
    <row r="8" spans="1:14" x14ac:dyDescent="0.25">
      <c r="A8" t="s">
        <v>162</v>
      </c>
      <c r="B8" s="9" t="s">
        <v>166</v>
      </c>
      <c r="C8" s="9"/>
      <c r="D8" s="9"/>
      <c r="E8" s="9"/>
      <c r="F8" s="9"/>
      <c r="G8" s="9"/>
      <c r="H8" s="9"/>
      <c r="I8" s="9"/>
      <c r="J8" s="9"/>
      <c r="K8" s="9"/>
      <c r="L8" s="9"/>
      <c r="M8" s="9"/>
      <c r="N8" s="9"/>
    </row>
    <row r="9" spans="1:14" ht="29.25" customHeight="1" x14ac:dyDescent="0.25">
      <c r="A9" t="s">
        <v>17</v>
      </c>
      <c r="B9" s="9" t="s">
        <v>168</v>
      </c>
      <c r="C9" s="9"/>
      <c r="D9" s="9"/>
      <c r="E9" s="9"/>
      <c r="F9" s="9"/>
      <c r="G9" s="9"/>
      <c r="H9" s="9"/>
      <c r="I9" s="9"/>
      <c r="J9" s="9"/>
      <c r="K9" s="9"/>
      <c r="L9" s="9"/>
      <c r="M9" s="9"/>
      <c r="N9" s="9"/>
    </row>
    <row r="10" spans="1:14" ht="30.75" customHeight="1" x14ac:dyDescent="0.25">
      <c r="A10" t="s">
        <v>165</v>
      </c>
      <c r="B10" s="9" t="s">
        <v>182</v>
      </c>
      <c r="C10" s="9"/>
      <c r="D10" s="9"/>
      <c r="E10" s="9"/>
      <c r="F10" s="9"/>
      <c r="G10" s="9"/>
      <c r="H10" s="9"/>
      <c r="I10" s="9"/>
      <c r="J10" s="9"/>
      <c r="K10" s="9"/>
      <c r="L10" s="9"/>
      <c r="M10" s="9"/>
      <c r="N10" s="9"/>
    </row>
    <row r="11" spans="1:14" x14ac:dyDescent="0.25">
      <c r="A11" s="8" t="s">
        <v>147</v>
      </c>
      <c r="B11" s="9" t="s">
        <v>171</v>
      </c>
      <c r="C11" s="9"/>
      <c r="D11" s="9"/>
      <c r="E11" s="9"/>
      <c r="F11" s="9"/>
      <c r="G11" s="9"/>
      <c r="H11" s="9"/>
      <c r="I11" s="9"/>
      <c r="J11" s="9"/>
      <c r="K11" s="9"/>
      <c r="L11" s="9"/>
      <c r="M11" s="9"/>
      <c r="N11" s="9"/>
    </row>
    <row r="12" spans="1:14" x14ac:dyDescent="0.25">
      <c r="A12" s="8"/>
    </row>
    <row r="13" spans="1:14" x14ac:dyDescent="0.25">
      <c r="A13" s="7"/>
    </row>
  </sheetData>
  <sheetProtection sheet="1" objects="1" scenarios="1" selectLockedCells="1" selectUnlockedCells="1"/>
  <sortState ref="A3:B11">
    <sortCondition ref="A3:A11"/>
  </sortState>
  <mergeCells count="8">
    <mergeCell ref="B10:N10"/>
    <mergeCell ref="B11:N11"/>
    <mergeCell ref="B4:N4"/>
    <mergeCell ref="B5:N5"/>
    <mergeCell ref="B6:N6"/>
    <mergeCell ref="B7:N7"/>
    <mergeCell ref="B8:N8"/>
    <mergeCell ref="B9:N9"/>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19"/>
  <sheetViews>
    <sheetView workbookViewId="0">
      <selection activeCell="B7" sqref="B7"/>
    </sheetView>
  </sheetViews>
  <sheetFormatPr baseColWidth="10" defaultColWidth="17.28515625" defaultRowHeight="15" customHeight="1" x14ac:dyDescent="0.25"/>
  <cols>
    <col min="1" max="1" width="8.5703125" style="3" customWidth="1"/>
    <col min="2" max="2" width="10.42578125" style="3" customWidth="1"/>
    <col min="3" max="16384" width="17.28515625" style="3"/>
  </cols>
  <sheetData>
    <row r="1" spans="1:2" x14ac:dyDescent="0.25">
      <c r="A1" s="1" t="s">
        <v>19</v>
      </c>
      <c r="B1" s="2" t="s">
        <v>17</v>
      </c>
    </row>
    <row r="2" spans="1:2" x14ac:dyDescent="0.25">
      <c r="A2" s="4" t="s">
        <v>20</v>
      </c>
      <c r="B2" s="5">
        <v>0.1</v>
      </c>
    </row>
    <row r="3" spans="1:2" x14ac:dyDescent="0.25">
      <c r="A3" s="4" t="s">
        <v>21</v>
      </c>
      <c r="B3" s="5">
        <v>0.1</v>
      </c>
    </row>
    <row r="4" spans="1:2" x14ac:dyDescent="0.25">
      <c r="A4" s="4" t="s">
        <v>22</v>
      </c>
      <c r="B4" s="5">
        <v>0.1</v>
      </c>
    </row>
    <row r="5" spans="1:2" x14ac:dyDescent="0.25">
      <c r="A5" s="4" t="s">
        <v>23</v>
      </c>
      <c r="B5" s="5">
        <v>0.1</v>
      </c>
    </row>
    <row r="6" spans="1:2" x14ac:dyDescent="0.25">
      <c r="A6" s="4" t="s">
        <v>24</v>
      </c>
      <c r="B6" s="5">
        <v>0.1</v>
      </c>
    </row>
    <row r="7" spans="1:2" x14ac:dyDescent="0.25">
      <c r="A7" s="4" t="s">
        <v>25</v>
      </c>
      <c r="B7" s="5">
        <v>0.1</v>
      </c>
    </row>
    <row r="8" spans="1:2" x14ac:dyDescent="0.25">
      <c r="A8" s="4" t="s">
        <v>26</v>
      </c>
      <c r="B8" s="5">
        <v>0.1</v>
      </c>
    </row>
    <row r="9" spans="1:2" x14ac:dyDescent="0.25">
      <c r="A9" s="4" t="s">
        <v>5</v>
      </c>
      <c r="B9" s="5">
        <v>0.1</v>
      </c>
    </row>
    <row r="10" spans="1:2" x14ac:dyDescent="0.25">
      <c r="A10" s="4" t="s">
        <v>27</v>
      </c>
      <c r="B10" s="5">
        <v>0.1</v>
      </c>
    </row>
    <row r="11" spans="1:2" x14ac:dyDescent="0.25">
      <c r="A11" s="4" t="s">
        <v>28</v>
      </c>
      <c r="B11" s="5">
        <v>0.1</v>
      </c>
    </row>
    <row r="12" spans="1:2" x14ac:dyDescent="0.25">
      <c r="A12" s="4" t="s">
        <v>29</v>
      </c>
      <c r="B12" s="5">
        <v>0.1</v>
      </c>
    </row>
    <row r="13" spans="1:2" x14ac:dyDescent="0.25">
      <c r="A13" s="4" t="s">
        <v>30</v>
      </c>
      <c r="B13" s="5">
        <v>0.1</v>
      </c>
    </row>
    <row r="14" spans="1:2" x14ac:dyDescent="0.25">
      <c r="A14" s="4" t="s">
        <v>31</v>
      </c>
      <c r="B14" s="5">
        <v>0.1</v>
      </c>
    </row>
    <row r="15" spans="1:2" x14ac:dyDescent="0.25">
      <c r="A15" s="4" t="s">
        <v>32</v>
      </c>
      <c r="B15" s="5">
        <v>0.15</v>
      </c>
    </row>
    <row r="16" spans="1:2" x14ac:dyDescent="0.25">
      <c r="A16" s="4" t="s">
        <v>33</v>
      </c>
      <c r="B16" s="5">
        <v>0.15</v>
      </c>
    </row>
    <row r="17" spans="1:2" x14ac:dyDescent="0.25">
      <c r="A17" s="4" t="s">
        <v>34</v>
      </c>
      <c r="B17" s="5">
        <v>0.15</v>
      </c>
    </row>
    <row r="18" spans="1:2" x14ac:dyDescent="0.25">
      <c r="A18" s="4" t="s">
        <v>35</v>
      </c>
      <c r="B18" s="5">
        <v>0.15</v>
      </c>
    </row>
    <row r="19" spans="1:2" x14ac:dyDescent="0.25">
      <c r="A19" s="4" t="s">
        <v>36</v>
      </c>
      <c r="B19" s="5">
        <v>0.15</v>
      </c>
    </row>
    <row r="20" spans="1:2" x14ac:dyDescent="0.25">
      <c r="A20" s="4" t="s">
        <v>37</v>
      </c>
      <c r="B20" s="5">
        <v>0.15</v>
      </c>
    </row>
    <row r="21" spans="1:2" x14ac:dyDescent="0.25">
      <c r="A21" s="4" t="s">
        <v>38</v>
      </c>
      <c r="B21" s="5">
        <v>0.15</v>
      </c>
    </row>
    <row r="22" spans="1:2" x14ac:dyDescent="0.25">
      <c r="A22" s="4" t="s">
        <v>39</v>
      </c>
      <c r="B22" s="5">
        <v>0.15</v>
      </c>
    </row>
    <row r="23" spans="1:2" x14ac:dyDescent="0.25">
      <c r="A23" s="4" t="s">
        <v>40</v>
      </c>
      <c r="B23" s="5">
        <v>0.15</v>
      </c>
    </row>
    <row r="24" spans="1:2" x14ac:dyDescent="0.25">
      <c r="A24" s="4" t="s">
        <v>41</v>
      </c>
      <c r="B24" s="5">
        <v>0.15</v>
      </c>
    </row>
    <row r="25" spans="1:2" x14ac:dyDescent="0.25">
      <c r="A25" s="4" t="s">
        <v>42</v>
      </c>
      <c r="B25" s="5">
        <v>0.15</v>
      </c>
    </row>
    <row r="26" spans="1:2" x14ac:dyDescent="0.25">
      <c r="A26" s="4" t="s">
        <v>43</v>
      </c>
      <c r="B26" s="5">
        <v>0.2</v>
      </c>
    </row>
    <row r="27" spans="1:2" x14ac:dyDescent="0.25">
      <c r="A27" s="4" t="s">
        <v>44</v>
      </c>
      <c r="B27" s="5">
        <v>0.2</v>
      </c>
    </row>
    <row r="28" spans="1:2" x14ac:dyDescent="0.25">
      <c r="A28" s="4" t="s">
        <v>45</v>
      </c>
      <c r="B28" s="5">
        <v>0.2</v>
      </c>
    </row>
    <row r="29" spans="1:2" x14ac:dyDescent="0.25">
      <c r="A29" s="4" t="s">
        <v>46</v>
      </c>
      <c r="B29" s="5">
        <v>0.2</v>
      </c>
    </row>
    <row r="30" spans="1:2" x14ac:dyDescent="0.25">
      <c r="A30" s="4" t="s">
        <v>47</v>
      </c>
      <c r="B30" s="5">
        <v>0.2</v>
      </c>
    </row>
    <row r="31" spans="1:2" x14ac:dyDescent="0.25">
      <c r="A31" s="4" t="s">
        <v>48</v>
      </c>
      <c r="B31" s="5">
        <v>0.2</v>
      </c>
    </row>
    <row r="32" spans="1:2" x14ac:dyDescent="0.25">
      <c r="A32" s="4" t="s">
        <v>49</v>
      </c>
      <c r="B32" s="5">
        <v>0.2</v>
      </c>
    </row>
    <row r="33" spans="1:2" x14ac:dyDescent="0.25">
      <c r="A33" s="4" t="s">
        <v>50</v>
      </c>
      <c r="B33" s="5">
        <v>0.25</v>
      </c>
    </row>
    <row r="34" spans="1:2" x14ac:dyDescent="0.25">
      <c r="A34" s="4" t="s">
        <v>51</v>
      </c>
      <c r="B34" s="5">
        <v>0.25</v>
      </c>
    </row>
    <row r="35" spans="1:2" x14ac:dyDescent="0.25">
      <c r="A35" s="4" t="s">
        <v>52</v>
      </c>
      <c r="B35" s="5">
        <v>0.25</v>
      </c>
    </row>
    <row r="36" spans="1:2" x14ac:dyDescent="0.25">
      <c r="A36" s="4" t="s">
        <v>53</v>
      </c>
      <c r="B36" s="5">
        <v>0.25</v>
      </c>
    </row>
    <row r="37" spans="1:2" x14ac:dyDescent="0.25">
      <c r="A37" s="4" t="s">
        <v>54</v>
      </c>
      <c r="B37" s="5">
        <v>0.25</v>
      </c>
    </row>
    <row r="38" spans="1:2" x14ac:dyDescent="0.25">
      <c r="A38" s="4" t="s">
        <v>55</v>
      </c>
      <c r="B38" s="5">
        <v>0.25</v>
      </c>
    </row>
    <row r="39" spans="1:2" x14ac:dyDescent="0.25">
      <c r="A39" s="4" t="s">
        <v>56</v>
      </c>
      <c r="B39" s="5">
        <v>0.25</v>
      </c>
    </row>
    <row r="40" spans="1:2" x14ac:dyDescent="0.25">
      <c r="A40" s="4" t="s">
        <v>57</v>
      </c>
      <c r="B40" s="5">
        <v>0.25</v>
      </c>
    </row>
    <row r="41" spans="1:2" x14ac:dyDescent="0.25">
      <c r="A41" s="4" t="s">
        <v>58</v>
      </c>
      <c r="B41" s="5">
        <v>0.25</v>
      </c>
    </row>
    <row r="42" spans="1:2" x14ac:dyDescent="0.25">
      <c r="A42" s="4" t="s">
        <v>59</v>
      </c>
      <c r="B42" s="5">
        <v>0.25</v>
      </c>
    </row>
    <row r="43" spans="1:2" x14ac:dyDescent="0.25">
      <c r="A43" s="4" t="s">
        <v>60</v>
      </c>
      <c r="B43" s="5">
        <v>0.25</v>
      </c>
    </row>
    <row r="44" spans="1:2" x14ac:dyDescent="0.25">
      <c r="A44" s="4" t="s">
        <v>61</v>
      </c>
      <c r="B44" s="5">
        <v>0.25</v>
      </c>
    </row>
    <row r="45" spans="1:2" x14ac:dyDescent="0.25">
      <c r="A45" s="4" t="s">
        <v>62</v>
      </c>
      <c r="B45" s="5">
        <v>0.1</v>
      </c>
    </row>
    <row r="46" spans="1:2" x14ac:dyDescent="0.25">
      <c r="A46" s="4" t="s">
        <v>63</v>
      </c>
      <c r="B46" s="5">
        <v>0.1</v>
      </c>
    </row>
    <row r="47" spans="1:2" x14ac:dyDescent="0.25">
      <c r="A47" s="4" t="s">
        <v>64</v>
      </c>
      <c r="B47" s="5">
        <v>0.1</v>
      </c>
    </row>
    <row r="48" spans="1:2" x14ac:dyDescent="0.25">
      <c r="A48" s="4" t="s">
        <v>65</v>
      </c>
      <c r="B48" s="5">
        <v>0.1</v>
      </c>
    </row>
    <row r="49" spans="1:2" x14ac:dyDescent="0.25">
      <c r="A49" s="4" t="s">
        <v>66</v>
      </c>
      <c r="B49" s="5">
        <v>0.1</v>
      </c>
    </row>
    <row r="50" spans="1:2" x14ac:dyDescent="0.25">
      <c r="A50" s="4" t="s">
        <v>67</v>
      </c>
      <c r="B50" s="5">
        <v>0.1</v>
      </c>
    </row>
    <row r="51" spans="1:2" x14ac:dyDescent="0.25">
      <c r="A51" s="4" t="s">
        <v>68</v>
      </c>
      <c r="B51" s="5">
        <v>0.1</v>
      </c>
    </row>
    <row r="52" spans="1:2" x14ac:dyDescent="0.25">
      <c r="A52" s="4" t="s">
        <v>69</v>
      </c>
      <c r="B52" s="5">
        <v>0.1</v>
      </c>
    </row>
    <row r="53" spans="1:2" x14ac:dyDescent="0.25">
      <c r="A53" s="4" t="s">
        <v>70</v>
      </c>
      <c r="B53" s="5">
        <v>0.1</v>
      </c>
    </row>
    <row r="54" spans="1:2" x14ac:dyDescent="0.25">
      <c r="A54" s="4" t="s">
        <v>71</v>
      </c>
      <c r="B54" s="5">
        <v>0.1</v>
      </c>
    </row>
    <row r="55" spans="1:2" x14ac:dyDescent="0.25">
      <c r="A55" s="4" t="s">
        <v>72</v>
      </c>
      <c r="B55" s="5">
        <v>0.1</v>
      </c>
    </row>
    <row r="56" spans="1:2" x14ac:dyDescent="0.25">
      <c r="A56" s="4" t="s">
        <v>73</v>
      </c>
      <c r="B56" s="5">
        <v>0.1</v>
      </c>
    </row>
    <row r="57" spans="1:2" x14ac:dyDescent="0.25">
      <c r="A57" s="4" t="s">
        <v>74</v>
      </c>
      <c r="B57" s="5">
        <v>0.1</v>
      </c>
    </row>
    <row r="58" spans="1:2" x14ac:dyDescent="0.25">
      <c r="A58" s="4" t="s">
        <v>75</v>
      </c>
      <c r="B58" s="5">
        <v>0.1</v>
      </c>
    </row>
    <row r="59" spans="1:2" x14ac:dyDescent="0.25">
      <c r="A59" s="4" t="s">
        <v>76</v>
      </c>
      <c r="B59" s="5">
        <v>0.1</v>
      </c>
    </row>
    <row r="60" spans="1:2" x14ac:dyDescent="0.25">
      <c r="A60" s="4" t="s">
        <v>77</v>
      </c>
      <c r="B60" s="5">
        <v>0.1</v>
      </c>
    </row>
    <row r="61" spans="1:2" x14ac:dyDescent="0.25">
      <c r="A61" s="4" t="s">
        <v>78</v>
      </c>
      <c r="B61" s="5">
        <v>0.1</v>
      </c>
    </row>
    <row r="62" spans="1:2" x14ac:dyDescent="0.25">
      <c r="A62" s="4" t="s">
        <v>79</v>
      </c>
      <c r="B62" s="5">
        <v>0.1</v>
      </c>
    </row>
    <row r="63" spans="1:2" x14ac:dyDescent="0.25">
      <c r="A63" s="4" t="s">
        <v>80</v>
      </c>
      <c r="B63" s="5">
        <v>0.1</v>
      </c>
    </row>
    <row r="64" spans="1:2" x14ac:dyDescent="0.25">
      <c r="A64" s="4" t="s">
        <v>81</v>
      </c>
      <c r="B64" s="5">
        <v>0.1</v>
      </c>
    </row>
    <row r="65" spans="1:2" x14ac:dyDescent="0.25">
      <c r="A65" s="4" t="s">
        <v>82</v>
      </c>
      <c r="B65" s="5">
        <v>0.1</v>
      </c>
    </row>
    <row r="66" spans="1:2" x14ac:dyDescent="0.25">
      <c r="A66" s="4" t="s">
        <v>83</v>
      </c>
      <c r="B66" s="5">
        <v>0.1</v>
      </c>
    </row>
    <row r="67" spans="1:2" x14ac:dyDescent="0.25">
      <c r="A67" s="4" t="s">
        <v>84</v>
      </c>
      <c r="B67" s="5">
        <v>0.1</v>
      </c>
    </row>
    <row r="68" spans="1:2" x14ac:dyDescent="0.25">
      <c r="A68" s="4" t="s">
        <v>85</v>
      </c>
      <c r="B68" s="5">
        <v>0.1</v>
      </c>
    </row>
    <row r="69" spans="1:2" x14ac:dyDescent="0.25">
      <c r="A69" s="4" t="s">
        <v>86</v>
      </c>
      <c r="B69" s="5">
        <v>0.1</v>
      </c>
    </row>
    <row r="70" spans="1:2" x14ac:dyDescent="0.25">
      <c r="A70" s="4" t="s">
        <v>87</v>
      </c>
      <c r="B70" s="5">
        <v>0.1</v>
      </c>
    </row>
    <row r="71" spans="1:2" x14ac:dyDescent="0.25">
      <c r="A71" s="4" t="s">
        <v>88</v>
      </c>
      <c r="B71" s="5">
        <v>0.1</v>
      </c>
    </row>
    <row r="72" spans="1:2" x14ac:dyDescent="0.25">
      <c r="A72" s="4" t="s">
        <v>89</v>
      </c>
      <c r="B72" s="5">
        <v>0.2</v>
      </c>
    </row>
    <row r="73" spans="1:2" x14ac:dyDescent="0.25">
      <c r="A73" s="4" t="s">
        <v>90</v>
      </c>
      <c r="B73" s="5">
        <v>0.2</v>
      </c>
    </row>
    <row r="74" spans="1:2" x14ac:dyDescent="0.25">
      <c r="A74" s="4" t="s">
        <v>91</v>
      </c>
      <c r="B74" s="5">
        <v>0.2</v>
      </c>
    </row>
    <row r="75" spans="1:2" x14ac:dyDescent="0.25">
      <c r="A75" s="4" t="s">
        <v>92</v>
      </c>
      <c r="B75" s="5">
        <v>0.2</v>
      </c>
    </row>
    <row r="76" spans="1:2" x14ac:dyDescent="0.25">
      <c r="A76" s="4" t="s">
        <v>93</v>
      </c>
      <c r="B76" s="5">
        <v>0.2</v>
      </c>
    </row>
    <row r="77" spans="1:2" x14ac:dyDescent="0.25">
      <c r="A77" s="4" t="s">
        <v>94</v>
      </c>
      <c r="B77" s="5">
        <v>0.2</v>
      </c>
    </row>
    <row r="78" spans="1:2" x14ac:dyDescent="0.25">
      <c r="A78" s="4" t="s">
        <v>95</v>
      </c>
      <c r="B78" s="5">
        <v>0.2</v>
      </c>
    </row>
    <row r="79" spans="1:2" x14ac:dyDescent="0.25">
      <c r="A79" s="4" t="s">
        <v>96</v>
      </c>
      <c r="B79" s="5">
        <v>0.2</v>
      </c>
    </row>
    <row r="80" spans="1:2" x14ac:dyDescent="0.25">
      <c r="A80" s="4" t="s">
        <v>97</v>
      </c>
      <c r="B80" s="5">
        <v>0.2</v>
      </c>
    </row>
    <row r="81" spans="1:2" x14ac:dyDescent="0.25">
      <c r="A81" s="4" t="s">
        <v>98</v>
      </c>
      <c r="B81" s="5">
        <v>0.2</v>
      </c>
    </row>
    <row r="82" spans="1:2" x14ac:dyDescent="0.25">
      <c r="A82" s="4" t="s">
        <v>99</v>
      </c>
      <c r="B82" s="5">
        <v>0.2</v>
      </c>
    </row>
    <row r="83" spans="1:2" x14ac:dyDescent="0.25">
      <c r="A83" s="4" t="s">
        <v>100</v>
      </c>
      <c r="B83" s="5">
        <v>0.2</v>
      </c>
    </row>
    <row r="84" spans="1:2" x14ac:dyDescent="0.25">
      <c r="A84" s="4" t="s">
        <v>101</v>
      </c>
      <c r="B84" s="5">
        <v>0.2</v>
      </c>
    </row>
    <row r="85" spans="1:2" x14ac:dyDescent="0.25">
      <c r="A85" s="4" t="s">
        <v>102</v>
      </c>
      <c r="B85" s="5">
        <v>0.2</v>
      </c>
    </row>
    <row r="86" spans="1:2" x14ac:dyDescent="0.25">
      <c r="A86" s="4" t="s">
        <v>103</v>
      </c>
      <c r="B86" s="5">
        <v>0.2</v>
      </c>
    </row>
    <row r="87" spans="1:2" x14ac:dyDescent="0.25">
      <c r="A87" s="4" t="s">
        <v>104</v>
      </c>
      <c r="B87" s="5">
        <v>0.2</v>
      </c>
    </row>
    <row r="88" spans="1:2" x14ac:dyDescent="0.25">
      <c r="A88" s="4" t="s">
        <v>105</v>
      </c>
      <c r="B88" s="5">
        <v>0.2</v>
      </c>
    </row>
    <row r="89" spans="1:2" x14ac:dyDescent="0.25">
      <c r="A89" s="4" t="s">
        <v>106</v>
      </c>
      <c r="B89" s="5">
        <v>0.2</v>
      </c>
    </row>
    <row r="90" spans="1:2" x14ac:dyDescent="0.25">
      <c r="A90" s="4" t="s">
        <v>107</v>
      </c>
      <c r="B90" s="5">
        <v>0.2</v>
      </c>
    </row>
    <row r="91" spans="1:2" x14ac:dyDescent="0.25">
      <c r="A91" s="4" t="s">
        <v>108</v>
      </c>
      <c r="B91" s="5">
        <v>0.2</v>
      </c>
    </row>
    <row r="92" spans="1:2" x14ac:dyDescent="0.25">
      <c r="A92" s="4" t="s">
        <v>109</v>
      </c>
      <c r="B92" s="5">
        <v>0.2</v>
      </c>
    </row>
    <row r="93" spans="1:2" x14ac:dyDescent="0.25">
      <c r="A93" s="4" t="s">
        <v>110</v>
      </c>
      <c r="B93" s="5">
        <v>0.2</v>
      </c>
    </row>
    <row r="94" spans="1:2" x14ac:dyDescent="0.25">
      <c r="A94" s="4" t="s">
        <v>111</v>
      </c>
      <c r="B94" s="5">
        <v>0.2</v>
      </c>
    </row>
    <row r="95" spans="1:2" x14ac:dyDescent="0.25">
      <c r="A95" s="4" t="s">
        <v>112</v>
      </c>
      <c r="B95" s="5">
        <v>0.2</v>
      </c>
    </row>
    <row r="96" spans="1:2" x14ac:dyDescent="0.25">
      <c r="A96" s="4" t="s">
        <v>113</v>
      </c>
      <c r="B96" s="5">
        <v>0.2</v>
      </c>
    </row>
    <row r="97" spans="1:2" x14ac:dyDescent="0.25">
      <c r="A97" s="4" t="s">
        <v>114</v>
      </c>
      <c r="B97" s="5">
        <v>0.2</v>
      </c>
    </row>
    <row r="98" spans="1:2" x14ac:dyDescent="0.25">
      <c r="A98" s="4" t="s">
        <v>115</v>
      </c>
      <c r="B98" s="5">
        <v>0.2</v>
      </c>
    </row>
    <row r="99" spans="1:2" x14ac:dyDescent="0.25">
      <c r="A99" s="4" t="s">
        <v>116</v>
      </c>
      <c r="B99" s="5">
        <v>0.2</v>
      </c>
    </row>
    <row r="100" spans="1:2" x14ac:dyDescent="0.25">
      <c r="A100" s="4" t="s">
        <v>117</v>
      </c>
      <c r="B100" s="5">
        <v>0.2</v>
      </c>
    </row>
    <row r="101" spans="1:2" x14ac:dyDescent="0.25">
      <c r="A101" s="4" t="s">
        <v>118</v>
      </c>
      <c r="B101" s="5">
        <v>0.2</v>
      </c>
    </row>
    <row r="102" spans="1:2" x14ac:dyDescent="0.25">
      <c r="A102" s="4" t="s">
        <v>119</v>
      </c>
      <c r="B102" s="5">
        <v>0.3</v>
      </c>
    </row>
    <row r="103" spans="1:2" x14ac:dyDescent="0.25">
      <c r="A103" s="4" t="s">
        <v>120</v>
      </c>
      <c r="B103" s="5">
        <v>0.3</v>
      </c>
    </row>
    <row r="104" spans="1:2" x14ac:dyDescent="0.25">
      <c r="A104" s="4" t="s">
        <v>121</v>
      </c>
      <c r="B104" s="5">
        <v>0.3</v>
      </c>
    </row>
    <row r="105" spans="1:2" x14ac:dyDescent="0.25">
      <c r="A105" s="4" t="s">
        <v>122</v>
      </c>
      <c r="B105" s="5">
        <v>0.3</v>
      </c>
    </row>
    <row r="106" spans="1:2" x14ac:dyDescent="0.25">
      <c r="A106" s="4" t="s">
        <v>123</v>
      </c>
      <c r="B106" s="5">
        <v>0.3</v>
      </c>
    </row>
    <row r="107" spans="1:2" x14ac:dyDescent="0.25">
      <c r="A107" s="4" t="s">
        <v>124</v>
      </c>
      <c r="B107" s="5">
        <v>0.3</v>
      </c>
    </row>
    <row r="108" spans="1:2" x14ac:dyDescent="0.25">
      <c r="A108" s="4" t="s">
        <v>125</v>
      </c>
      <c r="B108" s="5">
        <v>0.3</v>
      </c>
    </row>
    <row r="109" spans="1:2" x14ac:dyDescent="0.25">
      <c r="A109" s="4" t="s">
        <v>126</v>
      </c>
      <c r="B109" s="5">
        <v>0.3</v>
      </c>
    </row>
    <row r="110" spans="1:2" x14ac:dyDescent="0.25">
      <c r="A110" s="4" t="s">
        <v>127</v>
      </c>
      <c r="B110" s="5">
        <v>0.3</v>
      </c>
    </row>
    <row r="111" spans="1:2" x14ac:dyDescent="0.25">
      <c r="A111" s="4" t="s">
        <v>128</v>
      </c>
      <c r="B111" s="5">
        <v>0.3</v>
      </c>
    </row>
    <row r="112" spans="1:2" x14ac:dyDescent="0.25">
      <c r="A112" s="4" t="s">
        <v>129</v>
      </c>
      <c r="B112" s="5">
        <v>0.3</v>
      </c>
    </row>
    <row r="113" spans="1:2" x14ac:dyDescent="0.25">
      <c r="A113" s="4" t="s">
        <v>130</v>
      </c>
      <c r="B113" s="5">
        <v>0.3</v>
      </c>
    </row>
    <row r="114" spans="1:2" x14ac:dyDescent="0.25">
      <c r="A114" s="4" t="s">
        <v>131</v>
      </c>
      <c r="B114" s="5">
        <v>0.3</v>
      </c>
    </row>
    <row r="115" spans="1:2" x14ac:dyDescent="0.25">
      <c r="A115" s="4" t="s">
        <v>132</v>
      </c>
      <c r="B115" s="5">
        <v>0.3</v>
      </c>
    </row>
    <row r="116" spans="1:2" x14ac:dyDescent="0.25">
      <c r="A116" s="4" t="s">
        <v>133</v>
      </c>
      <c r="B116" s="5">
        <v>0.3</v>
      </c>
    </row>
    <row r="117" spans="1:2" x14ac:dyDescent="0.25">
      <c r="A117" s="4" t="s">
        <v>134</v>
      </c>
      <c r="B117" s="5">
        <v>0.3</v>
      </c>
    </row>
    <row r="118" spans="1:2" x14ac:dyDescent="0.25">
      <c r="A118" s="4" t="s">
        <v>135</v>
      </c>
      <c r="B118" s="5">
        <v>0.3</v>
      </c>
    </row>
    <row r="119" spans="1:2" x14ac:dyDescent="0.25">
      <c r="A119" s="4" t="s">
        <v>136</v>
      </c>
      <c r="B119" s="5">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Calculadora</vt:lpstr>
      <vt:lpstr>Glosario</vt:lpstr>
      <vt:lpstr>Tabla de Márgenes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Matsuda</dc:creator>
  <cp:lastModifiedBy>Flavia Matsuda</cp:lastModifiedBy>
  <dcterms:created xsi:type="dcterms:W3CDTF">2020-03-04T13:47:00Z</dcterms:created>
  <dcterms:modified xsi:type="dcterms:W3CDTF">2020-03-20T13:33:42Z</dcterms:modified>
</cp:coreProperties>
</file>